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84" firstSheet="48" activeTab="68"/>
  </bookViews>
  <sheets>
    <sheet name="TITLE" sheetId="1" r:id="rId1"/>
    <sheet name="Сведения о членах СД и Пр. МФК" sheetId="2" r:id="rId2"/>
    <sheet name="Должностные лица" sheetId="3" r:id="rId3"/>
    <sheet name="Базовая инф." sheetId="4" r:id="rId4"/>
    <sheet name="R0101" sheetId="5" r:id="rId5"/>
    <sheet name="R0101i" sheetId="6" r:id="rId6"/>
    <sheet name="R0102" sheetId="7" r:id="rId7"/>
    <sheet name="R0102i" sheetId="8" r:id="rId8"/>
    <sheet name="R0103" sheetId="9" r:id="rId9"/>
    <sheet name="R010301" sheetId="10" r:id="rId10"/>
    <sheet name="R010301i" sheetId="11" r:id="rId11"/>
    <sheet name="R0104" sheetId="12" r:id="rId12"/>
    <sheet name="R0104i" sheetId="13" r:id="rId13"/>
    <sheet name="R0105" sheetId="14" r:id="rId14"/>
    <sheet name="R0105i" sheetId="15" r:id="rId15"/>
    <sheet name="R0201" sheetId="16" r:id="rId16"/>
    <sheet name="R0201i" sheetId="17" r:id="rId17"/>
    <sheet name="R0301" sheetId="18" r:id="rId18"/>
    <sheet name="R0302" sheetId="19" r:id="rId19"/>
    <sheet name="R0303" sheetId="20" r:id="rId20"/>
    <sheet name="R0401" sheetId="21" r:id="rId21"/>
    <sheet name="R0401i" sheetId="22" r:id="rId22"/>
    <sheet name="R0402" sheetId="23" r:id="rId23"/>
    <sheet name="R0402i" sheetId="24" r:id="rId24"/>
    <sheet name="R0403" sheetId="25" r:id="rId25"/>
    <sheet name="R0403i" sheetId="26" r:id="rId26"/>
    <sheet name="R040401" sheetId="27" r:id="rId27"/>
    <sheet name="R040402" sheetId="28" r:id="rId28"/>
    <sheet name="R040403" sheetId="29" r:id="rId29"/>
    <sheet name="R040404" sheetId="30" r:id="rId30"/>
    <sheet name="R040405" sheetId="31" r:id="rId31"/>
    <sheet name="R040406" sheetId="32" r:id="rId32"/>
    <sheet name="R040407" sheetId="33" r:id="rId33"/>
    <sheet name="R040408" sheetId="34" r:id="rId34"/>
    <sheet name="R040408i" sheetId="35" r:id="rId35"/>
    <sheet name="R0405" sheetId="36" r:id="rId36"/>
    <sheet name="R0406" sheetId="37" r:id="rId37"/>
    <sheet name="R0407" sheetId="38" r:id="rId38"/>
    <sheet name="R0408" sheetId="39" r:id="rId39"/>
    <sheet name="R0409" sheetId="40" r:id="rId40"/>
    <sheet name="R0410" sheetId="41" r:id="rId41"/>
    <sheet name="R0411" sheetId="42" r:id="rId42"/>
    <sheet name="R0501" sheetId="43" r:id="rId43"/>
    <sheet name="R0502" sheetId="44" r:id="rId44"/>
    <sheet name="R0503" sheetId="45" r:id="rId45"/>
    <sheet name="R060101" sheetId="46" r:id="rId46"/>
    <sheet name="R060101i" sheetId="47" r:id="rId47"/>
    <sheet name="R060102" sheetId="48" r:id="rId48"/>
    <sheet name="R060102i" sheetId="49" r:id="rId49"/>
    <sheet name="R060201" sheetId="50" r:id="rId50"/>
    <sheet name="R060201i" sheetId="51" r:id="rId51"/>
    <sheet name="R060202" sheetId="52" r:id="rId52"/>
    <sheet name="R060202i" sheetId="53" r:id="rId53"/>
    <sheet name="R0701" sheetId="54" r:id="rId54"/>
    <sheet name="R0702" sheetId="55" r:id="rId55"/>
    <sheet name="R0801" sheetId="56" r:id="rId56"/>
    <sheet name="R0802" sheetId="57" r:id="rId57"/>
    <sheet name="R0803" sheetId="58" r:id="rId58"/>
    <sheet name="R0901" sheetId="59" r:id="rId59"/>
    <sheet name="R1001" sheetId="60" r:id="rId60"/>
    <sheet name="R1101i" sheetId="61" r:id="rId61"/>
    <sheet name="R1101" sheetId="62" r:id="rId62"/>
    <sheet name="R1102" sheetId="63" r:id="rId63"/>
    <sheet name="R1103" sheetId="64" r:id="rId64"/>
    <sheet name="R1201" sheetId="65" r:id="rId65"/>
    <sheet name="R1202" sheetId="66" r:id="rId66"/>
    <sheet name="R120301" sheetId="67" r:id="rId67"/>
    <sheet name="R120302" sheetId="68" r:id="rId68"/>
    <sheet name="Протокол ошибок" sheetId="69" r:id="rId69"/>
  </sheets>
  <definedNames>
    <definedName name="_xlnm.Print_Area" localSheetId="15">'R0201'!$A$1:$D$61</definedName>
    <definedName name="_xlnm.Print_Area" localSheetId="20">'R0401'!$A$1:$N$25</definedName>
    <definedName name="_xlnm.Print_Area" localSheetId="54">'R0702'!$A$1:$N$32</definedName>
    <definedName name="_xlnm.Print_Area" localSheetId="66">'R120301'!$A$1:$H$39</definedName>
    <definedName name="_xlnm.Print_Area" localSheetId="2">'Должностные лица'!$A$1:$D$46</definedName>
  </definedNames>
  <calcPr fullCalcOnLoad="1"/>
</workbook>
</file>

<file path=xl/sharedStrings.xml><?xml version="1.0" encoding="utf-8"?>
<sst xmlns="http://schemas.openxmlformats.org/spreadsheetml/2006/main" count="2532" uniqueCount="1053">
  <si>
    <t xml:space="preserve"> Расходы по финансированию, полученному от других финансовых институтов</t>
  </si>
  <si>
    <t xml:space="preserve"> Расходы по финансированию, полученному от международных финансовых институтов (другие источники финансирования)</t>
  </si>
  <si>
    <t>Расходы по средствам, заимствованным МФК от  юридических лиц и учредителей (акционеров)</t>
  </si>
  <si>
    <t>а) расходы по финансированию, предоставленному МФК от учредителей (акционеров) – физических лиц</t>
  </si>
  <si>
    <t>б) расходы по финансированию, предоставленному МФК от учредителей (акционеров) – юридических лиц</t>
  </si>
  <si>
    <t xml:space="preserve"> Прочие расходы</t>
  </si>
  <si>
    <t xml:space="preserve"> Всего </t>
  </si>
  <si>
    <t xml:space="preserve"> Чистый доход от операций</t>
  </si>
  <si>
    <t xml:space="preserve"> Расходы на РППУ</t>
  </si>
  <si>
    <t xml:space="preserve">МФК осуществляет операции по </t>
  </si>
  <si>
    <t xml:space="preserve">исламским принципам банковского </t>
  </si>
  <si>
    <t xml:space="preserve">дела и финансирования в рамках </t>
  </si>
  <si>
    <t>«исламского окна» (далее - ИПФ)</t>
  </si>
  <si>
    <t xml:space="preserve">Подпись:_____      Должность:_________ Фамилия:___________ </t>
  </si>
  <si>
    <t>Подпись:_____Должность:_________ Фамилия:________</t>
  </si>
  <si>
    <t>А. Депозитыс разбивкой по суммам</t>
  </si>
  <si>
    <t>в национальной валюте (тыс. сом.)</t>
  </si>
  <si>
    <t>1.1.</t>
  </si>
  <si>
    <t>1.2.</t>
  </si>
  <si>
    <t xml:space="preserve">Средвзвешенная процентная ставка, % </t>
  </si>
  <si>
    <t>в национальной валюте (сом.)</t>
  </si>
  <si>
    <t>от 1 года до 3 лет</t>
  </si>
  <si>
    <t xml:space="preserve">    Из них по ИПФ</t>
  </si>
  <si>
    <t>Б. Сведения о списанных за счет РППУ и возвращенные активы и забалансовые обязательства</t>
  </si>
  <si>
    <t xml:space="preserve">   кредиты, РЕПО-операции и краткосрочные операции с банками и финансово-кредитными учреждениями</t>
  </si>
  <si>
    <t xml:space="preserve">Примечание:
Для «исламского окна» МФК:
Заемщик – клиент, которому МФК предоставила финансирование в соответствии с исламскими принципами банковского дела и финансирования.
Кредит – денежные средства, предоставляемые клиентам в соответствии с исламскими принципами банковского дела и финансирования.
Кредитор – лицо, предоставившее денежные средства МФК по исламским принципам банковского дела и финансирования.
Депозит – денежные средства, привлеченные МФК от клиентов по  договору мудараба.
</t>
  </si>
  <si>
    <t>Чистый доход после отчислений в РППУ</t>
  </si>
  <si>
    <t xml:space="preserve">В. Прочие доходы по операциям </t>
  </si>
  <si>
    <t xml:space="preserve"> Комиссионные и оплата за услуги</t>
  </si>
  <si>
    <t xml:space="preserve">Доход от курсовой разницы </t>
  </si>
  <si>
    <t>Другие доходы</t>
  </si>
  <si>
    <t xml:space="preserve"> Всего</t>
  </si>
  <si>
    <t>Г. Прочие расходы по операциям, операционные расходы</t>
  </si>
  <si>
    <t xml:space="preserve">Расходы по оплате за услуги и комиссионные сборы </t>
  </si>
  <si>
    <t>Операционные расходы</t>
  </si>
  <si>
    <t>Налоги</t>
  </si>
  <si>
    <t>Такафул</t>
  </si>
  <si>
    <t>Расходы на РППУ (не от операций финансирования)</t>
  </si>
  <si>
    <t>Прибыль (убыток) до уплаты налогов</t>
  </si>
  <si>
    <t>Расходы на закят и благотворительность</t>
  </si>
  <si>
    <t>Чистая прибыль (убыток)</t>
  </si>
  <si>
    <t xml:space="preserve">   резерв на выравнивание прибыли (РВП)</t>
  </si>
  <si>
    <t xml:space="preserve">   резерв на покрытие рисков по инвестициям (РВИ)</t>
  </si>
  <si>
    <t>А-1. Информация о просроченных активах, несущих в себе кредитный риск, выданных по ИПФ</t>
  </si>
  <si>
    <t>Текущие (непросроченные)</t>
  </si>
  <si>
    <t>Всего просроченных активов</t>
  </si>
  <si>
    <t>Всего активов   в статусе не начисления</t>
  </si>
  <si>
    <t xml:space="preserve">  1. Финансирование, предоставленное клиентам</t>
  </si>
  <si>
    <t>a) промышленность</t>
  </si>
  <si>
    <t>б) сельское хозяйство</t>
  </si>
  <si>
    <t>в)  заготовка и переработка</t>
  </si>
  <si>
    <t>г)  торговля и коммерческие операции</t>
  </si>
  <si>
    <t>д) услуги</t>
  </si>
  <si>
    <t>е) транспорт</t>
  </si>
  <si>
    <t>з)  строительство и покупка недвижимости (жилья)</t>
  </si>
  <si>
    <t xml:space="preserve">и) физические лица </t>
  </si>
  <si>
    <t xml:space="preserve">к) прочие </t>
  </si>
  <si>
    <t xml:space="preserve"> 3. Прочие активы, включая забалансовые активы</t>
  </si>
  <si>
    <t xml:space="preserve"> 4. Итого</t>
  </si>
  <si>
    <t>Подпись:_____      Должность:_________ Фамилия:___________</t>
  </si>
  <si>
    <t>4. Б-1. Классификация активов и забалансовых обязательств по ИПФ по степени риска</t>
  </si>
  <si>
    <t>Субстандартные</t>
  </si>
  <si>
    <t xml:space="preserve">Справочно: количество </t>
  </si>
  <si>
    <t>б) расчетные счета в других банках</t>
  </si>
  <si>
    <t>в) счета в других банках</t>
  </si>
  <si>
    <t>2. Финансирование, предоставленное другим клиентам:</t>
  </si>
  <si>
    <t>а)  промышленность</t>
  </si>
  <si>
    <t>в) заготовка и переработка</t>
  </si>
  <si>
    <t>з)строительство и покупка недвижимости (жилья)</t>
  </si>
  <si>
    <t>и) физические лица</t>
  </si>
  <si>
    <t>к) другие</t>
  </si>
  <si>
    <t xml:space="preserve">4.Всего </t>
  </si>
  <si>
    <t>5. Прочая собственность, принятая в погашение предоставленного актива</t>
  </si>
  <si>
    <t>6. Прочие активы</t>
  </si>
  <si>
    <t>7. Всего активов, подлежащих классификации</t>
  </si>
  <si>
    <t>8.  Забалансовые обязательства</t>
  </si>
  <si>
    <t>9. Всего активов и забалансовых обязательств, подлежащих классификации</t>
  </si>
  <si>
    <t>Специальные" резервы</t>
  </si>
  <si>
    <t>Нормальные активы</t>
  </si>
  <si>
    <t>Активы под наблюдением</t>
  </si>
  <si>
    <t>Должность:___________ Фамилия:_______________ Подпись: ________________</t>
  </si>
  <si>
    <t>Дожность:_________________ Фамилия: ___________________ Подпись:_________</t>
  </si>
  <si>
    <t>4 .В-1. Информация по финансированию, предоставленному по ИПФ</t>
  </si>
  <si>
    <t xml:space="preserve">Виды финансирования </t>
  </si>
  <si>
    <t xml:space="preserve">Промышленность  </t>
  </si>
  <si>
    <t>нац.</t>
  </si>
  <si>
    <t>ин.</t>
  </si>
  <si>
    <t>Покупка недвижимости (жилья)</t>
  </si>
  <si>
    <t xml:space="preserve">Физические лица </t>
  </si>
  <si>
    <t xml:space="preserve">Финансирование, </t>
  </si>
  <si>
    <t>Краткое описание проблемы заемщика (указать, если финансирование было получено по ИПФ)</t>
  </si>
  <si>
    <t>Из них по ИПФ:</t>
  </si>
  <si>
    <t>Из них по ИПФ</t>
  </si>
  <si>
    <t>Причина реструктуризаци (указать, если финансирование было получено по ИПФ)</t>
  </si>
  <si>
    <t>Должность:___________ Фамилия:____________ Подпись: __________</t>
  </si>
  <si>
    <t>Счета юридических лиц</t>
  </si>
  <si>
    <t>Счета физических лиц</t>
  </si>
  <si>
    <t xml:space="preserve">А-1. Анализ чувствительности активов и обязательств по ИПФ к изменению ставок доходности (ГЭП-анализ) </t>
  </si>
  <si>
    <t xml:space="preserve">      </t>
  </si>
  <si>
    <t xml:space="preserve"> в т. ч. в иностранной валюте</t>
  </si>
  <si>
    <t>Счета в других банках</t>
  </si>
  <si>
    <t>в т. ч. в иностранной валюте</t>
  </si>
  <si>
    <t>Финансирование другим клиентам</t>
  </si>
  <si>
    <t>Кредиты финансово-кредитным организациям</t>
  </si>
  <si>
    <t>Расчетные счета в других банках и ФКО</t>
  </si>
  <si>
    <t>Счета (депозитные) в других банках и ФКО:</t>
  </si>
  <si>
    <t>Финансирование, предоставленное банкам и ФКО:</t>
  </si>
  <si>
    <t>от международных ФКО</t>
  </si>
  <si>
    <t>от других ФКО КР</t>
  </si>
  <si>
    <t>б) от других ФКО КР</t>
  </si>
  <si>
    <t>г) от международных ФКО</t>
  </si>
  <si>
    <t>Доход от процентов на кредиты ФКО</t>
  </si>
  <si>
    <t xml:space="preserve">Доходы, полученные по финансированию, предоставленному ФКО </t>
  </si>
  <si>
    <t xml:space="preserve"> Кредиты ФКО</t>
  </si>
  <si>
    <t xml:space="preserve"> 2. Финансирование, предоставленное  ФКО</t>
  </si>
  <si>
    <t>Кредиты и другие операции с финансово-кредитными организациями:</t>
  </si>
  <si>
    <t xml:space="preserve">   кредиты, репо-операции и краткосрочные операции с банками и финансово-кредитными организациями</t>
  </si>
  <si>
    <t>1. Финансирование и другие операции с ФКО:</t>
  </si>
  <si>
    <t>а) финансирование и краткосрочные операции с банками и ФКО</t>
  </si>
  <si>
    <t>3. Финансирование ФКО</t>
  </si>
  <si>
    <t>Кредиты ФКО</t>
  </si>
  <si>
    <t>предоставленное ФКО</t>
  </si>
  <si>
    <t>Кредиты ФКО, из них:</t>
  </si>
  <si>
    <t>Кредитный портфель и заемщики имеющие паралельные кредиты в других ФКО</t>
  </si>
  <si>
    <t>Финансирование ФКО</t>
  </si>
  <si>
    <t xml:space="preserve">   От других ФКО КР</t>
  </si>
  <si>
    <t xml:space="preserve">   От международных ФКО</t>
  </si>
  <si>
    <t xml:space="preserve"> б) от других ФКО КР</t>
  </si>
  <si>
    <t>Финансирование, предоставленное ФКО</t>
  </si>
  <si>
    <t xml:space="preserve"> б) От других ФКО КР</t>
  </si>
  <si>
    <t>г) От международных ФКО</t>
  </si>
  <si>
    <t>СК/УК*100%</t>
  </si>
  <si>
    <t>СИ / СК * 100%</t>
  </si>
  <si>
    <t>Максимальный размер финансирования, выдаваемого одному и тому же лицу, МФК, занимающихся оптовым финансированием</t>
  </si>
  <si>
    <t>МК / СК * 100%</t>
  </si>
  <si>
    <t>не более 20%</t>
  </si>
  <si>
    <t>СЗФЛ / СК * 100%</t>
  </si>
  <si>
    <t>СЗЮЛ / СК * 100%</t>
  </si>
  <si>
    <t>Максимальный совокупный размер средств, заимствованных от юридических лиц и учредителей (акционеров)</t>
  </si>
  <si>
    <t>СЗ/СК*100%</t>
  </si>
  <si>
    <t>ЭКОНОМИЧЕСКИЕ НОРМАТИВЫ ДЛЯ МФК, ПРИВЛЕКАЮЩИХ ДЕПОЗИТЫ</t>
  </si>
  <si>
    <t>СК / УК * 100%</t>
  </si>
  <si>
    <t>СК / СА * 100%</t>
  </si>
  <si>
    <t>СЗ / СК * 100%</t>
  </si>
  <si>
    <t>ЛА / ОБ * 100%</t>
  </si>
  <si>
    <t>К / В *100%</t>
  </si>
  <si>
    <t>Максимальный размер риска по операциям</t>
  </si>
  <si>
    <t>СЗ Аф. лиц/СК*100%</t>
  </si>
  <si>
    <t>СЗС / СК * 100%</t>
  </si>
  <si>
    <t xml:space="preserve">СЗС - совокупная задолженность служащих перед МФК; </t>
  </si>
  <si>
    <t xml:space="preserve">СИ - совокупные инвестиции в микрофинансовые организации, лизинговые компании и банки; </t>
  </si>
  <si>
    <t xml:space="preserve">СЗА - совокупная задолженность аффилированных лиц. </t>
  </si>
  <si>
    <t xml:space="preserve">СЗ- совокупный размер средств, заимствованных от юридических лиц и учредителей (акционеров) </t>
  </si>
  <si>
    <t>ОБ - Обязательства</t>
  </si>
  <si>
    <t>Раздел 10. Сведения о соблюдении экономических нормативов</t>
  </si>
  <si>
    <t>Другие активы, чувствительные к изменениям ставок доходности на рынке</t>
  </si>
  <si>
    <t>Всего активов, чувствительных к изменениям ставок доходности на рынке</t>
  </si>
  <si>
    <t>Денежные средства на срочных счетах физических лиц</t>
  </si>
  <si>
    <t>Денежные средства на срочных счетах юридических лиц</t>
  </si>
  <si>
    <t>Финансирование полученное:</t>
  </si>
  <si>
    <t xml:space="preserve"> а) от банков КР;</t>
  </si>
  <si>
    <t xml:space="preserve">  в т. ч. в иностранной валюте</t>
  </si>
  <si>
    <t>Обязательства по средствам, заимствованным МФК от юридических лиц и учредителей  (акционеров)</t>
  </si>
  <si>
    <t xml:space="preserve">а) обязательства по финансированию предоставленному учредителями (акционерами) – физическими лицами </t>
  </si>
  <si>
    <t>в т. ч. в иностранной валюте; </t>
  </si>
  <si>
    <t>б) обязательства по финансированию предоставленному учредителями (акционерами)  – юридическими лицами</t>
  </si>
  <si>
    <t>Другие обязательства, чувствительные к изменениям  ставок доходности</t>
  </si>
  <si>
    <t>Всего обязательств, чувствительных к изменениям  ставок доходности</t>
  </si>
  <si>
    <t xml:space="preserve">Б-1. Анализ активов/обязательств по ИПФ по срокам погашения </t>
  </si>
  <si>
    <t>Подраздел 6.Б. Срок погашения активов/обязательств по ИПФ по срокам погашения</t>
  </si>
  <si>
    <t xml:space="preserve"> а) от банков КР</t>
  </si>
  <si>
    <t>В том числе по ИПФ</t>
  </si>
  <si>
    <t>Из них в других валютах по ИПФ</t>
  </si>
  <si>
    <t>В т.ч. в других валютах</t>
  </si>
  <si>
    <t>Информация о финансировании, предоставленном клиентам по ИПФ</t>
  </si>
  <si>
    <t>Строительство и покупка недвижимости (жилья)</t>
  </si>
  <si>
    <t>Финансирование, предоставленное физическим  лицам на потребительские цели</t>
  </si>
  <si>
    <t xml:space="preserve">Другие </t>
  </si>
  <si>
    <t>В процентах к общей сумме портфеля по финансированию</t>
  </si>
  <si>
    <t>Средний размер сделки финансирования</t>
  </si>
  <si>
    <t>Средневзвешенная наценка/доход, на конец отчетного  периода, в  %</t>
  </si>
  <si>
    <t>Максимальный размер финансирования</t>
  </si>
  <si>
    <t xml:space="preserve">Минимальный размер финансирования </t>
  </si>
  <si>
    <t>В процентах к общей сумме портфеля по финасированию</t>
  </si>
  <si>
    <t xml:space="preserve">Сумма портфель </t>
  </si>
  <si>
    <t xml:space="preserve">Кол-во  клиентов </t>
  </si>
  <si>
    <t>ДСП</t>
  </si>
  <si>
    <t xml:space="preserve">Утвержден </t>
  </si>
  <si>
    <t> Постановлением Правления</t>
  </si>
  <si>
    <t>Национального банка</t>
  </si>
  <si>
    <t xml:space="preserve">Кыргызской Республики </t>
  </si>
  <si>
    <t>No.</t>
  </si>
  <si>
    <t>(дата представления)</t>
  </si>
  <si>
    <t>(вход./исх.)</t>
  </si>
  <si>
    <t>По состоянию на:</t>
  </si>
  <si>
    <t>Составлен:</t>
  </si>
  <si>
    <t xml:space="preserve">      /день, месяц, год/</t>
  </si>
  <si>
    <t>/день, месяц, год/</t>
  </si>
  <si>
    <t>Периодичность: - квартальный; -годовой; - корректировка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</si>
  <si>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</si>
  <si>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</si>
  <si>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</si>
  <si>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</si>
  <si>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Отчитывающееся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</si>
  <si>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</si>
  <si>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</si>
  <si>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</si>
  <si>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</si>
  <si>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</si>
  <si>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</si>
  <si>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</si>
  <si>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</si>
  <si>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</si>
  <si>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</si>
  <si>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</si>
  <si>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</si>
  <si>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</si>
  <si>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</si>
  <si>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</si>
  <si>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</si>
  <si>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</si>
  <si>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</si>
  <si>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</si>
  <si>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Форма 1</t>
  </si>
  <si>
    <t>Тыс. сом</t>
  </si>
  <si>
    <t>Наименование статьи</t>
  </si>
  <si>
    <t>Всего</t>
  </si>
  <si>
    <t>в том числе в иностранной валюте</t>
  </si>
  <si>
    <t xml:space="preserve"> </t>
  </si>
  <si>
    <t>Должность:___________ Фамилия:________________ Подпись: _____________________________</t>
  </si>
  <si>
    <t>№</t>
  </si>
  <si>
    <t>Иностранная валюта</t>
  </si>
  <si>
    <t>А.</t>
  </si>
  <si>
    <t>АКТИВЫ</t>
  </si>
  <si>
    <t>Денежные средства</t>
  </si>
  <si>
    <t>Счет в НБКР</t>
  </si>
  <si>
    <t>Расчетные счета в других банках и финансовых учреждениях</t>
  </si>
  <si>
    <t>Депозиты в других банках и финансовых учреждениях</t>
  </si>
  <si>
    <t>Ценные бумаги</t>
  </si>
  <si>
    <t>а)</t>
  </si>
  <si>
    <t>б)</t>
  </si>
  <si>
    <t>в)</t>
  </si>
  <si>
    <t>г)</t>
  </si>
  <si>
    <t>д)</t>
  </si>
  <si>
    <t>Кредиты и финансовая аренда клиентам</t>
  </si>
  <si>
    <t>МИНУС: Специальный резерв на покрытие потенциальных кредитных и лизинговых потерь и убытков</t>
  </si>
  <si>
    <t>Чистые кредиты и финансовая аренда (стр.6-стр.7)</t>
  </si>
  <si>
    <t>Основные средства, в т.ч.:</t>
  </si>
  <si>
    <t>земля и здания</t>
  </si>
  <si>
    <t>прочие основные средства</t>
  </si>
  <si>
    <t>Отчужденные активы</t>
  </si>
  <si>
    <t>недвижимость ссудозаемщика, принятая в погашение актива</t>
  </si>
  <si>
    <t>прочая собственность ссудозаемщика, принятая в погашение актива</t>
  </si>
  <si>
    <t xml:space="preserve"> Капиталовложения в неконсолидированные компании</t>
  </si>
  <si>
    <t>Прочие активы</t>
  </si>
  <si>
    <t>Начисленные проценты к получению</t>
  </si>
  <si>
    <t>выплаченная предоплата</t>
  </si>
  <si>
    <t xml:space="preserve">невыясненные дебиторские суммы </t>
  </si>
  <si>
    <t xml:space="preserve">    другие прочие активы</t>
  </si>
  <si>
    <t>МИНУС: Резерв на покрытие возможных убытков и потерь на прочие активы</t>
  </si>
  <si>
    <t>Б.</t>
  </si>
  <si>
    <t>ВСЕГО: АКТИВЫ</t>
  </si>
  <si>
    <t>ОБЯЗАТЕЛЬСТВА</t>
  </si>
  <si>
    <t>Срочные депозиты юридических лиц</t>
  </si>
  <si>
    <t>Срочные депозиты физических лиц</t>
  </si>
  <si>
    <t>от банков КР</t>
  </si>
  <si>
    <t>от  международных финансовых организаций и доноров</t>
  </si>
  <si>
    <t>от органов государственной власти</t>
  </si>
  <si>
    <t>Условные гранты</t>
  </si>
  <si>
    <t>В</t>
  </si>
  <si>
    <t>г1)</t>
  </si>
  <si>
    <t>г2)</t>
  </si>
  <si>
    <t>ВСЕГО: ОБЯЗАТЕЛЬСТВА</t>
  </si>
  <si>
    <t>КАПИТАЛ</t>
  </si>
  <si>
    <t>Акционерный капитал:</t>
  </si>
  <si>
    <t>Обыкновенные акции (полностью оплаченный уставный капитал)</t>
  </si>
  <si>
    <t>Прочие обязательства</t>
  </si>
  <si>
    <t>Начисленные проценты к выплате</t>
  </si>
  <si>
    <t>Налоги к уплате</t>
  </si>
  <si>
    <t>Дивиденды к выплате</t>
  </si>
  <si>
    <t>Прочие</t>
  </si>
  <si>
    <t>Привелигированные акции</t>
  </si>
  <si>
    <t>Нераспределенная прибыль (убытки):</t>
  </si>
  <si>
    <t>прибыль (убытки) прошлых периодов</t>
  </si>
  <si>
    <t xml:space="preserve">прибыль (убытки) текущего года </t>
  </si>
  <si>
    <t>резервы на будущие потребности</t>
  </si>
  <si>
    <t xml:space="preserve">Общие Резервы, в том числе:  </t>
  </si>
  <si>
    <t xml:space="preserve">   резерв по переоценке основных средств</t>
  </si>
  <si>
    <t xml:space="preserve">   резерв по переоценке ценных бумаг</t>
  </si>
  <si>
    <t xml:space="preserve">   общий РППУ по кредитам и финансовой аренде</t>
  </si>
  <si>
    <t xml:space="preserve">   общий РППУ по другим активам</t>
  </si>
  <si>
    <t xml:space="preserve">   другие общие резервы</t>
  </si>
  <si>
    <t>Капиталовложения неконсолидированных компаний</t>
  </si>
  <si>
    <t>ВСЕГО: КАПИТАЛ</t>
  </si>
  <si>
    <t>Г. Расшифровка обязательств</t>
  </si>
  <si>
    <t>Сумма полученных средств</t>
  </si>
  <si>
    <t>Кредитор</t>
  </si>
  <si>
    <t>Условие</t>
  </si>
  <si>
    <t>мин.</t>
  </si>
  <si>
    <t>макс.</t>
  </si>
  <si>
    <t>ВСЕГО</t>
  </si>
  <si>
    <t>Кредиты полученные</t>
  </si>
  <si>
    <t>Д. Расшифровка кредитного портфеля</t>
  </si>
  <si>
    <t>Название продукта</t>
  </si>
  <si>
    <t>Сумма кредита на одного клиента</t>
  </si>
  <si>
    <t>Сроки</t>
  </si>
  <si>
    <t>Процентная ставка в месяц</t>
  </si>
  <si>
    <t xml:space="preserve">Метод начисления </t>
  </si>
  <si>
    <t xml:space="preserve">на остаток  </t>
  </si>
  <si>
    <t xml:space="preserve">на начальный баланс </t>
  </si>
  <si>
    <t>Групповое кредитование без залога</t>
  </si>
  <si>
    <t>Групповое кредитование под залог</t>
  </si>
  <si>
    <t>Индивидуальное кредитова-ние без залога</t>
  </si>
  <si>
    <t>Индивидуальное кредитова-ние под залог</t>
  </si>
  <si>
    <t>Другие</t>
  </si>
  <si>
    <t>A. Процентные доходы</t>
  </si>
  <si>
    <t>текущий период</t>
  </si>
  <si>
    <t>с начала года</t>
  </si>
  <si>
    <t xml:space="preserve"> Б. Процентные расходы</t>
  </si>
  <si>
    <t>В. Непроцентные доходы</t>
  </si>
  <si>
    <t>20. Другие непроцентные доходы</t>
  </si>
  <si>
    <t>Г. Непроцентные расходы</t>
  </si>
  <si>
    <t>Д. Операционные и административные расходы</t>
  </si>
  <si>
    <t>Доход от процентов по депозитам и счетам в коммерческих банках</t>
  </si>
  <si>
    <t>Доход от процентов по ценным бумагам</t>
  </si>
  <si>
    <t>Доход от процентов на кредиты и ссуды</t>
  </si>
  <si>
    <t>Прочий доход от процентов</t>
  </si>
  <si>
    <t xml:space="preserve">ВСЕГО: ДОХОД ОТ ПРОЦЕНТОВ </t>
  </si>
  <si>
    <t>Процентный расход по срочным депозитам юридических лиц</t>
  </si>
  <si>
    <t>Процентный расход по срочным депозитам частных лиц</t>
  </si>
  <si>
    <t>Процентный расход по кредитам от банков</t>
  </si>
  <si>
    <t>Процентный расход по кредитам от других финансовых институтов</t>
  </si>
  <si>
    <t>Процентный расход по кредитам от международных финансовых институтов (другие источники финансирования)</t>
  </si>
  <si>
    <t>Прочие процентные расходы</t>
  </si>
  <si>
    <t>ВСЕГО: ПРОЦЕНТНЫЕ РАСХОДЫ</t>
  </si>
  <si>
    <t>ЧИСТЫЙ ДОХОД ОТ ПРОЦЕНТОВ</t>
  </si>
  <si>
    <t>РЕЗЕРВЫ НА ПОКРЫТИЕ ВОЗМОЖНЫХ КРЕДИТНЫХ УБЫТКОВ</t>
  </si>
  <si>
    <t>Комиссионные и плата за услуги</t>
  </si>
  <si>
    <t>Доход от курсовой разницы</t>
  </si>
  <si>
    <t>Доход/дивиденды от вложений в капитал и акции, в т.ч. в  дочерние и ассоциированные компании</t>
  </si>
  <si>
    <t>ВСЕГО: НЕПРОЦЕНТНЫЙ ДОХОД</t>
  </si>
  <si>
    <t>Всего: Непроцентные расходы</t>
  </si>
  <si>
    <t>Расходы по оплате услуг специалистов и банковские услуги</t>
  </si>
  <si>
    <t>Убытки от курсовой разницы</t>
  </si>
  <si>
    <t>Прочие непроцентные расходы</t>
  </si>
  <si>
    <t>Зарплата и другие расходы по персоналу</t>
  </si>
  <si>
    <t xml:space="preserve">    прочие выплаты и субсидии </t>
  </si>
  <si>
    <t xml:space="preserve">    платежи в Соцфонд</t>
  </si>
  <si>
    <t xml:space="preserve">    зарплата и премии</t>
  </si>
  <si>
    <t>Гонорары членам Совета Директоров</t>
  </si>
  <si>
    <t>Прочие расходы на основные средства, включая налог на собственность</t>
  </si>
  <si>
    <t xml:space="preserve">   арендная плата</t>
  </si>
  <si>
    <t xml:space="preserve">   коммунальные услуги</t>
  </si>
  <si>
    <t xml:space="preserve">   расходы на амортизацию</t>
  </si>
  <si>
    <t xml:space="preserve">   другие расходы</t>
  </si>
  <si>
    <t xml:space="preserve">   налог на собственность</t>
  </si>
  <si>
    <t>Налоги и страхование</t>
  </si>
  <si>
    <t>Прочие операционные и административные расходы</t>
  </si>
  <si>
    <t>ВСЕГО: ОПЕРАЦИОННЫЕ РАСХОДЫ</t>
  </si>
  <si>
    <t>Всего: Операционный доход (убыток)</t>
  </si>
  <si>
    <t>Резервы на покрытие других возможных потерь и убытков (не от кредитных операций)</t>
  </si>
  <si>
    <t xml:space="preserve">ЧИСТЫЙ ОПЕРАЦИОННЫЙ ДОХОД (УБЫТОК) </t>
  </si>
  <si>
    <t>Налог на прибыль</t>
  </si>
  <si>
    <t>ЧИСТАЯ ПРИБЫЛЬ (УБЫТОК)</t>
  </si>
  <si>
    <t>Всего капитал и нераспределенная прибыль на конец предыдущего года</t>
  </si>
  <si>
    <t>Всего капитал и нераспределенная прибыль на конец предыдущего года с учетом корректировок</t>
  </si>
  <si>
    <t>Корректировки счетов капитала, не показанные в отчете за прошлый год</t>
  </si>
  <si>
    <t>Прибыль (убыток) на текущий год</t>
  </si>
  <si>
    <t>Изменения в резервах в текущем году, (нетто)</t>
  </si>
  <si>
    <t xml:space="preserve">   резервы для будущих потребностей</t>
  </si>
  <si>
    <t xml:space="preserve">   общие резервы (РППУ) по кредитам и финансовой аренде</t>
  </si>
  <si>
    <t>МИНУС: Объявленные дивиденды наличными на обыкновенные акции</t>
  </si>
  <si>
    <t>МИНУС: Объявленные дивиденды наличными на привилегированные акции</t>
  </si>
  <si>
    <t>МИНУС: Дивиденды в форме акций на обыкновенные акции</t>
  </si>
  <si>
    <t>МИНУС: Дивиденды в форме акций на привелигированные акции</t>
  </si>
  <si>
    <t>Другие изменения в капитале и нераспределенной прибыли, текущий год, чистые (нетто)</t>
  </si>
  <si>
    <t>ВСЕГО: КАПИТАЛ И НЕРАСПРЕДЕЛЕННАЯ ПРИБЫЛЬ НА КОНЕЦ ОТЧЕТНОГО ПЕРИОДА</t>
  </si>
  <si>
    <t>Объявленный уставный капитал</t>
  </si>
  <si>
    <t>Оплаченный уставный капитал, всего</t>
  </si>
  <si>
    <t xml:space="preserve">    простые</t>
  </si>
  <si>
    <t xml:space="preserve">    привилегированные</t>
  </si>
  <si>
    <t xml:space="preserve">Доля государства в оплаченном уставном капитале </t>
  </si>
  <si>
    <t>Статьи баланса</t>
  </si>
  <si>
    <t>Резиденты</t>
  </si>
  <si>
    <t>Нерезиденты</t>
  </si>
  <si>
    <t>Нераспределенная прибыль, указанная в отчете за предыдущий год</t>
  </si>
  <si>
    <t>Корректировки нераспределенной прибыли, не показанные на конец предыдущего года</t>
  </si>
  <si>
    <t>Нераспределенная прибыль на конец  предыдущего года с учетом корректировок</t>
  </si>
  <si>
    <t xml:space="preserve">Прибыль (убыток) с начала года </t>
  </si>
  <si>
    <t>Изменения в резервах для будущих потребностей МФК, в текущем году, (нетто)</t>
  </si>
  <si>
    <t>Изменения в других резервах, влияющих на нераспределенную прибыль, в текущем году, (нетто)</t>
  </si>
  <si>
    <t>За минусом:  денежные дивиденды, объявленные по простым акциям</t>
  </si>
  <si>
    <t>За минусом:  денежные дивиденды, объявленные по привилегированным акциям</t>
  </si>
  <si>
    <t>За минусом:  дивиденды в виде акций МФК, объявленные по простым акциям</t>
  </si>
  <si>
    <t>За минусом:  дивиденды в виде акций МФК, объявленные по привилегированным акциям</t>
  </si>
  <si>
    <t>Прочие корректировки нераспределенной прибыли, в текущем году, (нетто)</t>
  </si>
  <si>
    <t>Итого нераспределенная прибыль на конец отчетного года</t>
  </si>
  <si>
    <t xml:space="preserve">Раздел 4. </t>
  </si>
  <si>
    <t>Статьи</t>
  </si>
  <si>
    <t>Всего (сумма колонок 3 и 5)</t>
  </si>
  <si>
    <t>Текущие (непросрочен-ные)</t>
  </si>
  <si>
    <t>Всего просроченных кредитов</t>
  </si>
  <si>
    <t xml:space="preserve">До 30 дней </t>
  </si>
  <si>
    <t xml:space="preserve">От 31 до 60 дней </t>
  </si>
  <si>
    <t xml:space="preserve">От 61 до 90 дней </t>
  </si>
  <si>
    <t xml:space="preserve">От 91 до 120 дней </t>
  </si>
  <si>
    <t xml:space="preserve">От 121 до 180 дней </t>
  </si>
  <si>
    <t>От 181 до 360 дней</t>
  </si>
  <si>
    <t>больше 360 дней</t>
  </si>
  <si>
    <t>Всего кредитов   в статусе неначисления</t>
  </si>
  <si>
    <t>ж) связь</t>
  </si>
  <si>
    <t>е)</t>
  </si>
  <si>
    <t>ж)</t>
  </si>
  <si>
    <t>з)</t>
  </si>
  <si>
    <t>и)</t>
  </si>
  <si>
    <t>к)</t>
  </si>
  <si>
    <t>Итого</t>
  </si>
  <si>
    <t>заготовка и переработка</t>
  </si>
  <si>
    <t>сельское хозяйство</t>
  </si>
  <si>
    <t>промышленность</t>
  </si>
  <si>
    <t>торговля и коммерческие операции</t>
  </si>
  <si>
    <t>услуги</t>
  </si>
  <si>
    <t>транспорт</t>
  </si>
  <si>
    <t>строительство и ипотека</t>
  </si>
  <si>
    <t>физические лица (потребительский кредит)</t>
  </si>
  <si>
    <t xml:space="preserve"> Прочие активы, включая забалансовые активы</t>
  </si>
  <si>
    <t xml:space="preserve">А.  Информация о просроченных активах  (в тыс. сомах) </t>
  </si>
  <si>
    <t>(тыс. сом)</t>
  </si>
  <si>
    <t>Дисконт</t>
  </si>
  <si>
    <t>Субстан-дартные</t>
  </si>
  <si>
    <t>Сомнитель-ные</t>
  </si>
  <si>
    <t>Потери</t>
  </si>
  <si>
    <t>"специаль-ные" резервы</t>
  </si>
  <si>
    <t>Справочно: количество кредитов</t>
  </si>
  <si>
    <t xml:space="preserve">   расчетные счета в других банках</t>
  </si>
  <si>
    <t xml:space="preserve">   депозиты в других банках</t>
  </si>
  <si>
    <t>Кредиты и финансовая аренда другим клиентам:</t>
  </si>
  <si>
    <t xml:space="preserve">   промышленность</t>
  </si>
  <si>
    <t xml:space="preserve">   сельское хозяйство</t>
  </si>
  <si>
    <t xml:space="preserve">   заготовка и переработка</t>
  </si>
  <si>
    <t xml:space="preserve">   торговля и коммерческие операции</t>
  </si>
  <si>
    <t xml:space="preserve">   услуги</t>
  </si>
  <si>
    <t xml:space="preserve">   транспорт</t>
  </si>
  <si>
    <t xml:space="preserve">   связь</t>
  </si>
  <si>
    <t xml:space="preserve">    строительство и ипотеку</t>
  </si>
  <si>
    <t xml:space="preserve">   физические лица</t>
  </si>
  <si>
    <t xml:space="preserve">   другие кредиты</t>
  </si>
  <si>
    <t>Всего кредитов</t>
  </si>
  <si>
    <t>Инвестиции в ценные бумаги и/или капитал</t>
  </si>
  <si>
    <t>Прочая собственность банка, принятая в погашение актива</t>
  </si>
  <si>
    <t>Всего активов, подлежащих классификации</t>
  </si>
  <si>
    <t>Забалансовые обязательства</t>
  </si>
  <si>
    <t>Всего активов и забалансовых обязательств, подлежащих классификации</t>
  </si>
  <si>
    <t>в тыс. сом.</t>
  </si>
  <si>
    <t xml:space="preserve">  0 - 1 месяц</t>
  </si>
  <si>
    <t>1 - 3 месяца</t>
  </si>
  <si>
    <t xml:space="preserve"> 3 - 6 месяцев</t>
  </si>
  <si>
    <t>6 - 12 месяцев</t>
  </si>
  <si>
    <t xml:space="preserve"> от 1 - 3  лет</t>
  </si>
  <si>
    <t xml:space="preserve"> более 3  лет</t>
  </si>
  <si>
    <t>сумма</t>
  </si>
  <si>
    <t>ставка</t>
  </si>
  <si>
    <r>
      <t xml:space="preserve">Промышленность </t>
    </r>
    <r>
      <rPr>
        <sz val="10"/>
        <rFont val="Times New Roman"/>
        <family val="1"/>
      </rPr>
      <t xml:space="preserve"> </t>
    </r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</si>
  <si>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</si>
  <si>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</si>
  <si>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</si>
  <si>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</si>
  <si>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</si>
  <si>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</si>
  <si>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</si>
  <si>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 xml:space="preserve">Строительство </t>
  </si>
  <si>
    <t xml:space="preserve">Ипотека </t>
  </si>
  <si>
    <t>Физические лица (потреб. кредиты)</t>
  </si>
  <si>
    <t>Услуги</t>
  </si>
  <si>
    <t xml:space="preserve">ИТОГО </t>
  </si>
  <si>
    <t>Операции по ИПФ</t>
  </si>
  <si>
    <t>сумма прочих активов в разделе 1 (балансовый отчет) и сумма прочих активов в разделе 1 (расшифровка прочих активов)</t>
  </si>
  <si>
    <t>сумма прочих обязательств в разделе 1 (балансовый отчет) и сумма прочих обязательств в разделе 1 (расшифровка прочих обязательств)</t>
  </si>
  <si>
    <t>Кредитный портфель в разделе 1 (Балансовый отчет) и сумма кредитного портфеля в разделе 4.2.(Классификация активов и забалансовых обязательств по ИПФ по степени риска)</t>
  </si>
  <si>
    <t>Кредитный портфель в разделе 1 (Балансовый отчет) и сумма кредитного портфеля в разделе 11 (ИНФОРМАЦИЯ О КРЕДИТАХ КЛИЕНТАМ)</t>
  </si>
  <si>
    <t>г. Бишкек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</si>
  <si>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</si>
  <si>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</si>
  <si>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</si>
  <si>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</si>
  <si>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Остаток кредитного портфеля на конец отчетного квартала</t>
  </si>
  <si>
    <t>Средневзвеше нная процентная ставка,%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</si>
  <si>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</si>
  <si>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</si>
  <si>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</si>
  <si>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</si>
  <si>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</si>
  <si>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</si>
  <si>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</si>
  <si>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</si>
  <si>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</si>
  <si>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</si>
  <si>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</si>
  <si>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</si>
  <si>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</si>
  <si>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</si>
  <si>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Чуйская область</t>
  </si>
  <si>
    <t>Нарынская область</t>
  </si>
  <si>
    <t>Таласская область</t>
  </si>
  <si>
    <t>Ошская область</t>
  </si>
  <si>
    <t>Баткенская область</t>
  </si>
  <si>
    <t>Джалал-Абадская область</t>
  </si>
  <si>
    <t>Иссык-Кульская область</t>
  </si>
  <si>
    <t>Метод кредитования</t>
  </si>
  <si>
    <t>Сумма кредитов</t>
  </si>
  <si>
    <t>% ставка</t>
  </si>
  <si>
    <t>Кол-во кредитов</t>
  </si>
  <si>
    <t>Индивидуальное кредитование без залога</t>
  </si>
  <si>
    <t>Индивидуальное кредитование под залог</t>
  </si>
  <si>
    <t>Количество заемщиков по выданным кредитам за отчетный период</t>
  </si>
  <si>
    <t>Количество заемщиков по остатку кредитного портфеля на дату</t>
  </si>
  <si>
    <t>Юридические лица</t>
  </si>
  <si>
    <t>Мужчины</t>
  </si>
  <si>
    <t>Женщины</t>
  </si>
  <si>
    <t>Д. Методы кредитования</t>
  </si>
  <si>
    <t>Раздел 4.</t>
  </si>
  <si>
    <t>Подраздел 4.Ж.  Классификация кредитов по степени риска в разрезе областей Кыргызской Республики</t>
  </si>
  <si>
    <t>тыс. сом.</t>
  </si>
  <si>
    <t>Баткен</t>
  </si>
  <si>
    <t>Жалалабат</t>
  </si>
  <si>
    <t>Иссыккуль</t>
  </si>
  <si>
    <t>Нарын</t>
  </si>
  <si>
    <t>Ош</t>
  </si>
  <si>
    <t>Талас</t>
  </si>
  <si>
    <t>Чуй</t>
  </si>
  <si>
    <t>Кредитный портфель</t>
  </si>
  <si>
    <t>Нормальные кредиты</t>
  </si>
  <si>
    <t>Удовлетворительные кредиты</t>
  </si>
  <si>
    <t>Кредиты под наблюдением</t>
  </si>
  <si>
    <t xml:space="preserve">Субстандартные </t>
  </si>
  <si>
    <t>Сомнительные</t>
  </si>
  <si>
    <t>Общие резервы</t>
  </si>
  <si>
    <t>Специальные резервы</t>
  </si>
  <si>
    <t>Всего резервов</t>
  </si>
  <si>
    <t>Наименование</t>
  </si>
  <si>
    <t>Жалал-Абад</t>
  </si>
  <si>
    <t>Справочно:</t>
  </si>
  <si>
    <t>Количество филиалов</t>
  </si>
  <si>
    <t>Количество представительств</t>
  </si>
  <si>
    <t>количество кредитов</t>
  </si>
  <si>
    <t>количество заемщиков</t>
  </si>
  <si>
    <t>количество вкладчиков</t>
  </si>
  <si>
    <t>З.  Прочие сведения в разрезе областей  Кыргызской Республики</t>
  </si>
  <si>
    <t>№ п.п.</t>
  </si>
  <si>
    <t>Ф.И.О. заемщика</t>
  </si>
  <si>
    <t>Общие данные</t>
  </si>
  <si>
    <t>Информация по кредитам проблемных заемщиков</t>
  </si>
  <si>
    <t xml:space="preserve"> Место жительства заемщика по прописке</t>
  </si>
  <si>
    <t>Телефон</t>
  </si>
  <si>
    <t>По кредитному договору</t>
  </si>
  <si>
    <t>Текущая задолженность</t>
  </si>
  <si>
    <t>Действия МФО по возврату кредита (планы)</t>
  </si>
  <si>
    <t>дата выдачи</t>
  </si>
  <si>
    <t>дата погашения</t>
  </si>
  <si>
    <t>сумма выданного кредита</t>
  </si>
  <si>
    <t>Цель</t>
  </si>
  <si>
    <t>Основной долг</t>
  </si>
  <si>
    <t>Проценты</t>
  </si>
  <si>
    <t>Пени</t>
  </si>
  <si>
    <t>Сумма</t>
  </si>
  <si>
    <t>Количество заемщиков</t>
  </si>
  <si>
    <t>И. Информация по проблемным заемщикам</t>
  </si>
  <si>
    <t>К. Информация о параллельных кредитах</t>
  </si>
  <si>
    <t>СРОЧНЫЕ ДЕПОЗИТЫ</t>
  </si>
  <si>
    <t xml:space="preserve">ДО 1000 </t>
  </si>
  <si>
    <t>1001-5000</t>
  </si>
  <si>
    <t>5001-20000</t>
  </si>
  <si>
    <t>20001-100000</t>
  </si>
  <si>
    <t>100001-и выше</t>
  </si>
  <si>
    <t>1.</t>
  </si>
  <si>
    <t>Депозиты, привлеченные в г. Бишкек, всего</t>
  </si>
  <si>
    <t>Депозиты физических лиц</t>
  </si>
  <si>
    <t>Количество счетов</t>
  </si>
  <si>
    <t>Депозиты юридических лиц</t>
  </si>
  <si>
    <t>2.</t>
  </si>
  <si>
    <t>Депозиты, привлеченные в областях КР, в том числе в Чуйской области, кроме г. Бишкек, всего</t>
  </si>
  <si>
    <t>в том числе:</t>
  </si>
  <si>
    <t>2.1.</t>
  </si>
  <si>
    <t>2.2.</t>
  </si>
  <si>
    <t>Вклады/депозиты</t>
  </si>
  <si>
    <t xml:space="preserve">Остаток на начало </t>
  </si>
  <si>
    <t>Принято</t>
  </si>
  <si>
    <t>Возвращено</t>
  </si>
  <si>
    <t>Остаток на конец</t>
  </si>
  <si>
    <t>Раздел 5.</t>
  </si>
  <si>
    <t>30-90 дней</t>
  </si>
  <si>
    <t>91-180 дней</t>
  </si>
  <si>
    <t>181-365 дней</t>
  </si>
  <si>
    <t>В. Депозиты по срокам погашения</t>
  </si>
  <si>
    <t>РАЗДЕЛ 6.</t>
  </si>
  <si>
    <t>Статья</t>
  </si>
  <si>
    <t>Дней до срока погашения/Возможность переоценки</t>
  </si>
  <si>
    <t>Немедленные</t>
  </si>
  <si>
    <t>1-30 дней</t>
  </si>
  <si>
    <t>31-90 дней</t>
  </si>
  <si>
    <t xml:space="preserve">от 1 до 3 лет </t>
  </si>
  <si>
    <t xml:space="preserve">более 3 лет  </t>
  </si>
  <si>
    <t xml:space="preserve">       в т. ч. в иностранной валюте</t>
  </si>
  <si>
    <t xml:space="preserve"> а) От банков КР;</t>
  </si>
  <si>
    <t>в) От  международных финансовых организаций и доноров</t>
  </si>
  <si>
    <t>д) От органов государтсвенной власти</t>
  </si>
  <si>
    <t>А. Анализ чувствительности активов и обязательств к изменению процентных ставок (ГЭП-анализ)</t>
  </si>
  <si>
    <t>Расчетные счета в других банках</t>
  </si>
  <si>
    <t>Депозиты в других банках</t>
  </si>
  <si>
    <t>Кредиты и финансовая аренда другим клиентам</t>
  </si>
  <si>
    <t>Другие финансовые активы, чувствительные к изменениям процентных ставок</t>
  </si>
  <si>
    <t>Всего активов, чувствительных к изменениям процентных ставок</t>
  </si>
  <si>
    <t>Кредиты полученные:</t>
  </si>
  <si>
    <t xml:space="preserve">   От банков КР</t>
  </si>
  <si>
    <t xml:space="preserve">   От  международных финансовых организаций и доноров</t>
  </si>
  <si>
    <t xml:space="preserve">   От органов государтсвенной власти</t>
  </si>
  <si>
    <t>Другие обязательства, чувствительные к изменениям процентных ставок</t>
  </si>
  <si>
    <t>Всего обязательств, чувствительных к изменеиям процентных ставок</t>
  </si>
  <si>
    <t>Разрыв</t>
  </si>
  <si>
    <t>Кумулятивный разрыв</t>
  </si>
  <si>
    <t>А. Анализ чувствительности активов и обязательств к изменению процентных ставок (ГЭП_АНАЛИЗ)</t>
  </si>
  <si>
    <t>3.</t>
  </si>
  <si>
    <t xml:space="preserve"> Кредиты и финансовая аренда другим клиентам</t>
  </si>
  <si>
    <t>в т.ч. в иностранной валюте</t>
  </si>
  <si>
    <t>4.</t>
  </si>
  <si>
    <t>5.</t>
  </si>
  <si>
    <t>Другие финансовые активы</t>
  </si>
  <si>
    <t>6.</t>
  </si>
  <si>
    <t>Всего активов</t>
  </si>
  <si>
    <t>7.</t>
  </si>
  <si>
    <t>8.</t>
  </si>
  <si>
    <t>9.</t>
  </si>
  <si>
    <t>10.</t>
  </si>
  <si>
    <t>Другие обязательства</t>
  </si>
  <si>
    <t>11.</t>
  </si>
  <si>
    <t>Всего обязательств</t>
  </si>
  <si>
    <t>12.</t>
  </si>
  <si>
    <t>13.</t>
  </si>
  <si>
    <t>Б. Анализ активов/обязательств по срокам погашения</t>
  </si>
  <si>
    <t>Остаток Резерва на покрытие возможных кредитных убытков на начало отчетного периода, всего</t>
  </si>
  <si>
    <t xml:space="preserve">  "общие" резервы (возможный убыток по всем кредитам)</t>
  </si>
  <si>
    <t xml:space="preserve">  "специальные" резервы (классифицированные кредиты)</t>
  </si>
  <si>
    <t>(плюс) Возвращенные активы</t>
  </si>
  <si>
    <t>(минус) Списанные активы</t>
  </si>
  <si>
    <t>Отчисления в РППУ с начала года</t>
  </si>
  <si>
    <t>Корректировка</t>
  </si>
  <si>
    <t>Остаток резерва на конец отчетного периода, всего</t>
  </si>
  <si>
    <t xml:space="preserve">   "специальные" резервы (классифицированные кредиты)</t>
  </si>
  <si>
    <t>РАЗДЕЛ 7. Изменения в РППУ</t>
  </si>
  <si>
    <t>Списание - А</t>
  </si>
  <si>
    <t>Возврат-Б</t>
  </si>
  <si>
    <t>"Чистое" списание</t>
  </si>
  <si>
    <t>(гр.А минус гр.Б)</t>
  </si>
  <si>
    <t>Справочно: общая сумма списанных кредитов, числящихся на внесистемном учете</t>
  </si>
  <si>
    <t xml:space="preserve">   корреспондентские счета в других банках</t>
  </si>
  <si>
    <t xml:space="preserve">   кредиты на сельское хозяйство, заготовку и переработку</t>
  </si>
  <si>
    <t xml:space="preserve">   кредиты на промышленность</t>
  </si>
  <si>
    <t xml:space="preserve">   кредиты на торговлю и коммерческие операции</t>
  </si>
  <si>
    <t xml:space="preserve">   ипотечные кредиты</t>
  </si>
  <si>
    <t xml:space="preserve">   кредиты на строительство</t>
  </si>
  <si>
    <t xml:space="preserve">   физические лица (потреб. кредиты)</t>
  </si>
  <si>
    <t>Забалансовые обязательства по ИПФ</t>
  </si>
  <si>
    <t>Информация о заемщиках</t>
  </si>
  <si>
    <t>Фамилия заемщика</t>
  </si>
  <si>
    <t>Всего: Долг заемщика</t>
  </si>
  <si>
    <t>Группа</t>
  </si>
  <si>
    <t>Кредиты\ссуды</t>
  </si>
  <si>
    <t>Процентная ставка</t>
  </si>
  <si>
    <t>Просроченные активы (дней)</t>
  </si>
  <si>
    <t>ВСЕГО: КРУПНЫЕ АКТИВЫ/ССУДЫ</t>
  </si>
  <si>
    <t>САМЫЕ КРУПНЫЕ КРЕДИТЫ ОДНОМУ ЗАЕМЩИКУ</t>
  </si>
  <si>
    <t>А. Информация о крупных рисках</t>
  </si>
  <si>
    <t>Наименование аффилированного лица</t>
  </si>
  <si>
    <t>Сумма операции</t>
  </si>
  <si>
    <t>Вид операции</t>
  </si>
  <si>
    <t>Дата начала операции</t>
  </si>
  <si>
    <t>Срок и дата завершения операции</t>
  </si>
  <si>
    <t>Процентная ставка (%)</t>
  </si>
  <si>
    <t>Залог по отношению к кредиту</t>
  </si>
  <si>
    <t>Владелец залога</t>
  </si>
  <si>
    <t>Условия проведения операции</t>
  </si>
  <si>
    <t>Примечание</t>
  </si>
  <si>
    <t>Б. Общие сведения об операциях с аффилированными лицами</t>
  </si>
  <si>
    <t>Информация о служащих</t>
  </si>
  <si>
    <t>ФИО служащего</t>
  </si>
  <si>
    <t>Всего: Долг служащего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</si>
  <si>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</si>
  <si>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</si>
  <si>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</si>
  <si>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</si>
  <si>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</si>
  <si>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</si>
  <si>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ЭКОНОМИЧЕСКИЕ НОРМАТИВЫ ДЛЯ МФК, НЕ ПРИВЛЕКАЮЩИХ ДЕПОЗИТЫ</t>
  </si>
  <si>
    <t>Минимальный размер уставного капитала</t>
  </si>
  <si>
    <t>не менее 100%</t>
  </si>
  <si>
    <t>Максимальный совокупный размер инвестиций</t>
  </si>
  <si>
    <t>не более 30%</t>
  </si>
  <si>
    <t>Норматив минимального размера собственного капитала</t>
  </si>
  <si>
    <t>М1</t>
  </si>
  <si>
    <t>Норматив адекватности капитала</t>
  </si>
  <si>
    <t>М2</t>
  </si>
  <si>
    <t>не менее 8%</t>
  </si>
  <si>
    <t>Норматив максимального размера риска на одного заемщика</t>
  </si>
  <si>
    <t>М3</t>
  </si>
  <si>
    <t>не более 5%</t>
  </si>
  <si>
    <t>Норматив ликвидности</t>
  </si>
  <si>
    <t>М4</t>
  </si>
  <si>
    <t>не менее 30%</t>
  </si>
  <si>
    <t>Норматив ограничения риска по возврату привлеченных вкладов</t>
  </si>
  <si>
    <t>М5</t>
  </si>
  <si>
    <t>не более 60%</t>
  </si>
  <si>
    <t>с аффилированными лицами</t>
  </si>
  <si>
    <t>Совокупная задолженность служащих МФК</t>
  </si>
  <si>
    <t>не более5%</t>
  </si>
  <si>
    <t>Средние значения за отчетный период</t>
  </si>
  <si>
    <t>1 месяц</t>
  </si>
  <si>
    <t>2 месяц</t>
  </si>
  <si>
    <t>3 месяц</t>
  </si>
  <si>
    <t>ЛА - Ликвидные активы</t>
  </si>
  <si>
    <t>Норматив М4=ЛА/ОБ</t>
  </si>
  <si>
    <t xml:space="preserve">Статьи </t>
  </si>
  <si>
    <t>Промыш-ленность</t>
  </si>
  <si>
    <t>Сельское хозяйство</t>
  </si>
  <si>
    <t>Заготовка и переработ-ка</t>
  </si>
  <si>
    <t>Торговля и ком. операции</t>
  </si>
  <si>
    <t>Строительство и ипотеку</t>
  </si>
  <si>
    <t>Кредиты физ. лицам (потреб. кредиты)</t>
  </si>
  <si>
    <t>Другие кредиты</t>
  </si>
  <si>
    <t>Базар</t>
  </si>
  <si>
    <t>Небазар-ные опер.</t>
  </si>
  <si>
    <t>По республике</t>
  </si>
  <si>
    <t>Кол-во клиентов</t>
  </si>
  <si>
    <t xml:space="preserve">Сумма портфеля </t>
  </si>
  <si>
    <t xml:space="preserve">В процентах к общей сумме кредитного портфеля </t>
  </si>
  <si>
    <t>Средний размер кредита</t>
  </si>
  <si>
    <t>Норма погашения</t>
  </si>
  <si>
    <t>Средневзвешенная процентная ставка</t>
  </si>
  <si>
    <t>Эффективная средневзвешенная процентная ставка</t>
  </si>
  <si>
    <t>Максимальная размер кредита</t>
  </si>
  <si>
    <t>Минимальный размер кредита</t>
  </si>
  <si>
    <t>Кредитные условия (от  # до  # месяцев)</t>
  </si>
  <si>
    <t>Бишкек</t>
  </si>
  <si>
    <t xml:space="preserve">Кол-во клиентов </t>
  </si>
  <si>
    <t>Иссык-Куль</t>
  </si>
  <si>
    <t>Джалал-Абад</t>
  </si>
  <si>
    <t>Информация об условиях предоставления кредита</t>
  </si>
  <si>
    <t>Требования к залогу</t>
  </si>
  <si>
    <t>Главный залог</t>
  </si>
  <si>
    <t>Дополнительный залог</t>
  </si>
  <si>
    <t>Условия погашения</t>
  </si>
  <si>
    <t>Сведения о персонале финансового учреждения (компании)</t>
  </si>
  <si>
    <t>На текущий период</t>
  </si>
  <si>
    <t xml:space="preserve">Наименование банка </t>
  </si>
  <si>
    <t xml:space="preserve">Система перевода </t>
  </si>
  <si>
    <t xml:space="preserve">Количество </t>
  </si>
  <si>
    <t>Объем операций,             Всего с начала года</t>
  </si>
  <si>
    <t>в т.ч. за отчетный период</t>
  </si>
  <si>
    <t>А. Информация по осуществлению розничных банковских услуг по агентскому договору с банком</t>
  </si>
  <si>
    <t xml:space="preserve">Наименование статьи </t>
  </si>
  <si>
    <t xml:space="preserve">Остаток на начало отчетного периода </t>
  </si>
  <si>
    <t xml:space="preserve">Увеличение депозита или инвестиций в течении отчетного периода </t>
  </si>
  <si>
    <t xml:space="preserve">Уменьшение депозита или инвестиций в течении отчетного периода </t>
  </si>
  <si>
    <t xml:space="preserve">Остаток на конец отчетного периода </t>
  </si>
  <si>
    <t xml:space="preserve">Средневзвешенная % ставка </t>
  </si>
  <si>
    <t>Депозиты в финансовых организациях, включая банки</t>
  </si>
  <si>
    <t xml:space="preserve">Инвестиции и финансовое участие </t>
  </si>
  <si>
    <t>Наименование предприятия (например: банк и т.д.)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</si>
  <si>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</si>
  <si>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</si>
  <si>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</si>
  <si>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</si>
  <si>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</si>
  <si>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(Балансовый отчет) и сумма всего обязательств и капитала в разделе 1 (Балансовый отчет)</t>
  </si>
  <si>
    <t>Прибыль/убытки текущего года в разделе 1 (Балансовый отчет) и чистая прибыль в разделе 2 (Отчет о прибылях и убытках)</t>
  </si>
  <si>
    <t>Кредитный портфель в разделе 1 (Балансовый отчет) и сумма кредитного портфеля в разделе 4.1.(Информация по кредитному портфелю)</t>
  </si>
  <si>
    <t>Кредитный портфель в разделе 1 (Балансовый отчет) и сумма кредитного портфеля в разделе 4.2(Классификация кредитов, столбец всего)</t>
  </si>
  <si>
    <t xml:space="preserve">Сумма срочных депозитов физических лиц () в разделе 1(Балансовый отчет) и сумма срочных депозитов физических лиц Раздел 5.Б. </t>
  </si>
  <si>
    <t xml:space="preserve">Сумма срочных депозитов юридических лиц () в разделе 1(Балансовый отчет) и сумма срочных депозитов юридических лиц Раздел 5.Б. </t>
  </si>
  <si>
    <t>Б. Классификация активов и забалансовых обязательств по степени риска</t>
  </si>
  <si>
    <t>В. Информация по выданным кредитам</t>
  </si>
  <si>
    <t>Раздел 1. Регулятивный отчет о финансовом состоянии</t>
  </si>
  <si>
    <t>Раздел 2. Отчет о совокупном доходе</t>
  </si>
  <si>
    <t>А. Изменения в структуре капитала</t>
  </si>
  <si>
    <t>Раздел 3. Капитал</t>
  </si>
  <si>
    <t>Б. Справочные сведения об акциях и других ценных бумагах МФК</t>
  </si>
  <si>
    <t>В. Изменения в нераспределенной прибыли</t>
  </si>
  <si>
    <t>Г. Информация по выданным кредитам в разрезе областей</t>
  </si>
  <si>
    <t>Раздел 5. Депозиты</t>
  </si>
  <si>
    <t>Б. Движение депозитов за отчетный период</t>
  </si>
  <si>
    <t>Активы</t>
  </si>
  <si>
    <t>Обязательства</t>
  </si>
  <si>
    <t xml:space="preserve"> Раздел 7. Изменения в РППУ</t>
  </si>
  <si>
    <t>Раздел 8. Информация о рисках</t>
  </si>
  <si>
    <t>Раздел 9. Информация о сделках со служащими</t>
  </si>
  <si>
    <t>Раздел 11. Информация о кредитах клиентов</t>
  </si>
  <si>
    <t>Раздел 12. Раскрытия</t>
  </si>
  <si>
    <t>Раздел 12.  Раскрытия</t>
  </si>
  <si>
    <t>А. Изменения в резервах на покрытие возможных кредитных убытков</t>
  </si>
  <si>
    <t>Общая сумма кредитов служащим</t>
  </si>
  <si>
    <t>Удовлетвор-е кредиты</t>
  </si>
  <si>
    <t>"Общие" резервы</t>
  </si>
  <si>
    <t xml:space="preserve">       Виды кредитов</t>
  </si>
  <si>
    <t>по отраслям</t>
  </si>
  <si>
    <t>Валюта</t>
  </si>
  <si>
    <t>Выданы на срок</t>
  </si>
  <si>
    <t>ВСЕГО: КАПИТАЛ И ОБЯЗАТЕЛЬСТВА</t>
  </si>
  <si>
    <t>Информация</t>
  </si>
  <si>
    <t>Зарегистрированное количество персонала, служащих</t>
  </si>
  <si>
    <t>Количество служащих, используемое в расчетах средней заработной платы и других средних показателей, служащих</t>
  </si>
  <si>
    <t>Фонд заработной платы (в т.ч. финансовая помощь и социальные льготы), тыс. сом</t>
  </si>
  <si>
    <t>Раздел 11. ИНФОРМАЦИЯ О КРЕДИТАХ КЛИЕНТАМ</t>
  </si>
  <si>
    <t>в-1)</t>
  </si>
  <si>
    <t>Дополнительный капитал, внесенный физическими и юридическими лицами</t>
  </si>
  <si>
    <t>5-1</t>
  </si>
  <si>
    <t>Капитал, внесенный сверх номинала</t>
  </si>
  <si>
    <t>Условия финансирования  (от # до # месяцев)</t>
  </si>
  <si>
    <t xml:space="preserve">Капитал, внесенный сверх номинала, текущий год, чистый </t>
  </si>
  <si>
    <t>Средства, заимствованные МФК от учредителей(акционеров) - физических лиц</t>
  </si>
  <si>
    <t>Средства, заимствованные МФК от учредителей(акционеров) - юридических лиц</t>
  </si>
  <si>
    <t>Процентный расход по средствам, заимствованным МФК от учредителей (акционеров) - физических лиц</t>
  </si>
  <si>
    <t>Процентный расход по средствам, заимствованным МФК от учредителей (акционеров) - юридических лиц</t>
  </si>
  <si>
    <t>Обязательства по средствам, заимствованным МФК от учредителей (акционеров) - физических лиц</t>
  </si>
  <si>
    <t>Обязательства по средствам, заимствованным МФК от учредителей (акционеров) - юридических лиц</t>
  </si>
  <si>
    <t>Максимальный совокупный размер средств, заимствованных от учредителей (акционеров) - физических лиц</t>
  </si>
  <si>
    <t>не более 100%</t>
  </si>
  <si>
    <t>Максимальный совокупный размер средств, заимствованных от учредителей (акционеров) - юридических лиц</t>
  </si>
  <si>
    <t>Максимальный размер микрокредита, выданный одному и тому же лицу</t>
  </si>
  <si>
    <t>в т.ч. факторинговые операции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</si>
  <si>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</si>
  <si>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</si>
  <si>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</si>
  <si>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</t>
  </si>
  <si>
    <t>Остаток полученных средств</t>
  </si>
  <si>
    <t>Срок, на который предоставлены средства</t>
  </si>
  <si>
    <t>от органов государтсвенной власти</t>
  </si>
  <si>
    <t>19-1</t>
  </si>
  <si>
    <t>19-2</t>
  </si>
  <si>
    <t>Доходы, полученные по агентскому банкингу</t>
  </si>
  <si>
    <t>Доходы от факторинговых операций</t>
  </si>
  <si>
    <t>в т.ч. факторинговые операции, из них:</t>
  </si>
  <si>
    <t>8-1</t>
  </si>
  <si>
    <t>Е. О клиентах МФК</t>
  </si>
  <si>
    <t>Наименование организации/                Ф.И.О. заемщика</t>
  </si>
  <si>
    <t>Информация по реструктуризированым кредитам</t>
  </si>
  <si>
    <t>По доп.соглашению</t>
  </si>
  <si>
    <t>Дата выдачи</t>
  </si>
  <si>
    <t>Дата погашения</t>
  </si>
  <si>
    <t>Дата реструктуризации</t>
  </si>
  <si>
    <t>Сумма кредита</t>
  </si>
  <si>
    <t>Срок</t>
  </si>
  <si>
    <t>Учредитель (акционер)</t>
  </si>
  <si>
    <t>Дата получения</t>
  </si>
  <si>
    <t>Остаток средств</t>
  </si>
  <si>
    <t>Прочие условия</t>
  </si>
  <si>
    <t>Условия</t>
  </si>
  <si>
    <t>Государственные казначейские векселя/облигации</t>
  </si>
  <si>
    <t>СВОП операции</t>
  </si>
  <si>
    <t>Наименование банка</t>
  </si>
  <si>
    <t>Обменный курс</t>
  </si>
  <si>
    <t>Дата окончания операции</t>
  </si>
  <si>
    <t>Доход/ расход</t>
  </si>
  <si>
    <t>Back to back</t>
  </si>
  <si>
    <t>В. Валютные операции</t>
  </si>
  <si>
    <t>11-3</t>
  </si>
  <si>
    <t>9-3</t>
  </si>
  <si>
    <t>Обязательства по средствам, заимствованным МФК от юридических лиц и учредителей (акционеров)</t>
  </si>
  <si>
    <t>не более 500%</t>
  </si>
  <si>
    <t>9-2</t>
  </si>
  <si>
    <t>9-1</t>
  </si>
  <si>
    <t>Приложение 2 к Положению «О периодическом регулятивном отчете микрофинансовой компании», утвержденного</t>
  </si>
  <si>
    <t xml:space="preserve"> постановлением Правления Национального банка Кыргызской Республики  № ____ от «____» _________ 20___ года</t>
  </si>
  <si>
    <t>Гарантии, поручительства и подобные обязательства</t>
  </si>
  <si>
    <t>Обязательства по покупке активов</t>
  </si>
  <si>
    <t>С О В Е Т  ДИРЕКТОРОВ  МФК</t>
  </si>
  <si>
    <t>ФИО</t>
  </si>
  <si>
    <t>Место работы</t>
  </si>
  <si>
    <t>Образец подписи</t>
  </si>
  <si>
    <t>ПРАВЛЕНИЕ     МФК</t>
  </si>
  <si>
    <t>ОСНОВНЫЕ УЧРЕДИТЕЛИ (АКЦИОНЕРЫ) МФК</t>
  </si>
  <si>
    <t xml:space="preserve"> И Н Ф О Р М А Ц И Я     О Б    О Т Д Е Л Ь Н Ы Х</t>
  </si>
  <si>
    <t>Д О Л Ж Н О С Т Н Ы Х   Л И Ц А Х   К О М П А Н И И</t>
  </si>
  <si>
    <t>1. Главный бухгалтеp</t>
  </si>
  <si>
    <t xml:space="preserve">а) имя и фамилия </t>
  </si>
  <si>
    <t xml:space="preserve">б) должность       </t>
  </si>
  <si>
    <t xml:space="preserve">в) телефон        </t>
  </si>
  <si>
    <t>г) образец подписи</t>
  </si>
  <si>
    <t>2. Должностное лицо, отвечающее за управление ликвидностью</t>
  </si>
  <si>
    <t xml:space="preserve">а) имя и фамилия    </t>
  </si>
  <si>
    <t>3.  Должностное лицо, отвечающее за бюджет МФК</t>
  </si>
  <si>
    <t>4. Должностное лицо, отвечающее за кpедитную деятельность МФК</t>
  </si>
  <si>
    <t xml:space="preserve">а) имя и фамилия     </t>
  </si>
  <si>
    <t>5. Председатель Комитета по аудиту</t>
  </si>
  <si>
    <t>6. Руководитель службы/отдела внутреннего аудита</t>
  </si>
  <si>
    <t>Должность:___________ Фамилия:________________ Подпись: ____________</t>
  </si>
  <si>
    <t>БАЗОВАЯ ИНФОРМАЦИЯ ПО МФК</t>
  </si>
  <si>
    <t xml:space="preserve">1. Полное наименование  </t>
  </si>
  <si>
    <t xml:space="preserve">   отчитывающейся МФК                  </t>
  </si>
  <si>
    <t>2. Адpес :</t>
  </si>
  <si>
    <t xml:space="preserve"> а) гоpод</t>
  </si>
  <si>
    <t xml:space="preserve"> б) улица, дом №</t>
  </si>
  <si>
    <t xml:space="preserve"> в) почтовый индекс</t>
  </si>
  <si>
    <t xml:space="preserve"> г) почтовый ящик</t>
  </si>
  <si>
    <t>3. Официально объявленная связь :</t>
  </si>
  <si>
    <t xml:space="preserve"> а) телефон</t>
  </si>
  <si>
    <t xml:space="preserve"> б) факс</t>
  </si>
  <si>
    <t xml:space="preserve"> в) электронная почта                     _______________________________</t>
  </si>
  <si>
    <t>4. Сумма уставного капитала:</t>
  </si>
  <si>
    <t xml:space="preserve">  а) объявленный</t>
  </si>
  <si>
    <t xml:space="preserve">  б) фактически внесенный</t>
  </si>
  <si>
    <t>5. Оплачено по состоянию на 31 декабря:</t>
  </si>
  <si>
    <t xml:space="preserve">  а) простые акции </t>
  </si>
  <si>
    <t>номинал</t>
  </si>
  <si>
    <t>количество</t>
  </si>
  <si>
    <t>стоимость</t>
  </si>
  <si>
    <t>б) привилегированные акции</t>
  </si>
  <si>
    <t>Должность:___________ Фамилия:________________ Подпись: _________</t>
  </si>
  <si>
    <t xml:space="preserve">В-1 Забалансовые обязательства </t>
  </si>
  <si>
    <t>Средства, заимствованные МФК от юридических лиц и учредителей (акционеров)</t>
  </si>
  <si>
    <t>11-1</t>
  </si>
  <si>
    <t>11-2</t>
  </si>
  <si>
    <t xml:space="preserve">Процентный расход по средствам, заимствованным МФК от юридических лиц и учредителей (акционеров) </t>
  </si>
  <si>
    <t>Л. Реструктуризированные кредиты</t>
  </si>
  <si>
    <t>В. Средства, заимствованные от учредителей (акционеров)</t>
  </si>
  <si>
    <t>Б. Расшифровка по операциям размещения и инвестициям</t>
  </si>
  <si>
    <t>Минимальный срок</t>
  </si>
  <si>
    <t>Максимальный срок</t>
  </si>
  <si>
    <t>/укажите наименование МФК крупными печатными буквами/</t>
  </si>
  <si>
    <t>Периодический Регулятивный Отчет МФК</t>
  </si>
  <si>
    <t xml:space="preserve"> от учредителей (акционеров) - физических лиц</t>
  </si>
  <si>
    <t xml:space="preserve"> от учредителей (акционеров) - юридических лиц</t>
  </si>
  <si>
    <t xml:space="preserve"> от других  юридических лиц.</t>
  </si>
  <si>
    <t>Полученные кредиты и займы:</t>
  </si>
  <si>
    <t>сумма спец РППУ по кредитам в разделе 1 (балансовый отчет) и сумма спек РППУ по кредитам в разделе  4.2. (Классификация кредитов. Столбец всего)</t>
  </si>
  <si>
    <t>сумма общего РППУ по кредитам в разделе 1 (балансовый отчет) и сумма спек РППУ по кредитам в разделе 4.2. (Классификация кредитов. Столбец всего)</t>
  </si>
  <si>
    <t>Должность:___________ Фамилия:________________ Подпись: ______________________</t>
  </si>
  <si>
    <t>Правильность классификации кредитов и создание РППУ в разделе 4.2(Информация по кредитному портфелю) т.е. 25 % кредитов, классифицированных под категорию "субстандартные", 50% классифицированных под категорию "сомнительные" и 100% кредитов, классифированных под категорию "потери" и напрвленных в РППУ</t>
  </si>
  <si>
    <t>Сведения о членах Совета директоров, Правления, основных учредителях (акционерах) и членах Шариатского Совета МФК</t>
  </si>
  <si>
    <t>Сведения о членах Шариатского Совета</t>
  </si>
  <si>
    <t>22-1</t>
  </si>
  <si>
    <t>22-2</t>
  </si>
  <si>
    <t>Резерв на выравнивание прибыли (РВП)</t>
  </si>
  <si>
    <t>Резерв на покрытие рисков по инвестициям (РВИ)</t>
  </si>
  <si>
    <t xml:space="preserve">В-2. Отчет об операциях, осуществляемых по ИПФ </t>
  </si>
  <si>
    <t>А. Активы</t>
  </si>
  <si>
    <t xml:space="preserve">Счет в Национальном банке </t>
  </si>
  <si>
    <t>а) по договору ограниченная мудараба</t>
  </si>
  <si>
    <t>б) по договору неограниченная мудараба</t>
  </si>
  <si>
    <t>в) по договору кард хасан</t>
  </si>
  <si>
    <t xml:space="preserve"> Ценные бумаги</t>
  </si>
  <si>
    <t xml:space="preserve">в) по договору шарика/мушарака                            </t>
  </si>
  <si>
    <t>г) по договору мурабаха</t>
  </si>
  <si>
    <t>д) по договору иджара/иджара мунтахийя биттамлик</t>
  </si>
  <si>
    <t>е)  по договору салам</t>
  </si>
  <si>
    <t xml:space="preserve">ж) по договору  кард хасан </t>
  </si>
  <si>
    <t>Финансирование, предоставленное другим клиентам</t>
  </si>
  <si>
    <t>а) по договору  ограниченная мудараба</t>
  </si>
  <si>
    <t xml:space="preserve">в) по договору шарика/мушарака                                              </t>
  </si>
  <si>
    <t>ж) по договору кард хасан</t>
  </si>
  <si>
    <t xml:space="preserve"> МИНУС: Специальный РППУ</t>
  </si>
  <si>
    <t>Чистое финансирование (ст.5+ст.6-7ст)</t>
  </si>
  <si>
    <t xml:space="preserve">Активы/инвентарь для последующей передачи клиентам: </t>
  </si>
  <si>
    <t>а) недвижимое имущество</t>
  </si>
  <si>
    <t>б) движимое имущество</t>
  </si>
  <si>
    <t xml:space="preserve"> Прочая собственность</t>
  </si>
  <si>
    <t>a)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</si>
  <si>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</si>
  <si>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 xml:space="preserve"> Прочие активы</t>
  </si>
  <si>
    <t>ВСЕГО АКТИВЫ</t>
  </si>
  <si>
    <t>Б. Обязательства</t>
  </si>
  <si>
    <t>Срочные счета юридических лиц</t>
  </si>
  <si>
    <t xml:space="preserve"> а) по договору ограниченная мудараба</t>
  </si>
  <si>
    <t xml:space="preserve"> б) по договору неограниченная мудараба</t>
  </si>
  <si>
    <t>Срочные счета физических лиц</t>
  </si>
  <si>
    <t>Полученное финансирование</t>
  </si>
  <si>
    <t>а) от банков КР</t>
  </si>
  <si>
    <t>в) от  международных финансовых организаций и доноров</t>
  </si>
  <si>
    <t>д) от органов государственной власти</t>
  </si>
  <si>
    <t xml:space="preserve">е) средства, заимствованные от учредителей (акционеров) - физических лиц </t>
  </si>
  <si>
    <t>ж) средства, заимствованные от учредителей (акционеров) - юридических лиц</t>
  </si>
  <si>
    <t xml:space="preserve">з) средства, заимствованные от других юридических лиц </t>
  </si>
  <si>
    <t>В. Забалансовые обязательства</t>
  </si>
  <si>
    <t>Обязательства на предоставление финансирования</t>
  </si>
  <si>
    <t xml:space="preserve">Гарантии </t>
  </si>
  <si>
    <t>Всего забалансовых обязательств</t>
  </si>
  <si>
    <t>Г. Расшифровка прочих активов и прочих обязательств </t>
  </si>
  <si>
    <t>Прочие активы  </t>
  </si>
  <si>
    <t xml:space="preserve">    а)  доход, начисленный к получению МФК </t>
  </si>
  <si>
    <t xml:space="preserve">    б) предоплата выплаченная </t>
  </si>
  <si>
    <t xml:space="preserve">    в) невыясненные дебиторские суммы  </t>
  </si>
  <si>
    <t xml:space="preserve">    г) другие прочие активы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</si>
  <si>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</si>
  <si>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</si>
  <si>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</si>
  <si>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а) доход, начисленный к выплате клиентам  </t>
  </si>
  <si>
    <t xml:space="preserve">    б) отсроченный доход (наценка) </t>
  </si>
  <si>
    <t xml:space="preserve">    в) невыясненная кредиторская задолженность </t>
  </si>
  <si>
    <t xml:space="preserve">    г) другие прочие обязательства  </t>
  </si>
  <si>
    <t>тыс.сом</t>
  </si>
  <si>
    <t>Должность__________________ Фамилия_________________ Подпись________</t>
  </si>
  <si>
    <t>Г-1. Расшифровка обязательств, принятых по ИПФ</t>
  </si>
  <si>
    <t>На какой срок были получены обязательства</t>
  </si>
  <si>
    <t>Наценка</t>
  </si>
  <si>
    <t xml:space="preserve">макс. </t>
  </si>
  <si>
    <t>1. Финансирование полученное</t>
  </si>
  <si>
    <t>2. Условные гранты</t>
  </si>
  <si>
    <t>3. Прочие обязательства</t>
  </si>
  <si>
    <t xml:space="preserve">4. Средства, заимствованные МФК от  юридических лиц и учредителей (акционеров) </t>
  </si>
  <si>
    <t xml:space="preserve">а) Средства заимствованные МФК от учредителей (акционеров)– физических лиц  </t>
  </si>
  <si>
    <t xml:space="preserve">б) Средства заимствованные МФК от учредителей (акционеров) – юридических лиц </t>
  </si>
  <si>
    <t>Д-1. Расшифровка портфеля по финансированию, предоставленному по ИПФ</t>
  </si>
  <si>
    <t>Сумма финансирования на одного клиента</t>
  </si>
  <si>
    <t>Наценка/доход, в %</t>
  </si>
  <si>
    <t>Метод начисления</t>
  </si>
  <si>
    <t>на начальный баланс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</si>
  <si>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</si>
  <si>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</si>
  <si>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</si>
  <si>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</si>
  <si>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Е. Отчет о прибыли и убытках по операциям, осуществляемых по ИПФ</t>
  </si>
  <si>
    <t>A. Доходы, полученные по операциям</t>
  </si>
  <si>
    <t>Доходы по денежным средствам, размещенным на счетах в коммерческих банках</t>
  </si>
  <si>
    <t>Доходы по ценным бумагам</t>
  </si>
  <si>
    <t xml:space="preserve">в) по договору шарика/мушарака                             </t>
  </si>
  <si>
    <t xml:space="preserve">Доходы, полученные по финансированию, предоставленному другим клиентам </t>
  </si>
  <si>
    <t xml:space="preserve">в) по договору шарика/мушарака                                        </t>
  </si>
  <si>
    <t>д) по договору иджара/иджара мунтахийа биттамлик</t>
  </si>
  <si>
    <t xml:space="preserve"> Прочие доходы, полученные от операций финансирования</t>
  </si>
  <si>
    <t>Всего </t>
  </si>
  <si>
    <t xml:space="preserve"> Б. Расходы, понесенные по операциям</t>
  </si>
  <si>
    <t>Расходы по срочным счетам юридических лиц</t>
  </si>
  <si>
    <t>Расходы по срочным счетам физических лиц</t>
  </si>
  <si>
    <t xml:space="preserve"> Расходы по финансированию, полученному от банков</t>
  </si>
  <si>
    <t>Кредиты и финансовая аренда финансово-кредитным организациям:</t>
  </si>
  <si>
    <t>Средневзвешенная наценка/доход, в %</t>
  </si>
  <si>
    <t>Коэффициент доходности, в %</t>
  </si>
  <si>
    <t>Г-1. Информация по выданному финансированию в разрезе областей</t>
  </si>
  <si>
    <t>Остаток портфеля финансирования на начало отчетного квартала</t>
  </si>
  <si>
    <t>Объем выданного финансирования за отчетный квартал</t>
  </si>
  <si>
    <t>Количество выданного финансирования за отчетный квартал</t>
  </si>
  <si>
    <t>Остаток портфеля финансирования на конец отчетного квартала</t>
  </si>
  <si>
    <t>Средневзвешенная наценка/доход на конец отчетного периода, в %</t>
  </si>
  <si>
    <t>Коэффициент доходности на конец отчетного периода, в %</t>
  </si>
  <si>
    <t>Всего финансирования, из них:</t>
  </si>
  <si>
    <t>Прочее финансирование, из них:</t>
  </si>
  <si>
    <t>Финансирование ФКО, из них:</t>
  </si>
  <si>
    <t>Финансирование на потребительские цели, из них:</t>
  </si>
  <si>
    <t xml:space="preserve"> связь</t>
  </si>
  <si>
    <t>прочие кредиты</t>
  </si>
  <si>
    <t>Реструктуризированные кредиты</t>
  </si>
  <si>
    <t>ЧИСТЫЙ ДОХОД ОТ ПРОЦЕНТОВ ПОСЛЕ ОТЧИСЛЕНИЙ В РЕЗЕРВ НА ПОКРЫТИЕ ВОЗМОЖНЫХ КРЕДИТНЫХ УБЫТКОВ</t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</si>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</sst>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800]dddd\,\ mmmm\ dd\,\ yyyy"/>
    <numFmt numFmtId="197" formatCode="\п\о\ \с\о\с\т\о\я\н\и\ю\ \н\а\ \ \«dd\»\ mm\ yyyy\ \г\о\д\а"/>
    <numFmt numFmtId="198" formatCode="#,##0.0"/>
    <numFmt numFmtId="199" formatCode="[$-FC19]d\ mmmm\ yyyy\ &quot;г.&quot;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#,##0.0000"/>
    <numFmt numFmtId="207" formatCode="0.0"/>
  </numFmts>
  <fonts count="87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8"/>
      <name val="Calibri"/>
      <family val="2"/>
    </font>
    <font>
      <sz val="8"/>
      <name val="Times New Roman"/>
      <family val="1"/>
    </font>
    <font>
      <sz val="16"/>
      <name val="Times New Roman"/>
      <family val="1"/>
    </font>
    <font>
      <sz val="34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i/>
      <sz val="7"/>
      <name val="Arial"/>
      <family val="2"/>
    </font>
    <font>
      <b/>
      <sz val="12"/>
      <name val="Calibri"/>
      <family val="2"/>
    </font>
    <font>
      <b/>
      <i/>
      <sz val="12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/>
      <top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/>
    </border>
    <border>
      <left style="thick"/>
      <right style="thin"/>
      <top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 style="thin"/>
      <right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32" borderId="0" xfId="59" applyFont="1" applyFill="1" applyAlignment="1" applyProtection="1">
      <alignment horizontal="left"/>
      <protection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indent="1"/>
      <protection/>
    </xf>
    <xf numFmtId="0" fontId="4" fillId="34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0" borderId="10" xfId="57" applyFont="1" applyFill="1" applyBorder="1" applyAlignment="1" applyProtection="1">
      <alignment/>
      <protection/>
    </xf>
    <xf numFmtId="0" fontId="6" fillId="32" borderId="10" xfId="57" applyFont="1" applyFill="1" applyBorder="1" applyProtection="1">
      <alignment/>
      <protection/>
    </xf>
    <xf numFmtId="0" fontId="4" fillId="0" borderId="10" xfId="57" applyFont="1" applyFill="1" applyBorder="1" applyAlignment="1" applyProtection="1">
      <alignment horizontal="left" indent="1"/>
      <protection/>
    </xf>
    <xf numFmtId="0" fontId="4" fillId="0" borderId="10" xfId="57" applyFont="1" applyFill="1" applyBorder="1" applyAlignment="1" applyProtection="1">
      <alignment horizontal="left" indent="2"/>
      <protection/>
    </xf>
    <xf numFmtId="0" fontId="4" fillId="0" borderId="10" xfId="57" applyFont="1" applyFill="1" applyBorder="1" applyAlignment="1" applyProtection="1">
      <alignment horizontal="left"/>
      <protection/>
    </xf>
    <xf numFmtId="0" fontId="6" fillId="33" borderId="10" xfId="57" applyFont="1" applyFill="1" applyBorder="1" applyAlignment="1" applyProtection="1">
      <alignment/>
      <protection/>
    </xf>
    <xf numFmtId="4" fontId="6" fillId="33" borderId="10" xfId="57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4" fontId="2" fillId="33" borderId="12" xfId="0" applyNumberFormat="1" applyFont="1" applyFill="1" applyBorder="1" applyAlignment="1" applyProtection="1">
      <alignment horizontal="right"/>
      <protection/>
    </xf>
    <xf numFmtId="0" fontId="6" fillId="0" borderId="13" xfId="57" applyFont="1" applyFill="1" applyBorder="1" applyAlignment="1" applyProtection="1">
      <alignment/>
      <protection/>
    </xf>
    <xf numFmtId="0" fontId="6" fillId="32" borderId="13" xfId="57" applyFont="1" applyFill="1" applyBorder="1" applyProtection="1">
      <alignment/>
      <protection/>
    </xf>
    <xf numFmtId="0" fontId="7" fillId="0" borderId="0" xfId="5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4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4" fontId="1" fillId="4" borderId="10" xfId="0" applyNumberFormat="1" applyFont="1" applyFill="1" applyBorder="1" applyAlignment="1" applyProtection="1">
      <alignment horizontal="right"/>
      <protection locked="0"/>
    </xf>
    <xf numFmtId="4" fontId="1" fillId="4" borderId="12" xfId="0" applyNumberFormat="1" applyFont="1" applyFill="1" applyBorder="1" applyAlignment="1" applyProtection="1">
      <alignment horizontal="right"/>
      <protection locked="0"/>
    </xf>
    <xf numFmtId="0" fontId="8" fillId="32" borderId="13" xfId="0" applyFont="1" applyFill="1" applyBorder="1" applyAlignment="1" applyProtection="1">
      <alignment horizontal="center"/>
      <protection/>
    </xf>
    <xf numFmtId="0" fontId="4" fillId="34" borderId="10" xfId="57" applyFont="1" applyFill="1" applyBorder="1" applyAlignment="1" applyProtection="1">
      <alignment/>
      <protection/>
    </xf>
    <xf numFmtId="4" fontId="4" fillId="34" borderId="10" xfId="57" applyNumberFormat="1" applyFont="1" applyFill="1" applyBorder="1" applyAlignment="1" applyProtection="1">
      <alignment horizontal="right"/>
      <protection/>
    </xf>
    <xf numFmtId="4" fontId="6" fillId="34" borderId="12" xfId="57" applyNumberFormat="1" applyFont="1" applyFill="1" applyBorder="1" applyAlignment="1" applyProtection="1">
      <alignment horizontal="right"/>
      <protection/>
    </xf>
    <xf numFmtId="0" fontId="4" fillId="34" borderId="10" xfId="57" applyFont="1" applyFill="1" applyBorder="1" applyAlignment="1" applyProtection="1">
      <alignment horizontal="left" indent="1"/>
      <protection/>
    </xf>
    <xf numFmtId="4" fontId="4" fillId="34" borderId="12" xfId="57" applyNumberFormat="1" applyFont="1" applyFill="1" applyBorder="1" applyAlignment="1" applyProtection="1">
      <alignment horizontal="right"/>
      <protection/>
    </xf>
    <xf numFmtId="0" fontId="4" fillId="34" borderId="10" xfId="57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wrapText="1"/>
      <protection/>
    </xf>
    <xf numFmtId="4" fontId="12" fillId="36" borderId="17" xfId="0" applyNumberFormat="1" applyFont="1" applyFill="1" applyBorder="1" applyAlignment="1" applyProtection="1">
      <alignment horizontal="center" vertical="center" wrapText="1"/>
      <protection/>
    </xf>
    <xf numFmtId="1" fontId="12" fillId="36" borderId="10" xfId="0" applyNumberFormat="1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indent="1"/>
      <protection/>
    </xf>
    <xf numFmtId="0" fontId="13" fillId="0" borderId="10" xfId="0" applyFont="1" applyFill="1" applyBorder="1" applyAlignment="1" applyProtection="1">
      <alignment horizontal="left" wrapText="1" inden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wrapText="1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4" fontId="2" fillId="33" borderId="18" xfId="0" applyNumberFormat="1" applyFont="1" applyFill="1" applyBorder="1" applyAlignment="1" applyProtection="1">
      <alignment horizontal="right"/>
      <protection/>
    </xf>
    <xf numFmtId="0" fontId="8" fillId="32" borderId="0" xfId="0" applyFont="1" applyFill="1" applyBorder="1" applyAlignment="1" applyProtection="1">
      <alignment horizontal="right"/>
      <protection/>
    </xf>
    <xf numFmtId="0" fontId="6" fillId="32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36" borderId="1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left" wrapText="1"/>
      <protection/>
    </xf>
    <xf numFmtId="0" fontId="16" fillId="0" borderId="10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6" fillId="37" borderId="21" xfId="0" applyFont="1" applyFill="1" applyBorder="1" applyAlignment="1" applyProtection="1">
      <alignment horizontal="left"/>
      <protection/>
    </xf>
    <xf numFmtId="0" fontId="6" fillId="37" borderId="22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4" fontId="1" fillId="34" borderId="12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6" fillId="34" borderId="15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wrapText="1"/>
      <protection/>
    </xf>
    <xf numFmtId="0" fontId="4" fillId="34" borderId="12" xfId="0" applyFont="1" applyFill="1" applyBorder="1" applyAlignment="1" applyProtection="1">
      <alignment horizontal="right" wrapText="1"/>
      <protection/>
    </xf>
    <xf numFmtId="0" fontId="16" fillId="0" borderId="23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 wrapText="1"/>
      <protection/>
    </xf>
    <xf numFmtId="4" fontId="4" fillId="4" borderId="12" xfId="0" applyNumberFormat="1" applyFont="1" applyFill="1" applyBorder="1" applyAlignment="1" applyProtection="1">
      <alignment horizontal="right"/>
      <protection locked="0"/>
    </xf>
    <xf numFmtId="4" fontId="4" fillId="4" borderId="18" xfId="0" applyNumberFormat="1" applyFont="1" applyFill="1" applyBorder="1" applyAlignment="1" applyProtection="1">
      <alignment horizontal="right" wrapText="1"/>
      <protection locked="0"/>
    </xf>
    <xf numFmtId="4" fontId="4" fillId="4" borderId="12" xfId="0" applyNumberFormat="1" applyFont="1" applyFill="1" applyBorder="1" applyAlignment="1" applyProtection="1">
      <alignment horizontal="right" wrapText="1"/>
      <protection locked="0"/>
    </xf>
    <xf numFmtId="0" fontId="6" fillId="33" borderId="19" xfId="0" applyFont="1" applyFill="1" applyBorder="1" applyAlignment="1" applyProtection="1">
      <alignment horizontal="left"/>
      <protection/>
    </xf>
    <xf numFmtId="0" fontId="16" fillId="34" borderId="15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97" fontId="4" fillId="0" borderId="0" xfId="0" applyNumberFormat="1" applyFont="1" applyFill="1" applyAlignment="1" applyProtection="1">
      <alignment horizontal="right" vertical="center"/>
      <protection/>
    </xf>
    <xf numFmtId="0" fontId="4" fillId="32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32" borderId="0" xfId="59" applyFont="1" applyFill="1" applyAlignment="1" applyProtection="1">
      <alignment horizontal="right"/>
      <protection/>
    </xf>
    <xf numFmtId="0" fontId="6" fillId="32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 applyProtection="1">
      <alignment horizontal="centerContinuous"/>
      <protection/>
    </xf>
    <xf numFmtId="0" fontId="6" fillId="38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6" fillId="37" borderId="17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 applyProtection="1">
      <alignment horizontal="centerContinuous" vertical="center"/>
      <protection/>
    </xf>
    <xf numFmtId="0" fontId="6" fillId="38" borderId="24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55" applyFont="1" applyAlignment="1" applyProtection="1">
      <alignment horizontal="center"/>
      <protection/>
    </xf>
    <xf numFmtId="0" fontId="4" fillId="0" borderId="0" xfId="55" applyFont="1" applyProtection="1">
      <alignment/>
      <protection/>
    </xf>
    <xf numFmtId="0" fontId="17" fillId="0" borderId="0" xfId="55" applyFont="1" applyProtection="1">
      <alignment/>
      <protection/>
    </xf>
    <xf numFmtId="0" fontId="19" fillId="0" borderId="0" xfId="55" applyFont="1" applyAlignment="1" applyProtection="1">
      <alignment horizontal="left"/>
      <protection/>
    </xf>
    <xf numFmtId="0" fontId="6" fillId="0" borderId="0" xfId="55" applyFont="1" applyProtection="1">
      <alignment/>
      <protection/>
    </xf>
    <xf numFmtId="0" fontId="6" fillId="37" borderId="20" xfId="55" applyFont="1" applyFill="1" applyBorder="1" applyAlignment="1" applyProtection="1">
      <alignment horizontal="center" vertical="center"/>
      <protection/>
    </xf>
    <xf numFmtId="0" fontId="6" fillId="37" borderId="25" xfId="55" applyFont="1" applyFill="1" applyBorder="1" applyAlignment="1" applyProtection="1">
      <alignment horizontal="center" vertical="center"/>
      <protection/>
    </xf>
    <xf numFmtId="0" fontId="6" fillId="37" borderId="26" xfId="55" applyFont="1" applyFill="1" applyBorder="1" applyAlignment="1" applyProtection="1">
      <alignment horizontal="center" vertical="center"/>
      <protection/>
    </xf>
    <xf numFmtId="0" fontId="4" fillId="37" borderId="27" xfId="55" applyFont="1" applyFill="1" applyBorder="1" applyProtection="1">
      <alignment/>
      <protection/>
    </xf>
    <xf numFmtId="0" fontId="6" fillId="37" borderId="28" xfId="55" applyFont="1" applyFill="1" applyBorder="1" applyAlignment="1" applyProtection="1">
      <alignment horizontal="center" vertical="center"/>
      <protection/>
    </xf>
    <xf numFmtId="0" fontId="6" fillId="37" borderId="29" xfId="55" applyFont="1" applyFill="1" applyBorder="1" applyAlignment="1" applyProtection="1">
      <alignment horizontal="center" vertical="center"/>
      <protection/>
    </xf>
    <xf numFmtId="0" fontId="4" fillId="37" borderId="30" xfId="0" applyFont="1" applyFill="1" applyBorder="1" applyAlignment="1" applyProtection="1">
      <alignment/>
      <protection/>
    </xf>
    <xf numFmtId="0" fontId="6" fillId="37" borderId="31" xfId="55" applyFont="1" applyFill="1" applyBorder="1" applyProtection="1">
      <alignment/>
      <protection/>
    </xf>
    <xf numFmtId="0" fontId="6" fillId="0" borderId="28" xfId="55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4" fillId="0" borderId="34" xfId="55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55" applyFont="1" applyBorder="1" applyAlignment="1" applyProtection="1">
      <alignment horizontal="center" vertical="center"/>
      <protection/>
    </xf>
    <xf numFmtId="0" fontId="4" fillId="0" borderId="36" xfId="55" applyFont="1" applyBorder="1" applyAlignment="1" applyProtection="1">
      <alignment horizontal="center" vertical="center"/>
      <protection/>
    </xf>
    <xf numFmtId="0" fontId="6" fillId="0" borderId="25" xfId="55" applyFont="1" applyBorder="1" applyAlignment="1" applyProtection="1">
      <alignment horizontal="center" vertical="center"/>
      <protection/>
    </xf>
    <xf numFmtId="0" fontId="6" fillId="0" borderId="30" xfId="55" applyFont="1" applyBorder="1" applyAlignment="1" applyProtection="1">
      <alignment vertical="center"/>
      <protection/>
    </xf>
    <xf numFmtId="0" fontId="4" fillId="0" borderId="37" xfId="55" applyFont="1" applyBorder="1" applyAlignment="1" applyProtection="1">
      <alignment/>
      <protection/>
    </xf>
    <xf numFmtId="0" fontId="4" fillId="0" borderId="0" xfId="55" applyFont="1" applyAlignment="1" applyProtection="1">
      <alignment/>
      <protection/>
    </xf>
    <xf numFmtId="0" fontId="4" fillId="0" borderId="32" xfId="55" applyFont="1" applyBorder="1" applyProtection="1">
      <alignment/>
      <protection/>
    </xf>
    <xf numFmtId="0" fontId="6" fillId="0" borderId="26" xfId="55" applyFont="1" applyBorder="1" applyAlignment="1" applyProtection="1">
      <alignment vertical="center"/>
      <protection/>
    </xf>
    <xf numFmtId="0" fontId="4" fillId="0" borderId="37" xfId="55" applyFont="1" applyBorder="1" applyProtection="1">
      <alignment/>
      <protection/>
    </xf>
    <xf numFmtId="0" fontId="6" fillId="0" borderId="25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Protection="1">
      <alignment/>
      <protection/>
    </xf>
    <xf numFmtId="0" fontId="4" fillId="0" borderId="0" xfId="55" applyFont="1" applyFill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14" fillId="0" borderId="38" xfId="55" applyFont="1" applyBorder="1" applyAlignment="1" applyProtection="1">
      <alignment horizontal="center"/>
      <protection/>
    </xf>
    <xf numFmtId="0" fontId="14" fillId="0" borderId="39" xfId="55" applyFont="1" applyBorder="1" applyAlignment="1" applyProtection="1">
      <alignment horizontal="center"/>
      <protection/>
    </xf>
    <xf numFmtId="0" fontId="14" fillId="0" borderId="40" xfId="55" applyFont="1" applyBorder="1" applyAlignment="1" applyProtection="1">
      <alignment horizontal="center"/>
      <protection/>
    </xf>
    <xf numFmtId="0" fontId="12" fillId="37" borderId="31" xfId="55" applyFont="1" applyFill="1" applyBorder="1" applyAlignment="1" applyProtection="1">
      <alignment horizontal="center"/>
      <protection/>
    </xf>
    <xf numFmtId="0" fontId="6" fillId="37" borderId="41" xfId="55" applyFont="1" applyFill="1" applyBorder="1" applyAlignment="1" applyProtection="1">
      <alignment horizontal="center"/>
      <protection/>
    </xf>
    <xf numFmtId="0" fontId="12" fillId="37" borderId="42" xfId="55" applyFont="1" applyFill="1" applyBorder="1" applyAlignment="1" applyProtection="1">
      <alignment horizontal="center"/>
      <protection/>
    </xf>
    <xf numFmtId="0" fontId="14" fillId="37" borderId="42" xfId="55" applyFont="1" applyFill="1" applyBorder="1" applyAlignment="1" applyProtection="1">
      <alignment horizontal="center"/>
      <protection/>
    </xf>
    <xf numFmtId="0" fontId="14" fillId="37" borderId="31" xfId="55" applyFont="1" applyFill="1" applyBorder="1" applyAlignment="1" applyProtection="1">
      <alignment horizontal="center"/>
      <protection/>
    </xf>
    <xf numFmtId="4" fontId="4" fillId="4" borderId="42" xfId="55" applyNumberFormat="1" applyFont="1" applyFill="1" applyBorder="1" applyAlignment="1" applyProtection="1">
      <alignment/>
      <protection locked="0"/>
    </xf>
    <xf numFmtId="0" fontId="6" fillId="37" borderId="10" xfId="0" applyNumberFormat="1" applyFont="1" applyFill="1" applyBorder="1" applyAlignment="1" applyProtection="1">
      <alignment horizontal="center" vertical="center"/>
      <protection/>
    </xf>
    <xf numFmtId="0" fontId="6" fillId="37" borderId="10" xfId="0" applyNumberFormat="1" applyFont="1" applyFill="1" applyBorder="1" applyAlignment="1" applyProtection="1">
      <alignment horizontal="left" vertical="center" indent="2"/>
      <protection/>
    </xf>
    <xf numFmtId="0" fontId="6" fillId="37" borderId="10" xfId="0" applyNumberFormat="1" applyFont="1" applyFill="1" applyBorder="1" applyAlignment="1" applyProtection="1">
      <alignment horizontal="center" vertical="center" wrapText="1"/>
      <protection/>
    </xf>
    <xf numFmtId="198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left" vertical="top" indent="7"/>
      <protection/>
    </xf>
    <xf numFmtId="3" fontId="20" fillId="0" borderId="10" xfId="0" applyNumberFormat="1" applyFont="1" applyFill="1" applyBorder="1" applyAlignment="1" applyProtection="1">
      <alignment horizontal="center" vertical="top"/>
      <protection/>
    </xf>
    <xf numFmtId="0" fontId="21" fillId="33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 indent="6"/>
      <protection/>
    </xf>
    <xf numFmtId="0" fontId="21" fillId="0" borderId="10" xfId="0" applyNumberFormat="1" applyFont="1" applyFill="1" applyBorder="1" applyAlignment="1" applyProtection="1">
      <alignment horizontal="left" vertical="top" indent="7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1" fillId="36" borderId="10" xfId="0" applyNumberFormat="1" applyFont="1" applyFill="1" applyBorder="1" applyAlignment="1" applyProtection="1">
      <alignment horizontal="left" vertical="top"/>
      <protection/>
    </xf>
    <xf numFmtId="0" fontId="22" fillId="0" borderId="4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left" indent="7"/>
      <protection/>
    </xf>
    <xf numFmtId="0" fontId="23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 indent="7"/>
      <protection/>
    </xf>
    <xf numFmtId="0" fontId="21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198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/>
      <protection/>
    </xf>
    <xf numFmtId="0" fontId="12" fillId="33" borderId="10" xfId="0" applyNumberFormat="1" applyFont="1" applyFill="1" applyBorder="1" applyAlignment="1" applyProtection="1">
      <alignment horizontal="left" vertical="top" indent="5"/>
      <protection/>
    </xf>
    <xf numFmtId="0" fontId="12" fillId="33" borderId="10" xfId="0" applyNumberFormat="1" applyFont="1" applyFill="1" applyBorder="1" applyAlignment="1" applyProtection="1">
      <alignment horizontal="left" vertical="top" indent="6"/>
      <protection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38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4" fillId="38" borderId="15" xfId="0" applyFont="1" applyFill="1" applyBorder="1" applyAlignment="1" applyProtection="1">
      <alignment horizontal="center" vertical="top" wrapText="1"/>
      <protection/>
    </xf>
    <xf numFmtId="0" fontId="4" fillId="38" borderId="12" xfId="0" applyFont="1" applyFill="1" applyBorder="1" applyAlignment="1" applyProtection="1">
      <alignment horizontal="center" vertical="top" wrapText="1"/>
      <protection/>
    </xf>
    <xf numFmtId="0" fontId="6" fillId="33" borderId="19" xfId="0" applyFont="1" applyFill="1" applyBorder="1" applyAlignment="1" applyProtection="1">
      <alignment horizontal="left" vertical="top" wrapText="1"/>
      <protection/>
    </xf>
    <xf numFmtId="198" fontId="6" fillId="33" borderId="19" xfId="0" applyNumberFormat="1" applyFont="1" applyFill="1" applyBorder="1" applyAlignment="1" applyProtection="1">
      <alignment horizontal="right" vertical="center" wrapText="1"/>
      <protection/>
    </xf>
    <xf numFmtId="4" fontId="6" fillId="33" borderId="18" xfId="0" applyNumberFormat="1" applyFont="1" applyFill="1" applyBorder="1" applyAlignment="1" applyProtection="1">
      <alignment horizontal="right" vertical="top" wrapText="1"/>
      <protection/>
    </xf>
    <xf numFmtId="0" fontId="6" fillId="37" borderId="14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7" borderId="11" xfId="0" applyFont="1" applyFill="1" applyBorder="1" applyAlignment="1" applyProtection="1">
      <alignment horizontal="center"/>
      <protection/>
    </xf>
    <xf numFmtId="0" fontId="6" fillId="37" borderId="43" xfId="0" applyFont="1" applyFill="1" applyBorder="1" applyAlignment="1" applyProtection="1">
      <alignment horizontal="center"/>
      <protection/>
    </xf>
    <xf numFmtId="4" fontId="6" fillId="33" borderId="19" xfId="0" applyNumberFormat="1" applyFont="1" applyFill="1" applyBorder="1" applyAlignment="1" applyProtection="1">
      <alignment horizontal="right" vertical="top" wrapText="1"/>
      <protection/>
    </xf>
    <xf numFmtId="0" fontId="14" fillId="37" borderId="14" xfId="0" applyFont="1" applyFill="1" applyBorder="1" applyAlignment="1" applyProtection="1">
      <alignment horizontal="center" vertical="center" wrapText="1"/>
      <protection/>
    </xf>
    <xf numFmtId="0" fontId="14" fillId="37" borderId="11" xfId="0" applyFont="1" applyFill="1" applyBorder="1" applyAlignment="1" applyProtection="1">
      <alignment horizontal="center" vertical="center" wrapText="1"/>
      <protection/>
    </xf>
    <xf numFmtId="0" fontId="14" fillId="37" borderId="4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vertical="center" wrapText="1"/>
      <protection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0" fontId="6" fillId="37" borderId="10" xfId="0" applyNumberFormat="1" applyFont="1" applyFill="1" applyBorder="1" applyAlignment="1" applyProtection="1">
      <alignment/>
      <protection/>
    </xf>
    <xf numFmtId="3" fontId="6" fillId="37" borderId="10" xfId="0" applyNumberFormat="1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 applyProtection="1">
      <alignment vertical="center" wrapText="1"/>
      <protection/>
    </xf>
    <xf numFmtId="3" fontId="6" fillId="36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center" wrapText="1" indent="2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37" borderId="14" xfId="0" applyNumberFormat="1" applyFont="1" applyFill="1" applyBorder="1" applyAlignment="1" applyProtection="1">
      <alignment/>
      <protection/>
    </xf>
    <xf numFmtId="0" fontId="6" fillId="37" borderId="11" xfId="0" applyNumberFormat="1" applyFont="1" applyFill="1" applyBorder="1" applyAlignment="1" applyProtection="1">
      <alignment/>
      <protection/>
    </xf>
    <xf numFmtId="3" fontId="6" fillId="37" borderId="43" xfId="0" applyNumberFormat="1" applyFont="1" applyFill="1" applyBorder="1" applyAlignment="1" applyProtection="1">
      <alignment horizontal="center"/>
      <protection/>
    </xf>
    <xf numFmtId="3" fontId="6" fillId="37" borderId="12" xfId="0" applyNumberFormat="1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vertical="center" wrapText="1"/>
      <protection/>
    </xf>
    <xf numFmtId="0" fontId="6" fillId="33" borderId="19" xfId="0" applyNumberFormat="1" applyFont="1" applyFill="1" applyBorder="1" applyAlignment="1" applyProtection="1">
      <alignment/>
      <protection/>
    </xf>
    <xf numFmtId="0" fontId="6" fillId="37" borderId="14" xfId="0" applyNumberFormat="1" applyFont="1" applyFill="1" applyBorder="1" applyAlignment="1" applyProtection="1">
      <alignment horizontal="center" vertical="center"/>
      <protection/>
    </xf>
    <xf numFmtId="0" fontId="6" fillId="37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3" fontId="4" fillId="4" borderId="10" xfId="0" applyNumberFormat="1" applyFont="1" applyFill="1" applyBorder="1" applyAlignment="1" applyProtection="1">
      <alignment horizontal="right"/>
      <protection locked="0"/>
    </xf>
    <xf numFmtId="0" fontId="15" fillId="0" borderId="15" xfId="0" applyFont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 applyProtection="1">
      <alignment horizontal="left"/>
      <protection/>
    </xf>
    <xf numFmtId="3" fontId="6" fillId="37" borderId="11" xfId="0" applyNumberFormat="1" applyFont="1" applyFill="1" applyBorder="1" applyAlignment="1" applyProtection="1">
      <alignment horizontal="center"/>
      <protection/>
    </xf>
    <xf numFmtId="0" fontId="4" fillId="32" borderId="19" xfId="0" applyNumberFormat="1" applyFont="1" applyFill="1" applyBorder="1" applyAlignment="1" applyProtection="1">
      <alignment horizontal="left"/>
      <protection/>
    </xf>
    <xf numFmtId="3" fontId="4" fillId="4" borderId="10" xfId="0" applyNumberFormat="1" applyFont="1" applyFill="1" applyBorder="1" applyAlignment="1" applyProtection="1">
      <alignment/>
      <protection locked="0"/>
    </xf>
    <xf numFmtId="3" fontId="4" fillId="4" borderId="19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/>
      <protection/>
    </xf>
    <xf numFmtId="0" fontId="3" fillId="0" borderId="0" xfId="58" applyAlignment="1" applyProtection="1">
      <alignment/>
      <protection/>
    </xf>
    <xf numFmtId="0" fontId="4" fillId="0" borderId="0" xfId="58" applyFont="1" applyAlignment="1" applyProtection="1">
      <alignment/>
      <protection/>
    </xf>
    <xf numFmtId="0" fontId="4" fillId="0" borderId="0" xfId="58" applyFont="1" applyAlignment="1" applyProtection="1">
      <alignment/>
      <protection/>
    </xf>
    <xf numFmtId="0" fontId="7" fillId="0" borderId="0" xfId="56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24" fillId="37" borderId="20" xfId="58" applyFont="1" applyFill="1" applyBorder="1" applyAlignment="1" applyProtection="1">
      <alignment horizontal="center" vertical="center" wrapText="1"/>
      <protection/>
    </xf>
    <xf numFmtId="0" fontId="24" fillId="37" borderId="25" xfId="58" applyFont="1" applyFill="1" applyBorder="1" applyAlignment="1" applyProtection="1">
      <alignment horizontal="center" vertical="center" wrapText="1"/>
      <protection/>
    </xf>
    <xf numFmtId="0" fontId="25" fillId="0" borderId="0" xfId="58" applyFont="1" applyAlignment="1" applyProtection="1">
      <alignment/>
      <protection/>
    </xf>
    <xf numFmtId="0" fontId="24" fillId="37" borderId="28" xfId="58" applyFont="1" applyFill="1" applyBorder="1" applyAlignment="1" applyProtection="1">
      <alignment horizontal="center" vertical="center" wrapText="1"/>
      <protection/>
    </xf>
    <xf numFmtId="0" fontId="24" fillId="37" borderId="16" xfId="58" applyFont="1" applyFill="1" applyBorder="1" applyAlignment="1" applyProtection="1">
      <alignment horizontal="center" vertical="center" wrapText="1"/>
      <protection/>
    </xf>
    <xf numFmtId="1" fontId="25" fillId="0" borderId="44" xfId="58" applyNumberFormat="1" applyFont="1" applyBorder="1" applyAlignment="1" applyProtection="1">
      <alignment horizontal="center"/>
      <protection/>
    </xf>
    <xf numFmtId="1" fontId="25" fillId="0" borderId="0" xfId="58" applyNumberFormat="1" applyFont="1" applyBorder="1" applyAlignment="1" applyProtection="1">
      <alignment horizontal="center"/>
      <protection/>
    </xf>
    <xf numFmtId="1" fontId="25" fillId="0" borderId="0" xfId="58" applyNumberFormat="1" applyFont="1" applyAlignment="1" applyProtection="1">
      <alignment horizontal="center"/>
      <protection/>
    </xf>
    <xf numFmtId="0" fontId="25" fillId="0" borderId="0" xfId="58" applyFont="1" applyBorder="1" applyAlignment="1" applyProtection="1">
      <alignment/>
      <protection/>
    </xf>
    <xf numFmtId="0" fontId="24" fillId="0" borderId="0" xfId="58" applyFont="1" applyBorder="1" applyAlignment="1" applyProtection="1">
      <alignment/>
      <protection/>
    </xf>
    <xf numFmtId="0" fontId="24" fillId="0" borderId="0" xfId="58" applyFont="1" applyAlignment="1" applyProtection="1">
      <alignment/>
      <protection/>
    </xf>
    <xf numFmtId="0" fontId="25" fillId="0" borderId="45" xfId="58" applyFont="1" applyBorder="1" applyAlignment="1" applyProtection="1">
      <alignment/>
      <protection/>
    </xf>
    <xf numFmtId="0" fontId="6" fillId="0" borderId="0" xfId="58" applyFont="1" applyFill="1" applyBorder="1" applyAlignment="1" applyProtection="1">
      <alignment horizontal="center" vertical="top" wrapText="1"/>
      <protection/>
    </xf>
    <xf numFmtId="0" fontId="24" fillId="37" borderId="46" xfId="58" applyFont="1" applyFill="1" applyBorder="1" applyAlignment="1" applyProtection="1">
      <alignment horizontal="center" vertical="center" wrapText="1"/>
      <protection/>
    </xf>
    <xf numFmtId="1" fontId="25" fillId="0" borderId="34" xfId="58" applyNumberFormat="1" applyFont="1" applyBorder="1" applyAlignment="1" applyProtection="1">
      <alignment horizontal="center" wrapText="1"/>
      <protection/>
    </xf>
    <xf numFmtId="0" fontId="25" fillId="0" borderId="27" xfId="58" applyFont="1" applyFill="1" applyBorder="1" applyAlignment="1" applyProtection="1" quotePrefix="1">
      <alignment horizontal="left" wrapText="1"/>
      <protection/>
    </xf>
    <xf numFmtId="0" fontId="3" fillId="0" borderId="0" xfId="58" applyFont="1" applyAlignment="1" applyProtection="1">
      <alignment/>
      <protection/>
    </xf>
    <xf numFmtId="0" fontId="4" fillId="0" borderId="0" xfId="58" applyFont="1" applyAlignment="1" applyProtection="1">
      <alignment horizontal="center"/>
      <protection/>
    </xf>
    <xf numFmtId="0" fontId="4" fillId="0" borderId="0" xfId="58" applyFont="1" applyAlignment="1" applyProtection="1">
      <alignment horizontal="center"/>
      <protection/>
    </xf>
    <xf numFmtId="49" fontId="25" fillId="4" borderId="45" xfId="58" applyNumberFormat="1" applyFont="1" applyFill="1" applyBorder="1" applyAlignment="1" applyProtection="1">
      <alignment horizontal="center"/>
      <protection locked="0"/>
    </xf>
    <xf numFmtId="14" fontId="25" fillId="4" borderId="45" xfId="58" applyNumberFormat="1" applyFont="1" applyFill="1" applyBorder="1" applyAlignment="1" applyProtection="1">
      <alignment horizontal="center"/>
      <protection locked="0"/>
    </xf>
    <xf numFmtId="2" fontId="25" fillId="4" borderId="45" xfId="58" applyNumberFormat="1" applyFont="1" applyFill="1" applyBorder="1" applyAlignment="1" applyProtection="1">
      <alignment horizontal="center"/>
      <protection locked="0"/>
    </xf>
    <xf numFmtId="49" fontId="25" fillId="4" borderId="34" xfId="58" applyNumberFormat="1" applyFont="1" applyFill="1" applyBorder="1" applyAlignment="1" applyProtection="1">
      <alignment horizontal="center"/>
      <protection locked="0"/>
    </xf>
    <xf numFmtId="0" fontId="24" fillId="0" borderId="36" xfId="58" applyFont="1" applyFill="1" applyBorder="1" applyAlignment="1" applyProtection="1">
      <alignment horizontal="center" vertical="center"/>
      <protection/>
    </xf>
    <xf numFmtId="0" fontId="25" fillId="0" borderId="45" xfId="58" applyFont="1" applyFill="1" applyBorder="1" applyAlignment="1" applyProtection="1" quotePrefix="1">
      <alignment horizontal="left"/>
      <protection/>
    </xf>
    <xf numFmtId="0" fontId="3" fillId="0" borderId="34" xfId="58" applyBorder="1" applyAlignment="1" applyProtection="1">
      <alignment/>
      <protection/>
    </xf>
    <xf numFmtId="0" fontId="4" fillId="0" borderId="0" xfId="58" applyFont="1" applyBorder="1" applyAlignment="1" applyProtection="1">
      <alignment horizontal="center"/>
      <protection/>
    </xf>
    <xf numFmtId="0" fontId="25" fillId="4" borderId="34" xfId="58" applyFont="1" applyFill="1" applyBorder="1" applyAlignment="1" applyProtection="1">
      <alignment horizontal="center" wrapText="1"/>
      <protection locked="0"/>
    </xf>
    <xf numFmtId="0" fontId="3" fillId="0" borderId="0" xfId="58" applyProtection="1">
      <alignment/>
      <protection/>
    </xf>
    <xf numFmtId="0" fontId="6" fillId="0" borderId="1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39" borderId="10" xfId="0" applyFont="1" applyFill="1" applyBorder="1" applyAlignment="1" applyProtection="1">
      <alignment horizontal="center" vertical="center"/>
      <protection/>
    </xf>
    <xf numFmtId="0" fontId="4" fillId="39" borderId="12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8" borderId="15" xfId="0" applyFont="1" applyFill="1" applyBorder="1" applyAlignment="1" applyProtection="1">
      <alignment horizontal="center" vertical="center"/>
      <protection/>
    </xf>
    <xf numFmtId="4" fontId="4" fillId="4" borderId="10" xfId="0" applyNumberFormat="1" applyFont="1" applyFill="1" applyBorder="1" applyAlignment="1" applyProtection="1">
      <alignment horizontal="right" vertical="center"/>
      <protection locked="0"/>
    </xf>
    <xf numFmtId="0" fontId="4" fillId="37" borderId="47" xfId="0" applyFont="1" applyFill="1" applyBorder="1" applyAlignment="1" applyProtection="1">
      <alignment horizontal="center" vertical="center" wrapText="1"/>
      <protection/>
    </xf>
    <xf numFmtId="0" fontId="4" fillId="37" borderId="48" xfId="0" applyFont="1" applyFill="1" applyBorder="1" applyAlignment="1" applyProtection="1">
      <alignment horizontal="center" vertical="center" wrapText="1"/>
      <protection/>
    </xf>
    <xf numFmtId="0" fontId="4" fillId="37" borderId="49" xfId="0" applyFont="1" applyFill="1" applyBorder="1" applyAlignment="1" applyProtection="1">
      <alignment horizontal="center" vertical="center" wrapText="1"/>
      <protection/>
    </xf>
    <xf numFmtId="1" fontId="6" fillId="38" borderId="15" xfId="0" applyNumberFormat="1" applyFont="1" applyFill="1" applyBorder="1" applyAlignment="1" applyProtection="1">
      <alignment horizontal="center"/>
      <protection/>
    </xf>
    <xf numFmtId="1" fontId="6" fillId="38" borderId="10" xfId="0" applyNumberFormat="1" applyFont="1" applyFill="1" applyBorder="1" applyAlignment="1" applyProtection="1">
      <alignment horizontal="center"/>
      <protection/>
    </xf>
    <xf numFmtId="1" fontId="6" fillId="38" borderId="50" xfId="0" applyNumberFormat="1" applyFont="1" applyFill="1" applyBorder="1" applyAlignment="1" applyProtection="1">
      <alignment horizontal="center"/>
      <protection/>
    </xf>
    <xf numFmtId="1" fontId="6" fillId="38" borderId="12" xfId="0" applyNumberFormat="1" applyFont="1" applyFill="1" applyBorder="1" applyAlignment="1" applyProtection="1">
      <alignment horizontal="center"/>
      <protection/>
    </xf>
    <xf numFmtId="1" fontId="1" fillId="32" borderId="15" xfId="0" applyNumberFormat="1" applyFont="1" applyFill="1" applyBorder="1" applyAlignment="1" applyProtection="1">
      <alignment horizontal="right"/>
      <protection/>
    </xf>
    <xf numFmtId="0" fontId="1" fillId="32" borderId="15" xfId="0" applyFont="1" applyFill="1" applyBorder="1" applyAlignment="1" applyProtection="1">
      <alignment/>
      <protection/>
    </xf>
    <xf numFmtId="0" fontId="1" fillId="32" borderId="10" xfId="0" applyFont="1" applyFill="1" applyBorder="1" applyAlignment="1" applyProtection="1">
      <alignment/>
      <protection/>
    </xf>
    <xf numFmtId="0" fontId="4" fillId="32" borderId="23" xfId="0" applyFont="1" applyFill="1" applyBorder="1" applyAlignment="1" applyProtection="1">
      <alignment/>
      <protection/>
    </xf>
    <xf numFmtId="40" fontId="6" fillId="32" borderId="19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1" fillId="4" borderId="10" xfId="0" applyNumberFormat="1" applyFont="1" applyFill="1" applyBorder="1" applyAlignment="1" applyProtection="1">
      <alignment horizontal="right"/>
      <protection locked="0"/>
    </xf>
    <xf numFmtId="49" fontId="1" fillId="4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2" fillId="38" borderId="15" xfId="0" applyFont="1" applyFill="1" applyBorder="1" applyAlignment="1" applyProtection="1">
      <alignment horizontal="center" vertical="top"/>
      <protection/>
    </xf>
    <xf numFmtId="0" fontId="2" fillId="38" borderId="10" xfId="0" applyFont="1" applyFill="1" applyBorder="1" applyAlignment="1" applyProtection="1">
      <alignment horizontal="center" vertical="top"/>
      <protection/>
    </xf>
    <xf numFmtId="0" fontId="2" fillId="38" borderId="12" xfId="0" applyFont="1" applyFill="1" applyBorder="1" applyAlignment="1" applyProtection="1">
      <alignment horizontal="center" vertical="top"/>
      <protection/>
    </xf>
    <xf numFmtId="0" fontId="1" fillId="0" borderId="15" xfId="0" applyFont="1" applyFill="1" applyBorder="1" applyAlignment="1" applyProtection="1">
      <alignment horizontal="right" vertical="top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0" fontId="6" fillId="37" borderId="43" xfId="0" applyFont="1" applyFill="1" applyBorder="1" applyAlignment="1" applyProtection="1">
      <alignment horizontal="center" vertical="center" wrapText="1"/>
      <protection/>
    </xf>
    <xf numFmtId="49" fontId="1" fillId="4" borderId="10" xfId="0" applyNumberFormat="1" applyFont="1" applyFill="1" applyBorder="1" applyAlignment="1" applyProtection="1">
      <alignment horizontal="justify" vertical="top"/>
      <protection locked="0"/>
    </xf>
    <xf numFmtId="49" fontId="1" fillId="4" borderId="12" xfId="0" applyNumberFormat="1" applyFont="1" applyFill="1" applyBorder="1" applyAlignment="1" applyProtection="1">
      <alignment horizontal="justify" vertical="top"/>
      <protection locked="0"/>
    </xf>
    <xf numFmtId="4" fontId="1" fillId="4" borderId="10" xfId="0" applyNumberFormat="1" applyFont="1" applyFill="1" applyBorder="1" applyAlignment="1" applyProtection="1">
      <alignment horizontal="justify" vertical="top"/>
      <protection locked="0"/>
    </xf>
    <xf numFmtId="14" fontId="1" fillId="4" borderId="10" xfId="0" applyNumberFormat="1" applyFont="1" applyFill="1" applyBorder="1" applyAlignment="1" applyProtection="1">
      <alignment horizontal="justify" vertical="top"/>
      <protection locked="0"/>
    </xf>
    <xf numFmtId="40" fontId="6" fillId="32" borderId="0" xfId="0" applyNumberFormat="1" applyFont="1" applyFill="1" applyBorder="1" applyAlignment="1" applyProtection="1">
      <alignment horizontal="left" wrapText="1"/>
      <protection/>
    </xf>
    <xf numFmtId="37" fontId="4" fillId="32" borderId="0" xfId="0" applyNumberFormat="1" applyFont="1" applyFill="1" applyBorder="1" applyAlignment="1" applyProtection="1">
      <alignment/>
      <protection/>
    </xf>
    <xf numFmtId="40" fontId="4" fillId="32" borderId="0" xfId="0" applyNumberFormat="1" applyFont="1" applyFill="1" applyBorder="1" applyAlignment="1" applyProtection="1">
      <alignment/>
      <protection/>
    </xf>
    <xf numFmtId="40" fontId="6" fillId="32" borderId="0" xfId="0" applyNumberFormat="1" applyFont="1" applyFill="1" applyBorder="1" applyAlignment="1" applyProtection="1">
      <alignment horizontal="center"/>
      <protection/>
    </xf>
    <xf numFmtId="1" fontId="6" fillId="32" borderId="15" xfId="0" applyNumberFormat="1" applyFont="1" applyFill="1" applyBorder="1" applyAlignment="1" applyProtection="1">
      <alignment horizontal="center"/>
      <protection/>
    </xf>
    <xf numFmtId="1" fontId="6" fillId="32" borderId="10" xfId="0" applyNumberFormat="1" applyFont="1" applyFill="1" applyBorder="1" applyAlignment="1" applyProtection="1">
      <alignment horizontal="center"/>
      <protection/>
    </xf>
    <xf numFmtId="1" fontId="6" fillId="32" borderId="12" xfId="0" applyNumberFormat="1" applyFont="1" applyFill="1" applyBorder="1" applyAlignment="1" applyProtection="1">
      <alignment horizontal="center"/>
      <protection/>
    </xf>
    <xf numFmtId="0" fontId="6" fillId="32" borderId="0" xfId="0" applyFont="1" applyFill="1" applyAlignment="1" applyProtection="1">
      <alignment/>
      <protection/>
    </xf>
    <xf numFmtId="49" fontId="4" fillId="4" borderId="10" xfId="0" applyNumberFormat="1" applyFont="1" applyFill="1" applyBorder="1" applyAlignment="1" applyProtection="1">
      <alignment horizontal="left"/>
      <protection locked="0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0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2" xfId="0" applyNumberFormat="1" applyFont="1" applyFill="1" applyBorder="1" applyAlignment="1" applyProtection="1">
      <alignment horizontal="right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/>
      <protection/>
    </xf>
    <xf numFmtId="0" fontId="12" fillId="32" borderId="0" xfId="0" applyFont="1" applyFill="1" applyBorder="1" applyAlignment="1" applyProtection="1">
      <alignment horizontal="left"/>
      <protection/>
    </xf>
    <xf numFmtId="0" fontId="12" fillId="32" borderId="0" xfId="0" applyFont="1" applyFill="1" applyBorder="1" applyAlignment="1" applyProtection="1">
      <alignment horizontal="centerContinuous"/>
      <protection/>
    </xf>
    <xf numFmtId="0" fontId="21" fillId="32" borderId="0" xfId="0" applyFont="1" applyFill="1" applyBorder="1" applyAlignment="1" applyProtection="1">
      <alignment/>
      <protection/>
    </xf>
    <xf numFmtId="0" fontId="11" fillId="37" borderId="34" xfId="0" applyFont="1" applyFill="1" applyBorder="1" applyAlignment="1" applyProtection="1">
      <alignment horizontal="center" vertical="center" wrapText="1"/>
      <protection/>
    </xf>
    <xf numFmtId="0" fontId="12" fillId="38" borderId="44" xfId="0" applyFont="1" applyFill="1" applyBorder="1" applyAlignment="1" applyProtection="1">
      <alignment horizontal="centerContinuous"/>
      <protection/>
    </xf>
    <xf numFmtId="0" fontId="12" fillId="38" borderId="42" xfId="0" applyFont="1" applyFill="1" applyBorder="1" applyAlignment="1" applyProtection="1">
      <alignment horizontal="center"/>
      <protection/>
    </xf>
    <xf numFmtId="0" fontId="12" fillId="38" borderId="24" xfId="0" applyFont="1" applyFill="1" applyBorder="1" applyAlignment="1" applyProtection="1">
      <alignment horizontal="center"/>
      <protection/>
    </xf>
    <xf numFmtId="0" fontId="12" fillId="38" borderId="41" xfId="0" applyFont="1" applyFill="1" applyBorder="1" applyAlignment="1" applyProtection="1">
      <alignment horizontal="center"/>
      <protection/>
    </xf>
    <xf numFmtId="0" fontId="12" fillId="38" borderId="51" xfId="0" applyFont="1" applyFill="1" applyBorder="1" applyAlignment="1" applyProtection="1">
      <alignment horizontal="center"/>
      <protection/>
    </xf>
    <xf numFmtId="0" fontId="12" fillId="32" borderId="15" xfId="0" applyFont="1" applyFill="1" applyBorder="1" applyAlignment="1" applyProtection="1">
      <alignment horizontal="centerContinuous"/>
      <protection/>
    </xf>
    <xf numFmtId="0" fontId="21" fillId="32" borderId="50" xfId="0" applyFont="1" applyFill="1" applyBorder="1" applyAlignment="1" applyProtection="1">
      <alignment horizontal="center"/>
      <protection/>
    </xf>
    <xf numFmtId="0" fontId="21" fillId="32" borderId="10" xfId="0" applyFont="1" applyFill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/>
      <protection/>
    </xf>
    <xf numFmtId="0" fontId="21" fillId="0" borderId="15" xfId="0" applyFont="1" applyFill="1" applyBorder="1" applyAlignment="1" applyProtection="1">
      <alignment horizontal="left" vertical="center" wrapText="1"/>
      <protection/>
    </xf>
    <xf numFmtId="0" fontId="21" fillId="0" borderId="39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vertical="center" wrapText="1"/>
      <protection/>
    </xf>
    <xf numFmtId="0" fontId="21" fillId="0" borderId="52" xfId="0" applyFont="1" applyFill="1" applyBorder="1" applyAlignment="1" applyProtection="1">
      <alignment horizontal="left" vertical="center" wrapText="1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horizontal="center"/>
      <protection/>
    </xf>
    <xf numFmtId="3" fontId="12" fillId="32" borderId="40" xfId="0" applyNumberFormat="1" applyFont="1" applyFill="1" applyBorder="1" applyAlignment="1" applyProtection="1">
      <alignment horizontal="right"/>
      <protection/>
    </xf>
    <xf numFmtId="3" fontId="12" fillId="32" borderId="53" xfId="0" applyNumberFormat="1" applyFont="1" applyFill="1" applyBorder="1" applyAlignment="1" applyProtection="1">
      <alignment horizontal="right"/>
      <protection/>
    </xf>
    <xf numFmtId="4" fontId="29" fillId="4" borderId="10" xfId="0" applyNumberFormat="1" applyFont="1" applyFill="1" applyBorder="1" applyAlignment="1" applyProtection="1">
      <alignment horizontal="right"/>
      <protection locked="0"/>
    </xf>
    <xf numFmtId="4" fontId="29" fillId="4" borderId="12" xfId="0" applyNumberFormat="1" applyFont="1" applyFill="1" applyBorder="1" applyAlignment="1" applyProtection="1">
      <alignment horizontal="right"/>
      <protection locked="0"/>
    </xf>
    <xf numFmtId="49" fontId="5" fillId="4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/>
    </xf>
    <xf numFmtId="0" fontId="31" fillId="0" borderId="54" xfId="0" applyFont="1" applyBorder="1" applyAlignment="1" applyProtection="1">
      <alignment/>
      <protection/>
    </xf>
    <xf numFmtId="4" fontId="21" fillId="0" borderId="10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21" fillId="0" borderId="12" xfId="0" applyNumberFormat="1" applyFont="1" applyBorder="1" applyAlignment="1" applyProtection="1">
      <alignment/>
      <protection/>
    </xf>
    <xf numFmtId="4" fontId="21" fillId="0" borderId="10" xfId="0" applyNumberFormat="1" applyFont="1" applyBorder="1" applyAlignment="1" applyProtection="1">
      <alignment horizontal="right"/>
      <protection/>
    </xf>
    <xf numFmtId="4" fontId="31" fillId="0" borderId="12" xfId="0" applyNumberFormat="1" applyFont="1" applyBorder="1" applyAlignment="1" applyProtection="1">
      <alignment horizontal="right"/>
      <protection/>
    </xf>
    <xf numFmtId="0" fontId="3" fillId="0" borderId="0" xfId="56" applyProtection="1">
      <alignment/>
      <protection/>
    </xf>
    <xf numFmtId="0" fontId="7" fillId="0" borderId="0" xfId="56" applyFont="1" applyAlignment="1" applyProtection="1">
      <alignment horizontal="center"/>
      <protection/>
    </xf>
    <xf numFmtId="0" fontId="6" fillId="0" borderId="0" xfId="56" applyFont="1" applyProtection="1">
      <alignment/>
      <protection/>
    </xf>
    <xf numFmtId="0" fontId="4" fillId="0" borderId="0" xfId="56" applyFont="1" applyProtection="1">
      <alignment/>
      <protection/>
    </xf>
    <xf numFmtId="0" fontId="3" fillId="0" borderId="0" xfId="56" applyFill="1" applyProtection="1">
      <alignment/>
      <protection/>
    </xf>
    <xf numFmtId="0" fontId="6" fillId="38" borderId="10" xfId="56" applyFont="1" applyFill="1" applyBorder="1" applyAlignment="1" applyProtection="1">
      <alignment horizontal="center" vertical="top"/>
      <protection/>
    </xf>
    <xf numFmtId="0" fontId="6" fillId="38" borderId="10" xfId="56" applyFont="1" applyFill="1" applyBorder="1" applyAlignment="1" applyProtection="1">
      <alignment horizontal="center"/>
      <protection/>
    </xf>
    <xf numFmtId="0" fontId="6" fillId="38" borderId="15" xfId="56" applyFont="1" applyFill="1" applyBorder="1" applyAlignment="1" applyProtection="1">
      <alignment horizontal="center"/>
      <protection/>
    </xf>
    <xf numFmtId="0" fontId="6" fillId="38" borderId="12" xfId="56" applyFont="1" applyFill="1" applyBorder="1" applyAlignment="1" applyProtection="1">
      <alignment horizontal="center"/>
      <protection/>
    </xf>
    <xf numFmtId="0" fontId="4" fillId="0" borderId="15" xfId="56" applyFont="1" applyFill="1" applyBorder="1" applyProtection="1">
      <alignment/>
      <protection/>
    </xf>
    <xf numFmtId="0" fontId="3" fillId="0" borderId="15" xfId="56" applyFill="1" applyBorder="1" applyProtection="1">
      <alignment/>
      <protection/>
    </xf>
    <xf numFmtId="0" fontId="3" fillId="0" borderId="15" xfId="56" applyBorder="1" applyProtection="1">
      <alignment/>
      <protection/>
    </xf>
    <xf numFmtId="0" fontId="3" fillId="0" borderId="0" xfId="56" applyAlignment="1" applyProtection="1">
      <alignment horizontal="center" vertical="center"/>
      <protection/>
    </xf>
    <xf numFmtId="0" fontId="3" fillId="0" borderId="0" xfId="56" applyFill="1" applyAlignment="1" applyProtection="1">
      <alignment horizontal="center" vertical="center"/>
      <protection/>
    </xf>
    <xf numFmtId="49" fontId="4" fillId="4" borderId="10" xfId="56" applyNumberFormat="1" applyFont="1" applyFill="1" applyBorder="1" applyProtection="1">
      <alignment/>
      <protection locked="0"/>
    </xf>
    <xf numFmtId="49" fontId="6" fillId="4" borderId="10" xfId="56" applyNumberFormat="1" applyFont="1" applyFill="1" applyBorder="1" applyAlignment="1" applyProtection="1">
      <alignment vertical="center" wrapText="1"/>
      <protection locked="0"/>
    </xf>
    <xf numFmtId="49" fontId="1" fillId="4" borderId="10" xfId="56" applyNumberFormat="1" applyFont="1" applyFill="1" applyBorder="1" applyAlignment="1" applyProtection="1">
      <alignment horizontal="center" vertical="center"/>
      <protection locked="0"/>
    </xf>
    <xf numFmtId="49" fontId="3" fillId="4" borderId="10" xfId="56" applyNumberFormat="1" applyFill="1" applyBorder="1" applyProtection="1">
      <alignment/>
      <protection locked="0"/>
    </xf>
    <xf numFmtId="4" fontId="4" fillId="4" borderId="10" xfId="56" applyNumberFormat="1" applyFont="1" applyFill="1" applyBorder="1" applyProtection="1">
      <alignment/>
      <protection locked="0"/>
    </xf>
    <xf numFmtId="4" fontId="4" fillId="4" borderId="12" xfId="56" applyNumberFormat="1" applyFont="1" applyFill="1" applyBorder="1" applyProtection="1">
      <alignment/>
      <protection locked="0"/>
    </xf>
    <xf numFmtId="4" fontId="1" fillId="4" borderId="10" xfId="56" applyNumberFormat="1" applyFont="1" applyFill="1" applyBorder="1" applyAlignment="1" applyProtection="1">
      <alignment horizontal="center" vertical="center"/>
      <protection locked="0"/>
    </xf>
    <xf numFmtId="4" fontId="3" fillId="4" borderId="12" xfId="56" applyNumberFormat="1" applyFill="1" applyBorder="1" applyProtection="1">
      <alignment/>
      <protection locked="0"/>
    </xf>
    <xf numFmtId="4" fontId="3" fillId="4" borderId="10" xfId="56" applyNumberFormat="1" applyFill="1" applyBorder="1" applyProtection="1">
      <alignment/>
      <protection locked="0"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38" borderId="41" xfId="0" applyFont="1" applyFill="1" applyBorder="1" applyAlignment="1" applyProtection="1">
      <alignment horizontal="center"/>
      <protection/>
    </xf>
    <xf numFmtId="0" fontId="6" fillId="38" borderId="24" xfId="0" applyFont="1" applyFill="1" applyBorder="1" applyAlignment="1" applyProtection="1">
      <alignment horizontal="center" vertical="top"/>
      <protection/>
    </xf>
    <xf numFmtId="0" fontId="6" fillId="37" borderId="40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center" vertical="top" wrapText="1"/>
      <protection/>
    </xf>
    <xf numFmtId="0" fontId="25" fillId="32" borderId="10" xfId="0" applyFont="1" applyFill="1" applyBorder="1" applyAlignment="1" applyProtection="1">
      <alignment vertical="top" wrapText="1"/>
      <protection/>
    </xf>
    <xf numFmtId="0" fontId="6" fillId="32" borderId="10" xfId="0" applyFont="1" applyFill="1" applyBorder="1" applyAlignment="1" applyProtection="1">
      <alignment horizontal="center" vertical="top" wrapText="1"/>
      <protection/>
    </xf>
    <xf numFmtId="4" fontId="24" fillId="4" borderId="10" xfId="0" applyNumberFormat="1" applyFont="1" applyFill="1" applyBorder="1" applyAlignment="1" applyProtection="1">
      <alignment vertical="top" wrapText="1"/>
      <protection locked="0"/>
    </xf>
    <xf numFmtId="4" fontId="6" fillId="4" borderId="10" xfId="0" applyNumberFormat="1" applyFont="1" applyFill="1" applyBorder="1" applyAlignment="1" applyProtection="1">
      <alignment vertical="top" wrapText="1"/>
      <protection locked="0"/>
    </xf>
    <xf numFmtId="0" fontId="6" fillId="37" borderId="5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55" xfId="56" applyBorder="1" applyProtection="1">
      <alignment/>
      <protection/>
    </xf>
    <xf numFmtId="49" fontId="3" fillId="4" borderId="40" xfId="56" applyNumberFormat="1" applyFill="1" applyBorder="1" applyProtection="1">
      <alignment/>
      <protection locked="0"/>
    </xf>
    <xf numFmtId="4" fontId="3" fillId="4" borderId="40" xfId="56" applyNumberFormat="1" applyFill="1" applyBorder="1" applyProtection="1">
      <alignment/>
      <protection locked="0"/>
    </xf>
    <xf numFmtId="4" fontId="3" fillId="4" borderId="54" xfId="56" applyNumberFormat="1" applyFill="1" applyBorder="1" applyProtection="1">
      <alignment/>
      <protection locked="0"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wrapText="1"/>
      <protection/>
    </xf>
    <xf numFmtId="0" fontId="4" fillId="32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39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/>
      <protection/>
    </xf>
    <xf numFmtId="4" fontId="32" fillId="33" borderId="1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6" fillId="39" borderId="43" xfId="0" applyFont="1" applyFill="1" applyBorder="1" applyAlignment="1" applyProtection="1">
      <alignment horizontal="center" vertical="center"/>
      <protection/>
    </xf>
    <xf numFmtId="0" fontId="6" fillId="38" borderId="12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/>
      <protection/>
    </xf>
    <xf numFmtId="4" fontId="32" fillId="33" borderId="1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39" borderId="14" xfId="0" applyFont="1" applyFill="1" applyBorder="1" applyAlignment="1" applyProtection="1">
      <alignment horizontal="center" vertical="center"/>
      <protection/>
    </xf>
    <xf numFmtId="0" fontId="6" fillId="39" borderId="11" xfId="0" applyFont="1" applyFill="1" applyBorder="1" applyAlignment="1" applyProtection="1">
      <alignment horizontal="center" vertical="center"/>
      <protection/>
    </xf>
    <xf numFmtId="0" fontId="6" fillId="39" borderId="15" xfId="0" applyFont="1" applyFill="1" applyBorder="1" applyAlignment="1" applyProtection="1">
      <alignment horizontal="center" vertical="center"/>
      <protection/>
    </xf>
    <xf numFmtId="0" fontId="6" fillId="39" borderId="10" xfId="0" applyFont="1" applyFill="1" applyBorder="1" applyAlignment="1" applyProtection="1">
      <alignment horizontal="center" vertical="center" wrapText="1"/>
      <protection/>
    </xf>
    <xf numFmtId="0" fontId="6" fillId="39" borderId="15" xfId="0" applyFont="1" applyFill="1" applyBorder="1" applyAlignment="1" applyProtection="1">
      <alignment horizontal="center"/>
      <protection/>
    </xf>
    <xf numFmtId="0" fontId="6" fillId="39" borderId="10" xfId="0" applyFont="1" applyFill="1" applyBorder="1" applyAlignment="1" applyProtection="1">
      <alignment horizontal="center"/>
      <protection/>
    </xf>
    <xf numFmtId="0" fontId="6" fillId="39" borderId="12" xfId="0" applyFont="1" applyFill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 vertical="top"/>
      <protection/>
    </xf>
    <xf numFmtId="0" fontId="4" fillId="0" borderId="44" xfId="0" applyFont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wrapText="1"/>
      <protection/>
    </xf>
    <xf numFmtId="0" fontId="8" fillId="33" borderId="19" xfId="0" applyFont="1" applyFill="1" applyBorder="1" applyAlignment="1" applyProtection="1">
      <alignment wrapText="1"/>
      <protection/>
    </xf>
    <xf numFmtId="3" fontId="33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36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vertical="top"/>
      <protection/>
    </xf>
    <xf numFmtId="0" fontId="8" fillId="36" borderId="10" xfId="0" applyFont="1" applyFill="1" applyBorder="1" applyAlignment="1" applyProtection="1">
      <alignment/>
      <protection/>
    </xf>
    <xf numFmtId="4" fontId="34" fillId="36" borderId="10" xfId="0" applyNumberFormat="1" applyFont="1" applyFill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 horizontal="center" vertical="top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right"/>
      <protection/>
    </xf>
    <xf numFmtId="0" fontId="6" fillId="37" borderId="14" xfId="0" applyFont="1" applyFill="1" applyBorder="1" applyAlignment="1" applyProtection="1">
      <alignment horizontal="center"/>
      <protection/>
    </xf>
    <xf numFmtId="0" fontId="6" fillId="37" borderId="11" xfId="0" applyFont="1" applyFill="1" applyBorder="1" applyAlignment="1" applyProtection="1">
      <alignment horizontal="center"/>
      <protection/>
    </xf>
    <xf numFmtId="0" fontId="6" fillId="37" borderId="43" xfId="0" applyFont="1" applyFill="1" applyBorder="1" applyAlignment="1" applyProtection="1">
      <alignment horizontal="center"/>
      <protection/>
    </xf>
    <xf numFmtId="0" fontId="6" fillId="37" borderId="15" xfId="0" applyFont="1" applyFill="1" applyBorder="1" applyAlignment="1" applyProtection="1">
      <alignment horizontal="center"/>
      <protection/>
    </xf>
    <xf numFmtId="0" fontId="6" fillId="37" borderId="10" xfId="0" applyFont="1" applyFill="1" applyBorder="1" applyAlignment="1" applyProtection="1">
      <alignment horizontal="centerContinuous"/>
      <protection/>
    </xf>
    <xf numFmtId="0" fontId="6" fillId="37" borderId="12" xfId="0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/>
      <protection/>
    </xf>
    <xf numFmtId="4" fontId="2" fillId="4" borderId="12" xfId="0" applyNumberFormat="1" applyFont="1" applyFill="1" applyBorder="1" applyAlignment="1" applyProtection="1">
      <alignment horizontal="right"/>
      <protection locked="0"/>
    </xf>
    <xf numFmtId="0" fontId="8" fillId="32" borderId="10" xfId="0" applyFont="1" applyFill="1" applyBorder="1" applyAlignment="1" applyProtection="1">
      <alignment horizontal="left"/>
      <protection/>
    </xf>
    <xf numFmtId="4" fontId="2" fillId="36" borderId="12" xfId="0" applyNumberFormat="1" applyFont="1" applyFill="1" applyBorder="1" applyAlignment="1" applyProtection="1">
      <alignment horizontal="right"/>
      <protection/>
    </xf>
    <xf numFmtId="0" fontId="8" fillId="32" borderId="19" xfId="0" applyFont="1" applyFill="1" applyBorder="1" applyAlignment="1" applyProtection="1">
      <alignment horizontal="left"/>
      <protection/>
    </xf>
    <xf numFmtId="4" fontId="1" fillId="4" borderId="18" xfId="0" applyNumberFormat="1" applyFont="1" applyFill="1" applyBorder="1" applyAlignment="1" applyProtection="1">
      <alignment horizontal="right"/>
      <protection locked="0"/>
    </xf>
    <xf numFmtId="1" fontId="1" fillId="4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6" fillId="32" borderId="10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32" borderId="15" xfId="0" applyFill="1" applyBorder="1" applyAlignment="1" applyProtection="1">
      <alignment horizontal="center"/>
      <protection/>
    </xf>
    <xf numFmtId="0" fontId="6" fillId="37" borderId="40" xfId="0" applyFont="1" applyFill="1" applyBorder="1" applyAlignment="1" applyProtection="1">
      <alignment horizontal="centerContinuous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6" fillId="33" borderId="19" xfId="57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1" fillId="32" borderId="10" xfId="0" applyNumberFormat="1" applyFont="1" applyFill="1" applyBorder="1" applyAlignment="1" applyProtection="1">
      <alignment horizontal="left" vertical="center"/>
      <protection/>
    </xf>
    <xf numFmtId="0" fontId="21" fillId="32" borderId="43" xfId="0" applyNumberFormat="1" applyFont="1" applyFill="1" applyBorder="1" applyAlignment="1" applyProtection="1">
      <alignment horizontal="center" vertical="top"/>
      <protection/>
    </xf>
    <xf numFmtId="4" fontId="21" fillId="4" borderId="12" xfId="0" applyNumberFormat="1" applyFont="1" applyFill="1" applyBorder="1" applyAlignment="1" applyProtection="1">
      <alignment horizontal="center"/>
      <protection locked="0"/>
    </xf>
    <xf numFmtId="4" fontId="21" fillId="4" borderId="18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/>
      <protection/>
    </xf>
    <xf numFmtId="49" fontId="4" fillId="4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 vertical="center"/>
      <protection/>
    </xf>
    <xf numFmtId="49" fontId="4" fillId="4" borderId="12" xfId="0" applyNumberFormat="1" applyFont="1" applyFill="1" applyBorder="1" applyAlignment="1" applyProtection="1">
      <alignment horizontal="center" vertical="justify"/>
      <protection locked="0"/>
    </xf>
    <xf numFmtId="49" fontId="4" fillId="4" borderId="18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/>
      <protection/>
    </xf>
    <xf numFmtId="0" fontId="21" fillId="32" borderId="11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/>
      <protection/>
    </xf>
    <xf numFmtId="0" fontId="21" fillId="0" borderId="23" xfId="0" applyFont="1" applyBorder="1" applyAlignment="1" applyProtection="1">
      <alignment/>
      <protection/>
    </xf>
    <xf numFmtId="0" fontId="21" fillId="32" borderId="19" xfId="0" applyNumberFormat="1" applyFont="1" applyFill="1" applyBorder="1" applyAlignment="1" applyProtection="1">
      <alignment horizontal="left" vertical="center"/>
      <protection/>
    </xf>
    <xf numFmtId="0" fontId="21" fillId="34" borderId="28" xfId="0" applyFont="1" applyFill="1" applyBorder="1" applyAlignment="1" applyProtection="1">
      <alignment wrapText="1"/>
      <protection/>
    </xf>
    <xf numFmtId="0" fontId="21" fillId="34" borderId="15" xfId="0" applyFont="1" applyFill="1" applyBorder="1" applyAlignment="1" applyProtection="1">
      <alignment horizontal="left" vertical="center" wrapText="1"/>
      <protection/>
    </xf>
    <xf numFmtId="4" fontId="29" fillId="34" borderId="10" xfId="0" applyNumberFormat="1" applyFont="1" applyFill="1" applyBorder="1" applyAlignment="1" applyProtection="1">
      <alignment horizontal="right"/>
      <protection/>
    </xf>
    <xf numFmtId="4" fontId="29" fillId="34" borderId="10" xfId="0" applyNumberFormat="1" applyFont="1" applyFill="1" applyBorder="1" applyAlignment="1" applyProtection="1">
      <alignment horizontal="right" wrapText="1"/>
      <protection/>
    </xf>
    <xf numFmtId="4" fontId="29" fillId="34" borderId="17" xfId="0" applyNumberFormat="1" applyFont="1" applyFill="1" applyBorder="1" applyAlignment="1" applyProtection="1">
      <alignment horizontal="right" wrapText="1"/>
      <protection/>
    </xf>
    <xf numFmtId="4" fontId="30" fillId="34" borderId="12" xfId="0" applyNumberFormat="1" applyFont="1" applyFill="1" applyBorder="1" applyAlignment="1" applyProtection="1">
      <alignment/>
      <protection/>
    </xf>
    <xf numFmtId="0" fontId="21" fillId="34" borderId="15" xfId="0" applyFont="1" applyFill="1" applyBorder="1" applyAlignment="1" applyProtection="1">
      <alignment wrapText="1"/>
      <protection/>
    </xf>
    <xf numFmtId="0" fontId="21" fillId="34" borderId="23" xfId="0" applyFont="1" applyFill="1" applyBorder="1" applyAlignment="1" applyProtection="1">
      <alignment wrapText="1"/>
      <protection/>
    </xf>
    <xf numFmtId="0" fontId="6" fillId="33" borderId="23" xfId="0" applyFont="1" applyFill="1" applyBorder="1" applyAlignment="1" applyProtection="1">
      <alignment horizontal="center" wrapText="1"/>
      <protection/>
    </xf>
    <xf numFmtId="49" fontId="25" fillId="4" borderId="10" xfId="0" applyNumberFormat="1" applyFont="1" applyFill="1" applyBorder="1" applyAlignment="1" applyProtection="1">
      <alignment vertical="top" wrapText="1"/>
      <protection locked="0"/>
    </xf>
    <xf numFmtId="0" fontId="6" fillId="33" borderId="25" xfId="55" applyFont="1" applyFill="1" applyBorder="1" applyAlignment="1" applyProtection="1">
      <alignment horizontal="center" vertical="center"/>
      <protection/>
    </xf>
    <xf numFmtId="0" fontId="6" fillId="33" borderId="26" xfId="55" applyFont="1" applyFill="1" applyBorder="1" applyAlignment="1" applyProtection="1">
      <alignment vertical="center"/>
      <protection/>
    </xf>
    <xf numFmtId="0" fontId="4" fillId="33" borderId="37" xfId="55" applyFont="1" applyFill="1" applyBorder="1" applyProtection="1">
      <alignment/>
      <protection/>
    </xf>
    <xf numFmtId="4" fontId="4" fillId="33" borderId="24" xfId="55" applyNumberFormat="1" applyFont="1" applyFill="1" applyBorder="1" applyAlignment="1" applyProtection="1">
      <alignment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32" xfId="55" applyFont="1" applyFill="1" applyBorder="1" applyProtection="1">
      <alignment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4" fontId="4" fillId="33" borderId="56" xfId="55" applyNumberFormat="1" applyFont="1" applyFill="1" applyBorder="1" applyProtection="1">
      <alignment/>
      <protection/>
    </xf>
    <xf numFmtId="4" fontId="4" fillId="33" borderId="42" xfId="55" applyNumberFormat="1" applyFont="1" applyFill="1" applyBorder="1" applyProtection="1">
      <alignment/>
      <protection/>
    </xf>
    <xf numFmtId="0" fontId="4" fillId="33" borderId="57" xfId="55" applyFont="1" applyFill="1" applyBorder="1" applyAlignment="1" applyProtection="1">
      <alignment horizontal="right"/>
      <protection/>
    </xf>
    <xf numFmtId="0" fontId="4" fillId="33" borderId="58" xfId="55" applyFont="1" applyFill="1" applyBorder="1" applyAlignment="1" applyProtection="1">
      <alignment/>
      <protection/>
    </xf>
    <xf numFmtId="0" fontId="4" fillId="33" borderId="59" xfId="55" applyFont="1" applyFill="1" applyBorder="1" applyAlignment="1" applyProtection="1">
      <alignment/>
      <protection/>
    </xf>
    <xf numFmtId="0" fontId="4" fillId="33" borderId="60" xfId="55" applyFont="1" applyFill="1" applyBorder="1" applyProtection="1">
      <alignment/>
      <protection/>
    </xf>
    <xf numFmtId="0" fontId="14" fillId="33" borderId="38" xfId="55" applyFont="1" applyFill="1" applyBorder="1" applyAlignment="1" applyProtection="1">
      <alignment horizontal="center"/>
      <protection/>
    </xf>
    <xf numFmtId="0" fontId="14" fillId="33" borderId="30" xfId="55" applyFont="1" applyFill="1" applyBorder="1" applyAlignment="1" applyProtection="1">
      <alignment horizontal="center"/>
      <protection/>
    </xf>
    <xf numFmtId="0" fontId="4" fillId="33" borderId="36" xfId="55" applyFont="1" applyFill="1" applyBorder="1" applyAlignment="1" applyProtection="1">
      <alignment horizontal="center" vertical="center"/>
      <protection/>
    </xf>
    <xf numFmtId="0" fontId="4" fillId="33" borderId="58" xfId="55" applyFont="1" applyFill="1" applyBorder="1" applyAlignment="1" applyProtection="1">
      <alignment horizontal="center" vertical="center"/>
      <protection/>
    </xf>
    <xf numFmtId="0" fontId="4" fillId="33" borderId="24" xfId="55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wrapText="1"/>
      <protection/>
    </xf>
    <xf numFmtId="0" fontId="4" fillId="0" borderId="55" xfId="0" applyFont="1" applyBorder="1" applyAlignment="1" applyProtection="1">
      <alignment horizontal="left" vertical="center"/>
      <protection/>
    </xf>
    <xf numFmtId="49" fontId="4" fillId="4" borderId="54" xfId="0" applyNumberFormat="1" applyFont="1" applyFill="1" applyBorder="1" applyAlignment="1" applyProtection="1">
      <alignment horizontal="center" vertical="justify"/>
      <protection locked="0"/>
    </xf>
    <xf numFmtId="0" fontId="4" fillId="0" borderId="23" xfId="0" applyFont="1" applyBorder="1" applyAlignment="1" applyProtection="1">
      <alignment horizontal="left" vertical="center" wrapText="1"/>
      <protection/>
    </xf>
    <xf numFmtId="1" fontId="12" fillId="36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55" applyFont="1" applyBorder="1" applyAlignment="1" applyProtection="1">
      <alignment horizontal="center" vertical="center"/>
      <protection/>
    </xf>
    <xf numFmtId="0" fontId="6" fillId="0" borderId="21" xfId="55" applyFont="1" applyBorder="1" applyAlignment="1" applyProtection="1">
      <alignment vertical="center"/>
      <protection/>
    </xf>
    <xf numFmtId="0" fontId="4" fillId="0" borderId="29" xfId="55" applyFont="1" applyBorder="1" applyProtection="1">
      <alignment/>
      <protection/>
    </xf>
    <xf numFmtId="0" fontId="4" fillId="0" borderId="61" xfId="55" applyFont="1" applyFill="1" applyBorder="1" applyProtection="1">
      <alignment/>
      <protection/>
    </xf>
    <xf numFmtId="0" fontId="4" fillId="0" borderId="62" xfId="55" applyFont="1" applyFill="1" applyBorder="1" applyProtection="1">
      <alignment/>
      <protection/>
    </xf>
    <xf numFmtId="0" fontId="42" fillId="0" borderId="0" xfId="0" applyFont="1" applyAlignment="1" applyProtection="1">
      <alignment/>
      <protection/>
    </xf>
    <xf numFmtId="49" fontId="6" fillId="32" borderId="0" xfId="53" applyNumberFormat="1" applyFont="1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 vertical="top" wrapText="1"/>
      <protection/>
    </xf>
    <xf numFmtId="0" fontId="6" fillId="0" borderId="0" xfId="53" applyFont="1" applyFill="1" applyProtection="1">
      <alignment/>
      <protection/>
    </xf>
    <xf numFmtId="0" fontId="25" fillId="4" borderId="10" xfId="53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36" fillId="0" borderId="0" xfId="54" applyFont="1">
      <alignment/>
      <protection/>
    </xf>
    <xf numFmtId="0" fontId="37" fillId="0" borderId="0" xfId="54" applyFont="1">
      <alignment/>
      <protection/>
    </xf>
    <xf numFmtId="0" fontId="4" fillId="0" borderId="0" xfId="54" applyFont="1">
      <alignment/>
      <protection/>
    </xf>
    <xf numFmtId="0" fontId="4" fillId="32" borderId="0" xfId="59" applyFont="1" applyFill="1" applyProtection="1">
      <alignment/>
      <protection/>
    </xf>
    <xf numFmtId="0" fontId="7" fillId="0" borderId="0" xfId="56" applyFont="1">
      <alignment/>
      <protection/>
    </xf>
    <xf numFmtId="0" fontId="38" fillId="32" borderId="0" xfId="59" applyFont="1" applyFill="1" applyProtection="1">
      <alignment/>
      <protection/>
    </xf>
    <xf numFmtId="0" fontId="38" fillId="32" borderId="0" xfId="59" applyFont="1" applyFill="1" applyAlignment="1" applyProtection="1">
      <alignment horizontal="center"/>
      <protection/>
    </xf>
    <xf numFmtId="0" fontId="38" fillId="32" borderId="31" xfId="59" applyFont="1" applyFill="1" applyBorder="1" applyProtection="1">
      <alignment/>
      <protection locked="0"/>
    </xf>
    <xf numFmtId="0" fontId="38" fillId="32" borderId="0" xfId="59" applyFont="1" applyFill="1" applyBorder="1" applyProtection="1">
      <alignment/>
      <protection locked="0"/>
    </xf>
    <xf numFmtId="0" fontId="4" fillId="0" borderId="31" xfId="54" applyFont="1" applyBorder="1">
      <alignment/>
      <protection/>
    </xf>
    <xf numFmtId="0" fontId="38" fillId="32" borderId="63" xfId="59" applyFont="1" applyFill="1" applyBorder="1" applyProtection="1">
      <alignment/>
      <protection locked="0"/>
    </xf>
    <xf numFmtId="0" fontId="4" fillId="0" borderId="63" xfId="54" applyFont="1" applyBorder="1">
      <alignment/>
      <protection/>
    </xf>
    <xf numFmtId="0" fontId="38" fillId="32" borderId="31" xfId="59" applyFont="1" applyFill="1" applyBorder="1" applyAlignment="1" applyProtection="1">
      <alignment horizontal="left"/>
      <protection locked="0"/>
    </xf>
    <xf numFmtId="0" fontId="38" fillId="32" borderId="0" xfId="59" applyFont="1" applyFill="1" applyAlignment="1" applyProtection="1">
      <alignment horizontal="left"/>
      <protection/>
    </xf>
    <xf numFmtId="0" fontId="38" fillId="32" borderId="0" xfId="59" applyFont="1" applyFill="1" applyBorder="1" applyAlignment="1" applyProtection="1">
      <alignment horizontal="left"/>
      <protection locked="0"/>
    </xf>
    <xf numFmtId="0" fontId="38" fillId="32" borderId="0" xfId="59" applyFont="1" applyFill="1" applyProtection="1">
      <alignment/>
      <protection locked="0"/>
    </xf>
    <xf numFmtId="0" fontId="16" fillId="32" borderId="0" xfId="59" applyFont="1" applyFill="1" applyProtection="1">
      <alignment/>
      <protection/>
    </xf>
    <xf numFmtId="0" fontId="36" fillId="32" borderId="0" xfId="59" applyFont="1" applyFill="1" applyAlignment="1" applyProtection="1">
      <alignment horizontal="left"/>
      <protection/>
    </xf>
    <xf numFmtId="0" fontId="36" fillId="32" borderId="0" xfId="59" applyFont="1" applyFill="1" applyAlignment="1" applyProtection="1">
      <alignment horizontal="right"/>
      <protection/>
    </xf>
    <xf numFmtId="0" fontId="39" fillId="0" borderId="0" xfId="54" applyFont="1">
      <alignment/>
      <protection/>
    </xf>
    <xf numFmtId="0" fontId="39" fillId="32" borderId="0" xfId="59" applyFont="1" applyFill="1" applyAlignment="1" applyProtection="1">
      <alignment horizontal="right"/>
      <protection/>
    </xf>
    <xf numFmtId="0" fontId="38" fillId="32" borderId="0" xfId="59" applyFont="1" applyFill="1" applyAlignment="1" applyProtection="1">
      <alignment horizontal="left"/>
      <protection/>
    </xf>
    <xf numFmtId="14" fontId="38" fillId="32" borderId="0" xfId="59" applyNumberFormat="1" applyFont="1" applyFill="1" applyAlignment="1" applyProtection="1">
      <alignment horizontal="center"/>
      <protection/>
    </xf>
    <xf numFmtId="0" fontId="19" fillId="32" borderId="0" xfId="59" applyFont="1" applyFill="1" applyAlignment="1" applyProtection="1">
      <alignment horizontal="center"/>
      <protection/>
    </xf>
    <xf numFmtId="0" fontId="38" fillId="32" borderId="0" xfId="59" applyFont="1" applyFill="1" applyProtection="1">
      <alignment/>
      <protection/>
    </xf>
    <xf numFmtId="0" fontId="38" fillId="32" borderId="0" xfId="59" applyFont="1" applyFill="1" applyAlignment="1" applyProtection="1">
      <alignment wrapText="1"/>
      <protection/>
    </xf>
    <xf numFmtId="0" fontId="38" fillId="32" borderId="0" xfId="59" applyFont="1" applyFill="1" applyAlignment="1" applyProtection="1">
      <alignment horizontal="left" wrapText="1" indent="1"/>
      <protection/>
    </xf>
    <xf numFmtId="0" fontId="38" fillId="32" borderId="31" xfId="59" applyFont="1" applyFill="1" applyBorder="1" applyAlignment="1" applyProtection="1">
      <alignment wrapText="1"/>
      <protection locked="0"/>
    </xf>
    <xf numFmtId="0" fontId="38" fillId="32" borderId="0" xfId="59" applyFont="1" applyFill="1" applyAlignment="1" applyProtection="1">
      <alignment wrapText="1"/>
      <protection locked="0"/>
    </xf>
    <xf numFmtId="0" fontId="38" fillId="32" borderId="63" xfId="59" applyFont="1" applyFill="1" applyBorder="1" applyAlignment="1" applyProtection="1">
      <alignment wrapText="1"/>
      <protection locked="0"/>
    </xf>
    <xf numFmtId="0" fontId="38" fillId="32" borderId="0" xfId="59" applyFont="1" applyFill="1" applyBorder="1" applyAlignment="1" applyProtection="1">
      <alignment wrapText="1"/>
      <protection locked="0"/>
    </xf>
    <xf numFmtId="0" fontId="36" fillId="32" borderId="0" xfId="59" applyFont="1" applyFill="1" applyBorder="1" applyAlignment="1" applyProtection="1">
      <alignment/>
      <protection/>
    </xf>
    <xf numFmtId="0" fontId="36" fillId="32" borderId="0" xfId="59" applyFont="1" applyFill="1" applyProtection="1">
      <alignment/>
      <protection/>
    </xf>
    <xf numFmtId="0" fontId="36" fillId="32" borderId="0" xfId="59" applyFont="1" applyFill="1" applyAlignment="1" applyProtection="1">
      <alignment horizontal="right"/>
      <protection/>
    </xf>
    <xf numFmtId="0" fontId="36" fillId="32" borderId="0" xfId="59" applyFont="1" applyFill="1" applyAlignment="1" applyProtection="1">
      <alignment horizontal="left"/>
      <protection/>
    </xf>
    <xf numFmtId="0" fontId="0" fillId="32" borderId="0" xfId="59" applyFont="1" applyFill="1" applyProtection="1">
      <alignment/>
      <protection/>
    </xf>
    <xf numFmtId="0" fontId="0" fillId="0" borderId="0" xfId="54" applyFont="1">
      <alignment/>
      <protection/>
    </xf>
    <xf numFmtId="0" fontId="0" fillId="32" borderId="0" xfId="59" applyFont="1" applyFill="1" applyAlignment="1" applyProtection="1">
      <alignment horizontal="left"/>
      <protection/>
    </xf>
    <xf numFmtId="0" fontId="6" fillId="32" borderId="0" xfId="59" applyFont="1" applyFill="1" applyProtection="1">
      <alignment/>
      <protection/>
    </xf>
    <xf numFmtId="0" fontId="15" fillId="32" borderId="0" xfId="59" applyFont="1" applyFill="1" applyProtection="1">
      <alignment/>
      <protection/>
    </xf>
    <xf numFmtId="0" fontId="4" fillId="32" borderId="0" xfId="59" applyFont="1" applyFill="1" applyProtection="1">
      <alignment/>
      <protection/>
    </xf>
    <xf numFmtId="0" fontId="4" fillId="32" borderId="0" xfId="59" applyFont="1" applyFill="1" applyProtection="1">
      <alignment/>
      <protection locked="0"/>
    </xf>
    <xf numFmtId="0" fontId="4" fillId="32" borderId="14" xfId="59" applyFont="1" applyFill="1" applyBorder="1" applyProtection="1">
      <alignment/>
      <protection/>
    </xf>
    <xf numFmtId="0" fontId="4" fillId="32" borderId="11" xfId="59" applyFont="1" applyFill="1" applyBorder="1" applyProtection="1">
      <alignment/>
      <protection locked="0"/>
    </xf>
    <xf numFmtId="0" fontId="4" fillId="32" borderId="43" xfId="59" applyFont="1" applyFill="1" applyBorder="1" applyProtection="1">
      <alignment/>
      <protection/>
    </xf>
    <xf numFmtId="0" fontId="4" fillId="32" borderId="15" xfId="59" applyFont="1" applyFill="1" applyBorder="1" applyProtection="1">
      <alignment/>
      <protection/>
    </xf>
    <xf numFmtId="0" fontId="4" fillId="32" borderId="10" xfId="59" applyFont="1" applyFill="1" applyBorder="1" applyProtection="1">
      <alignment/>
      <protection locked="0"/>
    </xf>
    <xf numFmtId="0" fontId="4" fillId="32" borderId="12" xfId="59" applyFont="1" applyFill="1" applyBorder="1" applyProtection="1">
      <alignment/>
      <protection locked="0"/>
    </xf>
    <xf numFmtId="0" fontId="4" fillId="32" borderId="23" xfId="59" applyFont="1" applyFill="1" applyBorder="1" applyProtection="1">
      <alignment/>
      <protection/>
    </xf>
    <xf numFmtId="0" fontId="4" fillId="32" borderId="19" xfId="59" applyFont="1" applyFill="1" applyBorder="1" applyProtection="1">
      <alignment/>
      <protection locked="0"/>
    </xf>
    <xf numFmtId="0" fontId="4" fillId="32" borderId="18" xfId="59" applyFont="1" applyFill="1" applyBorder="1" applyProtection="1">
      <alignment/>
      <protection locked="0"/>
    </xf>
    <xf numFmtId="0" fontId="15" fillId="0" borderId="0" xfId="57" applyFont="1" applyFill="1" applyBorder="1" applyAlignment="1" applyProtection="1">
      <alignment/>
      <protection/>
    </xf>
    <xf numFmtId="0" fontId="15" fillId="32" borderId="0" xfId="57" applyFont="1" applyFill="1" applyBorder="1" applyProtection="1">
      <alignment/>
      <protection/>
    </xf>
    <xf numFmtId="0" fontId="0" fillId="32" borderId="0" xfId="59" applyFont="1" applyFill="1" applyBorder="1" applyProtection="1">
      <alignment/>
      <protection/>
    </xf>
    <xf numFmtId="0" fontId="0" fillId="32" borderId="0" xfId="54" applyFont="1" applyFill="1" applyBorder="1" applyProtection="1">
      <alignment/>
      <protection/>
    </xf>
    <xf numFmtId="0" fontId="6" fillId="0" borderId="30" xfId="55" applyFont="1" applyFill="1" applyBorder="1" applyAlignment="1" applyProtection="1">
      <alignment vertical="center"/>
      <protection/>
    </xf>
    <xf numFmtId="0" fontId="4" fillId="0" borderId="61" xfId="55" applyFont="1" applyBorder="1" applyProtection="1">
      <alignment/>
      <protection/>
    </xf>
    <xf numFmtId="0" fontId="21" fillId="33" borderId="50" xfId="0" applyNumberFormat="1" applyFont="1" applyFill="1" applyBorder="1" applyAlignment="1" applyProtection="1">
      <alignment horizontal="left" vertical="top" wrapText="1"/>
      <protection/>
    </xf>
    <xf numFmtId="0" fontId="21" fillId="0" borderId="50" xfId="0" applyNumberFormat="1" applyFont="1" applyFill="1" applyBorder="1" applyAlignment="1" applyProtection="1">
      <alignment horizontal="left" vertical="top" indent="6"/>
      <protection/>
    </xf>
    <xf numFmtId="0" fontId="21" fillId="0" borderId="50" xfId="0" applyNumberFormat="1" applyFont="1" applyFill="1" applyBorder="1" applyAlignment="1" applyProtection="1">
      <alignment horizontal="left" vertical="top" indent="7"/>
      <protection/>
    </xf>
    <xf numFmtId="0" fontId="8" fillId="0" borderId="50" xfId="0" applyFont="1" applyFill="1" applyBorder="1" applyAlignment="1" applyProtection="1">
      <alignment wrapText="1"/>
      <protection/>
    </xf>
    <xf numFmtId="0" fontId="8" fillId="0" borderId="50" xfId="0" applyFont="1" applyFill="1" applyBorder="1" applyAlignment="1" applyProtection="1">
      <alignment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35" fillId="32" borderId="0" xfId="0" applyFont="1" applyFill="1" applyBorder="1" applyAlignment="1" applyProtection="1">
      <alignment vertical="center" wrapText="1"/>
      <protection/>
    </xf>
    <xf numFmtId="0" fontId="4" fillId="0" borderId="50" xfId="0" applyFont="1" applyFill="1" applyBorder="1" applyAlignment="1" applyProtection="1">
      <alignment horizontal="left"/>
      <protection/>
    </xf>
    <xf numFmtId="0" fontId="4" fillId="0" borderId="55" xfId="0" applyNumberFormat="1" applyFont="1" applyBorder="1" applyAlignment="1" applyProtection="1">
      <alignment horizontal="center" vertical="center"/>
      <protection/>
    </xf>
    <xf numFmtId="0" fontId="4" fillId="0" borderId="44" xfId="0" applyNumberFormat="1" applyFont="1" applyBorder="1" applyAlignment="1" applyProtection="1">
      <alignment horizontal="center" vertical="center"/>
      <protection/>
    </xf>
    <xf numFmtId="0" fontId="4" fillId="0" borderId="40" xfId="0" applyNumberFormat="1" applyFont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4" fillId="32" borderId="0" xfId="54" applyFont="1" applyFill="1" applyBorder="1">
      <alignment/>
      <protection/>
    </xf>
    <xf numFmtId="0" fontId="0" fillId="32" borderId="0" xfId="54" applyFont="1" applyFill="1">
      <alignment/>
      <protection/>
    </xf>
    <xf numFmtId="0" fontId="0" fillId="32" borderId="0" xfId="0" applyFill="1" applyAlignment="1">
      <alignment/>
    </xf>
    <xf numFmtId="0" fontId="4" fillId="32" borderId="0" xfId="54" applyFont="1" applyFill="1">
      <alignment/>
      <protection/>
    </xf>
    <xf numFmtId="0" fontId="4" fillId="32" borderId="31" xfId="54" applyFont="1" applyFill="1" applyBorder="1">
      <alignment/>
      <protection/>
    </xf>
    <xf numFmtId="0" fontId="38" fillId="32" borderId="0" xfId="59" applyFont="1" applyFill="1" applyBorder="1" applyProtection="1">
      <alignment/>
      <protection/>
    </xf>
    <xf numFmtId="0" fontId="0" fillId="32" borderId="0" xfId="0" applyFill="1" applyBorder="1" applyAlignment="1">
      <alignment/>
    </xf>
    <xf numFmtId="0" fontId="4" fillId="32" borderId="0" xfId="59" applyFont="1" applyFill="1" applyBorder="1" applyProtection="1">
      <alignment/>
      <protection/>
    </xf>
    <xf numFmtId="0" fontId="24" fillId="0" borderId="0" xfId="53" applyFont="1" applyFill="1" applyBorder="1" applyAlignment="1" applyProtection="1">
      <alignment vertical="top" wrapText="1"/>
      <protection/>
    </xf>
    <xf numFmtId="0" fontId="15" fillId="0" borderId="0" xfId="56" applyFont="1" applyProtection="1">
      <alignment/>
      <protection/>
    </xf>
    <xf numFmtId="0" fontId="6" fillId="39" borderId="46" xfId="0" applyNumberFormat="1" applyFont="1" applyFill="1" applyBorder="1" applyAlignment="1" applyProtection="1">
      <alignment horizontal="center" vertical="center" wrapText="1"/>
      <protection/>
    </xf>
    <xf numFmtId="0" fontId="6" fillId="39" borderId="64" xfId="0" applyFont="1" applyFill="1" applyBorder="1" applyAlignment="1" applyProtection="1">
      <alignment horizontal="center" vertical="center" wrapText="1"/>
      <protection/>
    </xf>
    <xf numFmtId="0" fontId="6" fillId="39" borderId="22" xfId="0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center"/>
      <protection/>
    </xf>
    <xf numFmtId="4" fontId="4" fillId="4" borderId="10" xfId="0" applyNumberFormat="1" applyFont="1" applyFill="1" applyBorder="1" applyAlignment="1" applyProtection="1">
      <alignment horizontal="right" indent="1"/>
      <protection locked="0"/>
    </xf>
    <xf numFmtId="4" fontId="4" fillId="4" borderId="12" xfId="0" applyNumberFormat="1" applyFont="1" applyFill="1" applyBorder="1" applyAlignment="1" applyProtection="1">
      <alignment horizontal="right" indent="1"/>
      <protection locked="0"/>
    </xf>
    <xf numFmtId="0" fontId="4" fillId="0" borderId="10" xfId="0" applyNumberFormat="1" applyFont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left" wrapText="1"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34" borderId="12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198" fontId="4" fillId="33" borderId="10" xfId="0" applyNumberFormat="1" applyFont="1" applyFill="1" applyBorder="1" applyAlignment="1" applyProtection="1">
      <alignment horizontal="right" vertical="center"/>
      <protection/>
    </xf>
    <xf numFmtId="198" fontId="4" fillId="4" borderId="10" xfId="0" applyNumberFormat="1" applyFont="1" applyFill="1" applyBorder="1" applyAlignment="1" applyProtection="1">
      <alignment horizontal="right" vertical="center"/>
      <protection locked="0"/>
    </xf>
    <xf numFmtId="4" fontId="4" fillId="36" borderId="10" xfId="0" applyNumberFormat="1" applyFont="1" applyFill="1" applyBorder="1" applyAlignment="1" applyProtection="1">
      <alignment horizontal="right" vertical="center"/>
      <protection/>
    </xf>
    <xf numFmtId="198" fontId="4" fillId="36" borderId="10" xfId="0" applyNumberFormat="1" applyFont="1" applyFill="1" applyBorder="1" applyAlignment="1" applyProtection="1">
      <alignment horizontal="right" vertical="center"/>
      <protection/>
    </xf>
    <xf numFmtId="198" fontId="6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4" fontId="4" fillId="4" borderId="50" xfId="0" applyNumberFormat="1" applyFont="1" applyFill="1" applyBorder="1" applyAlignment="1" applyProtection="1">
      <alignment horizontal="right"/>
      <protection locked="0"/>
    </xf>
    <xf numFmtId="4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66" xfId="55" applyFont="1" applyFill="1" applyBorder="1" applyProtection="1">
      <alignment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62" xfId="55" applyFont="1" applyBorder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68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4" fontId="6" fillId="33" borderId="10" xfId="0" applyNumberFormat="1" applyFont="1" applyFill="1" applyBorder="1" applyAlignment="1" applyProtection="1">
      <alignment horizontal="right"/>
      <protection/>
    </xf>
    <xf numFmtId="4" fontId="6" fillId="33" borderId="10" xfId="0" applyNumberFormat="1" applyFont="1" applyFill="1" applyBorder="1" applyAlignment="1" applyProtection="1">
      <alignment horizontal="right" wrapText="1"/>
      <protection/>
    </xf>
    <xf numFmtId="4" fontId="4" fillId="33" borderId="10" xfId="0" applyNumberFormat="1" applyFont="1" applyFill="1" applyBorder="1" applyAlignment="1" applyProtection="1">
      <alignment horizontal="right"/>
      <protection/>
    </xf>
    <xf numFmtId="4" fontId="6" fillId="36" borderId="10" xfId="0" applyNumberFormat="1" applyFont="1" applyFill="1" applyBorder="1" applyAlignment="1" applyProtection="1">
      <alignment horizontal="right"/>
      <protection/>
    </xf>
    <xf numFmtId="4" fontId="6" fillId="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8" fillId="32" borderId="0" xfId="59" applyFont="1" applyFill="1" applyAlignment="1" applyProtection="1">
      <alignment/>
      <protection/>
    </xf>
    <xf numFmtId="0" fontId="40" fillId="39" borderId="69" xfId="0" applyNumberFormat="1" applyFont="1" applyFill="1" applyBorder="1" applyAlignment="1" applyProtection="1">
      <alignment horizontal="center" vertical="center" wrapText="1"/>
      <protection/>
    </xf>
    <xf numFmtId="0" fontId="40" fillId="39" borderId="70" xfId="0" applyFont="1" applyFill="1" applyBorder="1" applyAlignment="1" applyProtection="1">
      <alignment horizontal="center" vertical="center" wrapText="1"/>
      <protection/>
    </xf>
    <xf numFmtId="0" fontId="40" fillId="39" borderId="7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43" xfId="0" applyFont="1" applyFill="1" applyBorder="1" applyAlignment="1" applyProtection="1">
      <alignment horizontal="right"/>
      <protection/>
    </xf>
    <xf numFmtId="0" fontId="0" fillId="0" borderId="48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0" fillId="4" borderId="24" xfId="0" applyFont="1" applyFill="1" applyBorder="1" applyAlignment="1" applyProtection="1">
      <alignment/>
      <protection locked="0"/>
    </xf>
    <xf numFmtId="0" fontId="0" fillId="4" borderId="72" xfId="0" applyFont="1" applyFill="1" applyBorder="1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/>
      <protection/>
    </xf>
    <xf numFmtId="4" fontId="4" fillId="34" borderId="12" xfId="0" applyNumberFormat="1" applyFont="1" applyFill="1" applyBorder="1" applyAlignment="1" applyProtection="1">
      <alignment/>
      <protection/>
    </xf>
    <xf numFmtId="4" fontId="6" fillId="33" borderId="10" xfId="0" applyNumberFormat="1" applyFont="1" applyFill="1" applyBorder="1" applyAlignment="1" applyProtection="1">
      <alignment/>
      <protection/>
    </xf>
    <xf numFmtId="3" fontId="6" fillId="32" borderId="33" xfId="59" applyNumberFormat="1" applyFont="1" applyFill="1" applyBorder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" fontId="6" fillId="34" borderId="12" xfId="0" applyNumberFormat="1" applyFont="1" applyFill="1" applyBorder="1" applyAlignment="1" applyProtection="1">
      <alignment horizontal="right"/>
      <protection/>
    </xf>
    <xf numFmtId="4" fontId="6" fillId="33" borderId="12" xfId="0" applyNumberFormat="1" applyFont="1" applyFill="1" applyBorder="1" applyAlignment="1" applyProtection="1">
      <alignment horizontal="right"/>
      <protection/>
    </xf>
    <xf numFmtId="0" fontId="43" fillId="0" borderId="0" xfId="0" applyFont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4" fillId="39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4" fontId="33" fillId="33" borderId="10" xfId="0" applyNumberFormat="1" applyFont="1" applyFill="1" applyBorder="1" applyAlignment="1" applyProtection="1">
      <alignment horizontal="right"/>
      <protection/>
    </xf>
    <xf numFmtId="4" fontId="41" fillId="33" borderId="10" xfId="0" applyNumberFormat="1" applyFont="1" applyFill="1" applyBorder="1" applyAlignment="1" applyProtection="1">
      <alignment horizontal="right"/>
      <protection/>
    </xf>
    <xf numFmtId="4" fontId="41" fillId="33" borderId="19" xfId="0" applyNumberFormat="1" applyFont="1" applyFill="1" applyBorder="1" applyAlignment="1" applyProtection="1">
      <alignment horizontal="right"/>
      <protection/>
    </xf>
    <xf numFmtId="4" fontId="33" fillId="33" borderId="19" xfId="0" applyNumberFormat="1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4" fillId="0" borderId="15" xfId="0" applyFont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3" fillId="0" borderId="0" xfId="56" applyFont="1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6" fillId="32" borderId="10" xfId="53" applyFont="1" applyFill="1" applyBorder="1" applyAlignment="1" applyProtection="1">
      <alignment horizontal="center" vertical="top" wrapText="1"/>
      <protection/>
    </xf>
    <xf numFmtId="0" fontId="25" fillId="32" borderId="10" xfId="53" applyFont="1" applyFill="1" applyBorder="1" applyAlignment="1" applyProtection="1">
      <alignment vertical="top" wrapText="1"/>
      <protection/>
    </xf>
    <xf numFmtId="49" fontId="25" fillId="4" borderId="10" xfId="53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/>
      <protection/>
    </xf>
    <xf numFmtId="0" fontId="3" fillId="0" borderId="0" xfId="53" applyFont="1" applyProtection="1">
      <alignment/>
      <protection/>
    </xf>
    <xf numFmtId="0" fontId="6" fillId="38" borderId="10" xfId="53" applyFont="1" applyFill="1" applyBorder="1" applyAlignment="1" applyProtection="1">
      <alignment horizontal="center"/>
      <protection/>
    </xf>
    <xf numFmtId="0" fontId="6" fillId="37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4" fillId="0" borderId="5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3" fontId="6" fillId="33" borderId="19" xfId="0" applyNumberFormat="1" applyFont="1" applyFill="1" applyBorder="1" applyAlignment="1" applyProtection="1">
      <alignment/>
      <protection/>
    </xf>
    <xf numFmtId="0" fontId="4" fillId="39" borderId="50" xfId="0" applyFont="1" applyFill="1" applyBorder="1" applyAlignment="1">
      <alignment horizontal="center" vertical="top" wrapText="1"/>
    </xf>
    <xf numFmtId="0" fontId="4" fillId="39" borderId="11" xfId="0" applyFont="1" applyFill="1" applyBorder="1" applyAlignment="1">
      <alignment horizontal="center" vertical="top" wrapText="1"/>
    </xf>
    <xf numFmtId="0" fontId="4" fillId="39" borderId="43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/>
    </xf>
    <xf numFmtId="0" fontId="25" fillId="34" borderId="10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wrapText="1"/>
      <protection/>
    </xf>
    <xf numFmtId="4" fontId="4" fillId="34" borderId="10" xfId="0" applyNumberFormat="1" applyFont="1" applyFill="1" applyBorder="1" applyAlignment="1" applyProtection="1">
      <alignment horizontal="right" indent="1"/>
      <protection/>
    </xf>
    <xf numFmtId="0" fontId="4" fillId="0" borderId="10" xfId="0" applyFont="1" applyBorder="1" applyAlignment="1" applyProtection="1">
      <alignment horizontal="justify" vertical="top" wrapText="1"/>
      <protection locked="0"/>
    </xf>
    <xf numFmtId="0" fontId="4" fillId="0" borderId="12" xfId="0" applyFont="1" applyBorder="1" applyAlignment="1" applyProtection="1">
      <alignment horizontal="justify" vertical="top" wrapText="1"/>
      <protection locked="0"/>
    </xf>
    <xf numFmtId="0" fontId="4" fillId="39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4" fillId="0" borderId="73" xfId="0" applyFont="1" applyBorder="1" applyAlignment="1" applyProtection="1">
      <alignment horizontal="justify" vertical="top" wrapText="1"/>
      <protection locked="0"/>
    </xf>
    <xf numFmtId="0" fontId="4" fillId="0" borderId="19" xfId="0" applyFont="1" applyBorder="1" applyAlignment="1" applyProtection="1">
      <alignment horizontal="justify" vertical="top" wrapText="1"/>
      <protection locked="0"/>
    </xf>
    <xf numFmtId="0" fontId="4" fillId="0" borderId="18" xfId="0" applyFont="1" applyBorder="1" applyAlignment="1" applyProtection="1">
      <alignment horizontal="justify" vertical="top" wrapText="1"/>
      <protection locked="0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 vertical="justify" wrapText="1"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 vertical="justify" wrapText="1"/>
      <protection/>
    </xf>
    <xf numFmtId="0" fontId="5" fillId="0" borderId="0" xfId="0" applyFont="1" applyAlignment="1" applyProtection="1">
      <alignment/>
      <protection/>
    </xf>
    <xf numFmtId="0" fontId="45" fillId="37" borderId="43" xfId="0" applyFont="1" applyFill="1" applyBorder="1" applyAlignment="1" applyProtection="1">
      <alignment horizontal="center"/>
      <protection/>
    </xf>
    <xf numFmtId="0" fontId="45" fillId="37" borderId="12" xfId="0" applyFont="1" applyFill="1" applyBorder="1" applyAlignment="1" applyProtection="1">
      <alignment horizontal="center"/>
      <protection/>
    </xf>
    <xf numFmtId="0" fontId="6" fillId="37" borderId="74" xfId="0" applyFont="1" applyFill="1" applyBorder="1" applyAlignment="1" applyProtection="1">
      <alignment horizontal="center"/>
      <protection/>
    </xf>
    <xf numFmtId="0" fontId="6" fillId="37" borderId="4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/>
      <protection/>
    </xf>
    <xf numFmtId="4" fontId="4" fillId="4" borderId="10" xfId="0" applyNumberFormat="1" applyFont="1" applyFill="1" applyBorder="1" applyAlignment="1" applyProtection="1">
      <alignment/>
      <protection locked="0"/>
    </xf>
    <xf numFmtId="0" fontId="6" fillId="32" borderId="10" xfId="0" applyFont="1" applyFill="1" applyBorder="1" applyAlignment="1" applyProtection="1">
      <alignment horizontal="left" indent="1"/>
      <protection/>
    </xf>
    <xf numFmtId="0" fontId="6" fillId="37" borderId="25" xfId="0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6" fillId="37" borderId="21" xfId="0" applyFont="1" applyFill="1" applyBorder="1" applyAlignment="1" applyProtection="1">
      <alignment horizontal="center" vertical="center"/>
      <protection/>
    </xf>
    <xf numFmtId="0" fontId="6" fillId="37" borderId="25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21" fillId="4" borderId="12" xfId="0" applyFont="1" applyFill="1" applyBorder="1" applyAlignment="1" applyProtection="1">
      <alignment horizontal="center" vertical="center" wrapText="1"/>
      <protection locked="0"/>
    </xf>
    <xf numFmtId="0" fontId="6" fillId="33" borderId="75" xfId="0" applyFont="1" applyFill="1" applyBorder="1" applyAlignment="1" applyProtection="1">
      <alignment horizontal="center"/>
      <protection/>
    </xf>
    <xf numFmtId="0" fontId="6" fillId="33" borderId="75" xfId="0" applyFont="1" applyFill="1" applyBorder="1" applyAlignment="1" applyProtection="1">
      <alignment/>
      <protection/>
    </xf>
    <xf numFmtId="0" fontId="21" fillId="33" borderId="59" xfId="0" applyFont="1" applyFill="1" applyBorder="1" applyAlignment="1" applyProtection="1">
      <alignment horizontal="center" vertical="center" wrapText="1"/>
      <protection/>
    </xf>
    <xf numFmtId="0" fontId="21" fillId="33" borderId="60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16" fontId="6" fillId="0" borderId="55" xfId="0" applyNumberFormat="1" applyFont="1" applyBorder="1" applyAlignment="1" applyProtection="1">
      <alignment horizontal="center" vertical="top"/>
      <protection/>
    </xf>
    <xf numFmtId="16" fontId="6" fillId="0" borderId="39" xfId="0" applyNumberFormat="1" applyFont="1" applyBorder="1" applyAlignment="1" applyProtection="1">
      <alignment horizontal="center" vertical="top"/>
      <protection/>
    </xf>
    <xf numFmtId="16" fontId="6" fillId="0" borderId="44" xfId="0" applyNumberFormat="1" applyFont="1" applyBorder="1" applyAlignment="1" applyProtection="1">
      <alignment horizontal="center" vertical="top"/>
      <protection/>
    </xf>
    <xf numFmtId="0" fontId="6" fillId="32" borderId="40" xfId="0" applyFont="1" applyFill="1" applyBorder="1" applyAlignment="1" applyProtection="1">
      <alignment horizontal="left" indent="1"/>
      <protection/>
    </xf>
    <xf numFmtId="0" fontId="0" fillId="0" borderId="0" xfId="54" applyFont="1" applyAlignment="1" applyProtection="1">
      <alignment/>
      <protection/>
    </xf>
    <xf numFmtId="0" fontId="4" fillId="32" borderId="0" xfId="54" applyFont="1" applyFill="1" applyBorder="1" applyAlignment="1" applyProtection="1">
      <alignment vertical="center"/>
      <protection/>
    </xf>
    <xf numFmtId="0" fontId="6" fillId="0" borderId="0" xfId="54" applyFont="1" applyFill="1" applyBorder="1" applyAlignment="1" applyProtection="1">
      <alignment vertical="center"/>
      <protection/>
    </xf>
    <xf numFmtId="0" fontId="6" fillId="0" borderId="0" xfId="54" applyFont="1" applyFill="1" applyBorder="1" applyAlignment="1" applyProtection="1">
      <alignment horizontal="left" vertical="center"/>
      <protection/>
    </xf>
    <xf numFmtId="0" fontId="6" fillId="0" borderId="0" xfId="54" applyFont="1" applyFill="1" applyBorder="1" applyAlignment="1" applyProtection="1">
      <alignment horizontal="centerContinuous" vertical="center"/>
      <protection/>
    </xf>
    <xf numFmtId="0" fontId="4" fillId="32" borderId="0" xfId="54" applyFont="1" applyFill="1" applyBorder="1" applyAlignment="1" applyProtection="1">
      <alignment horizontal="center" vertical="center"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4" fillId="32" borderId="0" xfId="54" applyFont="1" applyFill="1" applyAlignment="1" applyProtection="1">
      <alignment vertical="center"/>
      <protection/>
    </xf>
    <xf numFmtId="0" fontId="0" fillId="37" borderId="10" xfId="54" applyFont="1" applyFill="1" applyBorder="1" applyAlignment="1" applyProtection="1">
      <alignment/>
      <protection/>
    </xf>
    <xf numFmtId="0" fontId="6" fillId="37" borderId="10" xfId="54" applyFont="1" applyFill="1" applyBorder="1" applyAlignment="1" applyProtection="1">
      <alignment horizontal="centerContinuous" vertical="center"/>
      <protection/>
    </xf>
    <xf numFmtId="0" fontId="6" fillId="33" borderId="10" xfId="54" applyFont="1" applyFill="1" applyBorder="1" applyAlignment="1" applyProtection="1">
      <alignment horizontal="center" vertical="center"/>
      <protection/>
    </xf>
    <xf numFmtId="0" fontId="0" fillId="33" borderId="10" xfId="54" applyFont="1" applyFill="1" applyBorder="1" applyAlignment="1" applyProtection="1">
      <alignment/>
      <protection/>
    </xf>
    <xf numFmtId="0" fontId="6" fillId="38" borderId="10" xfId="54" applyFont="1" applyFill="1" applyBorder="1" applyAlignment="1" applyProtection="1">
      <alignment horizontal="centerContinuous" vertical="center"/>
      <protection/>
    </xf>
    <xf numFmtId="0" fontId="6" fillId="33" borderId="10" xfId="54" applyFont="1" applyFill="1" applyBorder="1" applyAlignment="1" applyProtection="1">
      <alignment horizontal="centerContinuous" vertical="center"/>
      <protection/>
    </xf>
    <xf numFmtId="4" fontId="6" fillId="36" borderId="10" xfId="54" applyNumberFormat="1" applyFont="1" applyFill="1" applyBorder="1" applyAlignment="1" applyProtection="1">
      <alignment horizontal="right" vertical="center"/>
      <protection/>
    </xf>
    <xf numFmtId="4" fontId="6" fillId="33" borderId="10" xfId="54" applyNumberFormat="1" applyFont="1" applyFill="1" applyBorder="1" applyAlignment="1" applyProtection="1">
      <alignment horizontal="right" vertical="center"/>
      <protection/>
    </xf>
    <xf numFmtId="4" fontId="4" fillId="4" borderId="10" xfId="54" applyNumberFormat="1" applyFont="1" applyFill="1" applyBorder="1" applyAlignment="1" applyProtection="1">
      <alignment horizontal="right" vertical="center"/>
      <protection locked="0"/>
    </xf>
    <xf numFmtId="0" fontId="4" fillId="0" borderId="0" xfId="54" applyFont="1" applyFill="1" applyAlignment="1" applyProtection="1">
      <alignment/>
      <protection/>
    </xf>
    <xf numFmtId="0" fontId="4" fillId="0" borderId="0" xfId="54" applyNumberFormat="1" applyFont="1" applyAlignment="1" applyProtection="1">
      <alignment horizontal="center" vertical="center"/>
      <protection/>
    </xf>
    <xf numFmtId="0" fontId="4" fillId="0" borderId="0" xfId="54" applyFont="1" applyProtection="1">
      <alignment/>
      <protection/>
    </xf>
    <xf numFmtId="0" fontId="0" fillId="0" borderId="0" xfId="54" applyProtection="1">
      <alignment/>
      <protection/>
    </xf>
    <xf numFmtId="0" fontId="6" fillId="32" borderId="0" xfId="54" applyFont="1" applyFill="1" applyBorder="1" applyAlignment="1" applyProtection="1">
      <alignment vertical="center"/>
      <protection/>
    </xf>
    <xf numFmtId="0" fontId="4" fillId="32" borderId="0" xfId="54" applyFont="1" applyFill="1" applyBorder="1" applyAlignment="1" applyProtection="1" quotePrefix="1">
      <alignment vertical="center"/>
      <protection/>
    </xf>
    <xf numFmtId="0" fontId="4" fillId="32" borderId="0" xfId="54" applyFont="1" applyFill="1" applyAlignment="1" applyProtection="1">
      <alignment horizontal="center" vertical="center"/>
      <protection/>
    </xf>
    <xf numFmtId="0" fontId="4" fillId="40" borderId="10" xfId="54" applyFont="1" applyFill="1" applyBorder="1" applyAlignment="1" applyProtection="1">
      <alignment/>
      <protection/>
    </xf>
    <xf numFmtId="0" fontId="0" fillId="37" borderId="10" xfId="54" applyFont="1" applyFill="1" applyBorder="1" applyAlignment="1" applyProtection="1">
      <alignment horizontal="left" vertical="justify" wrapText="1"/>
      <protection/>
    </xf>
    <xf numFmtId="0" fontId="6" fillId="37" borderId="10" xfId="54" applyFont="1" applyFill="1" applyBorder="1" applyAlignment="1" applyProtection="1">
      <alignment horizontal="left" vertical="justify" wrapText="1"/>
      <protection/>
    </xf>
    <xf numFmtId="0" fontId="6" fillId="33" borderId="10" xfId="54" applyFont="1" applyFill="1" applyBorder="1" applyAlignment="1" applyProtection="1">
      <alignment horizontal="left" vertical="justify" wrapText="1"/>
      <protection/>
    </xf>
    <xf numFmtId="0" fontId="4" fillId="32" borderId="0" xfId="54" applyFont="1" applyFill="1" applyAlignment="1" applyProtection="1">
      <alignment horizontal="left" vertical="justify" wrapText="1"/>
      <protection/>
    </xf>
    <xf numFmtId="0" fontId="6" fillId="37" borderId="10" xfId="54" applyFont="1" applyFill="1" applyBorder="1" applyAlignment="1" applyProtection="1">
      <alignment horizontal="center" vertical="top" wrapText="1"/>
      <protection/>
    </xf>
    <xf numFmtId="0" fontId="6" fillId="38" borderId="10" xfId="54" applyFont="1" applyFill="1" applyBorder="1" applyAlignment="1" applyProtection="1">
      <alignment vertical="center"/>
      <protection/>
    </xf>
    <xf numFmtId="0" fontId="6" fillId="38" borderId="10" xfId="54" applyFont="1" applyFill="1" applyBorder="1" applyAlignment="1" applyProtection="1">
      <alignment horizontal="center" vertical="center"/>
      <protection/>
    </xf>
    <xf numFmtId="16" fontId="45" fillId="0" borderId="39" xfId="0" applyNumberFormat="1" applyFont="1" applyBorder="1" applyAlignment="1" applyProtection="1">
      <alignment horizontal="center" vertical="top"/>
      <protection/>
    </xf>
    <xf numFmtId="4" fontId="5" fillId="4" borderId="1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/>
    </xf>
    <xf numFmtId="0" fontId="4" fillId="32" borderId="76" xfId="0" applyFont="1" applyFill="1" applyBorder="1" applyAlignment="1" applyProtection="1">
      <alignment vertical="center"/>
      <protection/>
    </xf>
    <xf numFmtId="0" fontId="4" fillId="32" borderId="77" xfId="0" applyFont="1" applyFill="1" applyBorder="1" applyAlignment="1" applyProtection="1">
      <alignment vertical="center"/>
      <protection/>
    </xf>
    <xf numFmtId="0" fontId="4" fillId="0" borderId="7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32" borderId="78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79" xfId="0" applyFont="1" applyBorder="1" applyAlignment="1" applyProtection="1">
      <alignment vertical="center"/>
      <protection/>
    </xf>
    <xf numFmtId="0" fontId="6" fillId="32" borderId="78" xfId="0" applyFont="1" applyFill="1" applyBorder="1" applyAlignment="1" applyProtection="1">
      <alignment horizontal="center" vertical="center"/>
      <protection/>
    </xf>
    <xf numFmtId="0" fontId="4" fillId="32" borderId="79" xfId="0" applyFont="1" applyFill="1" applyBorder="1" applyAlignment="1" applyProtection="1">
      <alignment vertical="center"/>
      <protection/>
    </xf>
    <xf numFmtId="0" fontId="4" fillId="0" borderId="78" xfId="0" applyFont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 applyProtection="1">
      <alignment horizontal="center" vertical="center"/>
      <protection/>
    </xf>
    <xf numFmtId="0" fontId="4" fillId="32" borderId="80" xfId="0" applyFont="1" applyFill="1" applyBorder="1" applyAlignment="1" applyProtection="1">
      <alignment vertical="center"/>
      <protection/>
    </xf>
    <xf numFmtId="0" fontId="4" fillId="32" borderId="81" xfId="0" applyFont="1" applyFill="1" applyBorder="1" applyAlignment="1" applyProtection="1">
      <alignment vertical="center"/>
      <protection/>
    </xf>
    <xf numFmtId="0" fontId="4" fillId="32" borderId="82" xfId="0" applyFont="1" applyFill="1" applyBorder="1" applyAlignment="1" applyProtection="1">
      <alignment vertical="center"/>
      <protection/>
    </xf>
    <xf numFmtId="0" fontId="4" fillId="32" borderId="83" xfId="0" applyFont="1" applyFill="1" applyBorder="1" applyAlignment="1" applyProtection="1">
      <alignment vertical="center"/>
      <protection/>
    </xf>
    <xf numFmtId="0" fontId="4" fillId="32" borderId="84" xfId="0" applyFont="1" applyFill="1" applyBorder="1" applyAlignment="1" applyProtection="1">
      <alignment vertical="center"/>
      <protection/>
    </xf>
    <xf numFmtId="0" fontId="4" fillId="32" borderId="26" xfId="0" applyFont="1" applyFill="1" applyBorder="1" applyAlignment="1" applyProtection="1">
      <alignment vertical="center"/>
      <protection/>
    </xf>
    <xf numFmtId="0" fontId="4" fillId="32" borderId="85" xfId="0" applyFont="1" applyFill="1" applyBorder="1" applyAlignment="1" applyProtection="1">
      <alignment vertical="center"/>
      <protection/>
    </xf>
    <xf numFmtId="0" fontId="38" fillId="32" borderId="63" xfId="59" applyFont="1" applyFill="1" applyBorder="1" applyAlignment="1" applyProtection="1">
      <alignment horizontal="left"/>
      <protection locked="0"/>
    </xf>
    <xf numFmtId="0" fontId="38" fillId="32" borderId="0" xfId="59" applyFont="1" applyFill="1" applyBorder="1" applyAlignment="1" applyProtection="1">
      <alignment horizontal="center"/>
      <protection locked="0"/>
    </xf>
    <xf numFmtId="0" fontId="4" fillId="0" borderId="0" xfId="54" applyFont="1" applyBorder="1">
      <alignment/>
      <protection/>
    </xf>
    <xf numFmtId="0" fontId="15" fillId="0" borderId="0" xfId="0" applyFont="1" applyAlignment="1">
      <alignment/>
    </xf>
    <xf numFmtId="0" fontId="40" fillId="39" borderId="46" xfId="0" applyNumberFormat="1" applyFont="1" applyFill="1" applyBorder="1" applyAlignment="1" applyProtection="1">
      <alignment horizontal="center" vertical="center" wrapText="1"/>
      <protection/>
    </xf>
    <xf numFmtId="0" fontId="40" fillId="39" borderId="64" xfId="0" applyFont="1" applyFill="1" applyBorder="1" applyAlignment="1" applyProtection="1">
      <alignment horizontal="center" vertical="center" wrapText="1"/>
      <protection/>
    </xf>
    <xf numFmtId="0" fontId="40" fillId="39" borderId="22" xfId="0" applyFont="1" applyFill="1" applyBorder="1" applyAlignment="1" applyProtection="1">
      <alignment horizontal="center" vertical="center" wrapText="1"/>
      <protection/>
    </xf>
    <xf numFmtId="3" fontId="4" fillId="32" borderId="12" xfId="57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19" xfId="0" applyFont="1" applyBorder="1" applyAlignment="1">
      <alignment horizontal="left" vertical="justify" wrapText="1"/>
    </xf>
    <xf numFmtId="0" fontId="19" fillId="39" borderId="45" xfId="0" applyFont="1" applyFill="1" applyBorder="1" applyAlignment="1">
      <alignment horizontal="center" vertical="center" wrapText="1"/>
    </xf>
    <xf numFmtId="0" fontId="19" fillId="39" borderId="36" xfId="0" applyFont="1" applyFill="1" applyBorder="1" applyAlignment="1">
      <alignment horizontal="center" vertical="center" wrapText="1"/>
    </xf>
    <xf numFmtId="0" fontId="19" fillId="39" borderId="86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justify" wrapText="1"/>
    </xf>
    <xf numFmtId="0" fontId="19" fillId="0" borderId="24" xfId="0" applyFont="1" applyFill="1" applyBorder="1" applyAlignment="1">
      <alignment horizontal="left" vertical="justify" wrapText="1"/>
    </xf>
    <xf numFmtId="0" fontId="19" fillId="0" borderId="51" xfId="0" applyFont="1" applyFill="1" applyBorder="1" applyAlignment="1">
      <alignment horizontal="left" vertical="justify" wrapText="1"/>
    </xf>
    <xf numFmtId="0" fontId="19" fillId="0" borderId="0" xfId="0" applyFont="1" applyAlignment="1">
      <alignment horizontal="left" vertical="justify" wrapText="1"/>
    </xf>
    <xf numFmtId="0" fontId="4" fillId="0" borderId="10" xfId="0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left" vertical="justify" wrapText="1"/>
    </xf>
    <xf numFmtId="0" fontId="4" fillId="36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justify" wrapText="1"/>
    </xf>
    <xf numFmtId="0" fontId="19" fillId="33" borderId="1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justify" wrapText="1"/>
    </xf>
    <xf numFmtId="0" fontId="19" fillId="0" borderId="10" xfId="0" applyFont="1" applyFill="1" applyBorder="1" applyAlignment="1">
      <alignment horizontal="left" vertical="justify" wrapText="1"/>
    </xf>
    <xf numFmtId="0" fontId="19" fillId="0" borderId="12" xfId="0" applyFont="1" applyFill="1" applyBorder="1" applyAlignment="1">
      <alignment horizontal="left" vertical="justify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justify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43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left" vertical="justify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justify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justify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justify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justify" wrapText="1"/>
    </xf>
    <xf numFmtId="0" fontId="4" fillId="32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justify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38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3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33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top"/>
    </xf>
    <xf numFmtId="0" fontId="43" fillId="32" borderId="10" xfId="0" applyFont="1" applyFill="1" applyBorder="1" applyAlignment="1">
      <alignment/>
    </xf>
    <xf numFmtId="0" fontId="4" fillId="39" borderId="10" xfId="0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4" fontId="4" fillId="36" borderId="10" xfId="0" applyNumberFormat="1" applyFont="1" applyFill="1" applyBorder="1" applyAlignment="1">
      <alignment horizontal="right"/>
    </xf>
    <xf numFmtId="0" fontId="0" fillId="0" borderId="0" xfId="54" applyFont="1" applyProtection="1">
      <alignment/>
      <protection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" fillId="37" borderId="45" xfId="0" applyFont="1" applyFill="1" applyBorder="1" applyAlignment="1">
      <alignment horizontal="center" wrapText="1"/>
    </xf>
    <xf numFmtId="0" fontId="4" fillId="37" borderId="86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center"/>
    </xf>
    <xf numFmtId="0" fontId="6" fillId="38" borderId="48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2" fontId="43" fillId="32" borderId="10" xfId="0" applyNumberFormat="1" applyFont="1" applyFill="1" applyBorder="1" applyAlignment="1">
      <alignment horizontal="right" vertical="center" wrapText="1"/>
    </xf>
    <xf numFmtId="2" fontId="4" fillId="32" borderId="10" xfId="0" applyNumberFormat="1" applyFont="1" applyFill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4" fontId="29" fillId="36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justify" wrapText="1"/>
    </xf>
    <xf numFmtId="0" fontId="4" fillId="4" borderId="10" xfId="0" applyFont="1" applyFill="1" applyBorder="1" applyAlignment="1" applyProtection="1">
      <alignment horizontal="right" vertical="center" wrapText="1"/>
      <protection locked="0"/>
    </xf>
    <xf numFmtId="0" fontId="4" fillId="4" borderId="12" xfId="0" applyFont="1" applyFill="1" applyBorder="1" applyAlignment="1" applyProtection="1">
      <alignment horizontal="right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" fontId="6" fillId="33" borderId="19" xfId="57" applyNumberFormat="1" applyFont="1" applyFill="1" applyBorder="1" applyProtection="1">
      <alignment/>
      <protection/>
    </xf>
    <xf numFmtId="4" fontId="6" fillId="33" borderId="87" xfId="57" applyNumberFormat="1" applyFont="1" applyFill="1" applyBorder="1" applyProtection="1">
      <alignment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right" vertical="center" wrapText="1"/>
      <protection/>
    </xf>
    <xf numFmtId="0" fontId="16" fillId="34" borderId="10" xfId="0" applyFont="1" applyFill="1" applyBorder="1" applyAlignment="1" applyProtection="1">
      <alignment horizontal="left" wrapText="1"/>
      <protection/>
    </xf>
    <xf numFmtId="0" fontId="16" fillId="34" borderId="10" xfId="0" applyFont="1" applyFill="1" applyBorder="1" applyAlignment="1" applyProtection="1">
      <alignment horizontal="left"/>
      <protection/>
    </xf>
    <xf numFmtId="4" fontId="4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32" borderId="10" xfId="0" applyFont="1" applyFill="1" applyBorder="1" applyAlignment="1" applyProtection="1">
      <alignment horizontal="left" indent="1"/>
      <protection/>
    </xf>
    <xf numFmtId="16" fontId="45" fillId="0" borderId="23" xfId="0" applyNumberFormat="1" applyFont="1" applyBorder="1" applyAlignment="1" applyProtection="1">
      <alignment horizontal="center" vertical="top"/>
      <protection/>
    </xf>
    <xf numFmtId="0" fontId="4" fillId="32" borderId="19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4" borderId="10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4" fontId="8" fillId="4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6" borderId="10" xfId="54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6" fillId="36" borderId="10" xfId="54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vertical="center" wrapText="1"/>
      <protection/>
    </xf>
    <xf numFmtId="0" fontId="6" fillId="33" borderId="10" xfId="54" applyFont="1" applyFill="1" applyBorder="1" applyAlignment="1" applyProtection="1">
      <alignment horizontal="left" vertical="center" wrapText="1" shrinkToFit="1"/>
      <protection/>
    </xf>
    <xf numFmtId="0" fontId="6" fillId="37" borderId="10" xfId="54" applyFont="1" applyFill="1" applyBorder="1" applyAlignment="1" applyProtection="1">
      <alignment horizontal="center" vertical="center"/>
      <protection/>
    </xf>
    <xf numFmtId="0" fontId="0" fillId="37" borderId="10" xfId="54" applyFont="1" applyFill="1" applyBorder="1" applyAlignment="1" applyProtection="1">
      <alignment horizontal="center"/>
      <protection/>
    </xf>
    <xf numFmtId="0" fontId="4" fillId="36" borderId="10" xfId="54" applyFont="1" applyFill="1" applyBorder="1" applyAlignment="1" applyProtection="1">
      <alignment horizontal="center" vertical="center"/>
      <protection/>
    </xf>
    <xf numFmtId="0" fontId="4" fillId="32" borderId="10" xfId="54" applyFont="1" applyFill="1" applyBorder="1" applyAlignment="1" applyProtection="1">
      <alignment horizontal="center" vertical="center"/>
      <protection/>
    </xf>
    <xf numFmtId="0" fontId="6" fillId="36" borderId="10" xfId="54" applyFont="1" applyFill="1" applyBorder="1" applyAlignment="1" applyProtection="1">
      <alignment horizontal="center" vertical="center"/>
      <protection/>
    </xf>
    <xf numFmtId="0" fontId="6" fillId="33" borderId="10" xfId="54" applyFont="1" applyFill="1" applyBorder="1" applyAlignment="1" applyProtection="1">
      <alignment horizontal="center" vertical="center" shrinkToFit="1"/>
      <protection/>
    </xf>
    <xf numFmtId="0" fontId="4" fillId="0" borderId="10" xfId="54" applyFont="1" applyFill="1" applyBorder="1" applyAlignment="1" applyProtection="1">
      <alignment horizontal="center"/>
      <protection/>
    </xf>
    <xf numFmtId="0" fontId="4" fillId="0" borderId="10" xfId="54" applyFont="1" applyFill="1" applyBorder="1" applyAlignment="1" applyProtection="1">
      <alignment wrapText="1"/>
      <protection/>
    </xf>
    <xf numFmtId="2" fontId="43" fillId="34" borderId="10" xfId="0" applyNumberFormat="1" applyFont="1" applyFill="1" applyBorder="1" applyAlignment="1">
      <alignment horizontal="right" vertical="center" wrapText="1"/>
    </xf>
    <xf numFmtId="2" fontId="43" fillId="4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29" fillId="34" borderId="12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justify" vertical="top" wrapText="1"/>
    </xf>
    <xf numFmtId="0" fontId="4" fillId="32" borderId="88" xfId="0" applyFont="1" applyFill="1" applyBorder="1" applyAlignment="1">
      <alignment vertical="top" wrapText="1"/>
    </xf>
    <xf numFmtId="0" fontId="4" fillId="32" borderId="89" xfId="0" applyFont="1" applyFill="1" applyBorder="1" applyAlignment="1">
      <alignment vertical="top" wrapText="1"/>
    </xf>
    <xf numFmtId="0" fontId="4" fillId="32" borderId="90" xfId="0" applyFont="1" applyFill="1" applyBorder="1" applyAlignment="1">
      <alignment vertical="top" wrapText="1"/>
    </xf>
    <xf numFmtId="0" fontId="4" fillId="32" borderId="91" xfId="0" applyFont="1" applyFill="1" applyBorder="1" applyAlignment="1">
      <alignment vertical="top" wrapText="1"/>
    </xf>
    <xf numFmtId="0" fontId="4" fillId="32" borderId="30" xfId="0" applyFont="1" applyFill="1" applyBorder="1" applyAlignment="1">
      <alignment vertical="top" wrapText="1"/>
    </xf>
    <xf numFmtId="0" fontId="4" fillId="32" borderId="88" xfId="0" applyFont="1" applyFill="1" applyBorder="1" applyAlignment="1">
      <alignment vertical="center" wrapText="1"/>
    </xf>
    <xf numFmtId="0" fontId="4" fillId="32" borderId="33" xfId="0" applyFont="1" applyFill="1" applyBorder="1" applyAlignment="1">
      <alignment vertical="center" wrapText="1"/>
    </xf>
    <xf numFmtId="0" fontId="4" fillId="32" borderId="32" xfId="0" applyFont="1" applyFill="1" applyBorder="1" applyAlignment="1">
      <alignment vertical="center" wrapText="1"/>
    </xf>
    <xf numFmtId="0" fontId="4" fillId="32" borderId="29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30" xfId="0" applyFont="1" applyFill="1" applyBorder="1" applyAlignment="1">
      <alignment vertical="center" wrapText="1"/>
    </xf>
    <xf numFmtId="0" fontId="4" fillId="32" borderId="90" xfId="0" applyFont="1" applyFill="1" applyBorder="1" applyAlignment="1">
      <alignment vertical="center" wrapText="1"/>
    </xf>
    <xf numFmtId="0" fontId="4" fillId="32" borderId="89" xfId="0" applyFont="1" applyFill="1" applyBorder="1" applyAlignment="1">
      <alignment vertical="center" wrapText="1"/>
    </xf>
    <xf numFmtId="0" fontId="4" fillId="32" borderId="92" xfId="0" applyFont="1" applyFill="1" applyBorder="1" applyAlignment="1">
      <alignment vertical="center" wrapText="1"/>
    </xf>
    <xf numFmtId="0" fontId="4" fillId="32" borderId="81" xfId="0" applyFont="1" applyFill="1" applyBorder="1" applyAlignment="1">
      <alignment vertical="center" wrapText="1"/>
    </xf>
    <xf numFmtId="0" fontId="4" fillId="32" borderId="91" xfId="0" applyFont="1" applyFill="1" applyBorder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top" wrapText="1"/>
    </xf>
    <xf numFmtId="0" fontId="4" fillId="32" borderId="33" xfId="0" applyFont="1" applyFill="1" applyBorder="1" applyAlignment="1">
      <alignment vertical="top" wrapText="1"/>
    </xf>
    <xf numFmtId="0" fontId="4" fillId="32" borderId="0" xfId="0" applyFont="1" applyFill="1" applyAlignment="1" applyProtection="1">
      <alignment vertical="center" wrapText="1"/>
      <protection/>
    </xf>
    <xf numFmtId="10" fontId="4" fillId="32" borderId="33" xfId="0" applyNumberFormat="1" applyFont="1" applyFill="1" applyBorder="1" applyAlignment="1">
      <alignment vertical="center" wrapText="1"/>
    </xf>
    <xf numFmtId="0" fontId="4" fillId="32" borderId="0" xfId="0" applyFont="1" applyFill="1" applyAlignment="1" applyProtection="1">
      <alignment wrapText="1"/>
      <protection/>
    </xf>
    <xf numFmtId="0" fontId="4" fillId="32" borderId="0" xfId="0" applyFont="1" applyFill="1" applyBorder="1" applyAlignment="1">
      <alignment vertical="top" wrapText="1"/>
    </xf>
    <xf numFmtId="0" fontId="4" fillId="32" borderId="0" xfId="0" applyNumberFormat="1" applyFont="1" applyFill="1" applyAlignment="1" applyProtection="1">
      <alignment horizontal="center" vertical="center"/>
      <protection/>
    </xf>
    <xf numFmtId="0" fontId="6" fillId="32" borderId="34" xfId="0" applyFont="1" applyFill="1" applyBorder="1" applyAlignment="1">
      <alignment vertical="center" wrapText="1"/>
    </xf>
    <xf numFmtId="0" fontId="6" fillId="32" borderId="58" xfId="0" applyFont="1" applyFill="1" applyBorder="1" applyAlignment="1">
      <alignment vertical="center" wrapText="1"/>
    </xf>
    <xf numFmtId="0" fontId="0" fillId="41" borderId="0" xfId="0" applyFont="1" applyFill="1" applyAlignment="1" applyProtection="1">
      <alignment/>
      <protection/>
    </xf>
    <xf numFmtId="0" fontId="6" fillId="41" borderId="0" xfId="0" applyFont="1" applyFill="1" applyBorder="1" applyAlignment="1" applyProtection="1">
      <alignment horizontal="left" vertical="center"/>
      <protection/>
    </xf>
    <xf numFmtId="0" fontId="4" fillId="41" borderId="0" xfId="0" applyNumberFormat="1" applyFont="1" applyFill="1" applyAlignment="1" applyProtection="1">
      <alignment horizontal="center" vertical="center"/>
      <protection/>
    </xf>
    <xf numFmtId="0" fontId="4" fillId="41" borderId="0" xfId="0" applyFont="1" applyFill="1" applyAlignment="1" applyProtection="1">
      <alignment/>
      <protection/>
    </xf>
    <xf numFmtId="0" fontId="0" fillId="41" borderId="0" xfId="0" applyNumberFormat="1" applyFont="1" applyFill="1" applyBorder="1" applyAlignment="1" applyProtection="1">
      <alignment vertical="top"/>
      <protection/>
    </xf>
    <xf numFmtId="4" fontId="0" fillId="41" borderId="0" xfId="0" applyNumberFormat="1" applyFont="1" applyFill="1" applyBorder="1" applyAlignment="1" applyProtection="1">
      <alignment vertical="top"/>
      <protection/>
    </xf>
    <xf numFmtId="198" fontId="0" fillId="41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0" fontId="0" fillId="0" borderId="10" xfId="0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98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198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58" xfId="0" applyFont="1" applyFill="1" applyBorder="1" applyAlignment="1" applyProtection="1">
      <alignment horizontal="justify" vertical="center" wrapText="1"/>
      <protection/>
    </xf>
    <xf numFmtId="0" fontId="4" fillId="0" borderId="25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6" fillId="0" borderId="25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wrapText="1"/>
    </xf>
    <xf numFmtId="0" fontId="4" fillId="0" borderId="34" xfId="0" applyNumberFormat="1" applyFont="1" applyFill="1" applyBorder="1" applyAlignment="1">
      <alignment wrapText="1"/>
    </xf>
    <xf numFmtId="0" fontId="4" fillId="0" borderId="57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93" xfId="0" applyNumberFormat="1" applyFont="1" applyFill="1" applyBorder="1" applyAlignment="1">
      <alignment horizontal="left" vertical="center" wrapText="1"/>
    </xf>
    <xf numFmtId="0" fontId="6" fillId="0" borderId="61" xfId="0" applyNumberFormat="1" applyFont="1" applyFill="1" applyBorder="1" applyAlignment="1">
      <alignment horizontal="left" vertical="center" wrapText="1"/>
    </xf>
    <xf numFmtId="0" fontId="4" fillId="0" borderId="61" xfId="0" applyNumberFormat="1" applyFont="1" applyFill="1" applyBorder="1" applyAlignment="1">
      <alignment horizontal="left" vertical="center" wrapText="1"/>
    </xf>
    <xf numFmtId="0" fontId="4" fillId="0" borderId="42" xfId="0" applyNumberFormat="1" applyFont="1" applyFill="1" applyBorder="1" applyAlignment="1" applyProtection="1">
      <alignment horizontal="right" wrapText="1"/>
      <protection locked="0"/>
    </xf>
    <xf numFmtId="0" fontId="4" fillId="0" borderId="24" xfId="0" applyNumberFormat="1" applyFont="1" applyFill="1" applyBorder="1" applyAlignment="1" applyProtection="1">
      <alignment horizontal="right" wrapText="1"/>
      <protection locked="0"/>
    </xf>
    <xf numFmtId="0" fontId="4" fillId="0" borderId="94" xfId="0" applyNumberFormat="1" applyFont="1" applyFill="1" applyBorder="1" applyAlignment="1">
      <alignment horizontal="left" vertical="center" wrapText="1"/>
    </xf>
    <xf numFmtId="0" fontId="6" fillId="0" borderId="66" xfId="0" applyNumberFormat="1" applyFont="1" applyFill="1" applyBorder="1" applyAlignment="1">
      <alignment horizontal="left" vertical="center" wrapText="1"/>
    </xf>
    <xf numFmtId="0" fontId="4" fillId="0" borderId="66" xfId="0" applyNumberFormat="1" applyFont="1" applyFill="1" applyBorder="1" applyAlignment="1">
      <alignment horizontal="left" vertical="center" wrapText="1"/>
    </xf>
    <xf numFmtId="0" fontId="4" fillId="0" borderId="5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41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4" fillId="0" borderId="53" xfId="0" applyNumberFormat="1" applyFont="1" applyFill="1" applyBorder="1" applyAlignment="1">
      <alignment horizontal="left" vertical="center" wrapText="1"/>
    </xf>
    <xf numFmtId="0" fontId="6" fillId="0" borderId="65" xfId="0" applyNumberFormat="1" applyFont="1" applyFill="1" applyBorder="1" applyAlignment="1">
      <alignment horizontal="left" vertical="center" wrapText="1"/>
    </xf>
    <xf numFmtId="0" fontId="4" fillId="0" borderId="65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42" borderId="0" xfId="0" applyFont="1" applyFill="1" applyAlignment="1" applyProtection="1">
      <alignment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4" fillId="7" borderId="10" xfId="0" applyFont="1" applyFill="1" applyBorder="1" applyAlignment="1" applyProtection="1">
      <alignment horizontal="left" vertical="center" wrapText="1"/>
      <protection/>
    </xf>
    <xf numFmtId="4" fontId="6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0" xfId="0" applyFont="1" applyFill="1" applyAlignment="1" applyProtection="1">
      <alignment vertical="center"/>
      <protection/>
    </xf>
    <xf numFmtId="0" fontId="4" fillId="7" borderId="10" xfId="0" applyFont="1" applyFill="1" applyBorder="1" applyAlignment="1" applyProtection="1">
      <alignment vertical="center" wrapText="1"/>
      <protection/>
    </xf>
    <xf numFmtId="4" fontId="6" fillId="7" borderId="10" xfId="0" applyNumberFormat="1" applyFont="1" applyFill="1" applyBorder="1" applyAlignment="1" applyProtection="1">
      <alignment horizontal="right" vertical="center" wrapText="1"/>
      <protection/>
    </xf>
    <xf numFmtId="0" fontId="0" fillId="43" borderId="0" xfId="0" applyFont="1" applyFill="1" applyAlignment="1" applyProtection="1">
      <alignment/>
      <protection/>
    </xf>
    <xf numFmtId="0" fontId="12" fillId="41" borderId="10" xfId="0" applyNumberFormat="1" applyFont="1" applyFill="1" applyBorder="1" applyAlignment="1" applyProtection="1">
      <alignment horizontal="left" vertical="top" indent="5"/>
      <protection/>
    </xf>
    <xf numFmtId="4" fontId="6" fillId="41" borderId="10" xfId="0" applyNumberFormat="1" applyFont="1" applyFill="1" applyBorder="1" applyAlignment="1" applyProtection="1">
      <alignment horizontal="right" vertical="center"/>
      <protection/>
    </xf>
    <xf numFmtId="198" fontId="6" fillId="41" borderId="10" xfId="0" applyNumberFormat="1" applyFont="1" applyFill="1" applyBorder="1" applyAlignment="1" applyProtection="1">
      <alignment horizontal="right" vertical="center"/>
      <protection/>
    </xf>
    <xf numFmtId="0" fontId="12" fillId="41" borderId="10" xfId="0" applyNumberFormat="1" applyFont="1" applyFill="1" applyBorder="1" applyAlignment="1" applyProtection="1">
      <alignment horizontal="left" vertical="top" indent="6"/>
      <protection/>
    </xf>
    <xf numFmtId="0" fontId="21" fillId="42" borderId="10" xfId="0" applyNumberFormat="1" applyFont="1" applyFill="1" applyBorder="1" applyAlignment="1" applyProtection="1">
      <alignment horizontal="left" vertical="top"/>
      <protection/>
    </xf>
    <xf numFmtId="4" fontId="4" fillId="42" borderId="10" xfId="0" applyNumberFormat="1" applyFont="1" applyFill="1" applyBorder="1" applyAlignment="1" applyProtection="1">
      <alignment horizontal="right" vertical="center"/>
      <protection/>
    </xf>
    <xf numFmtId="198" fontId="4" fillId="42" borderId="10" xfId="0" applyNumberFormat="1" applyFont="1" applyFill="1" applyBorder="1" applyAlignment="1" applyProtection="1">
      <alignment horizontal="right" vertical="center"/>
      <protection/>
    </xf>
    <xf numFmtId="0" fontId="21" fillId="42" borderId="10" xfId="0" applyNumberFormat="1" applyFont="1" applyFill="1" applyBorder="1" applyAlignment="1" applyProtection="1">
      <alignment horizontal="left" vertical="top" wrapText="1"/>
      <protection/>
    </xf>
    <xf numFmtId="0" fontId="21" fillId="42" borderId="50" xfId="0" applyNumberFormat="1" applyFont="1" applyFill="1" applyBorder="1" applyAlignment="1" applyProtection="1">
      <alignment horizontal="left" vertical="top" wrapText="1"/>
      <protection/>
    </xf>
    <xf numFmtId="0" fontId="6" fillId="42" borderId="10" xfId="0" applyNumberFormat="1" applyFont="1" applyFill="1" applyBorder="1" applyAlignment="1" applyProtection="1">
      <alignment horizontal="left" vertical="top"/>
      <protection/>
    </xf>
    <xf numFmtId="4" fontId="6" fillId="42" borderId="10" xfId="0" applyNumberFormat="1" applyFont="1" applyFill="1" applyBorder="1" applyAlignment="1" applyProtection="1">
      <alignment horizontal="right" vertical="center"/>
      <protection/>
    </xf>
    <xf numFmtId="198" fontId="6" fillId="42" borderId="10" xfId="0" applyNumberFormat="1" applyFont="1" applyFill="1" applyBorder="1" applyAlignment="1" applyProtection="1">
      <alignment horizontal="right" vertical="center"/>
      <protection/>
    </xf>
    <xf numFmtId="0" fontId="12" fillId="42" borderId="10" xfId="0" applyNumberFormat="1" applyFont="1" applyFill="1" applyBorder="1" applyAlignment="1" applyProtection="1">
      <alignment horizontal="left" vertical="top" indent="5"/>
      <protection/>
    </xf>
    <xf numFmtId="0" fontId="12" fillId="42" borderId="10" xfId="0" applyNumberFormat="1" applyFont="1" applyFill="1" applyBorder="1" applyAlignment="1" applyProtection="1">
      <alignment horizontal="left" vertical="top" indent="6"/>
      <protection/>
    </xf>
    <xf numFmtId="2" fontId="25" fillId="41" borderId="45" xfId="58" applyNumberFormat="1" applyFont="1" applyFill="1" applyBorder="1" applyAlignment="1" applyProtection="1" quotePrefix="1">
      <alignment horizontal="left"/>
      <protection/>
    </xf>
    <xf numFmtId="0" fontId="4" fillId="44" borderId="15" xfId="0" applyFont="1" applyFill="1" applyBorder="1" applyAlignment="1" applyProtection="1">
      <alignment horizontal="center"/>
      <protection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21" fillId="41" borderId="10" xfId="0" applyFont="1" applyFill="1" applyBorder="1" applyAlignment="1" applyProtection="1">
      <alignment horizontal="center" vertical="center" wrapText="1"/>
      <protection locked="0"/>
    </xf>
    <xf numFmtId="0" fontId="0" fillId="41" borderId="10" xfId="0" applyFill="1" applyBorder="1" applyAlignment="1" applyProtection="1">
      <alignment horizontal="center" vertical="center" wrapText="1"/>
      <protection locked="0"/>
    </xf>
    <xf numFmtId="0" fontId="21" fillId="41" borderId="12" xfId="0" applyFont="1" applyFill="1" applyBorder="1" applyAlignment="1" applyProtection="1">
      <alignment horizontal="center" vertical="center" wrapText="1"/>
      <protection locked="0"/>
    </xf>
    <xf numFmtId="0" fontId="21" fillId="41" borderId="48" xfId="0" applyFont="1" applyFill="1" applyBorder="1" applyAlignment="1" applyProtection="1">
      <alignment horizontal="center" vertical="center" wrapText="1"/>
      <protection locked="0"/>
    </xf>
    <xf numFmtId="0" fontId="0" fillId="41" borderId="48" xfId="0" applyFill="1" applyBorder="1" applyAlignment="1" applyProtection="1">
      <alignment horizontal="center" vertical="center" wrapText="1"/>
      <protection locked="0"/>
    </xf>
    <xf numFmtId="0" fontId="21" fillId="41" borderId="4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horizontal="justify" vertical="top" wrapText="1"/>
    </xf>
    <xf numFmtId="0" fontId="4" fillId="0" borderId="40" xfId="0" applyFont="1" applyBorder="1" applyAlignment="1" applyProtection="1">
      <alignment horizontal="justify" vertical="top" wrapText="1"/>
      <protection locked="0"/>
    </xf>
    <xf numFmtId="0" fontId="4" fillId="45" borderId="15" xfId="0" applyFont="1" applyFill="1" applyBorder="1" applyAlignment="1" applyProtection="1">
      <alignment horizontal="center" vertical="center"/>
      <protection/>
    </xf>
    <xf numFmtId="0" fontId="4" fillId="45" borderId="10" xfId="0" applyFont="1" applyFill="1" applyBorder="1" applyAlignment="1" applyProtection="1">
      <alignment horizontal="left"/>
      <protection/>
    </xf>
    <xf numFmtId="4" fontId="4" fillId="45" borderId="10" xfId="0" applyNumberFormat="1" applyFont="1" applyFill="1" applyBorder="1" applyAlignment="1" applyProtection="1">
      <alignment horizontal="right"/>
      <protection locked="0"/>
    </xf>
    <xf numFmtId="0" fontId="4" fillId="45" borderId="0" xfId="0" applyFont="1" applyFill="1" applyAlignment="1" applyProtection="1">
      <alignment/>
      <protection/>
    </xf>
    <xf numFmtId="0" fontId="4" fillId="45" borderId="10" xfId="0" applyFont="1" applyFill="1" applyBorder="1" applyAlignment="1" applyProtection="1">
      <alignment/>
      <protection/>
    </xf>
    <xf numFmtId="0" fontId="4" fillId="45" borderId="44" xfId="0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6" fillId="41" borderId="0" xfId="0" applyFont="1" applyFill="1" applyBorder="1" applyAlignment="1" applyProtection="1">
      <alignment/>
      <protection/>
    </xf>
    <xf numFmtId="0" fontId="0" fillId="41" borderId="0" xfId="0" applyFill="1" applyAlignment="1">
      <alignment/>
    </xf>
    <xf numFmtId="0" fontId="6" fillId="41" borderId="0" xfId="0" applyFont="1" applyFill="1" applyBorder="1" applyAlignment="1" applyProtection="1">
      <alignment vertical="center"/>
      <protection/>
    </xf>
    <xf numFmtId="0" fontId="0" fillId="41" borderId="0" xfId="0" applyFont="1" applyFill="1" applyAlignment="1" applyProtection="1">
      <alignment vertical="center"/>
      <protection/>
    </xf>
    <xf numFmtId="0" fontId="0" fillId="41" borderId="0" xfId="0" applyFont="1" applyFill="1" applyAlignment="1">
      <alignment vertical="center"/>
    </xf>
    <xf numFmtId="0" fontId="0" fillId="41" borderId="0" xfId="0" applyFont="1" applyFill="1" applyAlignment="1">
      <alignment/>
    </xf>
    <xf numFmtId="0" fontId="4" fillId="41" borderId="0" xfId="0" applyFont="1" applyFill="1" applyAlignment="1" applyProtection="1">
      <alignment horizontal="center" vertical="center"/>
      <protection/>
    </xf>
    <xf numFmtId="0" fontId="6" fillId="41" borderId="0" xfId="0" applyFont="1" applyFill="1" applyAlignment="1" applyProtection="1">
      <alignment/>
      <protection/>
    </xf>
    <xf numFmtId="0" fontId="4" fillId="41" borderId="0" xfId="0" applyFont="1" applyFill="1" applyAlignment="1" applyProtection="1">
      <alignment/>
      <protection/>
    </xf>
    <xf numFmtId="0" fontId="4" fillId="41" borderId="10" xfId="0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left" wrapText="1"/>
      <protection/>
    </xf>
    <xf numFmtId="4" fontId="4" fillId="41" borderId="10" xfId="0" applyNumberFormat="1" applyFont="1" applyFill="1" applyBorder="1" applyAlignment="1" applyProtection="1">
      <alignment horizontal="right"/>
      <protection locked="0"/>
    </xf>
    <xf numFmtId="0" fontId="4" fillId="41" borderId="10" xfId="0" applyFont="1" applyFill="1" applyBorder="1" applyAlignment="1" applyProtection="1">
      <alignment horizontal="left"/>
      <protection/>
    </xf>
    <xf numFmtId="0" fontId="4" fillId="41" borderId="10" xfId="0" applyFont="1" applyFill="1" applyBorder="1" applyAlignment="1" applyProtection="1">
      <alignment/>
      <protection/>
    </xf>
    <xf numFmtId="0" fontId="6" fillId="41" borderId="0" xfId="0" applyFont="1" applyFill="1" applyAlignment="1" applyProtection="1">
      <alignment horizontal="left" vertical="center"/>
      <protection/>
    </xf>
    <xf numFmtId="0" fontId="6" fillId="41" borderId="0" xfId="0" applyFont="1" applyFill="1" applyAlignment="1">
      <alignment vertical="center"/>
    </xf>
    <xf numFmtId="0" fontId="6" fillId="41" borderId="0" xfId="0" applyFont="1" applyFill="1" applyAlignment="1">
      <alignment/>
    </xf>
    <xf numFmtId="0" fontId="0" fillId="41" borderId="0" xfId="0" applyFont="1" applyFill="1" applyAlignment="1" applyProtection="1">
      <alignment/>
      <protection/>
    </xf>
    <xf numFmtId="0" fontId="15" fillId="41" borderId="0" xfId="0" applyFont="1" applyFill="1" applyAlignment="1" applyProtection="1">
      <alignment/>
      <protection/>
    </xf>
    <xf numFmtId="0" fontId="6" fillId="41" borderId="0" xfId="59" applyFont="1" applyFill="1" applyAlignment="1" applyProtection="1">
      <alignment horizontal="left"/>
      <protection/>
    </xf>
    <xf numFmtId="0" fontId="4" fillId="41" borderId="0" xfId="59" applyFont="1" applyFill="1" applyAlignment="1" applyProtection="1">
      <alignment/>
      <protection/>
    </xf>
    <xf numFmtId="0" fontId="4" fillId="41" borderId="0" xfId="59" applyFont="1" applyFill="1" applyAlignment="1" applyProtection="1">
      <alignment horizontal="left"/>
      <protection/>
    </xf>
    <xf numFmtId="0" fontId="4" fillId="41" borderId="0" xfId="59" applyFont="1" applyFill="1" applyAlignment="1" applyProtection="1">
      <alignment horizontal="right"/>
      <protection/>
    </xf>
    <xf numFmtId="0" fontId="4" fillId="41" borderId="0" xfId="0" applyFont="1" applyFill="1" applyAlignment="1" applyProtection="1">
      <alignment horizontal="center" vertical="center"/>
      <protection/>
    </xf>
    <xf numFmtId="0" fontId="6" fillId="41" borderId="0" xfId="0" applyFont="1" applyFill="1" applyAlignment="1" applyProtection="1">
      <alignment vertical="center"/>
      <protection/>
    </xf>
    <xf numFmtId="0" fontId="4" fillId="41" borderId="0" xfId="0" applyFont="1" applyFill="1" applyAlignment="1" applyProtection="1">
      <alignment vertical="center"/>
      <protection/>
    </xf>
    <xf numFmtId="0" fontId="4" fillId="41" borderId="0" xfId="59" applyFont="1" applyFill="1" applyAlignment="1" applyProtection="1">
      <alignment horizontal="right"/>
      <protection/>
    </xf>
    <xf numFmtId="0" fontId="6" fillId="41" borderId="0" xfId="55" applyFont="1" applyFill="1" applyAlignment="1" applyProtection="1">
      <alignment horizontal="center"/>
      <protection/>
    </xf>
    <xf numFmtId="0" fontId="6" fillId="41" borderId="0" xfId="0" applyFont="1" applyFill="1" applyAlignment="1" applyProtection="1">
      <alignment vertical="center"/>
      <protection/>
    </xf>
    <xf numFmtId="0" fontId="4" fillId="41" borderId="0" xfId="55" applyFont="1" applyFill="1" applyProtection="1">
      <alignment/>
      <protection/>
    </xf>
    <xf numFmtId="0" fontId="4" fillId="41" borderId="0" xfId="55" applyFont="1" applyFill="1" applyBorder="1" applyProtection="1">
      <alignment/>
      <protection/>
    </xf>
    <xf numFmtId="0" fontId="18" fillId="41" borderId="0" xfId="55" applyFont="1" applyFill="1" applyProtection="1">
      <alignment/>
      <protection/>
    </xf>
    <xf numFmtId="0" fontId="18" fillId="41" borderId="0" xfId="55" applyFont="1" applyFill="1" applyBorder="1" applyProtection="1">
      <alignment/>
      <protection/>
    </xf>
    <xf numFmtId="0" fontId="7" fillId="41" borderId="0" xfId="56" applyFont="1" applyFill="1" applyProtection="1">
      <alignment/>
      <protection/>
    </xf>
    <xf numFmtId="0" fontId="6" fillId="41" borderId="0" xfId="0" applyFont="1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ill="1" applyAlignment="1" applyProtection="1">
      <alignment horizontal="center" vertical="center"/>
      <protection/>
    </xf>
    <xf numFmtId="0" fontId="0" fillId="41" borderId="0" xfId="0" applyFill="1" applyAlignment="1" applyProtection="1">
      <alignment/>
      <protection/>
    </xf>
    <xf numFmtId="0" fontId="4" fillId="41" borderId="0" xfId="58" applyFont="1" applyFill="1" applyAlignment="1" applyProtection="1">
      <alignment/>
      <protection/>
    </xf>
    <xf numFmtId="0" fontId="4" fillId="41" borderId="0" xfId="58" applyFont="1" applyFill="1" applyAlignment="1" applyProtection="1">
      <alignment/>
      <protection/>
    </xf>
    <xf numFmtId="0" fontId="3" fillId="41" borderId="0" xfId="58" applyFill="1" applyAlignment="1" applyProtection="1">
      <alignment/>
      <protection/>
    </xf>
    <xf numFmtId="0" fontId="7" fillId="41" borderId="0" xfId="56" applyFont="1" applyFill="1" applyAlignment="1" applyProtection="1">
      <alignment/>
      <protection/>
    </xf>
    <xf numFmtId="0" fontId="43" fillId="41" borderId="0" xfId="0" applyFont="1" applyFill="1" applyAlignment="1">
      <alignment/>
    </xf>
    <xf numFmtId="0" fontId="6" fillId="41" borderId="0" xfId="0" applyFont="1" applyFill="1" applyAlignment="1" applyProtection="1">
      <alignment/>
      <protection/>
    </xf>
    <xf numFmtId="0" fontId="4" fillId="41" borderId="0" xfId="0" applyFont="1" applyFill="1" applyAlignment="1" applyProtection="1">
      <alignment horizontal="center"/>
      <protection/>
    </xf>
    <xf numFmtId="0" fontId="0" fillId="41" borderId="0" xfId="0" applyFill="1" applyAlignment="1">
      <alignment/>
    </xf>
    <xf numFmtId="0" fontId="6" fillId="41" borderId="0" xfId="0" applyFont="1" applyFill="1" applyAlignment="1">
      <alignment horizontal="left" vertical="center"/>
    </xf>
    <xf numFmtId="0" fontId="6" fillId="41" borderId="0" xfId="0" applyFont="1" applyFill="1" applyBorder="1" applyAlignment="1" applyProtection="1">
      <alignment vertical="center" wrapText="1"/>
      <protection/>
    </xf>
    <xf numFmtId="0" fontId="0" fillId="41" borderId="0" xfId="54" applyFont="1" applyFill="1" applyAlignment="1" applyProtection="1">
      <alignment/>
      <protection/>
    </xf>
    <xf numFmtId="0" fontId="6" fillId="41" borderId="0" xfId="54" applyFont="1" applyFill="1" applyBorder="1" applyAlignment="1" applyProtection="1">
      <alignment horizontal="left" vertical="center"/>
      <protection/>
    </xf>
    <xf numFmtId="0" fontId="4" fillId="41" borderId="0" xfId="54" applyFont="1" applyFill="1" applyBorder="1" applyAlignment="1" applyProtection="1">
      <alignment vertical="center"/>
      <protection/>
    </xf>
    <xf numFmtId="0" fontId="6" fillId="41" borderId="0" xfId="0" applyFont="1" applyFill="1" applyBorder="1" applyAlignment="1" applyProtection="1">
      <alignment/>
      <protection/>
    </xf>
    <xf numFmtId="0" fontId="4" fillId="41" borderId="0" xfId="0" applyFont="1" applyFill="1" applyBorder="1" applyAlignment="1" applyProtection="1">
      <alignment/>
      <protection/>
    </xf>
    <xf numFmtId="0" fontId="0" fillId="41" borderId="0" xfId="0" applyFont="1" applyFill="1" applyAlignment="1" applyProtection="1">
      <alignment/>
      <protection/>
    </xf>
    <xf numFmtId="0" fontId="42" fillId="41" borderId="0" xfId="0" applyFont="1" applyFill="1" applyAlignment="1" applyProtection="1">
      <alignment/>
      <protection/>
    </xf>
    <xf numFmtId="4" fontId="4" fillId="32" borderId="26" xfId="0" applyNumberFormat="1" applyFont="1" applyFill="1" applyBorder="1" applyAlignment="1">
      <alignment vertical="top" wrapText="1"/>
    </xf>
    <xf numFmtId="4" fontId="4" fillId="32" borderId="33" xfId="0" applyNumberFormat="1" applyFont="1" applyFill="1" applyBorder="1" applyAlignment="1">
      <alignment vertical="top" wrapText="1"/>
    </xf>
    <xf numFmtId="0" fontId="0" fillId="6" borderId="0" xfId="0" applyFont="1" applyFill="1" applyAlignment="1" applyProtection="1">
      <alignment/>
      <protection/>
    </xf>
    <xf numFmtId="0" fontId="7" fillId="46" borderId="15" xfId="0" applyFont="1" applyFill="1" applyBorder="1" applyAlignment="1" applyProtection="1">
      <alignment horizontal="center" vertical="center"/>
      <protection/>
    </xf>
    <xf numFmtId="0" fontId="7" fillId="46" borderId="10" xfId="0" applyFont="1" applyFill="1" applyBorder="1" applyAlignment="1" applyProtection="1">
      <alignment/>
      <protection/>
    </xf>
    <xf numFmtId="0" fontId="11" fillId="46" borderId="17" xfId="0" applyFont="1" applyFill="1" applyBorder="1" applyAlignment="1" applyProtection="1">
      <alignment horizontal="center" vertical="center" wrapText="1"/>
      <protection/>
    </xf>
    <xf numFmtId="0" fontId="11" fillId="46" borderId="10" xfId="0" applyFont="1" applyFill="1" applyBorder="1" applyAlignment="1" applyProtection="1">
      <alignment horizontal="center" vertical="center" wrapText="1"/>
      <protection/>
    </xf>
    <xf numFmtId="0" fontId="11" fillId="46" borderId="50" xfId="0" applyFont="1" applyFill="1" applyBorder="1" applyAlignment="1" applyProtection="1">
      <alignment horizontal="center" vertical="center" wrapText="1"/>
      <protection/>
    </xf>
    <xf numFmtId="0" fontId="0" fillId="46" borderId="0" xfId="0" applyFont="1" applyFill="1" applyAlignment="1" applyProtection="1">
      <alignment/>
      <protection/>
    </xf>
    <xf numFmtId="0" fontId="12" fillId="46" borderId="15" xfId="0" applyFont="1" applyFill="1" applyBorder="1" applyAlignment="1" applyProtection="1">
      <alignment horizontal="center" vertical="center" wrapText="1"/>
      <protection/>
    </xf>
    <xf numFmtId="0" fontId="12" fillId="46" borderId="10" xfId="0" applyFont="1" applyFill="1" applyBorder="1" applyAlignment="1" applyProtection="1">
      <alignment horizontal="center" vertical="center" wrapText="1"/>
      <protection/>
    </xf>
    <xf numFmtId="0" fontId="12" fillId="46" borderId="17" xfId="0" applyFont="1" applyFill="1" applyBorder="1" applyAlignment="1" applyProtection="1">
      <alignment horizontal="center" vertical="center" wrapText="1"/>
      <protection/>
    </xf>
    <xf numFmtId="0" fontId="12" fillId="46" borderId="50" xfId="0" applyFont="1" applyFill="1" applyBorder="1" applyAlignment="1" applyProtection="1">
      <alignment horizontal="center" vertical="center" wrapText="1"/>
      <protection/>
    </xf>
    <xf numFmtId="0" fontId="6" fillId="42" borderId="15" xfId="0" applyFont="1" applyFill="1" applyBorder="1" applyAlignment="1" applyProtection="1">
      <alignment horizontal="center" vertical="center" wrapText="1"/>
      <protection/>
    </xf>
    <xf numFmtId="0" fontId="6" fillId="42" borderId="10" xfId="0" applyFont="1" applyFill="1" applyBorder="1" applyAlignment="1" applyProtection="1">
      <alignment wrapText="1"/>
      <protection/>
    </xf>
    <xf numFmtId="4" fontId="12" fillId="42" borderId="17" xfId="0" applyNumberFormat="1" applyFont="1" applyFill="1" applyBorder="1" applyAlignment="1" applyProtection="1">
      <alignment horizontal="center" vertical="center" wrapText="1"/>
      <protection/>
    </xf>
    <xf numFmtId="1" fontId="12" fillId="42" borderId="10" xfId="0" applyNumberFormat="1" applyFont="1" applyFill="1" applyBorder="1" applyAlignment="1" applyProtection="1">
      <alignment horizontal="center" vertical="center" wrapText="1"/>
      <protection/>
    </xf>
    <xf numFmtId="1" fontId="12" fillId="42" borderId="17" xfId="0" applyNumberFormat="1" applyFont="1" applyFill="1" applyBorder="1" applyAlignment="1" applyProtection="1">
      <alignment horizontal="center" vertical="center" wrapText="1"/>
      <protection/>
    </xf>
    <xf numFmtId="0" fontId="12" fillId="42" borderId="10" xfId="0" applyFont="1" applyFill="1" applyBorder="1" applyAlignment="1" applyProtection="1">
      <alignment horizontal="center" vertical="center" wrapText="1"/>
      <protection/>
    </xf>
    <xf numFmtId="0" fontId="0" fillId="42" borderId="0" xfId="0" applyFont="1" applyFill="1" applyAlignment="1" applyProtection="1">
      <alignment/>
      <protection/>
    </xf>
    <xf numFmtId="2" fontId="4" fillId="4" borderId="10" xfId="0" applyNumberFormat="1" applyFont="1" applyFill="1" applyBorder="1" applyAlignment="1" applyProtection="1">
      <alignment horizontal="right" wrapText="1"/>
      <protection locked="0"/>
    </xf>
    <xf numFmtId="2" fontId="6" fillId="34" borderId="10" xfId="0" applyNumberFormat="1" applyFont="1" applyFill="1" applyBorder="1" applyAlignment="1">
      <alignment horizontal="right" vertical="center" wrapText="1"/>
    </xf>
    <xf numFmtId="2" fontId="19" fillId="33" borderId="10" xfId="0" applyNumberFormat="1" applyFont="1" applyFill="1" applyBorder="1" applyAlignment="1">
      <alignment horizontal="right" vertical="center" wrapText="1"/>
    </xf>
    <xf numFmtId="2" fontId="4" fillId="4" borderId="12" xfId="0" applyNumberFormat="1" applyFont="1" applyFill="1" applyBorder="1" applyAlignment="1" applyProtection="1">
      <alignment horizontal="right" vertical="center" wrapText="1"/>
      <protection locked="0"/>
    </xf>
    <xf numFmtId="2" fontId="4" fillId="36" borderId="12" xfId="0" applyNumberFormat="1" applyFont="1" applyFill="1" applyBorder="1" applyAlignment="1">
      <alignment horizontal="right" vertical="center" wrapText="1"/>
    </xf>
    <xf numFmtId="2" fontId="6" fillId="34" borderId="12" xfId="0" applyNumberFormat="1" applyFont="1" applyFill="1" applyBorder="1" applyAlignment="1">
      <alignment horizontal="right" vertical="center" wrapText="1"/>
    </xf>
    <xf numFmtId="2" fontId="19" fillId="33" borderId="12" xfId="0" applyNumberFormat="1" applyFont="1" applyFill="1" applyBorder="1" applyAlignment="1">
      <alignment horizontal="right" vertical="center" wrapText="1"/>
    </xf>
    <xf numFmtId="2" fontId="19" fillId="33" borderId="19" xfId="0" applyNumberFormat="1" applyFont="1" applyFill="1" applyBorder="1" applyAlignment="1">
      <alignment horizontal="right" vertical="center" wrapText="1"/>
    </xf>
    <xf numFmtId="2" fontId="19" fillId="33" borderId="18" xfId="0" applyNumberFormat="1" applyFont="1" applyFill="1" applyBorder="1" applyAlignment="1">
      <alignment horizontal="right" vertical="center" wrapText="1"/>
    </xf>
    <xf numFmtId="2" fontId="6" fillId="36" borderId="19" xfId="0" applyNumberFormat="1" applyFont="1" applyFill="1" applyBorder="1" applyAlignment="1">
      <alignment horizontal="right" vertical="center" wrapText="1"/>
    </xf>
    <xf numFmtId="2" fontId="6" fillId="36" borderId="18" xfId="0" applyNumberFormat="1" applyFont="1" applyFill="1" applyBorder="1" applyAlignment="1">
      <alignment horizontal="right" vertical="center" wrapText="1"/>
    </xf>
    <xf numFmtId="2" fontId="6" fillId="36" borderId="10" xfId="0" applyNumberFormat="1" applyFont="1" applyFill="1" applyBorder="1" applyAlignment="1">
      <alignment horizontal="right" vertical="center" wrapText="1"/>
    </xf>
    <xf numFmtId="2" fontId="6" fillId="36" borderId="12" xfId="0" applyNumberFormat="1" applyFont="1" applyFill="1" applyBorder="1" applyAlignment="1">
      <alignment horizontal="right" vertical="center" wrapText="1"/>
    </xf>
    <xf numFmtId="2" fontId="4" fillId="4" borderId="19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18" xfId="0" applyNumberFormat="1" applyFont="1" applyFill="1" applyBorder="1" applyAlignment="1" applyProtection="1">
      <alignment horizontal="right" vertical="center" wrapText="1"/>
      <protection locked="0"/>
    </xf>
    <xf numFmtId="2" fontId="4" fillId="36" borderId="10" xfId="0" applyNumberFormat="1" applyFont="1" applyFill="1" applyBorder="1" applyAlignment="1">
      <alignment horizontal="right" wrapText="1"/>
    </xf>
    <xf numFmtId="2" fontId="6" fillId="33" borderId="10" xfId="0" applyNumberFormat="1" applyFont="1" applyFill="1" applyBorder="1" applyAlignment="1">
      <alignment horizontal="right" wrapText="1"/>
    </xf>
    <xf numFmtId="2" fontId="4" fillId="4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 vertical="center"/>
    </xf>
    <xf numFmtId="0" fontId="4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>
      <alignment horizontal="left" vertical="center" wrapText="1"/>
    </xf>
    <xf numFmtId="10" fontId="4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41" borderId="0" xfId="0" applyFont="1" applyFill="1" applyAlignment="1">
      <alignment horizontal="left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0" fillId="46" borderId="0" xfId="0" applyFont="1" applyFill="1" applyAlignment="1">
      <alignment horizontal="left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6" fillId="46" borderId="93" xfId="0" applyFont="1" applyFill="1" applyBorder="1" applyAlignment="1" applyProtection="1">
      <alignment horizontal="center" wrapText="1"/>
      <protection/>
    </xf>
    <xf numFmtId="0" fontId="6" fillId="46" borderId="95" xfId="0" applyFont="1" applyFill="1" applyBorder="1" applyAlignment="1" applyProtection="1">
      <alignment horizontal="center" wrapText="1"/>
      <protection/>
    </xf>
    <xf numFmtId="0" fontId="11" fillId="46" borderId="24" xfId="0" applyFont="1" applyFill="1" applyBorder="1" applyAlignment="1" applyProtection="1">
      <alignment horizontal="center" vertical="center" wrapText="1"/>
      <protection/>
    </xf>
    <xf numFmtId="0" fontId="11" fillId="46" borderId="51" xfId="0" applyFont="1" applyFill="1" applyBorder="1" applyAlignment="1" applyProtection="1">
      <alignment horizontal="center" vertical="center" wrapText="1"/>
      <protection/>
    </xf>
    <xf numFmtId="0" fontId="0" fillId="46" borderId="15" xfId="0" applyFill="1" applyBorder="1" applyAlignment="1" applyProtection="1">
      <alignment horizontal="center"/>
      <protection/>
    </xf>
    <xf numFmtId="0" fontId="0" fillId="46" borderId="10" xfId="0" applyFill="1" applyBorder="1" applyAlignment="1" applyProtection="1">
      <alignment horizontal="center"/>
      <protection/>
    </xf>
    <xf numFmtId="0" fontId="12" fillId="46" borderId="12" xfId="0" applyFont="1" applyFill="1" applyBorder="1" applyAlignment="1" applyProtection="1">
      <alignment horizontal="center" vertical="center" wrapText="1"/>
      <protection/>
    </xf>
    <xf numFmtId="0" fontId="4" fillId="46" borderId="10" xfId="0" applyFont="1" applyFill="1" applyBorder="1" applyAlignment="1">
      <alignment horizontal="center" wrapText="1"/>
    </xf>
    <xf numFmtId="0" fontId="6" fillId="46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 applyProtection="1">
      <alignment horizontal="center" vertical="center"/>
      <protection/>
    </xf>
    <xf numFmtId="0" fontId="6" fillId="46" borderId="10" xfId="0" applyFont="1" applyFill="1" applyBorder="1" applyAlignment="1" applyProtection="1">
      <alignment horizontal="left"/>
      <protection/>
    </xf>
    <xf numFmtId="0" fontId="6" fillId="46" borderId="10" xfId="0" applyFont="1" applyFill="1" applyBorder="1" applyAlignment="1" applyProtection="1">
      <alignment horizontal="center"/>
      <protection/>
    </xf>
    <xf numFmtId="0" fontId="6" fillId="42" borderId="10" xfId="0" applyFont="1" applyFill="1" applyBorder="1" applyAlignment="1" applyProtection="1">
      <alignment horizontal="center" vertical="center"/>
      <protection/>
    </xf>
    <xf numFmtId="0" fontId="6" fillId="42" borderId="10" xfId="0" applyFont="1" applyFill="1" applyBorder="1" applyAlignment="1" applyProtection="1">
      <alignment/>
      <protection/>
    </xf>
    <xf numFmtId="4" fontId="6" fillId="42" borderId="10" xfId="0" applyNumberFormat="1" applyFont="1" applyFill="1" applyBorder="1" applyAlignment="1" applyProtection="1">
      <alignment horizontal="right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4" fontId="4" fillId="36" borderId="10" xfId="0" applyNumberFormat="1" applyFont="1" applyFill="1" applyBorder="1" applyAlignment="1" applyProtection="1">
      <alignment horizontal="right"/>
      <protection/>
    </xf>
    <xf numFmtId="0" fontId="4" fillId="30" borderId="10" xfId="0" applyFont="1" applyFill="1" applyBorder="1" applyAlignment="1" applyProtection="1">
      <alignment horizontal="center" vertical="center"/>
      <protection/>
    </xf>
    <xf numFmtId="0" fontId="6" fillId="30" borderId="10" xfId="0" applyFont="1" applyFill="1" applyBorder="1" applyAlignment="1" applyProtection="1">
      <alignment/>
      <protection/>
    </xf>
    <xf numFmtId="4" fontId="6" fillId="30" borderId="10" xfId="0" applyNumberFormat="1" applyFont="1" applyFill="1" applyBorder="1" applyAlignment="1" applyProtection="1">
      <alignment horizontal="right"/>
      <protection/>
    </xf>
    <xf numFmtId="0" fontId="4" fillId="30" borderId="0" xfId="0" applyFont="1" applyFill="1" applyAlignment="1" applyProtection="1">
      <alignment/>
      <protection/>
    </xf>
    <xf numFmtId="0" fontId="6" fillId="30" borderId="10" xfId="0" applyFont="1" applyFill="1" applyBorder="1" applyAlignment="1" applyProtection="1">
      <alignment horizontal="left" wrapText="1"/>
      <protection/>
    </xf>
    <xf numFmtId="0" fontId="4" fillId="30" borderId="10" xfId="0" applyFont="1" applyFill="1" applyBorder="1" applyAlignment="1" applyProtection="1">
      <alignment/>
      <protection/>
    </xf>
    <xf numFmtId="4" fontId="4" fillId="30" borderId="10" xfId="0" applyNumberFormat="1" applyFont="1" applyFill="1" applyBorder="1" applyAlignment="1" applyProtection="1">
      <alignment horizontal="right"/>
      <protection/>
    </xf>
    <xf numFmtId="0" fontId="6" fillId="30" borderId="10" xfId="0" applyFont="1" applyFill="1" applyBorder="1" applyAlignment="1" applyProtection="1">
      <alignment horizontal="center" vertical="center"/>
      <protection/>
    </xf>
    <xf numFmtId="0" fontId="4" fillId="42" borderId="10" xfId="0" applyFont="1" applyFill="1" applyBorder="1" applyAlignment="1" applyProtection="1">
      <alignment horizontal="center" vertical="center"/>
      <protection/>
    </xf>
    <xf numFmtId="0" fontId="6" fillId="42" borderId="10" xfId="0" applyFont="1" applyFill="1" applyBorder="1" applyAlignment="1" applyProtection="1">
      <alignment horizontal="left"/>
      <protection/>
    </xf>
    <xf numFmtId="0" fontId="4" fillId="42" borderId="15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left" vertical="center" wrapText="1"/>
    </xf>
    <xf numFmtId="0" fontId="4" fillId="42" borderId="10" xfId="0" applyFont="1" applyFill="1" applyBorder="1" applyAlignment="1">
      <alignment horizontal="right" vertical="center" wrapText="1"/>
    </xf>
    <xf numFmtId="0" fontId="0" fillId="42" borderId="0" xfId="0" applyFont="1" applyFill="1" applyAlignment="1">
      <alignment horizontal="left" vertical="justify" wrapText="1"/>
    </xf>
    <xf numFmtId="0" fontId="6" fillId="42" borderId="15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right" vertical="center" wrapText="1"/>
    </xf>
    <xf numFmtId="0" fontId="15" fillId="42" borderId="0" xfId="0" applyFont="1" applyFill="1" applyAlignment="1">
      <alignment horizontal="left" vertical="justify" wrapText="1"/>
    </xf>
    <xf numFmtId="0" fontId="4" fillId="42" borderId="10" xfId="0" applyFont="1" applyFill="1" applyBorder="1" applyAlignment="1">
      <alignment horizontal="left" vertical="center" wrapText="1"/>
    </xf>
    <xf numFmtId="0" fontId="6" fillId="42" borderId="10" xfId="0" applyFont="1" applyFill="1" applyBorder="1" applyAlignment="1">
      <alignment horizontal="left" wrapText="1"/>
    </xf>
    <xf numFmtId="4" fontId="6" fillId="42" borderId="10" xfId="0" applyNumberFormat="1" applyFont="1" applyFill="1" applyBorder="1" applyAlignment="1">
      <alignment horizontal="right" vertical="center" wrapText="1"/>
    </xf>
    <xf numFmtId="0" fontId="4" fillId="42" borderId="10" xfId="0" applyFont="1" applyFill="1" applyBorder="1" applyAlignment="1">
      <alignment horizontal="left" wrapText="1"/>
    </xf>
    <xf numFmtId="4" fontId="4" fillId="42" borderId="10" xfId="0" applyNumberFormat="1" applyFont="1" applyFill="1" applyBorder="1" applyAlignment="1">
      <alignment horizontal="right" vertical="center" wrapText="1"/>
    </xf>
    <xf numFmtId="0" fontId="6" fillId="42" borderId="41" xfId="0" applyNumberFormat="1" applyFont="1" applyFill="1" applyBorder="1" applyAlignment="1">
      <alignment horizontal="left" vertical="center" wrapText="1"/>
    </xf>
    <xf numFmtId="0" fontId="6" fillId="42" borderId="37" xfId="0" applyNumberFormat="1" applyFont="1" applyFill="1" applyBorder="1" applyAlignment="1">
      <alignment horizontal="left" vertical="center" wrapText="1"/>
    </xf>
    <xf numFmtId="0" fontId="6" fillId="42" borderId="50" xfId="0" applyNumberFormat="1" applyFont="1" applyFill="1" applyBorder="1" applyAlignment="1">
      <alignment horizontal="right" wrapText="1"/>
    </xf>
    <xf numFmtId="0" fontId="6" fillId="42" borderId="24" xfId="55" applyNumberFormat="1" applyFont="1" applyFill="1" applyBorder="1" applyAlignment="1" applyProtection="1">
      <alignment/>
      <protection/>
    </xf>
    <xf numFmtId="0" fontId="15" fillId="42" borderId="0" xfId="0" applyFont="1" applyFill="1" applyAlignment="1">
      <alignment horizontal="left" vertical="center" wrapText="1"/>
    </xf>
    <xf numFmtId="0" fontId="6" fillId="42" borderId="53" xfId="0" applyNumberFormat="1" applyFont="1" applyFill="1" applyBorder="1" applyAlignment="1">
      <alignment horizontal="left" vertical="center" wrapText="1"/>
    </xf>
    <xf numFmtId="0" fontId="6" fillId="42" borderId="65" xfId="0" applyNumberFormat="1" applyFont="1" applyFill="1" applyBorder="1" applyAlignment="1">
      <alignment horizontal="left" vertical="center" wrapText="1"/>
    </xf>
    <xf numFmtId="0" fontId="6" fillId="42" borderId="57" xfId="0" applyNumberFormat="1" applyFont="1" applyFill="1" applyBorder="1" applyAlignment="1">
      <alignment horizontal="left" vertical="center" wrapText="1"/>
    </xf>
    <xf numFmtId="0" fontId="6" fillId="42" borderId="34" xfId="0" applyNumberFormat="1" applyFont="1" applyFill="1" applyBorder="1" applyAlignment="1">
      <alignment horizontal="left" vertical="center" wrapText="1"/>
    </xf>
    <xf numFmtId="0" fontId="4" fillId="42" borderId="0" xfId="0" applyNumberFormat="1" applyFont="1" applyFill="1" applyAlignment="1">
      <alignment wrapText="1"/>
    </xf>
    <xf numFmtId="0" fontId="4" fillId="42" borderId="34" xfId="0" applyNumberFormat="1" applyFont="1" applyFill="1" applyBorder="1" applyAlignment="1">
      <alignment wrapText="1"/>
    </xf>
    <xf numFmtId="0" fontId="4" fillId="42" borderId="86" xfId="0" applyNumberFormat="1" applyFont="1" applyFill="1" applyBorder="1" applyAlignment="1">
      <alignment horizontal="center"/>
    </xf>
    <xf numFmtId="0" fontId="4" fillId="42" borderId="96" xfId="0" applyNumberFormat="1" applyFont="1" applyFill="1" applyBorder="1" applyAlignment="1">
      <alignment horizontal="center"/>
    </xf>
    <xf numFmtId="0" fontId="4" fillId="42" borderId="24" xfId="0" applyNumberFormat="1" applyFont="1" applyFill="1" applyBorder="1" applyAlignment="1">
      <alignment horizontal="right" wrapText="1"/>
    </xf>
    <xf numFmtId="0" fontId="4" fillId="42" borderId="34" xfId="0" applyNumberFormat="1" applyFont="1" applyFill="1" applyBorder="1" applyAlignment="1">
      <alignment horizontal="center" vertical="center"/>
    </xf>
    <xf numFmtId="0" fontId="4" fillId="42" borderId="36" xfId="0" applyNumberFormat="1" applyFont="1" applyFill="1" applyBorder="1" applyAlignment="1">
      <alignment horizontal="center"/>
    </xf>
    <xf numFmtId="0" fontId="4" fillId="42" borderId="27" xfId="0" applyNumberFormat="1" applyFont="1" applyFill="1" applyBorder="1" applyAlignment="1">
      <alignment horizontal="center" vertical="center"/>
    </xf>
    <xf numFmtId="4" fontId="4" fillId="47" borderId="10" xfId="0" applyNumberFormat="1" applyFont="1" applyFill="1" applyBorder="1" applyAlignment="1" applyProtection="1">
      <alignment horizontal="right" vertical="center" wrapText="1"/>
      <protection locked="0"/>
    </xf>
    <xf numFmtId="198" fontId="4" fillId="4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2" xfId="0" applyNumberFormat="1" applyFont="1" applyFill="1" applyBorder="1" applyAlignment="1" applyProtection="1">
      <alignment horizontal="right"/>
      <protection locked="0"/>
    </xf>
    <xf numFmtId="3" fontId="6" fillId="42" borderId="12" xfId="0" applyNumberFormat="1" applyFont="1" applyFill="1" applyBorder="1" applyAlignment="1" applyProtection="1">
      <alignment horizontal="right"/>
      <protection/>
    </xf>
    <xf numFmtId="3" fontId="6" fillId="42" borderId="18" xfId="0" applyNumberFormat="1" applyFont="1" applyFill="1" applyBorder="1" applyAlignment="1" applyProtection="1">
      <alignment horizontal="right"/>
      <protection/>
    </xf>
    <xf numFmtId="3" fontId="6" fillId="42" borderId="43" xfId="0" applyNumberFormat="1" applyFont="1" applyFill="1" applyBorder="1" applyAlignment="1" applyProtection="1">
      <alignment horizontal="center"/>
      <protection/>
    </xf>
    <xf numFmtId="4" fontId="25" fillId="42" borderId="58" xfId="58" applyNumberFormat="1" applyFont="1" applyFill="1" applyBorder="1" applyAlignment="1" applyProtection="1">
      <alignment/>
      <protection/>
    </xf>
    <xf numFmtId="0" fontId="6" fillId="42" borderId="40" xfId="0" applyFont="1" applyFill="1" applyBorder="1" applyAlignment="1" applyProtection="1">
      <alignment horizontal="center"/>
      <protection/>
    </xf>
    <xf numFmtId="4" fontId="4" fillId="42" borderId="10" xfId="0" applyNumberFormat="1" applyFont="1" applyFill="1" applyBorder="1" applyAlignment="1" applyProtection="1">
      <alignment/>
      <protection/>
    </xf>
    <xf numFmtId="1" fontId="2" fillId="42" borderId="17" xfId="0" applyNumberFormat="1" applyFont="1" applyFill="1" applyBorder="1" applyAlignment="1" applyProtection="1">
      <alignment horizontal="right"/>
      <protection/>
    </xf>
    <xf numFmtId="1" fontId="4" fillId="42" borderId="87" xfId="0" applyNumberFormat="1" applyFont="1" applyFill="1" applyBorder="1" applyAlignment="1" applyProtection="1">
      <alignment/>
      <protection locked="0"/>
    </xf>
    <xf numFmtId="1" fontId="9" fillId="42" borderId="19" xfId="0" applyNumberFormat="1" applyFont="1" applyFill="1" applyBorder="1" applyAlignment="1" applyProtection="1">
      <alignment/>
      <protection/>
    </xf>
    <xf numFmtId="40" fontId="6" fillId="42" borderId="94" xfId="0" applyNumberFormat="1" applyFont="1" applyFill="1" applyBorder="1" applyAlignment="1" applyProtection="1">
      <alignment/>
      <protection/>
    </xf>
    <xf numFmtId="40" fontId="6" fillId="42" borderId="97" xfId="0" applyNumberFormat="1" applyFont="1" applyFill="1" applyBorder="1" applyAlignment="1" applyProtection="1">
      <alignment/>
      <protection/>
    </xf>
    <xf numFmtId="40" fontId="6" fillId="42" borderId="10" xfId="0" applyNumberFormat="1" applyFont="1" applyFill="1" applyBorder="1" applyAlignment="1" applyProtection="1">
      <alignment/>
      <protection/>
    </xf>
    <xf numFmtId="0" fontId="4" fillId="42" borderId="33" xfId="0" applyFont="1" applyFill="1" applyBorder="1" applyAlignment="1" applyProtection="1">
      <alignment/>
      <protection/>
    </xf>
    <xf numFmtId="4" fontId="3" fillId="42" borderId="10" xfId="56" applyNumberFormat="1" applyFill="1" applyBorder="1" applyProtection="1">
      <alignment/>
      <protection/>
    </xf>
    <xf numFmtId="10" fontId="4" fillId="32" borderId="0" xfId="64" applyNumberFormat="1" applyFont="1" applyFill="1" applyAlignment="1">
      <alignment vertical="top" wrapText="1"/>
    </xf>
    <xf numFmtId="10" fontId="6" fillId="32" borderId="58" xfId="64" applyNumberFormat="1" applyFont="1" applyFill="1" applyBorder="1" applyAlignment="1">
      <alignment vertical="center" wrapText="1"/>
    </xf>
    <xf numFmtId="10" fontId="4" fillId="32" borderId="32" xfId="64" applyNumberFormat="1" applyFont="1" applyFill="1" applyBorder="1" applyAlignment="1">
      <alignment vertical="top" wrapText="1"/>
    </xf>
    <xf numFmtId="10" fontId="4" fillId="32" borderId="34" xfId="64" applyNumberFormat="1" applyFont="1" applyFill="1" applyBorder="1" applyAlignment="1">
      <alignment vertical="center" wrapText="1"/>
    </xf>
    <xf numFmtId="10" fontId="4" fillId="32" borderId="32" xfId="64" applyNumberFormat="1" applyFont="1" applyFill="1" applyBorder="1" applyAlignment="1">
      <alignment vertical="center" wrapText="1"/>
    </xf>
    <xf numFmtId="10" fontId="4" fillId="32" borderId="0" xfId="64" applyNumberFormat="1" applyFont="1" applyFill="1" applyAlignment="1" applyProtection="1">
      <alignment wrapText="1"/>
      <protection/>
    </xf>
    <xf numFmtId="10" fontId="4" fillId="32" borderId="0" xfId="64" applyNumberFormat="1" applyFont="1" applyFill="1" applyAlignment="1" applyProtection="1">
      <alignment horizontal="center" vertical="center" wrapText="1"/>
      <protection/>
    </xf>
    <xf numFmtId="0" fontId="0" fillId="42" borderId="10" xfId="0" applyFont="1" applyFill="1" applyBorder="1" applyAlignment="1" applyProtection="1">
      <alignment/>
      <protection/>
    </xf>
    <xf numFmtId="0" fontId="6" fillId="42" borderId="10" xfId="0" applyFont="1" applyFill="1" applyBorder="1" applyAlignment="1" applyProtection="1">
      <alignment/>
      <protection/>
    </xf>
    <xf numFmtId="4" fontId="15" fillId="42" borderId="10" xfId="0" applyNumberFormat="1" applyFont="1" applyFill="1" applyBorder="1" applyAlignment="1" applyProtection="1">
      <alignment/>
      <protection/>
    </xf>
    <xf numFmtId="0" fontId="15" fillId="42" borderId="10" xfId="0" applyFont="1" applyFill="1" applyBorder="1" applyAlignment="1" applyProtection="1">
      <alignment/>
      <protection/>
    </xf>
    <xf numFmtId="10" fontId="4" fillId="42" borderId="10" xfId="64" applyNumberFormat="1" applyFont="1" applyFill="1" applyBorder="1" applyAlignment="1">
      <alignment vertical="top" wrapText="1"/>
    </xf>
    <xf numFmtId="10" fontId="4" fillId="42" borderId="91" xfId="64" applyNumberFormat="1" applyFont="1" applyFill="1" applyBorder="1" applyAlignment="1">
      <alignment vertical="top" wrapText="1"/>
    </xf>
    <xf numFmtId="10" fontId="4" fillId="42" borderId="30" xfId="64" applyNumberFormat="1" applyFont="1" applyFill="1" applyBorder="1" applyAlignment="1">
      <alignment horizontal="center" vertical="top" wrapText="1"/>
    </xf>
    <xf numFmtId="49" fontId="25" fillId="4" borderId="57" xfId="58" applyNumberFormat="1" applyFont="1" applyFill="1" applyBorder="1" applyAlignment="1" applyProtection="1">
      <alignment horizontal="center"/>
      <protection locked="0"/>
    </xf>
    <xf numFmtId="0" fontId="21" fillId="41" borderId="50" xfId="0" applyNumberFormat="1" applyFont="1" applyFill="1" applyBorder="1" applyAlignment="1" applyProtection="1">
      <alignment horizontal="left" vertical="top" indent="6"/>
      <protection/>
    </xf>
    <xf numFmtId="0" fontId="21" fillId="41" borderId="50" xfId="0" applyNumberFormat="1" applyFont="1" applyFill="1" applyBorder="1" applyAlignment="1" applyProtection="1">
      <alignment horizontal="left" vertical="top" indent="7"/>
      <protection/>
    </xf>
    <xf numFmtId="2" fontId="21" fillId="36" borderId="10" xfId="0" applyNumberFormat="1" applyFont="1" applyFill="1" applyBorder="1" applyAlignment="1" applyProtection="1">
      <alignment horizontal="right" vertical="top"/>
      <protection/>
    </xf>
    <xf numFmtId="4" fontId="4" fillId="36" borderId="10" xfId="0" applyNumberFormat="1" applyFont="1" applyFill="1" applyBorder="1" applyAlignment="1" applyProtection="1">
      <alignment horizontal="left" vertical="center"/>
      <protection/>
    </xf>
    <xf numFmtId="4" fontId="21" fillId="36" borderId="10" xfId="0" applyNumberFormat="1" applyFont="1" applyFill="1" applyBorder="1" applyAlignment="1" applyProtection="1">
      <alignment horizontal="left" vertical="center"/>
      <protection/>
    </xf>
    <xf numFmtId="4" fontId="21" fillId="36" borderId="10" xfId="0" applyNumberFormat="1" applyFont="1" applyFill="1" applyBorder="1" applyAlignment="1" applyProtection="1">
      <alignment horizontal="right" vertical="center"/>
      <protection/>
    </xf>
    <xf numFmtId="0" fontId="4" fillId="41" borderId="10" xfId="0" applyFont="1" applyFill="1" applyBorder="1" applyAlignment="1" applyProtection="1">
      <alignment horizontal="justify" vertical="top" wrapText="1"/>
      <protection locked="0"/>
    </xf>
    <xf numFmtId="0" fontId="4" fillId="41" borderId="40" xfId="0" applyFont="1" applyFill="1" applyBorder="1" applyAlignment="1" applyProtection="1">
      <alignment horizontal="justify" vertical="top" wrapText="1"/>
      <protection locked="0"/>
    </xf>
    <xf numFmtId="4" fontId="4" fillId="42" borderId="10" xfId="0" applyNumberFormat="1" applyFont="1" applyFill="1" applyBorder="1" applyAlignment="1" applyProtection="1">
      <alignment/>
      <protection locked="0"/>
    </xf>
    <xf numFmtId="3" fontId="4" fillId="42" borderId="10" xfId="0" applyNumberFormat="1" applyFont="1" applyFill="1" applyBorder="1" applyAlignment="1" applyProtection="1">
      <alignment/>
      <protection locked="0"/>
    </xf>
    <xf numFmtId="4" fontId="6" fillId="42" borderId="12" xfId="0" applyNumberFormat="1" applyFont="1" applyFill="1" applyBorder="1" applyAlignment="1" applyProtection="1">
      <alignment horizontal="right"/>
      <protection/>
    </xf>
    <xf numFmtId="0" fontId="1" fillId="41" borderId="53" xfId="0" applyFont="1" applyFill="1" applyBorder="1" applyAlignment="1" applyProtection="1">
      <alignment/>
      <protection/>
    </xf>
    <xf numFmtId="40" fontId="6" fillId="41" borderId="98" xfId="0" applyNumberFormat="1" applyFont="1" applyFill="1" applyBorder="1" applyAlignment="1" applyProtection="1">
      <alignment horizontal="left" wrapText="1"/>
      <protection/>
    </xf>
    <xf numFmtId="40" fontId="27" fillId="41" borderId="54" xfId="0" applyNumberFormat="1" applyFont="1" applyFill="1" applyBorder="1" applyAlignment="1" applyProtection="1">
      <alignment/>
      <protection/>
    </xf>
    <xf numFmtId="40" fontId="28" fillId="41" borderId="60" xfId="0" applyNumberFormat="1" applyFont="1" applyFill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 vertical="top" wrapText="1"/>
      <protection/>
    </xf>
    <xf numFmtId="207" fontId="25" fillId="34" borderId="10" xfId="0" applyNumberFormat="1" applyFont="1" applyFill="1" applyBorder="1" applyAlignment="1" applyProtection="1">
      <alignment vertical="top" wrapText="1"/>
      <protection/>
    </xf>
    <xf numFmtId="4" fontId="0" fillId="41" borderId="10" xfId="0" applyNumberFormat="1" applyFill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vertical="center"/>
      <protection/>
    </xf>
    <xf numFmtId="4" fontId="0" fillId="0" borderId="10" xfId="0" applyNumberFormat="1" applyFill="1" applyBorder="1" applyAlignment="1">
      <alignment/>
    </xf>
    <xf numFmtId="0" fontId="4" fillId="32" borderId="13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horizontal="center" vertical="center"/>
      <protection locked="0"/>
    </xf>
    <xf numFmtId="4" fontId="4" fillId="34" borderId="10" xfId="57" applyNumberFormat="1" applyFont="1" applyFill="1" applyBorder="1" applyAlignment="1" applyProtection="1">
      <alignment horizontal="right"/>
      <protection locked="0"/>
    </xf>
    <xf numFmtId="4" fontId="4" fillId="34" borderId="12" xfId="57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" fontId="86" fillId="4" borderId="10" xfId="0" applyNumberFormat="1" applyFont="1" applyFill="1" applyBorder="1" applyAlignment="1" applyProtection="1">
      <alignment horizontal="right"/>
      <protection locked="0"/>
    </xf>
    <xf numFmtId="4" fontId="4" fillId="4" borderId="10" xfId="0" applyNumberFormat="1" applyFont="1" applyFill="1" applyBorder="1" applyAlignment="1" applyProtection="1">
      <alignment horizontal="right" indent="1"/>
      <protection/>
    </xf>
    <xf numFmtId="0" fontId="4" fillId="0" borderId="99" xfId="0" applyFont="1" applyBorder="1" applyAlignment="1" applyProtection="1">
      <alignment vertical="center" wrapText="1"/>
      <protection/>
    </xf>
    <xf numFmtId="0" fontId="4" fillId="0" borderId="100" xfId="0" applyFont="1" applyBorder="1" applyAlignment="1" applyProtection="1">
      <alignment vertical="center" wrapText="1"/>
      <protection/>
    </xf>
    <xf numFmtId="0" fontId="4" fillId="0" borderId="80" xfId="0" applyFont="1" applyBorder="1" applyAlignment="1" applyProtection="1">
      <alignment vertical="center" wrapText="1"/>
      <protection/>
    </xf>
    <xf numFmtId="0" fontId="4" fillId="0" borderId="82" xfId="0" applyFont="1" applyBorder="1" applyAlignment="1" applyProtection="1">
      <alignment vertical="center" wrapText="1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101" xfId="0" applyFont="1" applyFill="1" applyBorder="1" applyAlignment="1" applyProtection="1">
      <alignment vertical="center"/>
      <protection/>
    </xf>
    <xf numFmtId="0" fontId="4" fillId="0" borderId="102" xfId="0" applyFont="1" applyBorder="1" applyAlignment="1" applyProtection="1">
      <alignment vertical="center" wrapText="1"/>
      <protection/>
    </xf>
    <xf numFmtId="0" fontId="4" fillId="0" borderId="103" xfId="0" applyFont="1" applyBorder="1" applyAlignment="1" applyProtection="1">
      <alignment vertical="center" wrapText="1"/>
      <protection/>
    </xf>
    <xf numFmtId="0" fontId="4" fillId="0" borderId="104" xfId="0" applyFont="1" applyBorder="1" applyAlignment="1" applyProtection="1">
      <alignment vertical="center" wrapText="1"/>
      <protection/>
    </xf>
    <xf numFmtId="0" fontId="4" fillId="0" borderId="105" xfId="0" applyFont="1" applyBorder="1" applyAlignment="1" applyProtection="1">
      <alignment vertical="center" wrapText="1"/>
      <protection/>
    </xf>
    <xf numFmtId="0" fontId="4" fillId="0" borderId="106" xfId="0" applyFont="1" applyBorder="1" applyAlignment="1" applyProtection="1">
      <alignment vertical="center" wrapText="1"/>
      <protection/>
    </xf>
    <xf numFmtId="0" fontId="4" fillId="0" borderId="107" xfId="0" applyFont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108" xfId="0" applyFont="1" applyFill="1" applyBorder="1" applyAlignment="1" applyProtection="1">
      <alignment horizontal="center" vertical="center"/>
      <protection/>
    </xf>
    <xf numFmtId="0" fontId="4" fillId="32" borderId="109" xfId="0" applyFont="1" applyFill="1" applyBorder="1" applyAlignment="1" applyProtection="1">
      <alignment horizontal="center" vertical="center"/>
      <protection/>
    </xf>
    <xf numFmtId="0" fontId="4" fillId="32" borderId="110" xfId="0" applyFont="1" applyFill="1" applyBorder="1" applyAlignment="1" applyProtection="1">
      <alignment horizontal="center" vertical="center"/>
      <protection/>
    </xf>
    <xf numFmtId="0" fontId="4" fillId="32" borderId="101" xfId="0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101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/>
      <protection/>
    </xf>
    <xf numFmtId="0" fontId="4" fillId="32" borderId="99" xfId="0" applyFont="1" applyFill="1" applyBorder="1" applyAlignment="1" applyProtection="1">
      <alignment vertical="center" wrapText="1"/>
      <protection/>
    </xf>
    <xf numFmtId="0" fontId="4" fillId="32" borderId="83" xfId="0" applyFont="1" applyFill="1" applyBorder="1" applyAlignment="1" applyProtection="1">
      <alignment vertical="center" wrapText="1"/>
      <protection/>
    </xf>
    <xf numFmtId="0" fontId="4" fillId="32" borderId="111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4" fillId="32" borderId="112" xfId="0" applyFont="1" applyFill="1" applyBorder="1" applyAlignment="1" applyProtection="1">
      <alignment horizontal="center" vertical="center"/>
      <protection locked="0"/>
    </xf>
    <xf numFmtId="0" fontId="4" fillId="32" borderId="109" xfId="0" applyFont="1" applyFill="1" applyBorder="1" applyAlignment="1" applyProtection="1">
      <alignment horizontal="center" vertical="center"/>
      <protection locked="0"/>
    </xf>
    <xf numFmtId="0" fontId="4" fillId="32" borderId="108" xfId="0" applyFont="1" applyFill="1" applyBorder="1" applyAlignment="1" applyProtection="1">
      <alignment horizontal="center" vertical="center"/>
      <protection locked="0"/>
    </xf>
    <xf numFmtId="0" fontId="4" fillId="32" borderId="78" xfId="0" applyFont="1" applyFill="1" applyBorder="1" applyAlignment="1" applyProtection="1">
      <alignment vertical="center"/>
      <protection/>
    </xf>
    <xf numFmtId="0" fontId="4" fillId="32" borderId="79" xfId="0" applyFont="1" applyFill="1" applyBorder="1" applyAlignment="1" applyProtection="1">
      <alignment vertical="center"/>
      <protection/>
    </xf>
    <xf numFmtId="0" fontId="4" fillId="32" borderId="27" xfId="0" applyFont="1" applyFill="1" applyBorder="1" applyAlignment="1" applyProtection="1">
      <alignment horizontal="center" vertical="center"/>
      <protection/>
    </xf>
    <xf numFmtId="0" fontId="6" fillId="41" borderId="0" xfId="0" applyFont="1" applyFill="1" applyBorder="1" applyAlignment="1" applyProtection="1">
      <alignment vertical="center"/>
      <protection/>
    </xf>
    <xf numFmtId="49" fontId="6" fillId="4" borderId="13" xfId="0" applyNumberFormat="1" applyFont="1" applyFill="1" applyBorder="1" applyAlignment="1" applyProtection="1">
      <alignment horizontal="center" vertical="center"/>
      <protection locked="0"/>
    </xf>
    <xf numFmtId="49" fontId="0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vertical="center"/>
      <protection/>
    </xf>
    <xf numFmtId="0" fontId="4" fillId="0" borderId="77" xfId="0" applyFont="1" applyBorder="1" applyAlignment="1" applyProtection="1">
      <alignment vertical="center"/>
      <protection/>
    </xf>
    <xf numFmtId="0" fontId="4" fillId="0" borderId="1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79" xfId="0" applyFont="1" applyBorder="1" applyAlignment="1" applyProtection="1">
      <alignment vertical="center"/>
      <protection/>
    </xf>
    <xf numFmtId="0" fontId="4" fillId="32" borderId="78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32" borderId="78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14" fontId="4" fillId="4" borderId="0" xfId="0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44" fillId="32" borderId="0" xfId="59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0" fontId="38" fillId="32" borderId="114" xfId="59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38" fillId="32" borderId="115" xfId="59" applyFont="1" applyFill="1" applyBorder="1" applyAlignment="1" applyProtection="1">
      <alignment horizontal="center"/>
      <protection locked="0"/>
    </xf>
    <xf numFmtId="0" fontId="38" fillId="32" borderId="0" xfId="59" applyFont="1" applyFill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38" fillId="32" borderId="63" xfId="59" applyFont="1" applyFill="1" applyBorder="1" applyAlignment="1" applyProtection="1">
      <alignment horizontal="center"/>
      <protection locked="0"/>
    </xf>
    <xf numFmtId="0" fontId="19" fillId="32" borderId="0" xfId="59" applyFont="1" applyFill="1" applyAlignment="1" applyProtection="1">
      <alignment horizontal="center" vertical="center"/>
      <protection/>
    </xf>
    <xf numFmtId="0" fontId="38" fillId="32" borderId="0" xfId="59" applyFont="1" applyFill="1" applyAlignment="1" applyProtection="1">
      <alignment horizontal="left"/>
      <protection/>
    </xf>
    <xf numFmtId="0" fontId="6" fillId="32" borderId="0" xfId="59" applyFont="1" applyFill="1" applyBorder="1" applyAlignment="1" applyProtection="1">
      <alignment horizontal="left"/>
      <protection/>
    </xf>
    <xf numFmtId="196" fontId="4" fillId="32" borderId="0" xfId="59" applyNumberFormat="1" applyFont="1" applyFill="1" applyAlignment="1" applyProtection="1">
      <alignment horizontal="right"/>
      <protection/>
    </xf>
    <xf numFmtId="0" fontId="19" fillId="32" borderId="0" xfId="59" applyFont="1" applyFill="1" applyAlignment="1" applyProtection="1">
      <alignment horizontal="center" vertical="center" wrapText="1"/>
      <protection/>
    </xf>
    <xf numFmtId="0" fontId="38" fillId="32" borderId="31" xfId="59" applyFont="1" applyFill="1" applyBorder="1" applyAlignment="1" applyProtection="1">
      <alignment horizontal="center"/>
      <protection locked="0"/>
    </xf>
    <xf numFmtId="0" fontId="16" fillId="32" borderId="0" xfId="54" applyFont="1" applyFill="1" applyBorder="1" applyAlignment="1">
      <alignment horizontal="center"/>
      <protection/>
    </xf>
    <xf numFmtId="0" fontId="38" fillId="32" borderId="0" xfId="59" applyFont="1" applyFill="1" applyAlignment="1" applyProtection="1">
      <alignment wrapText="1"/>
      <protection/>
    </xf>
    <xf numFmtId="0" fontId="38" fillId="32" borderId="31" xfId="59" applyFont="1" applyFill="1" applyBorder="1" applyAlignment="1" applyProtection="1">
      <alignment horizontal="left" wrapText="1"/>
      <protection locked="0"/>
    </xf>
    <xf numFmtId="0" fontId="38" fillId="32" borderId="63" xfId="59" applyFont="1" applyFill="1" applyBorder="1" applyAlignment="1" applyProtection="1">
      <alignment horizontal="left" wrapText="1"/>
      <protection locked="0"/>
    </xf>
    <xf numFmtId="0" fontId="38" fillId="32" borderId="0" xfId="59" applyFont="1" applyFill="1" applyAlignment="1" applyProtection="1">
      <alignment horizontal="left" wrapText="1"/>
      <protection/>
    </xf>
    <xf numFmtId="197" fontId="38" fillId="32" borderId="0" xfId="59" applyNumberFormat="1" applyFont="1" applyFill="1" applyAlignment="1" applyProtection="1">
      <alignment horizontal="right"/>
      <protection/>
    </xf>
    <xf numFmtId="0" fontId="19" fillId="32" borderId="0" xfId="59" applyFont="1" applyFill="1" applyAlignment="1" applyProtection="1">
      <alignment horizontal="center"/>
      <protection/>
    </xf>
    <xf numFmtId="0" fontId="72" fillId="32" borderId="31" xfId="42" applyFill="1" applyBorder="1" applyAlignment="1" applyProtection="1">
      <alignment horizontal="left"/>
      <protection locked="0"/>
    </xf>
    <xf numFmtId="0" fontId="4" fillId="32" borderId="31" xfId="59" applyFont="1" applyFill="1" applyBorder="1" applyAlignment="1" applyProtection="1">
      <alignment horizontal="left"/>
      <protection locked="0"/>
    </xf>
    <xf numFmtId="196" fontId="0" fillId="32" borderId="0" xfId="59" applyNumberFormat="1" applyFont="1" applyFill="1" applyAlignment="1" applyProtection="1">
      <alignment horizontal="right"/>
      <protection/>
    </xf>
    <xf numFmtId="0" fontId="0" fillId="32" borderId="0" xfId="54" applyFont="1" applyFill="1" applyAlignment="1">
      <alignment horizontal="center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0" fontId="19" fillId="0" borderId="27" xfId="0" applyFont="1" applyFill="1" applyBorder="1" applyAlignment="1">
      <alignment horizontal="left" vertical="justify"/>
    </xf>
    <xf numFmtId="0" fontId="6" fillId="46" borderId="40" xfId="0" applyFont="1" applyFill="1" applyBorder="1" applyAlignment="1">
      <alignment horizontal="center" vertical="center" wrapText="1"/>
    </xf>
    <xf numFmtId="0" fontId="6" fillId="46" borderId="24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11" fillId="46" borderId="95" xfId="0" applyFont="1" applyFill="1" applyBorder="1" applyAlignment="1" applyProtection="1">
      <alignment horizontal="center" vertical="center" wrapText="1"/>
      <protection/>
    </xf>
    <xf numFmtId="0" fontId="11" fillId="46" borderId="116" xfId="0" applyFont="1" applyFill="1" applyBorder="1" applyAlignment="1" applyProtection="1">
      <alignment horizontal="center" vertical="center" wrapText="1"/>
      <protection/>
    </xf>
    <xf numFmtId="0" fontId="11" fillId="46" borderId="95" xfId="0" applyNumberFormat="1" applyFont="1" applyFill="1" applyBorder="1" applyAlignment="1" applyProtection="1">
      <alignment horizontal="center" vertical="center" wrapText="1"/>
      <protection/>
    </xf>
    <xf numFmtId="0" fontId="11" fillId="46" borderId="117" xfId="0" applyNumberFormat="1" applyFont="1" applyFill="1" applyBorder="1" applyAlignment="1" applyProtection="1">
      <alignment horizontal="center" vertical="center" wrapText="1"/>
      <protection/>
    </xf>
    <xf numFmtId="0" fontId="4" fillId="46" borderId="17" xfId="0" applyFont="1" applyFill="1" applyBorder="1" applyAlignment="1">
      <alignment horizontal="center" vertical="center" wrapText="1"/>
    </xf>
    <xf numFmtId="0" fontId="4" fillId="46" borderId="50" xfId="0" applyFont="1" applyFill="1" applyBorder="1" applyAlignment="1">
      <alignment horizontal="center" vertical="center" wrapText="1"/>
    </xf>
    <xf numFmtId="0" fontId="4" fillId="46" borderId="40" xfId="0" applyFont="1" applyFill="1" applyBorder="1" applyAlignment="1">
      <alignment horizontal="center" vertical="center" wrapText="1"/>
    </xf>
    <xf numFmtId="0" fontId="4" fillId="46" borderId="2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justify" wrapText="1"/>
    </xf>
    <xf numFmtId="0" fontId="6" fillId="0" borderId="50" xfId="0" applyFont="1" applyFill="1" applyBorder="1" applyAlignment="1">
      <alignment horizontal="left" vertical="justify" wrapText="1"/>
    </xf>
    <xf numFmtId="0" fontId="6" fillId="0" borderId="15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left" vertical="justify" wrapText="1"/>
    </xf>
    <xf numFmtId="0" fontId="4" fillId="42" borderId="57" xfId="0" applyNumberFormat="1" applyFont="1" applyFill="1" applyBorder="1" applyAlignment="1">
      <alignment horizontal="center" vertical="center"/>
    </xf>
    <xf numFmtId="0" fontId="4" fillId="42" borderId="27" xfId="0" applyNumberFormat="1" applyFont="1" applyFill="1" applyBorder="1" applyAlignment="1">
      <alignment horizontal="center" vertical="center"/>
    </xf>
    <xf numFmtId="0" fontId="4" fillId="42" borderId="58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left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93" xfId="0" applyNumberFormat="1" applyFont="1" applyFill="1" applyBorder="1" applyAlignment="1">
      <alignment horizontal="left" vertical="center" wrapText="1"/>
    </xf>
    <xf numFmtId="0" fontId="4" fillId="0" borderId="94" xfId="0" applyNumberFormat="1" applyFont="1" applyFill="1" applyBorder="1" applyAlignment="1">
      <alignment horizontal="left" vertical="center" wrapText="1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 applyProtection="1">
      <alignment horizontal="center" vertical="top"/>
      <protection/>
    </xf>
    <xf numFmtId="0" fontId="21" fillId="0" borderId="48" xfId="0" applyNumberFormat="1" applyFont="1" applyFill="1" applyBorder="1" applyAlignment="1" applyProtection="1">
      <alignment horizontal="center" vertical="top"/>
      <protection/>
    </xf>
    <xf numFmtId="0" fontId="6" fillId="0" borderId="31" xfId="0" applyFont="1" applyBorder="1" applyAlignment="1" applyProtection="1">
      <alignment horizontal="left"/>
      <protection/>
    </xf>
    <xf numFmtId="0" fontId="21" fillId="0" borderId="24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21" fillId="0" borderId="74" xfId="0" applyNumberFormat="1" applyFont="1" applyFill="1" applyBorder="1" applyAlignment="1" applyProtection="1">
      <alignment horizontal="center" vertical="top"/>
      <protection/>
    </xf>
    <xf numFmtId="0" fontId="21" fillId="0" borderId="38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21" fillId="43" borderId="48" xfId="0" applyNumberFormat="1" applyFont="1" applyFill="1" applyBorder="1" applyAlignment="1" applyProtection="1">
      <alignment horizontal="center" vertical="top"/>
      <protection/>
    </xf>
    <xf numFmtId="0" fontId="21" fillId="43" borderId="24" xfId="0" applyNumberFormat="1" applyFont="1" applyFill="1" applyBorder="1" applyAlignment="1" applyProtection="1">
      <alignment horizontal="center" vertical="top"/>
      <protection/>
    </xf>
    <xf numFmtId="0" fontId="21" fillId="41" borderId="24" xfId="0" applyNumberFormat="1" applyFont="1" applyFill="1" applyBorder="1" applyAlignment="1" applyProtection="1">
      <alignment horizontal="center" vertical="top"/>
      <protection/>
    </xf>
    <xf numFmtId="0" fontId="21" fillId="41" borderId="10" xfId="0" applyNumberFormat="1" applyFont="1" applyFill="1" applyBorder="1" applyAlignment="1" applyProtection="1">
      <alignment horizontal="center" vertical="top"/>
      <protection/>
    </xf>
    <xf numFmtId="0" fontId="21" fillId="41" borderId="40" xfId="0" applyNumberFormat="1" applyFont="1" applyFill="1" applyBorder="1" applyAlignment="1" applyProtection="1">
      <alignment horizontal="center" vertical="top"/>
      <protection/>
    </xf>
    <xf numFmtId="49" fontId="21" fillId="0" borderId="40" xfId="0" applyNumberFormat="1" applyFont="1" applyFill="1" applyBorder="1" applyAlignment="1" applyProtection="1">
      <alignment horizontal="center" vertical="top"/>
      <protection/>
    </xf>
    <xf numFmtId="49" fontId="21" fillId="0" borderId="48" xfId="0" applyNumberFormat="1" applyFont="1" applyFill="1" applyBorder="1" applyAlignment="1" applyProtection="1">
      <alignment horizontal="center" vertical="top"/>
      <protection/>
    </xf>
    <xf numFmtId="0" fontId="6" fillId="41" borderId="31" xfId="0" applyFont="1" applyFill="1" applyBorder="1" applyAlignment="1" applyProtection="1">
      <alignment horizontal="left"/>
      <protection/>
    </xf>
    <xf numFmtId="3" fontId="6" fillId="37" borderId="95" xfId="0" applyNumberFormat="1" applyFont="1" applyFill="1" applyBorder="1" applyAlignment="1" applyProtection="1">
      <alignment horizontal="center"/>
      <protection/>
    </xf>
    <xf numFmtId="3" fontId="6" fillId="37" borderId="118" xfId="0" applyNumberFormat="1" applyFont="1" applyFill="1" applyBorder="1" applyAlignment="1" applyProtection="1">
      <alignment horizontal="center"/>
      <protection/>
    </xf>
    <xf numFmtId="3" fontId="6" fillId="37" borderId="116" xfId="0" applyNumberFormat="1" applyFont="1" applyFill="1" applyBorder="1" applyAlignment="1" applyProtection="1">
      <alignment horizontal="center"/>
      <protection/>
    </xf>
    <xf numFmtId="0" fontId="26" fillId="37" borderId="20" xfId="58" applyFont="1" applyFill="1" applyBorder="1" applyAlignment="1" applyProtection="1">
      <alignment horizontal="center" vertical="center" wrapText="1"/>
      <protection/>
    </xf>
    <xf numFmtId="0" fontId="26" fillId="37" borderId="16" xfId="58" applyFont="1" applyFill="1" applyBorder="1" applyAlignment="1" applyProtection="1">
      <alignment horizontal="center" vertical="center" wrapText="1"/>
      <protection/>
    </xf>
    <xf numFmtId="0" fontId="26" fillId="37" borderId="25" xfId="58" applyFont="1" applyFill="1" applyBorder="1" applyAlignment="1" applyProtection="1">
      <alignment horizontal="center" vertical="center" wrapText="1"/>
      <protection/>
    </xf>
    <xf numFmtId="0" fontId="26" fillId="37" borderId="32" xfId="58" applyFont="1" applyFill="1" applyBorder="1" applyAlignment="1" applyProtection="1">
      <alignment horizontal="center" vertical="center" wrapText="1"/>
      <protection/>
    </xf>
    <xf numFmtId="0" fontId="24" fillId="37" borderId="20" xfId="58" applyFont="1" applyFill="1" applyBorder="1" applyAlignment="1" applyProtection="1">
      <alignment horizontal="center" vertical="center" wrapText="1"/>
      <protection/>
    </xf>
    <xf numFmtId="0" fontId="24" fillId="37" borderId="21" xfId="58" applyFont="1" applyFill="1" applyBorder="1" applyAlignment="1" applyProtection="1">
      <alignment horizontal="center" vertical="center" wrapText="1"/>
      <protection/>
    </xf>
    <xf numFmtId="0" fontId="24" fillId="37" borderId="26" xfId="58" applyFont="1" applyFill="1" applyBorder="1" applyAlignment="1" applyProtection="1">
      <alignment horizontal="center" vertical="center" wrapText="1"/>
      <protection/>
    </xf>
    <xf numFmtId="0" fontId="24" fillId="37" borderId="16" xfId="58" applyFont="1" applyFill="1" applyBorder="1" applyAlignment="1" applyProtection="1">
      <alignment horizontal="center" vertical="center" wrapText="1"/>
      <protection/>
    </xf>
    <xf numFmtId="0" fontId="24" fillId="37" borderId="13" xfId="58" applyFont="1" applyFill="1" applyBorder="1" applyAlignment="1" applyProtection="1">
      <alignment horizontal="center" vertical="center" wrapText="1"/>
      <protection/>
    </xf>
    <xf numFmtId="0" fontId="24" fillId="37" borderId="33" xfId="58" applyFont="1" applyFill="1" applyBorder="1" applyAlignment="1" applyProtection="1">
      <alignment horizontal="center" vertical="center" wrapText="1"/>
      <protection/>
    </xf>
    <xf numFmtId="0" fontId="25" fillId="0" borderId="57" xfId="58" applyFont="1" applyBorder="1" applyAlignment="1" applyProtection="1">
      <alignment horizontal="center"/>
      <protection/>
    </xf>
    <xf numFmtId="0" fontId="25" fillId="0" borderId="58" xfId="58" applyFont="1" applyBorder="1" applyAlignment="1" applyProtection="1">
      <alignment horizontal="center"/>
      <protection/>
    </xf>
    <xf numFmtId="49" fontId="25" fillId="4" borderId="57" xfId="58" applyNumberFormat="1" applyFont="1" applyFill="1" applyBorder="1" applyAlignment="1" applyProtection="1">
      <alignment horizontal="center"/>
      <protection locked="0"/>
    </xf>
    <xf numFmtId="49" fontId="25" fillId="4" borderId="58" xfId="58" applyNumberFormat="1" applyFont="1" applyFill="1" applyBorder="1" applyAlignment="1" applyProtection="1" quotePrefix="1">
      <alignment horizontal="center"/>
      <protection locked="0"/>
    </xf>
    <xf numFmtId="0" fontId="26" fillId="37" borderId="21" xfId="58" applyFont="1" applyFill="1" applyBorder="1" applyAlignment="1" applyProtection="1">
      <alignment horizontal="center" vertical="center" wrapText="1"/>
      <protection/>
    </xf>
    <xf numFmtId="0" fontId="26" fillId="37" borderId="13" xfId="58" applyFont="1" applyFill="1" applyBorder="1" applyAlignment="1" applyProtection="1">
      <alignment horizontal="center" vertical="center" wrapText="1"/>
      <protection/>
    </xf>
    <xf numFmtId="0" fontId="24" fillId="37" borderId="25" xfId="58" applyFont="1" applyFill="1" applyBorder="1" applyAlignment="1" applyProtection="1">
      <alignment horizontal="center" vertical="center" wrapText="1"/>
      <protection/>
    </xf>
    <xf numFmtId="0" fontId="24" fillId="37" borderId="29" xfId="58" applyFont="1" applyFill="1" applyBorder="1" applyAlignment="1" applyProtection="1">
      <alignment horizontal="center" vertical="center" wrapText="1"/>
      <protection/>
    </xf>
    <xf numFmtId="0" fontId="24" fillId="37" borderId="32" xfId="58" applyFont="1" applyFill="1" applyBorder="1" applyAlignment="1" applyProtection="1">
      <alignment horizontal="center" vertical="center" wrapText="1"/>
      <protection/>
    </xf>
    <xf numFmtId="0" fontId="26" fillId="37" borderId="26" xfId="58" applyFont="1" applyFill="1" applyBorder="1" applyAlignment="1" applyProtection="1">
      <alignment horizontal="center" vertical="center" wrapText="1"/>
      <protection/>
    </xf>
    <xf numFmtId="0" fontId="26" fillId="37" borderId="28" xfId="58" applyFont="1" applyFill="1" applyBorder="1" applyAlignment="1" applyProtection="1">
      <alignment horizontal="center" vertical="center" wrapText="1"/>
      <protection/>
    </xf>
    <xf numFmtId="0" fontId="26" fillId="37" borderId="30" xfId="58" applyFont="1" applyFill="1" applyBorder="1" applyAlignment="1" applyProtection="1">
      <alignment horizontal="center" vertical="center" wrapText="1"/>
      <protection/>
    </xf>
    <xf numFmtId="0" fontId="26" fillId="37" borderId="33" xfId="58" applyFont="1" applyFill="1" applyBorder="1" applyAlignment="1" applyProtection="1">
      <alignment horizontal="center" vertical="center" wrapText="1"/>
      <protection/>
    </xf>
    <xf numFmtId="0" fontId="26" fillId="37" borderId="29" xfId="58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4" fillId="39" borderId="10" xfId="0" applyFont="1" applyFill="1" applyBorder="1" applyAlignment="1">
      <alignment horizontal="justify" vertical="top" wrapText="1"/>
    </xf>
    <xf numFmtId="0" fontId="4" fillId="41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4" fillId="39" borderId="17" xfId="0" applyFont="1" applyFill="1" applyBorder="1" applyAlignment="1">
      <alignment horizontal="center" vertical="top" wrapText="1"/>
    </xf>
    <xf numFmtId="0" fontId="4" fillId="39" borderId="63" xfId="0" applyFont="1" applyFill="1" applyBorder="1" applyAlignment="1">
      <alignment horizontal="center" vertical="top" wrapText="1"/>
    </xf>
    <xf numFmtId="0" fontId="4" fillId="39" borderId="5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 applyProtection="1">
      <alignment horizontal="left" wrapText="1"/>
      <protection/>
    </xf>
    <xf numFmtId="0" fontId="6" fillId="0" borderId="63" xfId="0" applyFont="1" applyFill="1" applyBorder="1" applyAlignment="1" applyProtection="1">
      <alignment horizontal="left" wrapText="1"/>
      <protection/>
    </xf>
    <xf numFmtId="0" fontId="6" fillId="0" borderId="50" xfId="0" applyFont="1" applyFill="1" applyBorder="1" applyAlignment="1" applyProtection="1">
      <alignment horizontal="left" wrapText="1"/>
      <protection/>
    </xf>
    <xf numFmtId="0" fontId="6" fillId="32" borderId="17" xfId="0" applyFont="1" applyFill="1" applyBorder="1" applyAlignment="1" applyProtection="1">
      <alignment horizontal="left" wrapText="1"/>
      <protection/>
    </xf>
    <xf numFmtId="0" fontId="6" fillId="32" borderId="63" xfId="0" applyFont="1" applyFill="1" applyBorder="1" applyAlignment="1" applyProtection="1">
      <alignment horizontal="left" wrapText="1"/>
      <protection/>
    </xf>
    <xf numFmtId="0" fontId="6" fillId="32" borderId="50" xfId="0" applyFont="1" applyFill="1" applyBorder="1" applyAlignment="1" applyProtection="1">
      <alignment horizontal="left" wrapText="1"/>
      <protection/>
    </xf>
    <xf numFmtId="16" fontId="6" fillId="0" borderId="40" xfId="0" applyNumberFormat="1" applyFont="1" applyBorder="1" applyAlignment="1" applyProtection="1">
      <alignment horizontal="center" vertical="top"/>
      <protection/>
    </xf>
    <xf numFmtId="16" fontId="6" fillId="0" borderId="48" xfId="0" applyNumberFormat="1" applyFont="1" applyBorder="1" applyAlignment="1" applyProtection="1">
      <alignment horizontal="center" vertical="top"/>
      <protection/>
    </xf>
    <xf numFmtId="16" fontId="6" fillId="0" borderId="24" xfId="0" applyNumberFormat="1" applyFont="1" applyBorder="1" applyAlignment="1" applyProtection="1">
      <alignment horizontal="center" vertical="top"/>
      <protection/>
    </xf>
    <xf numFmtId="0" fontId="6" fillId="0" borderId="40" xfId="0" applyFont="1" applyBorder="1" applyAlignment="1" applyProtection="1">
      <alignment horizontal="center" vertical="top"/>
      <protection/>
    </xf>
    <xf numFmtId="0" fontId="6" fillId="0" borderId="48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37" borderId="63" xfId="0" applyFont="1" applyFill="1" applyBorder="1" applyAlignment="1" applyProtection="1">
      <alignment horizontal="center"/>
      <protection/>
    </xf>
    <xf numFmtId="0" fontId="6" fillId="37" borderId="50" xfId="0" applyFont="1" applyFill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37" borderId="40" xfId="0" applyFont="1" applyFill="1" applyBorder="1" applyAlignment="1" applyProtection="1">
      <alignment horizontal="center" vertical="center"/>
      <protection/>
    </xf>
    <xf numFmtId="0" fontId="6" fillId="37" borderId="48" xfId="0" applyFont="1" applyFill="1" applyBorder="1" applyAlignment="1" applyProtection="1">
      <alignment horizontal="center" vertical="center"/>
      <protection/>
    </xf>
    <xf numFmtId="0" fontId="6" fillId="37" borderId="24" xfId="0" applyFont="1" applyFill="1" applyBorder="1" applyAlignment="1" applyProtection="1">
      <alignment horizontal="center" vertical="center"/>
      <protection/>
    </xf>
    <xf numFmtId="0" fontId="6" fillId="32" borderId="119" xfId="0" applyFont="1" applyFill="1" applyBorder="1" applyAlignment="1" applyProtection="1">
      <alignment horizontal="left" wrapText="1"/>
      <protection/>
    </xf>
    <xf numFmtId="0" fontId="4" fillId="37" borderId="46" xfId="0" applyFont="1" applyFill="1" applyBorder="1" applyAlignment="1" applyProtection="1">
      <alignment horizontal="center" vertical="center"/>
      <protection/>
    </xf>
    <xf numFmtId="0" fontId="4" fillId="37" borderId="39" xfId="0" applyFont="1" applyFill="1" applyBorder="1" applyAlignment="1" applyProtection="1">
      <alignment horizontal="center" vertical="center"/>
      <protection/>
    </xf>
    <xf numFmtId="0" fontId="4" fillId="37" borderId="44" xfId="0" applyFont="1" applyFill="1" applyBorder="1" applyAlignment="1" applyProtection="1">
      <alignment horizontal="center" vertical="center"/>
      <protection/>
    </xf>
    <xf numFmtId="0" fontId="4" fillId="37" borderId="64" xfId="0" applyFont="1" applyFill="1" applyBorder="1" applyAlignment="1" applyProtection="1">
      <alignment horizontal="center" vertical="center"/>
      <protection/>
    </xf>
    <xf numFmtId="0" fontId="4" fillId="37" borderId="48" xfId="0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center" vertical="center"/>
      <protection/>
    </xf>
    <xf numFmtId="0" fontId="6" fillId="37" borderId="95" xfId="0" applyFont="1" applyFill="1" applyBorder="1" applyAlignment="1" applyProtection="1">
      <alignment horizontal="center"/>
      <protection/>
    </xf>
    <xf numFmtId="0" fontId="6" fillId="37" borderId="118" xfId="0" applyFont="1" applyFill="1" applyBorder="1" applyAlignment="1" applyProtection="1">
      <alignment horizontal="center"/>
      <protection/>
    </xf>
    <xf numFmtId="0" fontId="6" fillId="37" borderId="117" xfId="0" applyFont="1" applyFill="1" applyBorder="1" applyAlignment="1" applyProtection="1">
      <alignment horizontal="center"/>
      <protection/>
    </xf>
    <xf numFmtId="0" fontId="6" fillId="37" borderId="17" xfId="0" applyFont="1" applyFill="1" applyBorder="1" applyAlignment="1" applyProtection="1">
      <alignment horizontal="center"/>
      <protection/>
    </xf>
    <xf numFmtId="0" fontId="6" fillId="37" borderId="119" xfId="0" applyFont="1" applyFill="1" applyBorder="1" applyAlignment="1" applyProtection="1">
      <alignment horizontal="center"/>
      <protection/>
    </xf>
    <xf numFmtId="0" fontId="6" fillId="39" borderId="40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6" fillId="39" borderId="17" xfId="0" applyFont="1" applyFill="1" applyBorder="1" applyAlignment="1" applyProtection="1">
      <alignment horizontal="center" vertical="center"/>
      <protection/>
    </xf>
    <xf numFmtId="0" fontId="6" fillId="39" borderId="63" xfId="0" applyFont="1" applyFill="1" applyBorder="1" applyAlignment="1" applyProtection="1">
      <alignment horizontal="center" vertical="center"/>
      <protection/>
    </xf>
    <xf numFmtId="0" fontId="6" fillId="39" borderId="50" xfId="0" applyFont="1" applyFill="1" applyBorder="1" applyAlignment="1" applyProtection="1">
      <alignment horizontal="center" vertical="center"/>
      <protection/>
    </xf>
    <xf numFmtId="0" fontId="4" fillId="39" borderId="17" xfId="0" applyFont="1" applyFill="1" applyBorder="1" applyAlignment="1">
      <alignment horizontal="center"/>
    </xf>
    <xf numFmtId="0" fontId="4" fillId="39" borderId="63" xfId="0" applyFont="1" applyFill="1" applyBorder="1" applyAlignment="1">
      <alignment horizontal="center"/>
    </xf>
    <xf numFmtId="0" fontId="4" fillId="39" borderId="5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center"/>
    </xf>
    <xf numFmtId="0" fontId="6" fillId="39" borderId="46" xfId="0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6" fillId="39" borderId="64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6" fillId="39" borderId="95" xfId="0" applyFont="1" applyFill="1" applyBorder="1" applyAlignment="1" applyProtection="1">
      <alignment horizontal="center" vertical="center"/>
      <protection/>
    </xf>
    <xf numFmtId="0" fontId="6" fillId="39" borderId="118" xfId="0" applyFont="1" applyFill="1" applyBorder="1" applyAlignment="1" applyProtection="1">
      <alignment horizontal="center" vertical="center"/>
      <protection/>
    </xf>
    <xf numFmtId="0" fontId="6" fillId="39" borderId="116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33" borderId="55" xfId="0" applyFont="1" applyFill="1" applyBorder="1" applyAlignment="1" applyProtection="1">
      <alignment horizontal="center" vertical="top"/>
      <protection/>
    </xf>
    <xf numFmtId="0" fontId="4" fillId="33" borderId="75" xfId="0" applyFont="1" applyFill="1" applyBorder="1" applyAlignment="1" applyProtection="1">
      <alignment horizontal="center" vertical="top"/>
      <protection/>
    </xf>
    <xf numFmtId="0" fontId="6" fillId="39" borderId="11" xfId="0" applyFont="1" applyFill="1" applyBorder="1" applyAlignment="1" applyProtection="1">
      <alignment horizontal="center" vertical="center"/>
      <protection/>
    </xf>
    <xf numFmtId="0" fontId="6" fillId="46" borderId="10" xfId="0" applyFont="1" applyFill="1" applyBorder="1" applyAlignment="1" applyProtection="1">
      <alignment horizontal="center" vertical="center"/>
      <protection/>
    </xf>
    <xf numFmtId="0" fontId="6" fillId="39" borderId="43" xfId="0" applyFont="1" applyFill="1" applyBorder="1" applyAlignment="1" applyProtection="1">
      <alignment horizontal="center" vertical="center"/>
      <protection/>
    </xf>
    <xf numFmtId="0" fontId="4" fillId="39" borderId="12" xfId="0" applyFont="1" applyFill="1" applyBorder="1" applyAlignment="1" applyProtection="1">
      <alignment horizontal="center" vertical="center"/>
      <protection/>
    </xf>
    <xf numFmtId="0" fontId="6" fillId="39" borderId="14" xfId="0" applyFont="1" applyFill="1" applyBorder="1" applyAlignment="1" applyProtection="1">
      <alignment horizontal="center" vertical="center"/>
      <protection/>
    </xf>
    <xf numFmtId="0" fontId="6" fillId="39" borderId="15" xfId="0" applyFont="1" applyFill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top"/>
      <protection/>
    </xf>
    <xf numFmtId="0" fontId="4" fillId="0" borderId="44" xfId="0" applyFont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9" borderId="10" xfId="0" applyFont="1" applyFill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40" fontId="2" fillId="32" borderId="17" xfId="0" applyNumberFormat="1" applyFont="1" applyFill="1" applyBorder="1" applyAlignment="1" applyProtection="1">
      <alignment horizontal="left"/>
      <protection/>
    </xf>
    <xf numFmtId="40" fontId="2" fillId="32" borderId="63" xfId="0" applyNumberFormat="1" applyFont="1" applyFill="1" applyBorder="1" applyAlignment="1" applyProtection="1">
      <alignment horizontal="left"/>
      <protection/>
    </xf>
    <xf numFmtId="40" fontId="2" fillId="32" borderId="50" xfId="0" applyNumberFormat="1" applyFont="1" applyFill="1" applyBorder="1" applyAlignment="1" applyProtection="1">
      <alignment horizontal="left"/>
      <protection/>
    </xf>
    <xf numFmtId="40" fontId="6" fillId="32" borderId="87" xfId="0" applyNumberFormat="1" applyFont="1" applyFill="1" applyBorder="1" applyAlignment="1" applyProtection="1">
      <alignment horizontal="left" wrapText="1"/>
      <protection/>
    </xf>
    <xf numFmtId="40" fontId="6" fillId="32" borderId="97" xfId="0" applyNumberFormat="1" applyFont="1" applyFill="1" applyBorder="1" applyAlignment="1" applyProtection="1">
      <alignment horizontal="left" wrapText="1"/>
      <protection/>
    </xf>
    <xf numFmtId="40" fontId="6" fillId="32" borderId="73" xfId="0" applyNumberFormat="1" applyFont="1" applyFill="1" applyBorder="1" applyAlignment="1" applyProtection="1">
      <alignment horizontal="left" wrapText="1"/>
      <protection/>
    </xf>
    <xf numFmtId="0" fontId="4" fillId="37" borderId="46" xfId="0" applyFont="1" applyFill="1" applyBorder="1" applyAlignment="1" applyProtection="1">
      <alignment horizontal="center" vertical="center" shrinkToFit="1"/>
      <protection/>
    </xf>
    <xf numFmtId="0" fontId="4" fillId="37" borderId="39" xfId="0" applyFont="1" applyFill="1" applyBorder="1" applyAlignment="1" applyProtection="1">
      <alignment horizontal="center" vertical="center" shrinkToFit="1"/>
      <protection/>
    </xf>
    <xf numFmtId="0" fontId="4" fillId="37" borderId="44" xfId="0" applyFont="1" applyFill="1" applyBorder="1" applyAlignment="1" applyProtection="1">
      <alignment horizontal="center" vertical="center" shrinkToFit="1"/>
      <protection/>
    </xf>
    <xf numFmtId="0" fontId="4" fillId="37" borderId="95" xfId="0" applyFont="1" applyFill="1" applyBorder="1" applyAlignment="1" applyProtection="1">
      <alignment horizontal="center"/>
      <protection/>
    </xf>
    <xf numFmtId="0" fontId="4" fillId="37" borderId="118" xfId="0" applyFont="1" applyFill="1" applyBorder="1" applyAlignment="1" applyProtection="1">
      <alignment horizontal="center"/>
      <protection/>
    </xf>
    <xf numFmtId="0" fontId="4" fillId="37" borderId="117" xfId="0" applyFont="1" applyFill="1" applyBorder="1" applyAlignment="1" applyProtection="1">
      <alignment horizontal="center"/>
      <protection/>
    </xf>
    <xf numFmtId="0" fontId="4" fillId="37" borderId="40" xfId="0" applyFont="1" applyFill="1" applyBorder="1" applyAlignment="1" applyProtection="1">
      <alignment horizontal="center" vertical="center" wrapText="1"/>
      <protection/>
    </xf>
    <xf numFmtId="0" fontId="4" fillId="37" borderId="24" xfId="0" applyFont="1" applyFill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/>
      <protection/>
    </xf>
    <xf numFmtId="0" fontId="4" fillId="37" borderId="63" xfId="0" applyFont="1" applyFill="1" applyBorder="1" applyAlignment="1" applyProtection="1">
      <alignment horizontal="center"/>
      <protection/>
    </xf>
    <xf numFmtId="0" fontId="4" fillId="37" borderId="119" xfId="0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4" fillId="32" borderId="57" xfId="0" applyFont="1" applyFill="1" applyBorder="1" applyAlignment="1">
      <alignment vertical="top" wrapText="1"/>
    </xf>
    <xf numFmtId="0" fontId="4" fillId="32" borderId="58" xfId="0" applyFont="1" applyFill="1" applyBorder="1" applyAlignment="1">
      <alignment vertical="top" wrapText="1"/>
    </xf>
    <xf numFmtId="0" fontId="4" fillId="32" borderId="0" xfId="0" applyFont="1" applyFill="1" applyAlignment="1">
      <alignment vertical="center" wrapText="1"/>
    </xf>
    <xf numFmtId="0" fontId="4" fillId="32" borderId="57" xfId="0" applyFont="1" applyFill="1" applyBorder="1" applyAlignment="1">
      <alignment vertical="center" wrapText="1"/>
    </xf>
    <xf numFmtId="0" fontId="4" fillId="32" borderId="27" xfId="0" applyFont="1" applyFill="1" applyBorder="1" applyAlignment="1">
      <alignment vertical="center" wrapText="1"/>
    </xf>
    <xf numFmtId="0" fontId="4" fillId="32" borderId="58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0" fontId="4" fillId="32" borderId="120" xfId="0" applyFont="1" applyFill="1" applyBorder="1" applyAlignment="1">
      <alignment vertical="center" wrapText="1"/>
    </xf>
    <xf numFmtId="0" fontId="4" fillId="32" borderId="32" xfId="0" applyFont="1" applyFill="1" applyBorder="1" applyAlignment="1">
      <alignment vertical="center" wrapText="1"/>
    </xf>
    <xf numFmtId="0" fontId="4" fillId="32" borderId="120" xfId="0" applyFont="1" applyFill="1" applyBorder="1" applyAlignment="1">
      <alignment vertical="top" wrapText="1"/>
    </xf>
    <xf numFmtId="0" fontId="4" fillId="32" borderId="32" xfId="0" applyFont="1" applyFill="1" applyBorder="1" applyAlignment="1">
      <alignment vertical="top" wrapText="1"/>
    </xf>
    <xf numFmtId="0" fontId="4" fillId="32" borderId="29" xfId="0" applyFont="1" applyFill="1" applyBorder="1" applyAlignment="1">
      <alignment vertical="center" wrapText="1"/>
    </xf>
    <xf numFmtId="0" fontId="4" fillId="32" borderId="88" xfId="0" applyFont="1" applyFill="1" applyBorder="1" applyAlignment="1">
      <alignment vertical="center" wrapText="1"/>
    </xf>
    <xf numFmtId="2" fontId="4" fillId="32" borderId="120" xfId="0" applyNumberFormat="1" applyFont="1" applyFill="1" applyBorder="1" applyAlignment="1">
      <alignment vertical="top" wrapText="1"/>
    </xf>
    <xf numFmtId="0" fontId="4" fillId="32" borderId="29" xfId="0" applyFont="1" applyFill="1" applyBorder="1" applyAlignment="1">
      <alignment vertical="top" wrapText="1"/>
    </xf>
    <xf numFmtId="0" fontId="4" fillId="32" borderId="88" xfId="0" applyFont="1" applyFill="1" applyBorder="1" applyAlignment="1">
      <alignment vertical="top" wrapText="1"/>
    </xf>
    <xf numFmtId="0" fontId="4" fillId="32" borderId="121" xfId="0" applyFont="1" applyFill="1" applyBorder="1" applyAlignment="1">
      <alignment vertical="center" wrapText="1"/>
    </xf>
    <xf numFmtId="0" fontId="4" fillId="32" borderId="26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30" xfId="0" applyFont="1" applyFill="1" applyBorder="1" applyAlignment="1">
      <alignment vertical="center" wrapText="1"/>
    </xf>
    <xf numFmtId="0" fontId="4" fillId="32" borderId="33" xfId="0" applyFont="1" applyFill="1" applyBorder="1" applyAlignment="1">
      <alignment vertical="center" wrapText="1"/>
    </xf>
    <xf numFmtId="10" fontId="4" fillId="48" borderId="120" xfId="64" applyNumberFormat="1" applyFont="1" applyFill="1" applyBorder="1" applyAlignment="1">
      <alignment horizontal="right" vertical="top" wrapText="1" indent="1"/>
    </xf>
    <xf numFmtId="10" fontId="4" fillId="48" borderId="29" xfId="64" applyNumberFormat="1" applyFont="1" applyFill="1" applyBorder="1" applyAlignment="1">
      <alignment horizontal="right" vertical="top" wrapText="1" indent="1"/>
    </xf>
    <xf numFmtId="10" fontId="4" fillId="48" borderId="88" xfId="64" applyNumberFormat="1" applyFont="1" applyFill="1" applyBorder="1" applyAlignment="1">
      <alignment horizontal="right" vertical="top" wrapText="1" indent="1"/>
    </xf>
    <xf numFmtId="10" fontId="4" fillId="48" borderId="120" xfId="64" applyNumberFormat="1" applyFont="1" applyFill="1" applyBorder="1" applyAlignment="1">
      <alignment vertical="top" wrapText="1"/>
    </xf>
    <xf numFmtId="10" fontId="4" fillId="48" borderId="88" xfId="64" applyNumberFormat="1" applyFont="1" applyFill="1" applyBorder="1" applyAlignment="1">
      <alignment vertical="top" wrapText="1"/>
    </xf>
    <xf numFmtId="10" fontId="4" fillId="32" borderId="57" xfId="0" applyNumberFormat="1" applyFont="1" applyFill="1" applyBorder="1" applyAlignment="1">
      <alignment vertical="center" wrapText="1"/>
    </xf>
    <xf numFmtId="10" fontId="4" fillId="32" borderId="58" xfId="0" applyNumberFormat="1" applyFont="1" applyFill="1" applyBorder="1" applyAlignment="1">
      <alignment vertical="center" wrapText="1"/>
    </xf>
    <xf numFmtId="0" fontId="4" fillId="32" borderId="122" xfId="0" applyFont="1" applyFill="1" applyBorder="1" applyAlignment="1">
      <alignment vertical="center" wrapText="1"/>
    </xf>
    <xf numFmtId="0" fontId="4" fillId="32" borderId="91" xfId="0" applyFont="1" applyFill="1" applyBorder="1" applyAlignment="1">
      <alignment vertical="center" wrapText="1"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3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200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10" fontId="4" fillId="32" borderId="0" xfId="64" applyNumberFormat="1" applyFont="1" applyFill="1" applyBorder="1" applyAlignment="1" applyProtection="1">
      <alignment horizontal="center" vertical="center" wrapText="1"/>
      <protection/>
    </xf>
    <xf numFmtId="10" fontId="4" fillId="42" borderId="40" xfId="64" applyNumberFormat="1" applyFont="1" applyFill="1" applyBorder="1" applyAlignment="1">
      <alignment horizontal="center" vertical="top" wrapText="1"/>
    </xf>
    <xf numFmtId="10" fontId="4" fillId="42" borderId="24" xfId="64" applyNumberFormat="1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vertical="center" wrapText="1"/>
    </xf>
    <xf numFmtId="4" fontId="4" fillId="32" borderId="120" xfId="0" applyNumberFormat="1" applyFont="1" applyFill="1" applyBorder="1" applyAlignment="1">
      <alignment vertical="top" wrapText="1"/>
    </xf>
    <xf numFmtId="0" fontId="4" fillId="32" borderId="25" xfId="0" applyFont="1" applyFill="1" applyBorder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6" fillId="32" borderId="57" xfId="0" applyFont="1" applyFill="1" applyBorder="1" applyAlignment="1">
      <alignment vertical="center" wrapText="1"/>
    </xf>
    <xf numFmtId="0" fontId="6" fillId="32" borderId="27" xfId="0" applyFont="1" applyFill="1" applyBorder="1" applyAlignment="1">
      <alignment vertical="center" wrapText="1"/>
    </xf>
    <xf numFmtId="0" fontId="6" fillId="32" borderId="58" xfId="0" applyFont="1" applyFill="1" applyBorder="1" applyAlignment="1">
      <alignment vertical="center" wrapText="1"/>
    </xf>
    <xf numFmtId="0" fontId="4" fillId="32" borderId="123" xfId="0" applyFont="1" applyFill="1" applyBorder="1" applyAlignment="1">
      <alignment vertical="center" wrapText="1"/>
    </xf>
    <xf numFmtId="10" fontId="4" fillId="48" borderId="25" xfId="64" applyNumberFormat="1" applyFont="1" applyFill="1" applyBorder="1" applyAlignment="1">
      <alignment vertical="top" wrapText="1"/>
    </xf>
    <xf numFmtId="2" fontId="4" fillId="32" borderId="25" xfId="0" applyNumberFormat="1" applyFont="1" applyFill="1" applyBorder="1" applyAlignment="1">
      <alignment vertical="top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 applyProtection="1">
      <alignment horizontal="left"/>
      <protection/>
    </xf>
    <xf numFmtId="0" fontId="4" fillId="37" borderId="27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12" fillId="37" borderId="25" xfId="0" applyFont="1" applyFill="1" applyBorder="1" applyAlignment="1" applyProtection="1">
      <alignment horizontal="center" vertical="center" wrapText="1"/>
      <protection/>
    </xf>
    <xf numFmtId="0" fontId="12" fillId="37" borderId="32" xfId="0" applyFont="1" applyFill="1" applyBorder="1" applyAlignment="1" applyProtection="1">
      <alignment horizontal="center" vertical="center" wrapText="1"/>
      <protection/>
    </xf>
    <xf numFmtId="0" fontId="12" fillId="37" borderId="25" xfId="0" applyFont="1" applyFill="1" applyBorder="1" applyAlignment="1" applyProtection="1">
      <alignment horizontal="center" vertical="center"/>
      <protection/>
    </xf>
    <xf numFmtId="0" fontId="12" fillId="37" borderId="32" xfId="0" applyFont="1" applyFill="1" applyBorder="1" applyAlignment="1" applyProtection="1">
      <alignment horizontal="center" vertical="center"/>
      <protection/>
    </xf>
    <xf numFmtId="0" fontId="12" fillId="32" borderId="0" xfId="0" applyFont="1" applyFill="1" applyBorder="1" applyAlignment="1" applyProtection="1">
      <alignment horizontal="left"/>
      <protection/>
    </xf>
    <xf numFmtId="0" fontId="12" fillId="37" borderId="57" xfId="0" applyFont="1" applyFill="1" applyBorder="1" applyAlignment="1" applyProtection="1">
      <alignment horizontal="center" vertical="center" wrapText="1"/>
      <protection/>
    </xf>
    <xf numFmtId="0" fontId="12" fillId="37" borderId="58" xfId="0" applyFont="1" applyFill="1" applyBorder="1" applyAlignment="1" applyProtection="1">
      <alignment horizontal="center" vertical="center" wrapText="1"/>
      <protection/>
    </xf>
    <xf numFmtId="0" fontId="7" fillId="42" borderId="10" xfId="56" applyFont="1" applyFill="1" applyBorder="1" applyAlignment="1" applyProtection="1">
      <alignment horizontal="center"/>
      <protection/>
    </xf>
    <xf numFmtId="0" fontId="6" fillId="37" borderId="11" xfId="56" applyFont="1" applyFill="1" applyBorder="1" applyAlignment="1" applyProtection="1">
      <alignment horizontal="center" vertical="center" wrapText="1"/>
      <protection/>
    </xf>
    <xf numFmtId="0" fontId="6" fillId="37" borderId="10" xfId="56" applyFont="1" applyFill="1" applyBorder="1" applyAlignment="1" applyProtection="1">
      <alignment horizontal="center" vertical="center" wrapText="1"/>
      <protection/>
    </xf>
    <xf numFmtId="0" fontId="6" fillId="37" borderId="43" xfId="56" applyFont="1" applyFill="1" applyBorder="1" applyAlignment="1" applyProtection="1">
      <alignment horizontal="center" vertical="center" wrapText="1"/>
      <protection/>
    </xf>
    <xf numFmtId="0" fontId="6" fillId="37" borderId="12" xfId="56" applyFont="1" applyFill="1" applyBorder="1" applyAlignment="1" applyProtection="1">
      <alignment horizontal="center" vertical="center" wrapText="1"/>
      <protection/>
    </xf>
    <xf numFmtId="0" fontId="6" fillId="37" borderId="46" xfId="56" applyFont="1" applyFill="1" applyBorder="1" applyAlignment="1" applyProtection="1">
      <alignment horizontal="center" vertical="center"/>
      <protection/>
    </xf>
    <xf numFmtId="0" fontId="6" fillId="37" borderId="44" xfId="56" applyFont="1" applyFill="1" applyBorder="1" applyAlignment="1" applyProtection="1">
      <alignment horizontal="center" vertical="center"/>
      <protection/>
    </xf>
    <xf numFmtId="0" fontId="6" fillId="37" borderId="11" xfId="56" applyNumberFormat="1" applyFont="1" applyFill="1" applyBorder="1" applyAlignment="1" applyProtection="1">
      <alignment horizontal="center" vertical="center" wrapText="1"/>
      <protection/>
    </xf>
    <xf numFmtId="0" fontId="6" fillId="37" borderId="10" xfId="56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49" fontId="6" fillId="32" borderId="0" xfId="53" applyNumberFormat="1" applyFont="1" applyFill="1" applyBorder="1" applyAlignment="1" applyProtection="1">
      <alignment horizontal="left"/>
      <protection/>
    </xf>
    <xf numFmtId="0" fontId="6" fillId="41" borderId="0" xfId="0" applyFont="1" applyFill="1" applyAlignment="1" applyProtection="1">
      <alignment horizontal="left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1" fontId="4" fillId="32" borderId="15" xfId="0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А" xfId="55"/>
    <cellStyle name="Обычный_Исламское окно к ПРО  МКК (2)" xfId="56"/>
    <cellStyle name="Обычный_Книга1" xfId="57"/>
    <cellStyle name="Обычный_Книга2121212" xfId="58"/>
    <cellStyle name="Обычный_Общая част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0">
      <selection activeCell="C15" sqref="C15"/>
    </sheetView>
  </sheetViews>
  <sheetFormatPr defaultColWidth="9.140625" defaultRowHeight="12.75"/>
  <cols>
    <col min="1" max="1" width="15.7109375" style="667" customWidth="1"/>
    <col min="2" max="2" width="13.28125" style="667" customWidth="1"/>
    <col min="3" max="8" width="9.140625" style="667" customWidth="1"/>
    <col min="9" max="9" width="13.140625" style="667" customWidth="1"/>
    <col min="10" max="16384" width="9.140625" style="667" customWidth="1"/>
  </cols>
  <sheetData>
    <row r="1" ht="12.75">
      <c r="A1" s="841">
        <v>43374</v>
      </c>
    </row>
    <row r="2" spans="1:10" ht="12.75">
      <c r="A2" s="842" t="s">
        <v>186</v>
      </c>
      <c r="B2" s="843"/>
      <c r="C2" s="1429" t="s">
        <v>1050</v>
      </c>
      <c r="D2" s="1429"/>
      <c r="E2" s="1429"/>
      <c r="F2" s="844"/>
      <c r="G2" s="1430" t="s">
        <v>187</v>
      </c>
      <c r="H2" s="1430"/>
      <c r="I2" s="1431"/>
      <c r="J2" s="845"/>
    </row>
    <row r="3" spans="1:10" ht="12.75">
      <c r="A3" s="846"/>
      <c r="B3" s="296"/>
      <c r="C3" s="1385" t="s">
        <v>1051</v>
      </c>
      <c r="D3" s="1385"/>
      <c r="E3" s="1386"/>
      <c r="F3" s="847"/>
      <c r="G3" s="1432" t="s">
        <v>188</v>
      </c>
      <c r="H3" s="1432"/>
      <c r="I3" s="1433"/>
      <c r="J3" s="845"/>
    </row>
    <row r="4" spans="1:10" ht="12.75">
      <c r="A4" s="846"/>
      <c r="B4" s="296"/>
      <c r="C4" s="847"/>
      <c r="D4" s="847"/>
      <c r="E4" s="296"/>
      <c r="F4" s="847"/>
      <c r="G4" s="1432" t="s">
        <v>189</v>
      </c>
      <c r="H4" s="1432"/>
      <c r="I4" s="1433"/>
      <c r="J4" s="845"/>
    </row>
    <row r="5" spans="1:10" ht="12.75">
      <c r="A5" s="846"/>
      <c r="B5" s="296"/>
      <c r="C5" s="296"/>
      <c r="D5" s="296"/>
      <c r="E5" s="296"/>
      <c r="F5" s="847"/>
      <c r="G5" s="1432" t="s">
        <v>190</v>
      </c>
      <c r="H5" s="1432"/>
      <c r="I5" s="1433"/>
      <c r="J5" s="845"/>
    </row>
    <row r="6" spans="1:10" ht="12.75">
      <c r="A6" s="1436" t="s">
        <v>927</v>
      </c>
      <c r="B6" s="1437"/>
      <c r="C6" s="1437"/>
      <c r="D6" s="1437"/>
      <c r="E6" s="1437"/>
      <c r="F6" s="1437"/>
      <c r="G6" s="1437"/>
      <c r="H6" s="296"/>
      <c r="I6" s="850"/>
      <c r="J6" s="845"/>
    </row>
    <row r="7" spans="1:10" ht="12.75">
      <c r="A7" s="849"/>
      <c r="B7" s="72"/>
      <c r="C7" s="72"/>
      <c r="D7" s="72"/>
      <c r="E7" s="72"/>
      <c r="F7" s="72"/>
      <c r="G7" s="72"/>
      <c r="H7" s="296"/>
      <c r="I7" s="850"/>
      <c r="J7" s="845"/>
    </row>
    <row r="8" spans="1:10" ht="13.5" thickBot="1">
      <c r="A8" s="1438"/>
      <c r="B8" s="1439"/>
      <c r="C8" s="847"/>
      <c r="D8" s="296"/>
      <c r="E8" s="343" t="s">
        <v>191</v>
      </c>
      <c r="F8" s="1388"/>
      <c r="G8" s="342"/>
      <c r="H8" s="296"/>
      <c r="I8" s="850"/>
      <c r="J8" s="845"/>
    </row>
    <row r="9" spans="1:10" ht="12.75">
      <c r="A9" s="846" t="s">
        <v>192</v>
      </c>
      <c r="B9" s="847"/>
      <c r="C9" s="847"/>
      <c r="D9" s="296"/>
      <c r="E9" s="296" t="s">
        <v>193</v>
      </c>
      <c r="F9" s="296"/>
      <c r="G9" s="296"/>
      <c r="H9" s="296"/>
      <c r="I9" s="850"/>
      <c r="J9" s="845"/>
    </row>
    <row r="10" spans="1:10" ht="12.75">
      <c r="A10" s="846"/>
      <c r="B10" s="296"/>
      <c r="C10" s="296"/>
      <c r="D10" s="296"/>
      <c r="E10" s="296"/>
      <c r="F10" s="296"/>
      <c r="G10" s="296"/>
      <c r="H10" s="296"/>
      <c r="I10" s="850"/>
      <c r="J10" s="845"/>
    </row>
    <row r="11" spans="1:10" ht="12.75">
      <c r="A11" s="846" t="s">
        <v>194</v>
      </c>
      <c r="B11" s="1438"/>
      <c r="C11" s="1439"/>
      <c r="D11" s="847"/>
      <c r="E11" s="296" t="s">
        <v>195</v>
      </c>
      <c r="F11" s="1438"/>
      <c r="G11" s="1439"/>
      <c r="H11" s="296"/>
      <c r="I11" s="850"/>
      <c r="J11" s="845"/>
    </row>
    <row r="12" spans="1:10" ht="12.75">
      <c r="A12" s="846"/>
      <c r="B12" s="296" t="s">
        <v>196</v>
      </c>
      <c r="C12" s="847"/>
      <c r="D12" s="296"/>
      <c r="E12" s="296"/>
      <c r="F12" s="1408" t="s">
        <v>197</v>
      </c>
      <c r="G12" s="1408"/>
      <c r="H12" s="296"/>
      <c r="I12" s="850"/>
      <c r="J12" s="845"/>
    </row>
    <row r="13" spans="1:10" ht="12.75">
      <c r="A13" s="846"/>
      <c r="B13" s="296"/>
      <c r="C13" s="296"/>
      <c r="D13" s="296"/>
      <c r="E13" s="296"/>
      <c r="F13" s="296"/>
      <c r="G13" s="296"/>
      <c r="H13" s="296"/>
      <c r="I13" s="850"/>
      <c r="J13" s="845"/>
    </row>
    <row r="14" spans="1:10" ht="12.75">
      <c r="A14" s="1434" t="s">
        <v>198</v>
      </c>
      <c r="B14" s="1435"/>
      <c r="C14" s="1435"/>
      <c r="D14" s="1435"/>
      <c r="E14" s="1435"/>
      <c r="F14" s="296"/>
      <c r="G14" s="296"/>
      <c r="H14" s="296"/>
      <c r="I14" s="850"/>
      <c r="J14" s="845"/>
    </row>
    <row r="15" spans="1:10" ht="12.75">
      <c r="A15" s="846"/>
      <c r="B15" s="296"/>
      <c r="C15" s="296"/>
      <c r="D15" s="296"/>
      <c r="E15" s="296"/>
      <c r="F15" s="296"/>
      <c r="G15" s="296"/>
      <c r="H15" s="296"/>
      <c r="I15" s="850"/>
      <c r="J15" s="845"/>
    </row>
    <row r="16" spans="1:10" ht="13.5" thickBot="1">
      <c r="A16" s="1423" t="s">
        <v>199</v>
      </c>
      <c r="B16" s="1408"/>
      <c r="C16" s="1408"/>
      <c r="D16" s="296"/>
      <c r="E16" s="1388"/>
      <c r="F16" s="1408" t="s">
        <v>200</v>
      </c>
      <c r="G16" s="1408"/>
      <c r="H16" s="1408"/>
      <c r="I16" s="850"/>
      <c r="J16" s="845"/>
    </row>
    <row r="17" spans="1:10" ht="13.5" thickBot="1">
      <c r="A17" s="846"/>
      <c r="B17" s="296"/>
      <c r="C17" s="296"/>
      <c r="D17" s="296"/>
      <c r="E17" s="342"/>
      <c r="F17" s="1408" t="s">
        <v>201</v>
      </c>
      <c r="G17" s="1408"/>
      <c r="H17" s="1408"/>
      <c r="I17" s="850"/>
      <c r="J17" s="845"/>
    </row>
    <row r="18" spans="1:10" ht="12.75">
      <c r="A18" s="846"/>
      <c r="B18" s="296"/>
      <c r="C18" s="296"/>
      <c r="D18" s="296"/>
      <c r="E18" s="296"/>
      <c r="F18" s="1408" t="s">
        <v>202</v>
      </c>
      <c r="G18" s="1408"/>
      <c r="H18" s="1408"/>
      <c r="I18" s="850"/>
      <c r="J18" s="845"/>
    </row>
    <row r="19" spans="1:10" ht="12.75">
      <c r="A19" s="1423" t="s">
        <v>203</v>
      </c>
      <c r="B19" s="1408"/>
      <c r="C19" s="847"/>
      <c r="D19" s="847"/>
      <c r="E19" s="847"/>
      <c r="F19" s="847"/>
      <c r="G19" s="847"/>
      <c r="H19" s="847"/>
      <c r="I19" s="850"/>
      <c r="J19" s="845"/>
    </row>
    <row r="20" spans="1:10" ht="13.5" thickBot="1">
      <c r="A20" s="851" t="s">
        <v>204</v>
      </c>
      <c r="B20" s="1427"/>
      <c r="C20" s="1428"/>
      <c r="D20" s="1428"/>
      <c r="E20" s="1428"/>
      <c r="F20" s="1428"/>
      <c r="G20" s="1428"/>
      <c r="H20" s="1428"/>
      <c r="I20" s="850"/>
      <c r="J20" s="845"/>
    </row>
    <row r="21" spans="1:10" ht="13.5" thickBot="1">
      <c r="A21" s="846"/>
      <c r="B21" s="342"/>
      <c r="C21" s="1425"/>
      <c r="D21" s="1425"/>
      <c r="E21" s="1425"/>
      <c r="F21" s="1425"/>
      <c r="G21" s="1425"/>
      <c r="H21" s="1425"/>
      <c r="I21" s="850"/>
      <c r="J21" s="845"/>
    </row>
    <row r="22" spans="1:10" ht="12.75">
      <c r="A22" s="846"/>
      <c r="B22" s="296" t="s">
        <v>926</v>
      </c>
      <c r="C22" s="847"/>
      <c r="D22" s="296"/>
      <c r="E22" s="296"/>
      <c r="F22" s="296"/>
      <c r="G22" s="296"/>
      <c r="H22" s="296"/>
      <c r="I22" s="850"/>
      <c r="J22" s="845"/>
    </row>
    <row r="23" spans="1:10" ht="12.75">
      <c r="A23" s="846"/>
      <c r="B23" s="296"/>
      <c r="C23" s="1389"/>
      <c r="D23" s="296" t="s">
        <v>9</v>
      </c>
      <c r="E23" s="296"/>
      <c r="F23" s="296"/>
      <c r="G23" s="296"/>
      <c r="H23" s="296"/>
      <c r="I23" s="850"/>
      <c r="J23" s="845"/>
    </row>
    <row r="24" spans="1:10" ht="12.75">
      <c r="A24" s="846"/>
      <c r="B24" s="296"/>
      <c r="C24" s="847"/>
      <c r="D24" s="296" t="s">
        <v>10</v>
      </c>
      <c r="E24" s="296"/>
      <c r="F24" s="296"/>
      <c r="G24" s="296"/>
      <c r="H24" s="296"/>
      <c r="I24" s="850"/>
      <c r="J24" s="845"/>
    </row>
    <row r="25" spans="1:10" ht="12.75">
      <c r="A25" s="846"/>
      <c r="B25" s="296"/>
      <c r="C25" s="847"/>
      <c r="D25" s="296" t="s">
        <v>11</v>
      </c>
      <c r="E25" s="296"/>
      <c r="F25" s="296"/>
      <c r="G25" s="296"/>
      <c r="H25" s="296"/>
      <c r="I25" s="850"/>
      <c r="J25" s="845"/>
    </row>
    <row r="26" spans="1:10" ht="12.75">
      <c r="A26" s="846"/>
      <c r="B26" s="296"/>
      <c r="C26" s="847"/>
      <c r="D26" s="296" t="s">
        <v>12</v>
      </c>
      <c r="E26" s="296"/>
      <c r="F26" s="296"/>
      <c r="G26" s="296"/>
      <c r="H26" s="296"/>
      <c r="I26" s="850"/>
      <c r="J26" s="845"/>
    </row>
    <row r="27" spans="1:10" ht="12.75">
      <c r="A27" s="846"/>
      <c r="B27" s="296"/>
      <c r="C27" s="1426" t="s">
        <v>205</v>
      </c>
      <c r="D27" s="1426"/>
      <c r="E27" s="1426"/>
      <c r="F27" s="1426"/>
      <c r="G27" s="296"/>
      <c r="H27" s="296"/>
      <c r="I27" s="850"/>
      <c r="J27" s="845"/>
    </row>
    <row r="28" spans="1:10" ht="12.75">
      <c r="A28" s="1423" t="s">
        <v>206</v>
      </c>
      <c r="B28" s="1408"/>
      <c r="C28" s="1408"/>
      <c r="D28" s="1408"/>
      <c r="E28" s="1408"/>
      <c r="F28" s="1408"/>
      <c r="G28" s="1408"/>
      <c r="H28" s="1408"/>
      <c r="I28" s="1424"/>
      <c r="J28" s="845"/>
    </row>
    <row r="29" spans="1:10" ht="12.75">
      <c r="A29" s="1423" t="s">
        <v>207</v>
      </c>
      <c r="B29" s="1408"/>
      <c r="C29" s="1408"/>
      <c r="D29" s="1408"/>
      <c r="E29" s="1408"/>
      <c r="F29" s="1408"/>
      <c r="G29" s="1408"/>
      <c r="H29" s="1408"/>
      <c r="I29" s="1424"/>
      <c r="J29" s="845"/>
    </row>
    <row r="30" spans="1:10" ht="12.75">
      <c r="A30" s="1423" t="s">
        <v>208</v>
      </c>
      <c r="B30" s="1408"/>
      <c r="C30" s="1408"/>
      <c r="D30" s="1408"/>
      <c r="E30" s="1408"/>
      <c r="F30" s="1408"/>
      <c r="G30" s="1408"/>
      <c r="H30" s="1408"/>
      <c r="I30" s="1424"/>
      <c r="J30" s="845"/>
    </row>
    <row r="31" spans="1:10" ht="12.75">
      <c r="A31" s="1423" t="s">
        <v>209</v>
      </c>
      <c r="B31" s="1408"/>
      <c r="C31" s="852"/>
      <c r="D31" s="852"/>
      <c r="E31" s="852"/>
      <c r="F31" s="852"/>
      <c r="G31" s="296"/>
      <c r="H31" s="296"/>
      <c r="I31" s="850"/>
      <c r="J31" s="845"/>
    </row>
    <row r="32" spans="1:10" ht="12.75">
      <c r="A32" s="846"/>
      <c r="B32" s="296"/>
      <c r="C32" s="852"/>
      <c r="D32" s="852"/>
      <c r="E32" s="852"/>
      <c r="F32" s="852"/>
      <c r="G32" s="296"/>
      <c r="H32" s="296"/>
      <c r="I32" s="850"/>
      <c r="J32" s="845"/>
    </row>
    <row r="33" spans="1:10" ht="13.5" thickBot="1">
      <c r="A33" s="1423" t="s">
        <v>210</v>
      </c>
      <c r="B33" s="1408"/>
      <c r="C33" s="1408"/>
      <c r="D33" s="1408"/>
      <c r="E33" s="853"/>
      <c r="F33" s="72"/>
      <c r="G33" s="1390"/>
      <c r="H33" s="847"/>
      <c r="I33" s="848"/>
      <c r="J33" s="845"/>
    </row>
    <row r="34" spans="1:10" ht="12.75">
      <c r="A34" s="846"/>
      <c r="B34" s="296"/>
      <c r="C34" s="296"/>
      <c r="D34" s="296"/>
      <c r="E34" s="1408" t="s">
        <v>211</v>
      </c>
      <c r="F34" s="1408"/>
      <c r="G34" s="296" t="s">
        <v>212</v>
      </c>
      <c r="H34" s="847"/>
      <c r="I34" s="848"/>
      <c r="J34" s="845"/>
    </row>
    <row r="35" spans="1:10" ht="13.5" thickBot="1">
      <c r="A35" s="1423" t="s">
        <v>213</v>
      </c>
      <c r="B35" s="1408"/>
      <c r="C35" s="296"/>
      <c r="D35" s="296"/>
      <c r="E35" s="853"/>
      <c r="F35" s="72"/>
      <c r="G35" s="1390"/>
      <c r="H35" s="847"/>
      <c r="I35" s="848"/>
      <c r="J35" s="845"/>
    </row>
    <row r="36" spans="1:10" ht="12.75">
      <c r="A36" s="846"/>
      <c r="B36" s="296"/>
      <c r="C36" s="296"/>
      <c r="D36" s="296"/>
      <c r="E36" s="1408" t="s">
        <v>211</v>
      </c>
      <c r="F36" s="1408"/>
      <c r="G36" s="296" t="s">
        <v>212</v>
      </c>
      <c r="H36" s="847"/>
      <c r="I36" s="848"/>
      <c r="J36" s="845"/>
    </row>
    <row r="37" spans="1:10" ht="12.75">
      <c r="A37" s="846"/>
      <c r="B37" s="296"/>
      <c r="C37" s="296"/>
      <c r="D37" s="296"/>
      <c r="E37" s="296"/>
      <c r="F37" s="296"/>
      <c r="G37" s="296"/>
      <c r="H37" s="847"/>
      <c r="I37" s="848"/>
      <c r="J37" s="845"/>
    </row>
    <row r="38" spans="1:10" ht="13.5" thickBot="1">
      <c r="A38" s="1423" t="s">
        <v>214</v>
      </c>
      <c r="B38" s="1408"/>
      <c r="C38" s="296"/>
      <c r="D38" s="296"/>
      <c r="E38" s="1390"/>
      <c r="F38" s="853"/>
      <c r="G38" s="853"/>
      <c r="H38" s="847"/>
      <c r="I38" s="848"/>
      <c r="J38" s="845"/>
    </row>
    <row r="39" spans="1:10" ht="12.75">
      <c r="A39" s="846"/>
      <c r="B39" s="296"/>
      <c r="C39" s="296"/>
      <c r="D39" s="296"/>
      <c r="E39" s="1400" t="s">
        <v>215</v>
      </c>
      <c r="F39" s="1400"/>
      <c r="G39" s="1400"/>
      <c r="H39" s="847"/>
      <c r="I39" s="848"/>
      <c r="J39" s="845"/>
    </row>
    <row r="40" spans="1:10" ht="13.5" thickBot="1">
      <c r="A40" s="846"/>
      <c r="B40" s="296"/>
      <c r="C40" s="296"/>
      <c r="D40" s="296"/>
      <c r="E40" s="296"/>
      <c r="F40" s="296"/>
      <c r="G40" s="296"/>
      <c r="H40" s="296"/>
      <c r="I40" s="850"/>
      <c r="J40" s="845"/>
    </row>
    <row r="41" spans="1:10" ht="13.5" thickBot="1">
      <c r="A41" s="1416" t="s">
        <v>216</v>
      </c>
      <c r="B41" s="1417"/>
      <c r="C41" s="1417"/>
      <c r="D41" s="1420"/>
      <c r="E41" s="1421"/>
      <c r="F41" s="1422"/>
      <c r="G41" s="1421"/>
      <c r="H41" s="1409"/>
      <c r="I41" s="1410"/>
      <c r="J41" s="845"/>
    </row>
    <row r="42" spans="1:10" ht="12.75">
      <c r="A42" s="1418"/>
      <c r="B42" s="1419"/>
      <c r="C42" s="1419"/>
      <c r="D42" s="1415" t="s">
        <v>217</v>
      </c>
      <c r="E42" s="1415"/>
      <c r="F42" s="1415" t="s">
        <v>218</v>
      </c>
      <c r="G42" s="1415"/>
      <c r="H42" s="1400" t="s">
        <v>219</v>
      </c>
      <c r="I42" s="1401"/>
      <c r="J42" s="845"/>
    </row>
    <row r="43" spans="1:10" ht="13.5" thickBot="1">
      <c r="A43" s="854"/>
      <c r="B43" s="855"/>
      <c r="C43" s="855"/>
      <c r="D43" s="855"/>
      <c r="E43" s="855"/>
      <c r="F43" s="855"/>
      <c r="G43" s="855"/>
      <c r="H43" s="855"/>
      <c r="I43" s="856"/>
      <c r="J43" s="845"/>
    </row>
    <row r="44" spans="1:10" ht="12.75">
      <c r="A44" s="846" t="s">
        <v>1052</v>
      </c>
      <c r="B44" s="857"/>
      <c r="C44" s="857"/>
      <c r="D44" s="857"/>
      <c r="E44" s="857"/>
      <c r="F44" s="857"/>
      <c r="G44" s="857"/>
      <c r="H44" s="857"/>
      <c r="I44" s="858"/>
      <c r="J44" s="845"/>
    </row>
    <row r="45" spans="1:10" ht="13.5" thickBot="1">
      <c r="A45" s="846"/>
      <c r="B45" s="296"/>
      <c r="C45" s="296"/>
      <c r="D45" s="296"/>
      <c r="E45" s="296"/>
      <c r="F45" s="296"/>
      <c r="G45" s="296"/>
      <c r="H45" s="296"/>
      <c r="I45" s="850"/>
      <c r="J45" s="845"/>
    </row>
    <row r="46" spans="1:10" ht="25.5" customHeight="1" thickBot="1">
      <c r="A46" s="1411" t="s">
        <v>220</v>
      </c>
      <c r="B46" s="1412"/>
      <c r="C46" s="859" t="s">
        <v>219</v>
      </c>
      <c r="D46" s="1413" t="s">
        <v>221</v>
      </c>
      <c r="E46" s="1414"/>
      <c r="F46" s="859" t="s">
        <v>219</v>
      </c>
      <c r="G46" s="1413" t="s">
        <v>222</v>
      </c>
      <c r="H46" s="1414"/>
      <c r="I46" s="860" t="s">
        <v>219</v>
      </c>
      <c r="J46" s="845"/>
    </row>
    <row r="47" spans="1:10" ht="12.75">
      <c r="A47" s="1396"/>
      <c r="B47" s="1397"/>
      <c r="C47" s="1402"/>
      <c r="D47" s="1404"/>
      <c r="E47" s="1397"/>
      <c r="F47" s="1402"/>
      <c r="G47" s="1404"/>
      <c r="H47" s="1397"/>
      <c r="I47" s="1406"/>
      <c r="J47" s="845"/>
    </row>
    <row r="48" spans="1:10" ht="13.5" thickBot="1">
      <c r="A48" s="1398"/>
      <c r="B48" s="1399"/>
      <c r="C48" s="1403"/>
      <c r="D48" s="1405"/>
      <c r="E48" s="1399"/>
      <c r="F48" s="1403"/>
      <c r="G48" s="1405"/>
      <c r="H48" s="1399"/>
      <c r="I48" s="1407"/>
      <c r="J48" s="845"/>
    </row>
  </sheetData>
  <sheetProtection password="C7AC" sheet="1"/>
  <mergeCells count="45">
    <mergeCell ref="G4:I4"/>
    <mergeCell ref="A14:E14"/>
    <mergeCell ref="A6:G6"/>
    <mergeCell ref="A8:B8"/>
    <mergeCell ref="B11:C11"/>
    <mergeCell ref="F11:G11"/>
    <mergeCell ref="G5:I5"/>
    <mergeCell ref="F12:G12"/>
    <mergeCell ref="C2:E2"/>
    <mergeCell ref="G2:I2"/>
    <mergeCell ref="G3:I3"/>
    <mergeCell ref="A38:B38"/>
    <mergeCell ref="E39:G39"/>
    <mergeCell ref="A31:B31"/>
    <mergeCell ref="E36:F36"/>
    <mergeCell ref="E34:F34"/>
    <mergeCell ref="A35:B35"/>
    <mergeCell ref="A30:I30"/>
    <mergeCell ref="A33:D33"/>
    <mergeCell ref="A28:I28"/>
    <mergeCell ref="A29:I29"/>
    <mergeCell ref="A19:B19"/>
    <mergeCell ref="A16:C16"/>
    <mergeCell ref="C21:H21"/>
    <mergeCell ref="C27:F27"/>
    <mergeCell ref="F16:H16"/>
    <mergeCell ref="B20:H20"/>
    <mergeCell ref="F17:H17"/>
    <mergeCell ref="F18:H18"/>
    <mergeCell ref="H41:I41"/>
    <mergeCell ref="A46:B46"/>
    <mergeCell ref="D46:E46"/>
    <mergeCell ref="G46:H46"/>
    <mergeCell ref="D42:E42"/>
    <mergeCell ref="F42:G42"/>
    <mergeCell ref="A41:C42"/>
    <mergeCell ref="D41:E41"/>
    <mergeCell ref="F41:G41"/>
    <mergeCell ref="A47:B48"/>
    <mergeCell ref="H42:I42"/>
    <mergeCell ref="C47:C48"/>
    <mergeCell ref="D47:E48"/>
    <mergeCell ref="F47:F48"/>
    <mergeCell ref="G47:H48"/>
    <mergeCell ref="I47:I4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7.00390625" style="33" customWidth="1"/>
    <col min="2" max="2" width="63.7109375" style="29" customWidth="1"/>
    <col min="3" max="4" width="19.28125" style="29" customWidth="1"/>
    <col min="5" max="16384" width="9.140625" style="29" customWidth="1"/>
  </cols>
  <sheetData>
    <row r="1" spans="2:4" ht="12.75">
      <c r="B1" s="3" t="s">
        <v>780</v>
      </c>
      <c r="C1" s="4"/>
      <c r="D1" s="656" t="s">
        <v>223</v>
      </c>
    </row>
    <row r="2" spans="2:4" ht="13.5" thickBot="1">
      <c r="B2" s="3" t="s">
        <v>916</v>
      </c>
      <c r="C2" s="6"/>
      <c r="D2" s="498" t="s">
        <v>224</v>
      </c>
    </row>
    <row r="3" spans="1:4" ht="28.5" customHeight="1">
      <c r="A3" s="657" t="s">
        <v>230</v>
      </c>
      <c r="B3" s="658" t="s">
        <v>225</v>
      </c>
      <c r="C3" s="658" t="s">
        <v>226</v>
      </c>
      <c r="D3" s="659" t="s">
        <v>231</v>
      </c>
    </row>
    <row r="4" spans="1:4" ht="12.75">
      <c r="A4" s="660">
        <v>1</v>
      </c>
      <c r="B4" s="481" t="s">
        <v>828</v>
      </c>
      <c r="C4" s="661"/>
      <c r="D4" s="662"/>
    </row>
    <row r="5" spans="1:4" ht="12.75">
      <c r="A5" s="660">
        <v>2</v>
      </c>
      <c r="B5" s="481" t="s">
        <v>871</v>
      </c>
      <c r="C5" s="661"/>
      <c r="D5" s="662"/>
    </row>
    <row r="6" spans="1:4" ht="12.75">
      <c r="A6" s="660">
        <v>3</v>
      </c>
      <c r="B6" s="481" t="s">
        <v>829</v>
      </c>
      <c r="C6" s="661"/>
      <c r="D6" s="662"/>
    </row>
    <row r="7" spans="1:4" ht="12.75">
      <c r="A7" s="663">
        <v>4</v>
      </c>
      <c r="B7" s="664" t="s">
        <v>872</v>
      </c>
      <c r="C7" s="661"/>
      <c r="D7" s="662"/>
    </row>
    <row r="8" spans="1:4" ht="12.75">
      <c r="A8" s="663">
        <v>5</v>
      </c>
      <c r="B8" s="11" t="s">
        <v>830</v>
      </c>
      <c r="C8" s="661"/>
      <c r="D8" s="662"/>
    </row>
    <row r="9" spans="1:4" ht="12.75">
      <c r="A9" s="665">
        <v>6</v>
      </c>
      <c r="B9" s="90" t="s">
        <v>831</v>
      </c>
      <c r="C9" s="759">
        <f>SUM(C4:C8)</f>
        <v>0</v>
      </c>
      <c r="D9" s="759">
        <f>SUM(D4:D8)</f>
        <v>0</v>
      </c>
    </row>
    <row r="11" ht="12.75">
      <c r="B11" s="29" t="s">
        <v>229</v>
      </c>
    </row>
    <row r="13" ht="12.75">
      <c r="B13" s="29" t="s">
        <v>229</v>
      </c>
    </row>
    <row r="14" ht="12.75">
      <c r="A14" s="29"/>
    </row>
  </sheetData>
  <sheetProtection password="C7AC" sheet="1"/>
  <conditionalFormatting sqref="D10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D4:D8"/>
  </dataValidations>
  <printOptions/>
  <pageMargins left="0.7" right="0.7" top="0.75" bottom="0.75" header="0.3" footer="0.3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28125" style="898" bestFit="1" customWidth="1"/>
    <col min="2" max="2" width="54.7109375" style="700" customWidth="1"/>
    <col min="3" max="4" width="15.421875" style="700" customWidth="1"/>
    <col min="5" max="16384" width="9.140625" style="700" customWidth="1"/>
  </cols>
  <sheetData>
    <row r="1" spans="1:4" s="722" customFormat="1" ht="15.75" customHeight="1">
      <c r="A1" s="873"/>
      <c r="B1" s="88" t="s">
        <v>780</v>
      </c>
      <c r="C1" s="874"/>
      <c r="D1" s="871"/>
    </row>
    <row r="2" spans="1:4" s="722" customFormat="1" ht="18.75" customHeight="1">
      <c r="A2" s="873"/>
      <c r="B2" s="88" t="s">
        <v>942</v>
      </c>
      <c r="C2" s="875"/>
      <c r="D2" s="871"/>
    </row>
    <row r="3" spans="1:4" s="722" customFormat="1" ht="18.75" customHeight="1">
      <c r="A3" s="873"/>
      <c r="B3" s="88"/>
      <c r="C3" s="875"/>
      <c r="D3" s="871"/>
    </row>
    <row r="4" spans="1:4" s="884" customFormat="1" ht="16.5" thickBot="1">
      <c r="A4" s="904"/>
      <c r="B4" s="905" t="s">
        <v>980</v>
      </c>
      <c r="C4" s="903"/>
      <c r="D4" s="903"/>
    </row>
    <row r="5" spans="1:4" s="908" customFormat="1" ht="31.5">
      <c r="A5" s="910" t="s">
        <v>230</v>
      </c>
      <c r="B5" s="911" t="s">
        <v>225</v>
      </c>
      <c r="C5" s="911" t="s">
        <v>226</v>
      </c>
      <c r="D5" s="912" t="s">
        <v>231</v>
      </c>
    </row>
    <row r="6" spans="1:4" s="870" customFormat="1" ht="12.75">
      <c r="A6" s="893">
        <v>1</v>
      </c>
      <c r="B6" s="869" t="s">
        <v>981</v>
      </c>
      <c r="C6" s="1053"/>
      <c r="D6" s="1254"/>
    </row>
    <row r="7" spans="1:4" s="870" customFormat="1" ht="12.75">
      <c r="A7" s="893">
        <v>2</v>
      </c>
      <c r="B7" s="869" t="s">
        <v>982</v>
      </c>
      <c r="C7" s="1053"/>
      <c r="D7" s="1254"/>
    </row>
    <row r="8" spans="1:4" s="870" customFormat="1" ht="12.75">
      <c r="A8" s="893">
        <v>3</v>
      </c>
      <c r="B8" s="869" t="s">
        <v>829</v>
      </c>
      <c r="C8" s="1053"/>
      <c r="D8" s="1254"/>
    </row>
    <row r="9" spans="1:4" s="870" customFormat="1" ht="12.75">
      <c r="A9" s="893">
        <v>4</v>
      </c>
      <c r="B9" s="869" t="s">
        <v>872</v>
      </c>
      <c r="C9" s="1053"/>
      <c r="D9" s="1254"/>
    </row>
    <row r="10" spans="1:4" s="870" customFormat="1" ht="12.75">
      <c r="A10" s="893">
        <v>5</v>
      </c>
      <c r="B10" s="869" t="s">
        <v>830</v>
      </c>
      <c r="C10" s="1053"/>
      <c r="D10" s="1254"/>
    </row>
    <row r="11" spans="1:4" s="888" customFormat="1" ht="13.5" thickBot="1">
      <c r="A11" s="913">
        <v>6</v>
      </c>
      <c r="B11" s="914" t="s">
        <v>983</v>
      </c>
      <c r="C11" s="1260">
        <f>SUM(C6:C10)</f>
        <v>0</v>
      </c>
      <c r="D11" s="1261">
        <f>SUM(D6:D10)</f>
        <v>0</v>
      </c>
    </row>
    <row r="12" spans="1:4" s="870" customFormat="1" ht="18.75" customHeight="1" thickBot="1">
      <c r="A12" s="907"/>
      <c r="B12" s="1467" t="s">
        <v>984</v>
      </c>
      <c r="C12" s="1467"/>
      <c r="D12" s="1467"/>
    </row>
    <row r="13" spans="1:4" s="909" customFormat="1" ht="31.5">
      <c r="A13" s="910" t="s">
        <v>230</v>
      </c>
      <c r="B13" s="911" t="s">
        <v>225</v>
      </c>
      <c r="C13" s="911" t="s">
        <v>226</v>
      </c>
      <c r="D13" s="912" t="s">
        <v>231</v>
      </c>
    </row>
    <row r="14" spans="1:4" s="870" customFormat="1" ht="12.75">
      <c r="A14" s="917">
        <v>1</v>
      </c>
      <c r="B14" s="918" t="s">
        <v>985</v>
      </c>
      <c r="C14" s="1262">
        <f>SUM(C15:C18)</f>
        <v>0</v>
      </c>
      <c r="D14" s="1263">
        <f>SUM(D15:D18)</f>
        <v>0</v>
      </c>
    </row>
    <row r="15" spans="1:4" s="870" customFormat="1" ht="12.75">
      <c r="A15" s="893"/>
      <c r="B15" s="869" t="s">
        <v>986</v>
      </c>
      <c r="C15" s="1053"/>
      <c r="D15" s="1254"/>
    </row>
    <row r="16" spans="1:4" s="870" customFormat="1" ht="12.75">
      <c r="A16" s="893"/>
      <c r="B16" s="869" t="s">
        <v>987</v>
      </c>
      <c r="C16" s="1053"/>
      <c r="D16" s="1254"/>
    </row>
    <row r="17" spans="1:4" s="870" customFormat="1" ht="12.75">
      <c r="A17" s="893"/>
      <c r="B17" s="869" t="s">
        <v>988</v>
      </c>
      <c r="C17" s="1053"/>
      <c r="D17" s="1254"/>
    </row>
    <row r="18" spans="1:4" s="870" customFormat="1" ht="12.75">
      <c r="A18" s="893"/>
      <c r="B18" s="869" t="s">
        <v>989</v>
      </c>
      <c r="C18" s="1053"/>
      <c r="D18" s="1254"/>
    </row>
    <row r="19" spans="1:4" s="870" customFormat="1" ht="12.75">
      <c r="A19" s="893">
        <v>2</v>
      </c>
      <c r="B19" s="869" t="s">
        <v>990</v>
      </c>
      <c r="C19" s="1053"/>
      <c r="D19" s="1254"/>
    </row>
    <row r="20" spans="1:4" s="870" customFormat="1" ht="12.75">
      <c r="A20" s="917">
        <v>3</v>
      </c>
      <c r="B20" s="918" t="s">
        <v>991</v>
      </c>
      <c r="C20" s="1262">
        <f>C14-C19</f>
        <v>0</v>
      </c>
      <c r="D20" s="1263">
        <f>D14-D19</f>
        <v>0</v>
      </c>
    </row>
    <row r="21" spans="1:4" s="870" customFormat="1" ht="12.75">
      <c r="A21" s="917">
        <v>4</v>
      </c>
      <c r="B21" s="918" t="s">
        <v>992</v>
      </c>
      <c r="C21" s="1262">
        <f>SUM(C22:C25)</f>
        <v>0</v>
      </c>
      <c r="D21" s="1263">
        <f>SUM(D22:D25)</f>
        <v>0</v>
      </c>
    </row>
    <row r="22" spans="1:4" s="870" customFormat="1" ht="12.75">
      <c r="A22" s="893"/>
      <c r="B22" s="869" t="s">
        <v>993</v>
      </c>
      <c r="C22" s="1053"/>
      <c r="D22" s="1254"/>
    </row>
    <row r="23" spans="1:4" s="870" customFormat="1" ht="12.75">
      <c r="A23" s="893"/>
      <c r="B23" s="869" t="s">
        <v>994</v>
      </c>
      <c r="C23" s="1053"/>
      <c r="D23" s="1254"/>
    </row>
    <row r="24" spans="1:4" s="870" customFormat="1" ht="12.75">
      <c r="A24" s="893"/>
      <c r="B24" s="869" t="s">
        <v>995</v>
      </c>
      <c r="C24" s="1053"/>
      <c r="D24" s="1254"/>
    </row>
    <row r="25" spans="1:4" s="870" customFormat="1" ht="13.5" thickBot="1">
      <c r="A25" s="896"/>
      <c r="B25" s="877" t="s">
        <v>996</v>
      </c>
      <c r="C25" s="1264"/>
      <c r="D25" s="1265"/>
    </row>
    <row r="26" s="722" customFormat="1" ht="12.75">
      <c r="A26" s="897"/>
    </row>
    <row r="27" spans="1:2" s="722" customFormat="1" ht="12.75">
      <c r="A27" s="897"/>
      <c r="B27" s="722" t="s">
        <v>998</v>
      </c>
    </row>
    <row r="28" s="722" customFormat="1" ht="12.75">
      <c r="A28" s="897"/>
    </row>
    <row r="29" spans="1:2" s="722" customFormat="1" ht="12.75">
      <c r="A29" s="897"/>
      <c r="B29" s="722" t="s">
        <v>998</v>
      </c>
    </row>
    <row r="30" s="722" customFormat="1" ht="12.75">
      <c r="A30" s="897"/>
    </row>
  </sheetData>
  <sheetProtection password="C7AC" sheet="1"/>
  <mergeCells count="1"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8.7109375" style="666" customWidth="1"/>
    <col min="2" max="2" width="25.421875" style="667" customWidth="1"/>
    <col min="3" max="4" width="10.140625" style="667" customWidth="1"/>
    <col min="5" max="7" width="11.28125" style="667" customWidth="1"/>
    <col min="8" max="8" width="11.57421875" style="667" customWidth="1"/>
    <col min="9" max="9" width="11.00390625" style="667" customWidth="1"/>
    <col min="10" max="10" width="18.28125" style="667" customWidth="1"/>
    <col min="11" max="16384" width="9.140625" style="667" customWidth="1"/>
  </cols>
  <sheetData>
    <row r="1" spans="1:2" s="1082" customFormat="1" ht="12.75">
      <c r="A1" s="1175"/>
      <c r="B1" s="1176" t="s">
        <v>780</v>
      </c>
    </row>
    <row r="2" ht="12.75">
      <c r="B2" s="49" t="s">
        <v>294</v>
      </c>
    </row>
    <row r="4" spans="1:10" s="1233" customFormat="1" ht="42">
      <c r="A4" s="1234" t="s">
        <v>230</v>
      </c>
      <c r="B4" s="1235"/>
      <c r="C4" s="1236" t="s">
        <v>295</v>
      </c>
      <c r="D4" s="1236" t="s">
        <v>832</v>
      </c>
      <c r="E4" s="1237" t="s">
        <v>833</v>
      </c>
      <c r="F4" s="1237"/>
      <c r="G4" s="1238" t="s">
        <v>296</v>
      </c>
      <c r="H4" s="1238" t="s">
        <v>667</v>
      </c>
      <c r="I4" s="1237" t="s">
        <v>803</v>
      </c>
      <c r="J4" s="1237" t="s">
        <v>297</v>
      </c>
    </row>
    <row r="5" spans="1:10" s="1239" customFormat="1" ht="21">
      <c r="A5" s="1234"/>
      <c r="B5" s="1235"/>
      <c r="C5" s="1236"/>
      <c r="D5" s="1236"/>
      <c r="E5" s="1237" t="s">
        <v>924</v>
      </c>
      <c r="F5" s="1237" t="s">
        <v>925</v>
      </c>
      <c r="G5" s="1238"/>
      <c r="H5" s="1238"/>
      <c r="I5" s="1237"/>
      <c r="J5" s="1237"/>
    </row>
    <row r="6" spans="1:10" s="1239" customFormat="1" ht="12.75">
      <c r="A6" s="1240"/>
      <c r="B6" s="1241">
        <v>1</v>
      </c>
      <c r="C6" s="1242">
        <v>2</v>
      </c>
      <c r="D6" s="1242">
        <v>3</v>
      </c>
      <c r="E6" s="1241">
        <v>4</v>
      </c>
      <c r="F6" s="1241">
        <v>5</v>
      </c>
      <c r="G6" s="1243">
        <v>6</v>
      </c>
      <c r="H6" s="1243">
        <v>7</v>
      </c>
      <c r="I6" s="1241">
        <v>8</v>
      </c>
      <c r="J6" s="1241">
        <v>9</v>
      </c>
    </row>
    <row r="7" spans="1:10" ht="12.75">
      <c r="A7" s="57">
        <v>1</v>
      </c>
      <c r="B7" s="51" t="s">
        <v>301</v>
      </c>
      <c r="C7" s="52">
        <f>C8+C9+C10+C11+C12</f>
        <v>0</v>
      </c>
      <c r="D7" s="52">
        <f>D8+D9+D10+D11+D12</f>
        <v>0</v>
      </c>
      <c r="E7" s="53"/>
      <c r="F7" s="53"/>
      <c r="G7" s="560"/>
      <c r="H7" s="52">
        <f>H8+H9+H10+H11+H12</f>
        <v>0</v>
      </c>
      <c r="I7" s="52"/>
      <c r="J7" s="54"/>
    </row>
    <row r="8" spans="1:10" ht="12.75">
      <c r="A8" s="668" t="s">
        <v>239</v>
      </c>
      <c r="B8" s="55" t="s">
        <v>265</v>
      </c>
      <c r="C8" s="1015"/>
      <c r="D8" s="1015"/>
      <c r="E8" s="1015"/>
      <c r="F8" s="1015"/>
      <c r="G8" s="1015"/>
      <c r="H8" s="1015"/>
      <c r="I8" s="1015"/>
      <c r="J8" s="1015"/>
    </row>
    <row r="9" spans="1:10" ht="12.75">
      <c r="A9" s="668" t="s">
        <v>240</v>
      </c>
      <c r="B9" s="56" t="s">
        <v>108</v>
      </c>
      <c r="C9" s="1015"/>
      <c r="D9" s="1015"/>
      <c r="E9" s="1015"/>
      <c r="F9" s="1015"/>
      <c r="G9" s="1015"/>
      <c r="H9" s="1015"/>
      <c r="I9" s="1015"/>
      <c r="J9" s="1015"/>
    </row>
    <row r="10" spans="1:10" ht="36">
      <c r="A10" s="668" t="s">
        <v>241</v>
      </c>
      <c r="B10" s="56" t="s">
        <v>266</v>
      </c>
      <c r="C10" s="1015"/>
      <c r="D10" s="1015"/>
      <c r="E10" s="1015"/>
      <c r="F10" s="1015"/>
      <c r="G10" s="1015"/>
      <c r="H10" s="1015"/>
      <c r="I10" s="1015"/>
      <c r="J10" s="1015"/>
    </row>
    <row r="11" spans="1:10" ht="12.75">
      <c r="A11" s="668" t="s">
        <v>242</v>
      </c>
      <c r="B11" s="56" t="s">
        <v>107</v>
      </c>
      <c r="C11" s="1015"/>
      <c r="D11" s="1015"/>
      <c r="E11" s="1015"/>
      <c r="F11" s="1015"/>
      <c r="G11" s="1015"/>
      <c r="H11" s="1015"/>
      <c r="I11" s="1015"/>
      <c r="J11" s="1015"/>
    </row>
    <row r="12" spans="1:10" ht="24">
      <c r="A12" s="668" t="s">
        <v>243</v>
      </c>
      <c r="B12" s="56" t="s">
        <v>834</v>
      </c>
      <c r="C12" s="1015"/>
      <c r="D12" s="1015"/>
      <c r="E12" s="1015"/>
      <c r="F12" s="1015"/>
      <c r="G12" s="1015"/>
      <c r="H12" s="1015"/>
      <c r="I12" s="1015"/>
      <c r="J12" s="1015"/>
    </row>
    <row r="13" spans="1:10" ht="12.75">
      <c r="A13" s="57">
        <v>2</v>
      </c>
      <c r="B13" s="51" t="s">
        <v>268</v>
      </c>
      <c r="C13" s="52"/>
      <c r="D13" s="52"/>
      <c r="E13" s="53"/>
      <c r="F13" s="53"/>
      <c r="G13" s="560"/>
      <c r="H13" s="52"/>
      <c r="I13" s="52"/>
      <c r="J13" s="54"/>
    </row>
    <row r="14" spans="1:10" ht="12.75">
      <c r="A14" s="57">
        <v>3</v>
      </c>
      <c r="B14" s="51" t="s">
        <v>276</v>
      </c>
      <c r="C14" s="52"/>
      <c r="D14" s="52"/>
      <c r="E14" s="53"/>
      <c r="F14" s="53"/>
      <c r="G14" s="560"/>
      <c r="H14" s="52"/>
      <c r="I14" s="52"/>
      <c r="J14" s="54"/>
    </row>
    <row r="15" spans="1:10" ht="40.5" customHeight="1">
      <c r="A15" s="669">
        <v>4</v>
      </c>
      <c r="B15" s="556" t="s">
        <v>817</v>
      </c>
      <c r="C15" s="1015"/>
      <c r="D15" s="1015"/>
      <c r="E15" s="1015"/>
      <c r="F15" s="1015"/>
      <c r="G15" s="1015"/>
      <c r="H15" s="1015"/>
      <c r="I15" s="1015"/>
      <c r="J15" s="1015"/>
    </row>
    <row r="16" spans="1:10" ht="52.5" customHeight="1">
      <c r="A16" s="669">
        <v>5</v>
      </c>
      <c r="B16" s="556" t="s">
        <v>818</v>
      </c>
      <c r="C16" s="1015"/>
      <c r="D16" s="1015"/>
      <c r="E16" s="1015"/>
      <c r="F16" s="1015"/>
      <c r="G16" s="1015"/>
      <c r="H16" s="1015"/>
      <c r="I16" s="1015"/>
      <c r="J16" s="1015"/>
    </row>
    <row r="17" spans="1:10" ht="38.25">
      <c r="A17" s="57">
        <v>6</v>
      </c>
      <c r="B17" s="51" t="s">
        <v>917</v>
      </c>
      <c r="C17" s="52"/>
      <c r="D17" s="52">
        <f>'R0102'!C15+D7+D15+D16</f>
        <v>0</v>
      </c>
      <c r="E17" s="53"/>
      <c r="F17" s="53"/>
      <c r="G17" s="560"/>
      <c r="H17" s="52"/>
      <c r="I17" s="52"/>
      <c r="J17" s="54"/>
    </row>
    <row r="18" spans="1:10" s="1250" customFormat="1" ht="12.75">
      <c r="A18" s="1244"/>
      <c r="B18" s="1245" t="s">
        <v>300</v>
      </c>
      <c r="C18" s="1246"/>
      <c r="D18" s="1246">
        <f>D7+D13+D14+D15+D16+'R0102'!C15</f>
        <v>0</v>
      </c>
      <c r="E18" s="1247"/>
      <c r="F18" s="1247"/>
      <c r="G18" s="1248"/>
      <c r="H18" s="1246"/>
      <c r="I18" s="1246"/>
      <c r="J18" s="1249"/>
    </row>
    <row r="19" spans="1:4" ht="12.75">
      <c r="A19" s="33"/>
      <c r="B19" s="29"/>
      <c r="C19" s="29"/>
      <c r="D19" s="29"/>
    </row>
    <row r="20" spans="1:4" ht="12.75">
      <c r="A20" s="33"/>
      <c r="B20" s="29" t="s">
        <v>229</v>
      </c>
      <c r="C20" s="29"/>
      <c r="D20" s="29"/>
    </row>
    <row r="21" spans="1:4" ht="12.75">
      <c r="A21" s="33"/>
      <c r="B21" s="29"/>
      <c r="C21" s="29"/>
      <c r="D21" s="29"/>
    </row>
    <row r="22" spans="1:4" ht="12.75">
      <c r="A22" s="33"/>
      <c r="B22" s="29" t="s">
        <v>229</v>
      </c>
      <c r="C22" s="29"/>
      <c r="D22" s="29"/>
    </row>
  </sheetData>
  <sheetProtection password="C7AC" sheet="1"/>
  <printOptions/>
  <pageMargins left="0.75" right="0.75" top="1" bottom="1" header="0.5" footer="0.5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2.00390625" style="0" customWidth="1"/>
    <col min="3" max="3" width="13.140625" style="0" customWidth="1"/>
    <col min="6" max="6" width="10.57421875" style="0" customWidth="1"/>
  </cols>
  <sheetData>
    <row r="1" spans="1:5" s="1177" customFormat="1" ht="18" customHeight="1">
      <c r="A1" s="1176" t="s">
        <v>780</v>
      </c>
      <c r="B1" s="1082"/>
      <c r="C1" s="1082"/>
      <c r="D1" s="1082"/>
      <c r="E1" s="1082"/>
    </row>
    <row r="2" spans="1:5" ht="17.25" customHeight="1">
      <c r="A2" s="49" t="s">
        <v>999</v>
      </c>
      <c r="B2" s="667"/>
      <c r="C2" s="667"/>
      <c r="D2" s="667"/>
      <c r="E2" s="667"/>
    </row>
    <row r="4" spans="1:9" s="920" customFormat="1" ht="38.25" customHeight="1">
      <c r="A4" s="1468"/>
      <c r="B4" s="1468" t="s">
        <v>295</v>
      </c>
      <c r="C4" s="1468" t="s">
        <v>832</v>
      </c>
      <c r="D4" s="1470" t="s">
        <v>1000</v>
      </c>
      <c r="E4" s="1470"/>
      <c r="F4" s="1468" t="s">
        <v>296</v>
      </c>
      <c r="G4" s="1468" t="s">
        <v>1001</v>
      </c>
      <c r="H4" s="1468" t="s">
        <v>803</v>
      </c>
      <c r="I4" s="1468" t="s">
        <v>297</v>
      </c>
    </row>
    <row r="5" spans="1:9" s="920" customFormat="1" ht="12.75">
      <c r="A5" s="1469"/>
      <c r="B5" s="1469"/>
      <c r="C5" s="1469"/>
      <c r="D5" s="1287" t="s">
        <v>298</v>
      </c>
      <c r="E5" s="1287" t="s">
        <v>1002</v>
      </c>
      <c r="F5" s="1469"/>
      <c r="G5" s="1469"/>
      <c r="H5" s="1469"/>
      <c r="I5" s="1469"/>
    </row>
    <row r="6" spans="1:9" s="919" customFormat="1" ht="12.75">
      <c r="A6" s="1286">
        <v>1</v>
      </c>
      <c r="B6" s="1286">
        <v>2</v>
      </c>
      <c r="C6" s="1286">
        <v>3</v>
      </c>
      <c r="D6" s="1286">
        <v>4</v>
      </c>
      <c r="E6" s="1286">
        <v>5</v>
      </c>
      <c r="F6" s="1286">
        <v>6</v>
      </c>
      <c r="G6" s="1286">
        <v>7</v>
      </c>
      <c r="H6" s="1286">
        <v>8</v>
      </c>
      <c r="I6" s="1286">
        <v>9</v>
      </c>
    </row>
    <row r="7" spans="1:9" s="772" customFormat="1" ht="12.75">
      <c r="A7" s="921" t="s">
        <v>1003</v>
      </c>
      <c r="B7" s="1266">
        <f>SUM(B8:B12)</f>
        <v>0</v>
      </c>
      <c r="C7" s="1266">
        <f>SUM(C8:C12)</f>
        <v>0</v>
      </c>
      <c r="D7" s="1266"/>
      <c r="E7" s="1266"/>
      <c r="F7" s="1266"/>
      <c r="G7" s="1266"/>
      <c r="H7" s="1266"/>
      <c r="I7" s="1266"/>
    </row>
    <row r="8" spans="1:9" s="772" customFormat="1" ht="12.75">
      <c r="A8" s="771" t="s">
        <v>974</v>
      </c>
      <c r="B8" s="1251"/>
      <c r="C8" s="1251"/>
      <c r="D8" s="1251"/>
      <c r="E8" s="1251"/>
      <c r="F8" s="1251"/>
      <c r="G8" s="1251"/>
      <c r="H8" s="1251"/>
      <c r="I8" s="1251"/>
    </row>
    <row r="9" spans="1:9" s="772" customFormat="1" ht="12.75">
      <c r="A9" s="771" t="s">
        <v>109</v>
      </c>
      <c r="B9" s="1251"/>
      <c r="C9" s="1251"/>
      <c r="D9" s="1251"/>
      <c r="E9" s="1251"/>
      <c r="F9" s="1251"/>
      <c r="G9" s="1251"/>
      <c r="H9" s="1251"/>
      <c r="I9" s="1251"/>
    </row>
    <row r="10" spans="1:9" s="772" customFormat="1" ht="25.5">
      <c r="A10" s="771" t="s">
        <v>975</v>
      </c>
      <c r="B10" s="1251"/>
      <c r="C10" s="1251"/>
      <c r="D10" s="1251"/>
      <c r="E10" s="1251"/>
      <c r="F10" s="1251"/>
      <c r="G10" s="1251"/>
      <c r="H10" s="1251"/>
      <c r="I10" s="1251"/>
    </row>
    <row r="11" spans="1:9" s="772" customFormat="1" ht="12.75">
      <c r="A11" s="771" t="s">
        <v>110</v>
      </c>
      <c r="B11" s="1251"/>
      <c r="C11" s="1251"/>
      <c r="D11" s="1251"/>
      <c r="E11" s="1251"/>
      <c r="F11" s="1251"/>
      <c r="G11" s="1251"/>
      <c r="H11" s="1251"/>
      <c r="I11" s="1251"/>
    </row>
    <row r="12" spans="1:9" s="772" customFormat="1" ht="12.75">
      <c r="A12" s="771" t="s">
        <v>976</v>
      </c>
      <c r="B12" s="1251"/>
      <c r="C12" s="1251"/>
      <c r="D12" s="1251"/>
      <c r="E12" s="1251"/>
      <c r="F12" s="1251"/>
      <c r="G12" s="1251"/>
      <c r="H12" s="1251"/>
      <c r="I12" s="1251"/>
    </row>
    <row r="13" spans="1:9" s="772" customFormat="1" ht="12.75">
      <c r="A13" s="771" t="s">
        <v>1004</v>
      </c>
      <c r="B13" s="1251"/>
      <c r="C13" s="1251"/>
      <c r="D13" s="1251"/>
      <c r="E13" s="1251"/>
      <c r="F13" s="1251"/>
      <c r="G13" s="1251"/>
      <c r="H13" s="1251"/>
      <c r="I13" s="1251"/>
    </row>
    <row r="14" spans="1:9" s="772" customFormat="1" ht="12.75">
      <c r="A14" s="771" t="s">
        <v>1005</v>
      </c>
      <c r="B14" s="1251"/>
      <c r="C14" s="1251"/>
      <c r="D14" s="1251"/>
      <c r="E14" s="1251"/>
      <c r="F14" s="1251"/>
      <c r="G14" s="1251"/>
      <c r="H14" s="1251"/>
      <c r="I14" s="1251"/>
    </row>
    <row r="15" spans="1:9" s="772" customFormat="1" ht="25.5">
      <c r="A15" s="771" t="s">
        <v>1006</v>
      </c>
      <c r="B15" s="1251"/>
      <c r="C15" s="1251"/>
      <c r="D15" s="1251"/>
      <c r="E15" s="1251"/>
      <c r="F15" s="1251"/>
      <c r="G15" s="1251"/>
      <c r="H15" s="1251"/>
      <c r="I15" s="1251"/>
    </row>
    <row r="16" spans="1:9" s="772" customFormat="1" ht="25.5">
      <c r="A16" s="771" t="s">
        <v>1007</v>
      </c>
      <c r="B16" s="1251"/>
      <c r="C16" s="1251"/>
      <c r="D16" s="1251"/>
      <c r="E16" s="1251"/>
      <c r="F16" s="1251"/>
      <c r="G16" s="1251"/>
      <c r="H16" s="1251"/>
      <c r="I16" s="1251"/>
    </row>
    <row r="17" spans="1:9" s="772" customFormat="1" ht="25.5">
      <c r="A17" s="771" t="s">
        <v>1008</v>
      </c>
      <c r="B17" s="1251">
        <f>B15+B16+'R0102'!C15</f>
        <v>0</v>
      </c>
      <c r="C17" s="1251"/>
      <c r="D17" s="1251"/>
      <c r="E17" s="1251"/>
      <c r="F17" s="1251"/>
      <c r="G17" s="1251"/>
      <c r="H17" s="1251"/>
      <c r="I17" s="1251"/>
    </row>
    <row r="18" spans="1:9" s="922" customFormat="1" ht="12.75">
      <c r="A18" s="923" t="s">
        <v>300</v>
      </c>
      <c r="B18" s="1267">
        <f>B7+B13+B14+B16+B17</f>
        <v>0</v>
      </c>
      <c r="C18" s="1267"/>
      <c r="D18" s="1267"/>
      <c r="E18" s="1267"/>
      <c r="F18" s="1267"/>
      <c r="G18" s="1267"/>
      <c r="H18" s="1267"/>
      <c r="I18" s="1267"/>
    </row>
    <row r="20" s="722" customFormat="1" ht="12.75">
      <c r="A20" s="722" t="s">
        <v>229</v>
      </c>
    </row>
    <row r="21" s="722" customFormat="1" ht="12.75"/>
    <row r="22" s="722" customFormat="1" ht="12.75">
      <c r="A22" s="722" t="s">
        <v>229</v>
      </c>
    </row>
  </sheetData>
  <sheetProtection password="C7AC" sheet="1"/>
  <mergeCells count="8">
    <mergeCell ref="B4:B5"/>
    <mergeCell ref="A4:A5"/>
    <mergeCell ref="D4:E4"/>
    <mergeCell ref="I4:I5"/>
    <mergeCell ref="H4:H5"/>
    <mergeCell ref="G4:G5"/>
    <mergeCell ref="F4:F5"/>
    <mergeCell ref="C4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85" zoomScalePageLayoutView="0" workbookViewId="0" topLeftCell="A1">
      <selection activeCell="C9" sqref="C9:J10"/>
    </sheetView>
  </sheetViews>
  <sheetFormatPr defaultColWidth="9.140625" defaultRowHeight="12.75"/>
  <cols>
    <col min="1" max="1" width="2.8515625" style="222" bestFit="1" customWidth="1"/>
    <col min="2" max="2" width="37.00390625" style="1" customWidth="1"/>
    <col min="3" max="3" width="10.140625" style="1" customWidth="1"/>
    <col min="4" max="5" width="11.28125" style="1" customWidth="1"/>
    <col min="6" max="6" width="11.57421875" style="1" customWidth="1"/>
    <col min="7" max="7" width="13.28125" style="1" customWidth="1"/>
    <col min="8" max="8" width="18.57421875" style="1" customWidth="1"/>
    <col min="9" max="9" width="16.140625" style="1" customWidth="1"/>
    <col min="10" max="10" width="11.00390625" style="1" customWidth="1"/>
    <col min="11" max="16384" width="9.140625" style="1" customWidth="1"/>
  </cols>
  <sheetData>
    <row r="1" ht="12.75">
      <c r="B1" s="3" t="s">
        <v>780</v>
      </c>
    </row>
    <row r="3" ht="13.5" thickBot="1">
      <c r="B3" s="49" t="s">
        <v>302</v>
      </c>
    </row>
    <row r="4" spans="1:10" s="1213" customFormat="1" ht="42" customHeight="1">
      <c r="A4" s="1279" t="s">
        <v>230</v>
      </c>
      <c r="B4" s="1280" t="s">
        <v>303</v>
      </c>
      <c r="C4" s="1471" t="s">
        <v>304</v>
      </c>
      <c r="D4" s="1472"/>
      <c r="E4" s="1471" t="s">
        <v>305</v>
      </c>
      <c r="F4" s="1472"/>
      <c r="G4" s="1471" t="s">
        <v>306</v>
      </c>
      <c r="H4" s="1472"/>
      <c r="I4" s="1473" t="s">
        <v>307</v>
      </c>
      <c r="J4" s="1474"/>
    </row>
    <row r="5" spans="1:10" ht="21">
      <c r="A5" s="1240"/>
      <c r="B5" s="1241"/>
      <c r="C5" s="1281" t="s">
        <v>298</v>
      </c>
      <c r="D5" s="1281" t="s">
        <v>299</v>
      </c>
      <c r="E5" s="1281" t="s">
        <v>298</v>
      </c>
      <c r="F5" s="1281" t="s">
        <v>299</v>
      </c>
      <c r="G5" s="1281" t="s">
        <v>298</v>
      </c>
      <c r="H5" s="1281" t="s">
        <v>299</v>
      </c>
      <c r="I5" s="1281" t="s">
        <v>308</v>
      </c>
      <c r="J5" s="1282" t="s">
        <v>309</v>
      </c>
    </row>
    <row r="6" spans="1:10" ht="12.75">
      <c r="A6" s="1283"/>
      <c r="B6" s="1284"/>
      <c r="C6" s="1241">
        <v>1</v>
      </c>
      <c r="D6" s="1241">
        <v>2</v>
      </c>
      <c r="E6" s="1241">
        <v>3</v>
      </c>
      <c r="F6" s="1241">
        <v>4</v>
      </c>
      <c r="G6" s="1241">
        <v>5</v>
      </c>
      <c r="H6" s="1241">
        <v>6</v>
      </c>
      <c r="I6" s="1241">
        <v>7</v>
      </c>
      <c r="J6" s="1285">
        <v>8</v>
      </c>
    </row>
    <row r="7" spans="1:10" ht="12.75">
      <c r="A7" s="495">
        <v>1</v>
      </c>
      <c r="B7" s="63" t="s">
        <v>310</v>
      </c>
      <c r="C7" s="61"/>
      <c r="D7" s="61"/>
      <c r="E7" s="61"/>
      <c r="F7" s="61"/>
      <c r="G7" s="61"/>
      <c r="H7" s="61"/>
      <c r="I7" s="61"/>
      <c r="J7" s="62"/>
    </row>
    <row r="8" spans="1:10" ht="12.75">
      <c r="A8" s="495">
        <v>2</v>
      </c>
      <c r="B8" s="63" t="s">
        <v>311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495">
        <v>3</v>
      </c>
      <c r="B9" s="63" t="s">
        <v>312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495">
        <v>4</v>
      </c>
      <c r="B10" s="63" t="s">
        <v>313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495">
        <v>5</v>
      </c>
      <c r="B11" s="63" t="s">
        <v>314</v>
      </c>
      <c r="C11" s="61"/>
      <c r="D11" s="61"/>
      <c r="E11" s="61"/>
      <c r="F11" s="61"/>
      <c r="G11" s="61"/>
      <c r="H11" s="61"/>
      <c r="I11" s="61"/>
      <c r="J11" s="62"/>
    </row>
    <row r="12" spans="1:3" ht="12.75">
      <c r="A12" s="33"/>
      <c r="B12" s="29"/>
      <c r="C12" s="29"/>
    </row>
    <row r="13" spans="1:10" s="60" customFormat="1" ht="12.75">
      <c r="A13" s="33"/>
      <c r="B13" s="29" t="s">
        <v>229</v>
      </c>
      <c r="C13" s="29"/>
      <c r="D13" s="58"/>
      <c r="E13" s="58"/>
      <c r="F13" s="58"/>
      <c r="G13" s="58"/>
      <c r="H13" s="58"/>
      <c r="I13" s="59"/>
      <c r="J13" s="59"/>
    </row>
    <row r="14" spans="1:10" s="60" customFormat="1" ht="12.75">
      <c r="A14" s="33"/>
      <c r="B14" s="29"/>
      <c r="C14" s="29"/>
      <c r="D14" s="59"/>
      <c r="E14" s="59"/>
      <c r="F14" s="59"/>
      <c r="G14" s="59"/>
      <c r="H14" s="59"/>
      <c r="I14" s="59"/>
      <c r="J14" s="59"/>
    </row>
    <row r="15" spans="1:3" ht="12.75">
      <c r="A15" s="33"/>
      <c r="B15" s="29" t="s">
        <v>229</v>
      </c>
      <c r="C15" s="29"/>
    </row>
  </sheetData>
  <sheetProtection password="C7AC" sheet="1"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120" zoomScaleNormal="13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38.00390625" style="925" customWidth="1"/>
    <col min="2" max="10" width="9.140625" style="925" customWidth="1"/>
    <col min="11" max="11" width="11.28125" style="925" customWidth="1"/>
    <col min="12" max="16384" width="9.140625" style="700" customWidth="1"/>
  </cols>
  <sheetData>
    <row r="1" spans="1:11" s="1181" customFormat="1" ht="12.75">
      <c r="A1" s="1178" t="s">
        <v>780</v>
      </c>
      <c r="B1" s="1178"/>
      <c r="C1" s="1179"/>
      <c r="D1" s="1179"/>
      <c r="E1" s="1179"/>
      <c r="F1" s="1180"/>
      <c r="G1" s="1180"/>
      <c r="H1" s="1180"/>
      <c r="I1" s="1180"/>
      <c r="J1" s="1180"/>
      <c r="K1" s="1180"/>
    </row>
    <row r="2" spans="1:5" ht="12.75">
      <c r="A2" s="924"/>
      <c r="B2" s="924"/>
      <c r="C2" s="924"/>
      <c r="D2" s="924"/>
      <c r="E2" s="924"/>
    </row>
    <row r="3" spans="1:5" ht="12.75">
      <c r="A3" s="926" t="s">
        <v>1009</v>
      </c>
      <c r="B3" s="926"/>
      <c r="C3" s="924"/>
      <c r="D3" s="924"/>
      <c r="E3" s="924"/>
    </row>
    <row r="5" spans="1:11" s="1277" customFormat="1" ht="42" customHeight="1">
      <c r="A5" s="1477" t="s">
        <v>303</v>
      </c>
      <c r="B5" s="1475" t="s">
        <v>1010</v>
      </c>
      <c r="C5" s="1476"/>
      <c r="D5" s="1475" t="s">
        <v>305</v>
      </c>
      <c r="E5" s="1476"/>
      <c r="F5" s="1475" t="s">
        <v>1011</v>
      </c>
      <c r="G5" s="1476"/>
      <c r="H5" s="1475" t="s">
        <v>1034</v>
      </c>
      <c r="I5" s="1476"/>
      <c r="J5" s="1475" t="s">
        <v>1012</v>
      </c>
      <c r="K5" s="1476"/>
    </row>
    <row r="6" spans="1:11" s="1277" customFormat="1" ht="38.25">
      <c r="A6" s="1478"/>
      <c r="B6" s="1278" t="s">
        <v>298</v>
      </c>
      <c r="C6" s="1278" t="s">
        <v>299</v>
      </c>
      <c r="D6" s="1278" t="s">
        <v>298</v>
      </c>
      <c r="E6" s="1278" t="s">
        <v>299</v>
      </c>
      <c r="F6" s="1278" t="s">
        <v>298</v>
      </c>
      <c r="G6" s="1278" t="s">
        <v>299</v>
      </c>
      <c r="H6" s="1278" t="s">
        <v>298</v>
      </c>
      <c r="I6" s="1278" t="s">
        <v>299</v>
      </c>
      <c r="J6" s="1278" t="s">
        <v>308</v>
      </c>
      <c r="K6" s="1278" t="s">
        <v>1013</v>
      </c>
    </row>
    <row r="7" spans="1:11" s="1275" customFormat="1" ht="12.75">
      <c r="A7" s="1276">
        <v>1</v>
      </c>
      <c r="B7" s="1276">
        <v>2</v>
      </c>
      <c r="C7" s="1276">
        <v>3</v>
      </c>
      <c r="D7" s="1276">
        <v>4</v>
      </c>
      <c r="E7" s="1276">
        <v>5</v>
      </c>
      <c r="F7" s="1276">
        <v>6</v>
      </c>
      <c r="G7" s="1276">
        <v>7</v>
      </c>
      <c r="H7" s="1276">
        <v>8</v>
      </c>
      <c r="I7" s="1276">
        <v>9</v>
      </c>
      <c r="J7" s="1276">
        <v>10</v>
      </c>
      <c r="K7" s="1276">
        <v>11</v>
      </c>
    </row>
    <row r="8" spans="1:11" s="928" customFormat="1" ht="12.75">
      <c r="A8" s="771" t="s">
        <v>1014</v>
      </c>
      <c r="B8" s="1268"/>
      <c r="C8" s="1268"/>
      <c r="D8" s="1272"/>
      <c r="E8" s="1272"/>
      <c r="F8" s="1274"/>
      <c r="G8" s="1274"/>
      <c r="H8" s="1274"/>
      <c r="I8" s="1274"/>
      <c r="J8" s="1268"/>
      <c r="K8" s="1268"/>
    </row>
    <row r="9" spans="1:11" s="928" customFormat="1" ht="12.75">
      <c r="A9" s="771" t="s">
        <v>1015</v>
      </c>
      <c r="B9" s="1268"/>
      <c r="C9" s="1268"/>
      <c r="D9" s="1272"/>
      <c r="E9" s="1272"/>
      <c r="F9" s="1274"/>
      <c r="G9" s="1274"/>
      <c r="H9" s="1274"/>
      <c r="I9" s="1274"/>
      <c r="J9" s="1268"/>
      <c r="K9" s="1268"/>
    </row>
    <row r="10" spans="1:11" s="928" customFormat="1" ht="12.75">
      <c r="A10" s="771" t="s">
        <v>1016</v>
      </c>
      <c r="B10" s="1268"/>
      <c r="C10" s="1268"/>
      <c r="D10" s="1272"/>
      <c r="E10" s="1272"/>
      <c r="F10" s="1274"/>
      <c r="G10" s="1274"/>
      <c r="H10" s="1274"/>
      <c r="I10" s="1274"/>
      <c r="J10" s="1268"/>
      <c r="K10" s="1268"/>
    </row>
    <row r="11" spans="1:11" s="928" customFormat="1" ht="12.75">
      <c r="A11" s="771" t="s">
        <v>1017</v>
      </c>
      <c r="B11" s="1268"/>
      <c r="C11" s="1268"/>
      <c r="D11" s="1272"/>
      <c r="E11" s="1272"/>
      <c r="F11" s="1274"/>
      <c r="G11" s="1274"/>
      <c r="H11" s="1274"/>
      <c r="I11" s="1274"/>
      <c r="J11" s="1268"/>
      <c r="K11" s="1268"/>
    </row>
    <row r="12" spans="1:11" s="928" customFormat="1" ht="12.75">
      <c r="A12" s="771" t="s">
        <v>314</v>
      </c>
      <c r="B12" s="1268"/>
      <c r="C12" s="1268"/>
      <c r="D12" s="1272"/>
      <c r="E12" s="1272"/>
      <c r="F12" s="1274"/>
      <c r="G12" s="1274"/>
      <c r="H12" s="1274"/>
      <c r="I12" s="1274"/>
      <c r="J12" s="1268"/>
      <c r="K12" s="1268"/>
    </row>
    <row r="13" spans="1:11" s="928" customFormat="1" ht="12.75">
      <c r="A13" s="929" t="s">
        <v>300</v>
      </c>
      <c r="B13" s="1269">
        <f aca="true" t="shared" si="0" ref="B13:G13">B8+B9+B10+B11+B12</f>
        <v>0</v>
      </c>
      <c r="C13" s="1269">
        <f t="shared" si="0"/>
        <v>0</v>
      </c>
      <c r="D13" s="1273">
        <f t="shared" si="0"/>
        <v>0</v>
      </c>
      <c r="E13" s="1273">
        <f t="shared" si="0"/>
        <v>0</v>
      </c>
      <c r="F13" s="1269">
        <f t="shared" si="0"/>
        <v>0</v>
      </c>
      <c r="G13" s="1269">
        <f t="shared" si="0"/>
        <v>0</v>
      </c>
      <c r="H13" s="1269"/>
      <c r="I13" s="1269"/>
      <c r="J13" s="1270">
        <f>SUM(J8:J12)</f>
        <v>0</v>
      </c>
      <c r="K13" s="1270">
        <f>SUM(K8:K12)</f>
        <v>0</v>
      </c>
    </row>
    <row r="14" spans="2:11" ht="12.75"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</row>
    <row r="15" spans="1:4" ht="12.75">
      <c r="A15" s="722" t="s">
        <v>229</v>
      </c>
      <c r="B15" s="722"/>
      <c r="C15" s="722"/>
      <c r="D15" s="722"/>
    </row>
    <row r="16" spans="1:4" ht="12.75">
      <c r="A16" s="722"/>
      <c r="B16" s="722"/>
      <c r="C16" s="722"/>
      <c r="D16" s="722"/>
    </row>
    <row r="17" spans="1:4" ht="12.75">
      <c r="A17" s="722" t="s">
        <v>229</v>
      </c>
      <c r="B17" s="722"/>
      <c r="C17" s="722"/>
      <c r="D17" s="722"/>
    </row>
  </sheetData>
  <sheetProtection password="C7AC" sheet="1"/>
  <mergeCells count="6"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80" zoomScaleSheetLayoutView="80" zoomScalePageLayoutView="0" workbookViewId="0" topLeftCell="A22">
      <selection activeCell="C56" sqref="C56:D56"/>
    </sheetView>
  </sheetViews>
  <sheetFormatPr defaultColWidth="9.140625" defaultRowHeight="12.75"/>
  <cols>
    <col min="1" max="1" width="7.8515625" style="70" customWidth="1"/>
    <col min="2" max="2" width="66.00390625" style="71" customWidth="1"/>
    <col min="3" max="3" width="16.28125" style="71" customWidth="1"/>
    <col min="4" max="4" width="16.00390625" style="71" customWidth="1"/>
    <col min="5" max="5" width="8.00390625" style="71" customWidth="1"/>
    <col min="6" max="16384" width="9.140625" style="71" customWidth="1"/>
  </cols>
  <sheetData>
    <row r="1" spans="1:2" s="1184" customFormat="1" ht="12.75">
      <c r="A1" s="1182"/>
      <c r="B1" s="1183" t="s">
        <v>781</v>
      </c>
    </row>
    <row r="2" spans="1:4" ht="12.75">
      <c r="A2" s="72"/>
      <c r="B2" s="68"/>
      <c r="C2" s="67"/>
      <c r="D2" s="67"/>
    </row>
    <row r="3" spans="1:4" s="73" customFormat="1" ht="12.75">
      <c r="A3" s="1288" t="s">
        <v>230</v>
      </c>
      <c r="B3" s="1289" t="s">
        <v>225</v>
      </c>
      <c r="C3" s="1290" t="s">
        <v>316</v>
      </c>
      <c r="D3" s="1290" t="s">
        <v>317</v>
      </c>
    </row>
    <row r="4" spans="1:4" s="73" customFormat="1" ht="12.75">
      <c r="A4" s="10"/>
      <c r="B4" s="490" t="s">
        <v>315</v>
      </c>
      <c r="C4" s="10"/>
      <c r="D4" s="10"/>
    </row>
    <row r="5" spans="1:4" ht="12.75">
      <c r="A5" s="491">
        <v>1</v>
      </c>
      <c r="B5" s="10" t="s">
        <v>323</v>
      </c>
      <c r="C5" s="670"/>
      <c r="D5" s="670"/>
    </row>
    <row r="6" spans="1:4" ht="12.75">
      <c r="A6" s="491">
        <v>2</v>
      </c>
      <c r="B6" s="10" t="s">
        <v>324</v>
      </c>
      <c r="C6" s="670"/>
      <c r="D6" s="670"/>
    </row>
    <row r="7" spans="1:4" ht="12.75">
      <c r="A7" s="491">
        <v>3</v>
      </c>
      <c r="B7" s="8" t="s">
        <v>111</v>
      </c>
      <c r="C7" s="670"/>
      <c r="D7" s="670"/>
    </row>
    <row r="8" spans="1:4" ht="12.75">
      <c r="A8" s="491">
        <v>4</v>
      </c>
      <c r="B8" s="10" t="s">
        <v>325</v>
      </c>
      <c r="C8" s="670"/>
      <c r="D8" s="670"/>
    </row>
    <row r="9" spans="1:4" ht="12.75">
      <c r="A9" s="491">
        <v>5</v>
      </c>
      <c r="B9" s="10" t="s">
        <v>326</v>
      </c>
      <c r="C9" s="670"/>
      <c r="D9" s="670"/>
    </row>
    <row r="10" spans="1:4" ht="12.75">
      <c r="A10" s="1291">
        <v>6</v>
      </c>
      <c r="B10" s="1292" t="s">
        <v>327</v>
      </c>
      <c r="C10" s="1293">
        <f>C5+C6+C7+C8+C9</f>
        <v>0</v>
      </c>
      <c r="D10" s="1293">
        <f>D5+D6+D7+D8+D9</f>
        <v>0</v>
      </c>
    </row>
    <row r="11" spans="1:4" ht="12.75">
      <c r="A11" s="10"/>
      <c r="B11" s="434" t="s">
        <v>318</v>
      </c>
      <c r="C11" s="10"/>
      <c r="D11" s="10"/>
    </row>
    <row r="12" spans="1:4" s="1184" customFormat="1" ht="12.75">
      <c r="A12" s="1185">
        <v>7</v>
      </c>
      <c r="B12" s="1186" t="s">
        <v>328</v>
      </c>
      <c r="C12" s="670"/>
      <c r="D12" s="670"/>
    </row>
    <row r="13" spans="1:4" s="1184" customFormat="1" ht="12.75">
      <c r="A13" s="1185">
        <v>8</v>
      </c>
      <c r="B13" s="1188" t="s">
        <v>329</v>
      </c>
      <c r="C13" s="670"/>
      <c r="D13" s="670"/>
    </row>
    <row r="14" spans="1:4" ht="12.75">
      <c r="A14" s="491">
        <v>9</v>
      </c>
      <c r="B14" s="8" t="s">
        <v>330</v>
      </c>
      <c r="C14" s="670"/>
      <c r="D14" s="670"/>
    </row>
    <row r="15" spans="1:4" ht="12.75">
      <c r="A15" s="491">
        <v>10</v>
      </c>
      <c r="B15" s="9" t="s">
        <v>331</v>
      </c>
      <c r="C15" s="670"/>
      <c r="D15" s="670"/>
    </row>
    <row r="16" spans="1:4" ht="25.5">
      <c r="A16" s="491">
        <v>11</v>
      </c>
      <c r="B16" s="202" t="s">
        <v>332</v>
      </c>
      <c r="C16" s="670"/>
      <c r="D16" s="670"/>
    </row>
    <row r="17" spans="1:4" ht="25.5">
      <c r="A17" s="571" t="s">
        <v>918</v>
      </c>
      <c r="B17" s="202" t="s">
        <v>819</v>
      </c>
      <c r="C17" s="670"/>
      <c r="D17" s="670"/>
    </row>
    <row r="18" spans="1:4" ht="25.5">
      <c r="A18" s="571" t="s">
        <v>919</v>
      </c>
      <c r="B18" s="202" t="s">
        <v>820</v>
      </c>
      <c r="C18" s="670"/>
      <c r="D18" s="670"/>
    </row>
    <row r="19" spans="1:4" ht="25.5" customHeight="1">
      <c r="A19" s="1393" t="s">
        <v>863</v>
      </c>
      <c r="B19" s="202" t="s">
        <v>920</v>
      </c>
      <c r="C19" s="1394"/>
      <c r="D19" s="1394"/>
    </row>
    <row r="20" spans="1:4" s="1184" customFormat="1" ht="12.75">
      <c r="A20" s="1185">
        <v>12</v>
      </c>
      <c r="B20" s="1189" t="s">
        <v>333</v>
      </c>
      <c r="C20" s="1187"/>
      <c r="D20" s="1187"/>
    </row>
    <row r="21" spans="1:4" ht="12.75">
      <c r="A21" s="1291">
        <v>13</v>
      </c>
      <c r="B21" s="1292" t="s">
        <v>334</v>
      </c>
      <c r="C21" s="1293">
        <f>C12+C13+C19+C20</f>
        <v>0</v>
      </c>
      <c r="D21" s="1293">
        <f>D12+D13+D19+D20</f>
        <v>0</v>
      </c>
    </row>
    <row r="22" spans="1:4" s="1299" customFormat="1" ht="12.75">
      <c r="A22" s="1303">
        <v>14</v>
      </c>
      <c r="B22" s="1297" t="s">
        <v>335</v>
      </c>
      <c r="C22" s="1298">
        <f>C10-C21</f>
        <v>0</v>
      </c>
      <c r="D22" s="1298">
        <f>D10-D21</f>
        <v>0</v>
      </c>
    </row>
    <row r="23" spans="1:4" ht="12.75">
      <c r="A23" s="491">
        <v>15</v>
      </c>
      <c r="B23" s="10" t="s">
        <v>336</v>
      </c>
      <c r="C23" s="670"/>
      <c r="D23" s="670"/>
    </row>
    <row r="24" spans="1:4" ht="25.5">
      <c r="A24" s="430">
        <v>16</v>
      </c>
      <c r="B24" s="431" t="s">
        <v>1049</v>
      </c>
      <c r="C24" s="695">
        <f>C22-C23</f>
        <v>0</v>
      </c>
      <c r="D24" s="695">
        <f>D22-D23</f>
        <v>0</v>
      </c>
    </row>
    <row r="25" spans="1:4" ht="12.75">
      <c r="A25" s="491"/>
      <c r="B25" s="492" t="s">
        <v>319</v>
      </c>
      <c r="C25" s="493"/>
      <c r="D25" s="493"/>
    </row>
    <row r="26" spans="1:4" ht="12.75">
      <c r="A26" s="491">
        <v>17</v>
      </c>
      <c r="B26" s="10" t="s">
        <v>337</v>
      </c>
      <c r="C26" s="670"/>
      <c r="D26" s="670"/>
    </row>
    <row r="27" spans="1:4" ht="12.75">
      <c r="A27" s="491">
        <v>18</v>
      </c>
      <c r="B27" s="10" t="s">
        <v>338</v>
      </c>
      <c r="C27" s="670"/>
      <c r="D27" s="670"/>
    </row>
    <row r="28" spans="1:4" ht="25.5">
      <c r="A28" s="491">
        <v>19</v>
      </c>
      <c r="B28" s="11" t="s">
        <v>339</v>
      </c>
      <c r="C28" s="670"/>
      <c r="D28" s="670"/>
    </row>
    <row r="29" spans="1:4" ht="12.75">
      <c r="A29" s="571" t="s">
        <v>835</v>
      </c>
      <c r="B29" s="11" t="s">
        <v>838</v>
      </c>
      <c r="C29" s="670"/>
      <c r="D29" s="670"/>
    </row>
    <row r="30" spans="1:4" ht="12.75">
      <c r="A30" s="571" t="s">
        <v>836</v>
      </c>
      <c r="B30" s="11" t="s">
        <v>837</v>
      </c>
      <c r="C30" s="670"/>
      <c r="D30" s="670"/>
    </row>
    <row r="31" spans="1:4" ht="12.75">
      <c r="A31" s="491">
        <v>20</v>
      </c>
      <c r="B31" s="10" t="s">
        <v>320</v>
      </c>
      <c r="C31" s="670"/>
      <c r="D31" s="670"/>
    </row>
    <row r="32" spans="1:4" s="1135" customFormat="1" ht="12.75">
      <c r="A32" s="1291">
        <v>21</v>
      </c>
      <c r="B32" s="1292" t="s">
        <v>340</v>
      </c>
      <c r="C32" s="1293">
        <f>C26+C27+C28+C29+C30+C31</f>
        <v>0</v>
      </c>
      <c r="D32" s="1293">
        <f>D26+D27+D28+D29+D30+D31</f>
        <v>0</v>
      </c>
    </row>
    <row r="33" spans="1:4" ht="12.75">
      <c r="A33" s="491"/>
      <c r="B33" s="492" t="s">
        <v>321</v>
      </c>
      <c r="C33" s="493"/>
      <c r="D33" s="493"/>
    </row>
    <row r="34" spans="1:4" ht="12.75">
      <c r="A34" s="491">
        <v>22</v>
      </c>
      <c r="B34" s="432" t="s">
        <v>342</v>
      </c>
      <c r="C34" s="670"/>
      <c r="D34" s="670"/>
    </row>
    <row r="35" spans="1:4" ht="12.75">
      <c r="A35" s="491">
        <v>23</v>
      </c>
      <c r="B35" s="432" t="s">
        <v>343</v>
      </c>
      <c r="C35" s="670"/>
      <c r="D35" s="670"/>
    </row>
    <row r="36" spans="1:4" ht="12.75">
      <c r="A36" s="491">
        <v>24</v>
      </c>
      <c r="B36" s="432" t="s">
        <v>344</v>
      </c>
      <c r="C36" s="670"/>
      <c r="D36" s="670"/>
    </row>
    <row r="37" spans="1:4" ht="12.75">
      <c r="A37" s="429">
        <v>25</v>
      </c>
      <c r="B37" s="76" t="s">
        <v>341</v>
      </c>
      <c r="C37" s="698">
        <f>C34+C35+C36</f>
        <v>0</v>
      </c>
      <c r="D37" s="698">
        <f>D34+D35+D36</f>
        <v>0</v>
      </c>
    </row>
    <row r="38" spans="1:4" ht="12.75">
      <c r="A38" s="491"/>
      <c r="B38" s="492" t="s">
        <v>322</v>
      </c>
      <c r="C38" s="493"/>
      <c r="D38" s="493"/>
    </row>
    <row r="39" spans="1:256" ht="12.75">
      <c r="A39" s="1294">
        <v>26</v>
      </c>
      <c r="B39" s="468" t="s">
        <v>345</v>
      </c>
      <c r="C39" s="1295">
        <f>C40+C41+C42</f>
        <v>0</v>
      </c>
      <c r="D39" s="1295">
        <f>D40+D41+D42</f>
        <v>0</v>
      </c>
      <c r="E39" s="1294"/>
      <c r="F39" s="468"/>
      <c r="G39" s="1295"/>
      <c r="H39" s="1295"/>
      <c r="I39" s="1294"/>
      <c r="J39" s="468"/>
      <c r="K39" s="1295"/>
      <c r="L39" s="1295"/>
      <c r="M39" s="1294"/>
      <c r="N39" s="468"/>
      <c r="O39" s="1295"/>
      <c r="P39" s="1295"/>
      <c r="Q39" s="1294"/>
      <c r="R39" s="468"/>
      <c r="S39" s="1295"/>
      <c r="T39" s="1295"/>
      <c r="U39" s="1294"/>
      <c r="V39" s="468"/>
      <c r="W39" s="1295"/>
      <c r="X39" s="1295"/>
      <c r="Y39" s="1294"/>
      <c r="Z39" s="468"/>
      <c r="AA39" s="1295"/>
      <c r="AB39" s="1295"/>
      <c r="AC39" s="1294"/>
      <c r="AD39" s="468"/>
      <c r="AE39" s="1295"/>
      <c r="AF39" s="1295"/>
      <c r="AG39" s="1294"/>
      <c r="AH39" s="468"/>
      <c r="AI39" s="1295"/>
      <c r="AJ39" s="1295"/>
      <c r="AK39" s="1294"/>
      <c r="AL39" s="468"/>
      <c r="AM39" s="1295"/>
      <c r="AN39" s="1295"/>
      <c r="AO39" s="1294"/>
      <c r="AP39" s="468"/>
      <c r="AQ39" s="1295"/>
      <c r="AR39" s="1295"/>
      <c r="AS39" s="1294"/>
      <c r="AT39" s="468"/>
      <c r="AU39" s="1295"/>
      <c r="AV39" s="1295"/>
      <c r="AW39" s="1294"/>
      <c r="AX39" s="468"/>
      <c r="AY39" s="1295"/>
      <c r="AZ39" s="1295"/>
      <c r="BA39" s="1294"/>
      <c r="BB39" s="468"/>
      <c r="BC39" s="1295"/>
      <c r="BD39" s="1295"/>
      <c r="BE39" s="1294"/>
      <c r="BF39" s="468"/>
      <c r="BG39" s="1295"/>
      <c r="BH39" s="1295"/>
      <c r="BI39" s="1294"/>
      <c r="BJ39" s="468"/>
      <c r="BK39" s="1295"/>
      <c r="BL39" s="1295"/>
      <c r="BM39" s="1294"/>
      <c r="BN39" s="468"/>
      <c r="BO39" s="1295"/>
      <c r="BP39" s="1295"/>
      <c r="BQ39" s="1294"/>
      <c r="BR39" s="468"/>
      <c r="BS39" s="1295"/>
      <c r="BT39" s="1295"/>
      <c r="BU39" s="1294"/>
      <c r="BV39" s="468"/>
      <c r="BW39" s="1295"/>
      <c r="BX39" s="1295"/>
      <c r="BY39" s="1294"/>
      <c r="BZ39" s="468"/>
      <c r="CA39" s="1295"/>
      <c r="CB39" s="1295"/>
      <c r="CC39" s="1294"/>
      <c r="CD39" s="468"/>
      <c r="CE39" s="1295"/>
      <c r="CF39" s="1295"/>
      <c r="CG39" s="1294"/>
      <c r="CH39" s="468"/>
      <c r="CI39" s="1295"/>
      <c r="CJ39" s="1295"/>
      <c r="CK39" s="1294"/>
      <c r="CL39" s="468"/>
      <c r="CM39" s="1295"/>
      <c r="CN39" s="1295"/>
      <c r="CO39" s="1294"/>
      <c r="CP39" s="468"/>
      <c r="CQ39" s="1295"/>
      <c r="CR39" s="1295"/>
      <c r="CS39" s="1294"/>
      <c r="CT39" s="468"/>
      <c r="CU39" s="1295"/>
      <c r="CV39" s="1295"/>
      <c r="CW39" s="1294"/>
      <c r="CX39" s="468"/>
      <c r="CY39" s="1295"/>
      <c r="CZ39" s="1295"/>
      <c r="DA39" s="1294"/>
      <c r="DB39" s="468"/>
      <c r="DC39" s="1295"/>
      <c r="DD39" s="1295"/>
      <c r="DE39" s="1294"/>
      <c r="DF39" s="468"/>
      <c r="DG39" s="1295"/>
      <c r="DH39" s="1295"/>
      <c r="DI39" s="1294"/>
      <c r="DJ39" s="468"/>
      <c r="DK39" s="1295"/>
      <c r="DL39" s="1295"/>
      <c r="DM39" s="1294"/>
      <c r="DN39" s="468"/>
      <c r="DO39" s="1295"/>
      <c r="DP39" s="1295"/>
      <c r="DQ39" s="1294"/>
      <c r="DR39" s="468"/>
      <c r="DS39" s="1295"/>
      <c r="DT39" s="1295"/>
      <c r="DU39" s="1294"/>
      <c r="DV39" s="468"/>
      <c r="DW39" s="1295"/>
      <c r="DX39" s="1295"/>
      <c r="DY39" s="1294"/>
      <c r="DZ39" s="468"/>
      <c r="EA39" s="1295"/>
      <c r="EB39" s="1295"/>
      <c r="EC39" s="1294"/>
      <c r="ED39" s="468"/>
      <c r="EE39" s="1295"/>
      <c r="EF39" s="1295"/>
      <c r="EG39" s="1294"/>
      <c r="EH39" s="468"/>
      <c r="EI39" s="1295"/>
      <c r="EJ39" s="1295"/>
      <c r="EK39" s="1294"/>
      <c r="EL39" s="468"/>
      <c r="EM39" s="1295"/>
      <c r="EN39" s="1295"/>
      <c r="EO39" s="1294"/>
      <c r="EP39" s="468"/>
      <c r="EQ39" s="1295"/>
      <c r="ER39" s="1295"/>
      <c r="ES39" s="1294"/>
      <c r="ET39" s="468"/>
      <c r="EU39" s="1295"/>
      <c r="EV39" s="1295"/>
      <c r="EW39" s="1294"/>
      <c r="EX39" s="468"/>
      <c r="EY39" s="1295"/>
      <c r="EZ39" s="1295"/>
      <c r="FA39" s="1294"/>
      <c r="FB39" s="468"/>
      <c r="FC39" s="1295"/>
      <c r="FD39" s="1295"/>
      <c r="FE39" s="1294"/>
      <c r="FF39" s="468"/>
      <c r="FG39" s="1295"/>
      <c r="FH39" s="1295"/>
      <c r="FI39" s="1294"/>
      <c r="FJ39" s="468"/>
      <c r="FK39" s="1295"/>
      <c r="FL39" s="1295"/>
      <c r="FM39" s="1294"/>
      <c r="FN39" s="468"/>
      <c r="FO39" s="1295"/>
      <c r="FP39" s="1295"/>
      <c r="FQ39" s="1294"/>
      <c r="FR39" s="468"/>
      <c r="FS39" s="1295"/>
      <c r="FT39" s="1295"/>
      <c r="FU39" s="1294"/>
      <c r="FV39" s="468"/>
      <c r="FW39" s="1295"/>
      <c r="FX39" s="1295"/>
      <c r="FY39" s="1294"/>
      <c r="FZ39" s="468"/>
      <c r="GA39" s="1295"/>
      <c r="GB39" s="1295"/>
      <c r="GC39" s="1294"/>
      <c r="GD39" s="468"/>
      <c r="GE39" s="1295"/>
      <c r="GF39" s="1295"/>
      <c r="GG39" s="1294"/>
      <c r="GH39" s="468"/>
      <c r="GI39" s="1295"/>
      <c r="GJ39" s="1295"/>
      <c r="GK39" s="1294"/>
      <c r="GL39" s="468"/>
      <c r="GM39" s="1295"/>
      <c r="GN39" s="1295"/>
      <c r="GO39" s="1294"/>
      <c r="GP39" s="468"/>
      <c r="GQ39" s="1295"/>
      <c r="GR39" s="1295"/>
      <c r="GS39" s="1294"/>
      <c r="GT39" s="468"/>
      <c r="GU39" s="1295"/>
      <c r="GV39" s="1295"/>
      <c r="GW39" s="1294"/>
      <c r="GX39" s="468"/>
      <c r="GY39" s="1295"/>
      <c r="GZ39" s="1295"/>
      <c r="HA39" s="1294"/>
      <c r="HB39" s="468"/>
      <c r="HC39" s="1295"/>
      <c r="HD39" s="1295"/>
      <c r="HE39" s="1294"/>
      <c r="HF39" s="468"/>
      <c r="HG39" s="1295"/>
      <c r="HH39" s="1295"/>
      <c r="HI39" s="1294"/>
      <c r="HJ39" s="468"/>
      <c r="HK39" s="1295"/>
      <c r="HL39" s="1295"/>
      <c r="HM39" s="1294"/>
      <c r="HN39" s="468"/>
      <c r="HO39" s="1295"/>
      <c r="HP39" s="1295"/>
      <c r="HQ39" s="1294"/>
      <c r="HR39" s="468"/>
      <c r="HS39" s="1295"/>
      <c r="HT39" s="1295"/>
      <c r="HU39" s="1294"/>
      <c r="HV39" s="468"/>
      <c r="HW39" s="1295"/>
      <c r="HX39" s="1295"/>
      <c r="HY39" s="1294"/>
      <c r="HZ39" s="468"/>
      <c r="IA39" s="1295"/>
      <c r="IB39" s="1295"/>
      <c r="IC39" s="1294"/>
      <c r="ID39" s="468"/>
      <c r="IE39" s="1295"/>
      <c r="IF39" s="1295"/>
      <c r="IG39" s="1294"/>
      <c r="IH39" s="468"/>
      <c r="II39" s="1295"/>
      <c r="IJ39" s="1295"/>
      <c r="IK39" s="1294"/>
      <c r="IL39" s="468"/>
      <c r="IM39" s="1295"/>
      <c r="IN39" s="1295"/>
      <c r="IO39" s="1294"/>
      <c r="IP39" s="468"/>
      <c r="IQ39" s="1295"/>
      <c r="IR39" s="1295"/>
      <c r="IS39" s="1294"/>
      <c r="IT39" s="468"/>
      <c r="IU39" s="1295"/>
      <c r="IV39" s="1295"/>
    </row>
    <row r="40" spans="1:4" ht="12.75">
      <c r="A40" s="491" t="s">
        <v>239</v>
      </c>
      <c r="B40" s="8" t="s">
        <v>348</v>
      </c>
      <c r="C40" s="670"/>
      <c r="D40" s="670"/>
    </row>
    <row r="41" spans="1:4" ht="12.75">
      <c r="A41" s="491" t="s">
        <v>240</v>
      </c>
      <c r="B41" s="8" t="s">
        <v>346</v>
      </c>
      <c r="C41" s="670"/>
      <c r="D41" s="670"/>
    </row>
    <row r="42" spans="1:4" ht="12.75">
      <c r="A42" s="491" t="s">
        <v>241</v>
      </c>
      <c r="B42" s="8" t="s">
        <v>347</v>
      </c>
      <c r="C42" s="670"/>
      <c r="D42" s="670"/>
    </row>
    <row r="43" spans="1:4" ht="12.75">
      <c r="A43" s="494">
        <v>27</v>
      </c>
      <c r="B43" s="8" t="s">
        <v>349</v>
      </c>
      <c r="C43" s="670"/>
      <c r="D43" s="670"/>
    </row>
    <row r="44" spans="1:4" s="1299" customFormat="1" ht="12.75">
      <c r="A44" s="1296">
        <v>28</v>
      </c>
      <c r="B44" s="1301" t="s">
        <v>350</v>
      </c>
      <c r="C44" s="1302">
        <f>C45+C46+C47+C48+C49</f>
        <v>0</v>
      </c>
      <c r="D44" s="1302">
        <f>D45+D46+D47+D48+D49</f>
        <v>0</v>
      </c>
    </row>
    <row r="45" spans="1:4" ht="12.75">
      <c r="A45" s="491" t="s">
        <v>239</v>
      </c>
      <c r="B45" s="8" t="s">
        <v>351</v>
      </c>
      <c r="C45" s="670"/>
      <c r="D45" s="670"/>
    </row>
    <row r="46" spans="1:4" ht="12.75">
      <c r="A46" s="491" t="s">
        <v>240</v>
      </c>
      <c r="B46" s="8" t="s">
        <v>352</v>
      </c>
      <c r="C46" s="670"/>
      <c r="D46" s="670"/>
    </row>
    <row r="47" spans="1:4" ht="12.75">
      <c r="A47" s="491" t="s">
        <v>241</v>
      </c>
      <c r="B47" s="8" t="s">
        <v>353</v>
      </c>
      <c r="C47" s="670"/>
      <c r="D47" s="670"/>
    </row>
    <row r="48" spans="1:4" ht="12.75">
      <c r="A48" s="494" t="s">
        <v>242</v>
      </c>
      <c r="B48" s="8" t="s">
        <v>354</v>
      </c>
      <c r="C48" s="670"/>
      <c r="D48" s="670"/>
    </row>
    <row r="49" spans="1:4" ht="12.75">
      <c r="A49" s="494" t="s">
        <v>243</v>
      </c>
      <c r="B49" s="8" t="s">
        <v>355</v>
      </c>
      <c r="C49" s="670"/>
      <c r="D49" s="670"/>
    </row>
    <row r="50" spans="1:4" ht="12.75">
      <c r="A50" s="491">
        <v>29</v>
      </c>
      <c r="B50" s="8" t="s">
        <v>356</v>
      </c>
      <c r="C50" s="699"/>
      <c r="D50" s="699"/>
    </row>
    <row r="51" spans="1:4" ht="12.75">
      <c r="A51" s="491">
        <v>30</v>
      </c>
      <c r="B51" s="8" t="s">
        <v>357</v>
      </c>
      <c r="C51" s="699"/>
      <c r="D51" s="699"/>
    </row>
    <row r="52" spans="1:4" s="1135" customFormat="1" ht="12.75">
      <c r="A52" s="1304">
        <v>31</v>
      </c>
      <c r="B52" s="1305" t="s">
        <v>358</v>
      </c>
      <c r="C52" s="1293">
        <f>C39+C43+C44+C50+C51</f>
        <v>0</v>
      </c>
      <c r="D52" s="1293">
        <f>D39+D43+D44+D50+D51</f>
        <v>0</v>
      </c>
    </row>
    <row r="53" spans="1:4" s="1299" customFormat="1" ht="12.75">
      <c r="A53" s="1296">
        <v>32</v>
      </c>
      <c r="B53" s="1297" t="s">
        <v>359</v>
      </c>
      <c r="C53" s="1298">
        <f>(C24+C32)-(C52+C37)</f>
        <v>0</v>
      </c>
      <c r="D53" s="1298">
        <f>(D24+D32)-(D52+D37)</f>
        <v>0</v>
      </c>
    </row>
    <row r="54" spans="1:4" ht="25.5">
      <c r="A54" s="491">
        <v>33</v>
      </c>
      <c r="B54" s="9" t="s">
        <v>360</v>
      </c>
      <c r="C54" s="670"/>
      <c r="D54" s="670"/>
    </row>
    <row r="55" spans="1:4" s="1299" customFormat="1" ht="12.75">
      <c r="A55" s="1296">
        <v>34</v>
      </c>
      <c r="B55" s="1300" t="s">
        <v>361</v>
      </c>
      <c r="C55" s="1298">
        <f>C53-C54</f>
        <v>0</v>
      </c>
      <c r="D55" s="1298">
        <f>D53-D54</f>
        <v>0</v>
      </c>
    </row>
    <row r="56" spans="1:4" ht="12.75">
      <c r="A56" s="491">
        <v>35</v>
      </c>
      <c r="B56" s="10" t="s">
        <v>362</v>
      </c>
      <c r="C56" s="670"/>
      <c r="D56" s="670"/>
    </row>
    <row r="57" spans="1:4" ht="12.75">
      <c r="A57" s="433">
        <v>36</v>
      </c>
      <c r="B57" s="16" t="s">
        <v>363</v>
      </c>
      <c r="C57" s="695">
        <f>C55-C56</f>
        <v>0</v>
      </c>
      <c r="D57" s="695">
        <f>D55-D56</f>
        <v>0</v>
      </c>
    </row>
    <row r="58" spans="1:3" ht="12.75">
      <c r="A58" s="33"/>
      <c r="B58" s="29"/>
      <c r="C58" s="29"/>
    </row>
    <row r="59" spans="1:3" ht="12.75">
      <c r="A59" s="33"/>
      <c r="B59" s="29" t="s">
        <v>229</v>
      </c>
      <c r="C59" s="29"/>
    </row>
    <row r="60" spans="1:3" ht="12.75">
      <c r="A60" s="33"/>
      <c r="B60" s="29"/>
      <c r="C60" s="29"/>
    </row>
    <row r="61" spans="1:3" ht="12.75">
      <c r="A61" s="33"/>
      <c r="B61" s="29" t="s">
        <v>229</v>
      </c>
      <c r="C61" s="29"/>
    </row>
  </sheetData>
  <sheetProtection password="C7AC" sheet="1"/>
  <dataValidations count="2">
    <dataValidation type="whole" operator="greaterThanOrEqual" allowBlank="1" showInputMessage="1" showErrorMessage="1" sqref="C12:D12">
      <formula1>0</formula1>
    </dataValidation>
    <dataValidation operator="greaterThanOrEqual" allowBlank="1" showInputMessage="1" showErrorMessage="1" sqref="C24:D24 C52:D53 C14:D19 C32:D32 C57:D57 C55:D55 C21:D22 C39:D39"/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Normal="85" zoomScaleSheetLayoutView="90" zoomScalePageLayoutView="0" workbookViewId="0" topLeftCell="A16">
      <selection activeCell="B1" sqref="B1"/>
    </sheetView>
  </sheetViews>
  <sheetFormatPr defaultColWidth="9.140625" defaultRowHeight="12.75"/>
  <cols>
    <col min="1" max="1" width="3.140625" style="898" customWidth="1"/>
    <col min="2" max="2" width="68.421875" style="925" customWidth="1"/>
    <col min="3" max="3" width="13.00390625" style="700" customWidth="1"/>
    <col min="4" max="4" width="12.8515625" style="700" customWidth="1"/>
    <col min="5" max="16384" width="9.140625" style="700" customWidth="1"/>
  </cols>
  <sheetData>
    <row r="1" spans="1:2" s="1192" customFormat="1" ht="21.75" customHeight="1">
      <c r="A1" s="1190" t="s">
        <v>781</v>
      </c>
      <c r="B1" s="1191"/>
    </row>
    <row r="2" spans="1:2" s="931" customFormat="1" ht="18.75" customHeight="1">
      <c r="A2" s="932" t="s">
        <v>1018</v>
      </c>
      <c r="B2" s="930"/>
    </row>
    <row r="3" ht="13.5" thickBot="1"/>
    <row r="4" spans="1:4" s="933" customFormat="1" ht="31.5">
      <c r="A4" s="935"/>
      <c r="B4" s="936" t="s">
        <v>225</v>
      </c>
      <c r="C4" s="936" t="s">
        <v>316</v>
      </c>
      <c r="D4" s="937" t="s">
        <v>317</v>
      </c>
    </row>
    <row r="5" spans="1:4" s="933" customFormat="1" ht="15.75">
      <c r="A5" s="1479" t="s">
        <v>1019</v>
      </c>
      <c r="B5" s="1480"/>
      <c r="C5" s="934"/>
      <c r="D5" s="938"/>
    </row>
    <row r="6" spans="1:4" s="928" customFormat="1" ht="12.75">
      <c r="A6" s="894">
        <v>1</v>
      </c>
      <c r="B6" s="921" t="s">
        <v>1020</v>
      </c>
      <c r="C6" s="887">
        <f>SUM(C7:C9)</f>
        <v>0</v>
      </c>
      <c r="D6" s="887">
        <f>SUM(D7:D9)</f>
        <v>0</v>
      </c>
    </row>
    <row r="7" spans="1:4" s="928" customFormat="1" ht="12.75">
      <c r="A7" s="893"/>
      <c r="B7" s="771" t="s">
        <v>945</v>
      </c>
      <c r="C7" s="1015"/>
      <c r="D7" s="1016"/>
    </row>
    <row r="8" spans="1:4" s="928" customFormat="1" ht="12.75">
      <c r="A8" s="893"/>
      <c r="B8" s="771" t="s">
        <v>946</v>
      </c>
      <c r="C8" s="1015"/>
      <c r="D8" s="1016"/>
    </row>
    <row r="9" spans="1:4" s="928" customFormat="1" ht="12.75">
      <c r="A9" s="893"/>
      <c r="B9" s="771" t="s">
        <v>947</v>
      </c>
      <c r="C9" s="1015"/>
      <c r="D9" s="1016"/>
    </row>
    <row r="10" spans="1:4" s="928" customFormat="1" ht="12.75">
      <c r="A10" s="893">
        <v>2</v>
      </c>
      <c r="B10" s="771" t="s">
        <v>1021</v>
      </c>
      <c r="C10" s="1015"/>
      <c r="D10" s="1016"/>
    </row>
    <row r="11" spans="1:4" s="928" customFormat="1" ht="12.75">
      <c r="A11" s="894">
        <v>3</v>
      </c>
      <c r="B11" s="921" t="s">
        <v>112</v>
      </c>
      <c r="C11" s="887">
        <f>SUM(C12:C18)</f>
        <v>0</v>
      </c>
      <c r="D11" s="887">
        <f>SUM(D12:D18)</f>
        <v>0</v>
      </c>
    </row>
    <row r="12" spans="1:4" s="928" customFormat="1" ht="12.75">
      <c r="A12" s="893"/>
      <c r="B12" s="771" t="s">
        <v>955</v>
      </c>
      <c r="C12" s="1015"/>
      <c r="D12" s="1016"/>
    </row>
    <row r="13" spans="1:4" s="928" customFormat="1" ht="12.75">
      <c r="A13" s="893"/>
      <c r="B13" s="771" t="s">
        <v>946</v>
      </c>
      <c r="C13" s="1015"/>
      <c r="D13" s="1016"/>
    </row>
    <row r="14" spans="1:4" s="928" customFormat="1" ht="12.75">
      <c r="A14" s="893"/>
      <c r="B14" s="771" t="s">
        <v>1022</v>
      </c>
      <c r="C14" s="1015"/>
      <c r="D14" s="1016"/>
    </row>
    <row r="15" spans="1:4" s="928" customFormat="1" ht="12.75">
      <c r="A15" s="893"/>
      <c r="B15" s="771" t="s">
        <v>950</v>
      </c>
      <c r="C15" s="1015"/>
      <c r="D15" s="1016"/>
    </row>
    <row r="16" spans="1:4" s="928" customFormat="1" ht="12.75">
      <c r="A16" s="893"/>
      <c r="B16" s="771" t="s">
        <v>951</v>
      </c>
      <c r="C16" s="1015"/>
      <c r="D16" s="1016"/>
    </row>
    <row r="17" spans="1:4" s="928" customFormat="1" ht="12.75">
      <c r="A17" s="893"/>
      <c r="B17" s="771" t="s">
        <v>952</v>
      </c>
      <c r="C17" s="1015"/>
      <c r="D17" s="1016"/>
    </row>
    <row r="18" spans="1:4" s="928" customFormat="1" ht="12.75">
      <c r="A18" s="893"/>
      <c r="B18" s="771" t="s">
        <v>957</v>
      </c>
      <c r="C18" s="1015"/>
      <c r="D18" s="1016"/>
    </row>
    <row r="19" spans="1:4" s="928" customFormat="1" ht="12.75">
      <c r="A19" s="894">
        <v>4</v>
      </c>
      <c r="B19" s="921" t="s">
        <v>1023</v>
      </c>
      <c r="C19" s="887">
        <f>SUM(C20:C26)</f>
        <v>0</v>
      </c>
      <c r="D19" s="887">
        <f>SUM(D20:D26)</f>
        <v>0</v>
      </c>
    </row>
    <row r="20" spans="1:4" s="928" customFormat="1" ht="12.75">
      <c r="A20" s="893"/>
      <c r="B20" s="771" t="s">
        <v>955</v>
      </c>
      <c r="C20" s="1015"/>
      <c r="D20" s="1016"/>
    </row>
    <row r="21" spans="1:4" s="928" customFormat="1" ht="12.75">
      <c r="A21" s="893"/>
      <c r="B21" s="771" t="s">
        <v>946</v>
      </c>
      <c r="C21" s="1015"/>
      <c r="D21" s="1016"/>
    </row>
    <row r="22" spans="1:4" s="928" customFormat="1" ht="12.75">
      <c r="A22" s="893"/>
      <c r="B22" s="771" t="s">
        <v>1024</v>
      </c>
      <c r="C22" s="1015"/>
      <c r="D22" s="1016"/>
    </row>
    <row r="23" spans="1:4" s="928" customFormat="1" ht="12.75">
      <c r="A23" s="893"/>
      <c r="B23" s="771" t="s">
        <v>950</v>
      </c>
      <c r="C23" s="1015"/>
      <c r="D23" s="1016"/>
    </row>
    <row r="24" spans="1:4" s="928" customFormat="1" ht="12.75">
      <c r="A24" s="893"/>
      <c r="B24" s="771" t="s">
        <v>1025</v>
      </c>
      <c r="C24" s="1015"/>
      <c r="D24" s="1016"/>
    </row>
    <row r="25" spans="1:4" s="928" customFormat="1" ht="12.75">
      <c r="A25" s="893"/>
      <c r="B25" s="771" t="s">
        <v>952</v>
      </c>
      <c r="C25" s="1015"/>
      <c r="D25" s="1016"/>
    </row>
    <row r="26" spans="1:4" s="928" customFormat="1" ht="12.75">
      <c r="A26" s="893"/>
      <c r="B26" s="771" t="s">
        <v>957</v>
      </c>
      <c r="C26" s="1015"/>
      <c r="D26" s="1016"/>
    </row>
    <row r="27" spans="1:4" s="928" customFormat="1" ht="12.75">
      <c r="A27" s="893">
        <v>5</v>
      </c>
      <c r="B27" s="771" t="s">
        <v>1026</v>
      </c>
      <c r="C27" s="1015"/>
      <c r="D27" s="1016"/>
    </row>
    <row r="28" spans="1:4" s="1312" customFormat="1" ht="12.75">
      <c r="A28" s="1310">
        <v>6</v>
      </c>
      <c r="B28" s="1307" t="s">
        <v>1027</v>
      </c>
      <c r="C28" s="1311">
        <f>C6+C10+C11+C19+C27</f>
        <v>0</v>
      </c>
      <c r="D28" s="1311">
        <f>D6+D10+D11+D19+D27</f>
        <v>0</v>
      </c>
    </row>
    <row r="29" spans="1:4" s="928" customFormat="1" ht="14.25" customHeight="1">
      <c r="A29" s="1481" t="s">
        <v>1028</v>
      </c>
      <c r="B29" s="1482"/>
      <c r="C29" s="885"/>
      <c r="D29" s="906"/>
    </row>
    <row r="30" spans="1:4" s="928" customFormat="1" ht="12.75">
      <c r="A30" s="894">
        <v>7</v>
      </c>
      <c r="B30" s="921" t="s">
        <v>1029</v>
      </c>
      <c r="C30" s="887">
        <f>SUM(C31:C32)</f>
        <v>0</v>
      </c>
      <c r="D30" s="887">
        <f>SUM(D31:D32)</f>
        <v>0</v>
      </c>
    </row>
    <row r="31" spans="1:4" s="928" customFormat="1" ht="12.75">
      <c r="A31" s="893"/>
      <c r="B31" s="771" t="s">
        <v>945</v>
      </c>
      <c r="C31" s="1015"/>
      <c r="D31" s="1016"/>
    </row>
    <row r="32" spans="1:4" s="928" customFormat="1" ht="12.75">
      <c r="A32" s="893"/>
      <c r="B32" s="771" t="s">
        <v>946</v>
      </c>
      <c r="C32" s="1015"/>
      <c r="D32" s="1016"/>
    </row>
    <row r="33" spans="1:4" s="928" customFormat="1" ht="12.75">
      <c r="A33" s="894">
        <v>8</v>
      </c>
      <c r="B33" s="921" t="s">
        <v>1030</v>
      </c>
      <c r="C33" s="887">
        <f>SUM(C34:C35)</f>
        <v>0</v>
      </c>
      <c r="D33" s="887">
        <f>SUM(D34:D35)</f>
        <v>0</v>
      </c>
    </row>
    <row r="34" spans="1:4" s="928" customFormat="1" ht="12.75">
      <c r="A34" s="893"/>
      <c r="B34" s="771" t="s">
        <v>945</v>
      </c>
      <c r="C34" s="1015"/>
      <c r="D34" s="1016"/>
    </row>
    <row r="35" spans="1:4" s="928" customFormat="1" ht="12.75">
      <c r="A35" s="893"/>
      <c r="B35" s="771" t="s">
        <v>946</v>
      </c>
      <c r="C35" s="1015"/>
      <c r="D35" s="1016"/>
    </row>
    <row r="36" spans="1:4" s="928" customFormat="1" ht="12.75">
      <c r="A36" s="894">
        <v>9</v>
      </c>
      <c r="B36" s="921" t="s">
        <v>1031</v>
      </c>
      <c r="C36" s="887"/>
      <c r="D36" s="887"/>
    </row>
    <row r="37" spans="1:4" s="928" customFormat="1" ht="12.75">
      <c r="A37" s="894">
        <v>10</v>
      </c>
      <c r="B37" s="921" t="s">
        <v>0</v>
      </c>
      <c r="C37" s="887"/>
      <c r="D37" s="887"/>
    </row>
    <row r="38" spans="1:4" s="928" customFormat="1" ht="25.5">
      <c r="A38" s="894">
        <v>11</v>
      </c>
      <c r="B38" s="921" t="s">
        <v>1</v>
      </c>
      <c r="C38" s="887"/>
      <c r="D38" s="887"/>
    </row>
    <row r="39" spans="1:4" s="928" customFormat="1" ht="25.5">
      <c r="A39" s="894">
        <v>12</v>
      </c>
      <c r="B39" s="921" t="s">
        <v>2</v>
      </c>
      <c r="C39" s="887">
        <f>C40+C41</f>
        <v>0</v>
      </c>
      <c r="D39" s="887">
        <f>D40+D41</f>
        <v>0</v>
      </c>
    </row>
    <row r="40" spans="1:4" s="928" customFormat="1" ht="25.5">
      <c r="A40" s="893"/>
      <c r="B40" s="771" t="s">
        <v>3</v>
      </c>
      <c r="C40" s="1015"/>
      <c r="D40" s="1016"/>
    </row>
    <row r="41" spans="1:4" s="928" customFormat="1" ht="25.5">
      <c r="A41" s="893"/>
      <c r="B41" s="771" t="s">
        <v>4</v>
      </c>
      <c r="C41" s="1015"/>
      <c r="D41" s="1016"/>
    </row>
    <row r="42" spans="1:4" s="928" customFormat="1" ht="12.75">
      <c r="A42" s="894">
        <v>13</v>
      </c>
      <c r="B42" s="921" t="s">
        <v>5</v>
      </c>
      <c r="C42" s="887"/>
      <c r="D42" s="887"/>
    </row>
    <row r="43" spans="1:4" s="1309" customFormat="1" ht="12.75">
      <c r="A43" s="1306">
        <v>14</v>
      </c>
      <c r="B43" s="1307" t="s">
        <v>6</v>
      </c>
      <c r="C43" s="1308">
        <f>C30+C33+C36+C37+C38+C39+C42</f>
        <v>0</v>
      </c>
      <c r="D43" s="1308">
        <f>D30+D33+D36+D37+D38+D39+D42</f>
        <v>0</v>
      </c>
    </row>
    <row r="44" spans="1:4" s="928" customFormat="1" ht="12.75">
      <c r="A44" s="1022">
        <v>15</v>
      </c>
      <c r="B44" s="1020" t="s">
        <v>7</v>
      </c>
      <c r="C44" s="1023">
        <f>C28-C43</f>
        <v>0</v>
      </c>
      <c r="D44" s="1023">
        <f>D28-D43</f>
        <v>0</v>
      </c>
    </row>
    <row r="45" spans="1:4" s="928" customFormat="1" ht="12.75">
      <c r="A45" s="893">
        <v>16</v>
      </c>
      <c r="B45" s="771" t="s">
        <v>8</v>
      </c>
      <c r="C45" s="1015"/>
      <c r="D45" s="1016"/>
    </row>
    <row r="46" spans="1:4" s="928" customFormat="1" ht="12.75">
      <c r="A46" s="894">
        <v>17</v>
      </c>
      <c r="B46" s="921" t="s">
        <v>26</v>
      </c>
      <c r="C46" s="887">
        <f>C44-C45</f>
        <v>0</v>
      </c>
      <c r="D46" s="887">
        <f>D44-D45</f>
        <v>0</v>
      </c>
    </row>
    <row r="47" spans="1:4" s="928" customFormat="1" ht="12.75">
      <c r="A47" s="1483" t="s">
        <v>27</v>
      </c>
      <c r="B47" s="1484"/>
      <c r="C47" s="939"/>
      <c r="D47" s="940"/>
    </row>
    <row r="48" spans="1:4" s="928" customFormat="1" ht="12.75">
      <c r="A48" s="893">
        <v>18</v>
      </c>
      <c r="B48" s="771" t="s">
        <v>28</v>
      </c>
      <c r="C48" s="1015"/>
      <c r="D48" s="1016"/>
    </row>
    <row r="49" spans="1:4" s="928" customFormat="1" ht="12.75">
      <c r="A49" s="893">
        <v>19</v>
      </c>
      <c r="B49" s="771" t="s">
        <v>29</v>
      </c>
      <c r="C49" s="1015"/>
      <c r="D49" s="1016"/>
    </row>
    <row r="50" spans="1:4" s="928" customFormat="1" ht="12.75">
      <c r="A50" s="893">
        <v>20</v>
      </c>
      <c r="B50" s="771" t="s">
        <v>30</v>
      </c>
      <c r="C50" s="1015"/>
      <c r="D50" s="1016"/>
    </row>
    <row r="51" spans="1:4" s="1309" customFormat="1" ht="12.75">
      <c r="A51" s="1306">
        <v>21</v>
      </c>
      <c r="B51" s="1313" t="s">
        <v>31</v>
      </c>
      <c r="C51" s="1308">
        <f>SUM(C48:C50)</f>
        <v>0</v>
      </c>
      <c r="D51" s="1308">
        <f>SUM(D48:D50)</f>
        <v>0</v>
      </c>
    </row>
    <row r="52" spans="1:4" s="928" customFormat="1" ht="12.75">
      <c r="A52" s="1483" t="s">
        <v>32</v>
      </c>
      <c r="B52" s="1484"/>
      <c r="C52" s="939"/>
      <c r="D52" s="940"/>
    </row>
    <row r="53" spans="1:4" s="928" customFormat="1" ht="12.75">
      <c r="A53" s="893">
        <v>22</v>
      </c>
      <c r="B53" s="771" t="s">
        <v>33</v>
      </c>
      <c r="C53" s="1015"/>
      <c r="D53" s="1016"/>
    </row>
    <row r="54" spans="1:4" s="928" customFormat="1" ht="12.75">
      <c r="A54" s="893">
        <v>23</v>
      </c>
      <c r="B54" s="771" t="s">
        <v>343</v>
      </c>
      <c r="C54" s="1015"/>
      <c r="D54" s="1016"/>
    </row>
    <row r="55" spans="1:4" s="928" customFormat="1" ht="12.75">
      <c r="A55" s="893">
        <v>24</v>
      </c>
      <c r="B55" s="771" t="s">
        <v>34</v>
      </c>
      <c r="C55" s="1015"/>
      <c r="D55" s="1016"/>
    </row>
    <row r="56" spans="1:4" s="928" customFormat="1" ht="12.75">
      <c r="A56" s="893">
        <v>25</v>
      </c>
      <c r="B56" s="771" t="s">
        <v>35</v>
      </c>
      <c r="C56" s="1015"/>
      <c r="D56" s="1016"/>
    </row>
    <row r="57" spans="1:4" s="928" customFormat="1" ht="12.75">
      <c r="A57" s="893">
        <v>26</v>
      </c>
      <c r="B57" s="771" t="s">
        <v>36</v>
      </c>
      <c r="C57" s="1015"/>
      <c r="D57" s="1016"/>
    </row>
    <row r="58" spans="1:4" s="1309" customFormat="1" ht="12.75">
      <c r="A58" s="1306">
        <v>27</v>
      </c>
      <c r="B58" s="1313" t="s">
        <v>226</v>
      </c>
      <c r="C58" s="1308">
        <f>SUM(C53:C57)</f>
        <v>0</v>
      </c>
      <c r="D58" s="1308">
        <f>SUM(D53:D57)</f>
        <v>0</v>
      </c>
    </row>
    <row r="59" spans="1:4" s="928" customFormat="1" ht="12.75">
      <c r="A59" s="893">
        <v>28</v>
      </c>
      <c r="B59" s="771" t="s">
        <v>37</v>
      </c>
      <c r="C59" s="1015"/>
      <c r="D59" s="1016"/>
    </row>
    <row r="60" spans="1:4" s="928" customFormat="1" ht="12.75">
      <c r="A60" s="893">
        <v>29</v>
      </c>
      <c r="B60" s="1020" t="s">
        <v>38</v>
      </c>
      <c r="C60" s="1021">
        <f>C46+C51-C58</f>
        <v>0</v>
      </c>
      <c r="D60" s="1021">
        <f>D46+D51-D58</f>
        <v>0</v>
      </c>
    </row>
    <row r="61" spans="1:4" s="928" customFormat="1" ht="12.75">
      <c r="A61" s="893">
        <v>30</v>
      </c>
      <c r="B61" s="771" t="s">
        <v>362</v>
      </c>
      <c r="C61" s="1015"/>
      <c r="D61" s="1016"/>
    </row>
    <row r="62" spans="1:4" s="928" customFormat="1" ht="12.75">
      <c r="A62" s="893">
        <v>31</v>
      </c>
      <c r="B62" s="771" t="s">
        <v>39</v>
      </c>
      <c r="C62" s="1015"/>
      <c r="D62" s="1016"/>
    </row>
    <row r="63" spans="1:4" s="944" customFormat="1" ht="13.5" thickBot="1">
      <c r="A63" s="941">
        <v>32</v>
      </c>
      <c r="B63" s="942" t="s">
        <v>40</v>
      </c>
      <c r="C63" s="943">
        <f>C60-C61-C62</f>
        <v>0</v>
      </c>
      <c r="D63" s="943">
        <f>D60-D61-D62</f>
        <v>0</v>
      </c>
    </row>
    <row r="65" ht="12.75">
      <c r="B65" s="925" t="s">
        <v>13</v>
      </c>
    </row>
    <row r="67" ht="12.75">
      <c r="B67" s="925" t="s">
        <v>14</v>
      </c>
    </row>
  </sheetData>
  <sheetProtection password="C7AC" sheet="1"/>
  <mergeCells count="4">
    <mergeCell ref="A5:B5"/>
    <mergeCell ref="A29:B29"/>
    <mergeCell ref="A47:B47"/>
    <mergeCell ref="A52:B5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selection activeCell="C18" sqref="C18"/>
    </sheetView>
  </sheetViews>
  <sheetFormatPr defaultColWidth="15.8515625" defaultRowHeight="12.75"/>
  <cols>
    <col min="1" max="1" width="5.7109375" style="80" customWidth="1"/>
    <col min="2" max="2" width="85.140625" style="80" customWidth="1"/>
    <col min="3" max="3" width="18.57421875" style="80" customWidth="1"/>
    <col min="4" max="16384" width="15.8515625" style="80" customWidth="1"/>
  </cols>
  <sheetData>
    <row r="1" s="1193" customFormat="1" ht="12.75">
      <c r="B1" s="1194" t="s">
        <v>783</v>
      </c>
    </row>
    <row r="2" ht="12.75">
      <c r="B2" s="86" t="s">
        <v>782</v>
      </c>
    </row>
    <row r="3" ht="13.5" thickBot="1"/>
    <row r="4" spans="1:3" ht="12.75">
      <c r="A4" s="83" t="s">
        <v>230</v>
      </c>
      <c r="B4" s="84" t="s">
        <v>225</v>
      </c>
      <c r="C4" s="85" t="s">
        <v>316</v>
      </c>
    </row>
    <row r="5" spans="1:3" ht="15">
      <c r="A5" s="81">
        <v>1</v>
      </c>
      <c r="B5" s="77" t="s">
        <v>364</v>
      </c>
      <c r="C5" s="41"/>
    </row>
    <row r="6" spans="1:3" ht="15">
      <c r="A6" s="81">
        <v>2</v>
      </c>
      <c r="B6" s="77" t="s">
        <v>366</v>
      </c>
      <c r="C6" s="41"/>
    </row>
    <row r="7" spans="1:3" ht="30">
      <c r="A7" s="89">
        <v>3</v>
      </c>
      <c r="B7" s="1024" t="s">
        <v>365</v>
      </c>
      <c r="C7" s="87">
        <f>C5+C6</f>
        <v>0</v>
      </c>
    </row>
    <row r="8" spans="1:3" ht="15">
      <c r="A8" s="82">
        <v>4</v>
      </c>
      <c r="B8" s="78" t="s">
        <v>367</v>
      </c>
      <c r="C8" s="41"/>
    </row>
    <row r="9" spans="1:3" ht="15">
      <c r="A9" s="82">
        <v>5</v>
      </c>
      <c r="B9" s="78" t="s">
        <v>816</v>
      </c>
      <c r="C9" s="41"/>
    </row>
    <row r="10" spans="1:3" ht="15">
      <c r="A10" s="554" t="s">
        <v>813</v>
      </c>
      <c r="B10" s="555" t="s">
        <v>812</v>
      </c>
      <c r="C10" s="41"/>
    </row>
    <row r="11" spans="1:3" ht="15">
      <c r="A11" s="98">
        <v>6</v>
      </c>
      <c r="B11" s="1025" t="s">
        <v>368</v>
      </c>
      <c r="C11" s="87">
        <f>SUM(C12:C17)</f>
        <v>0</v>
      </c>
    </row>
    <row r="12" spans="1:3" ht="15">
      <c r="A12" s="82" t="s">
        <v>239</v>
      </c>
      <c r="B12" s="78" t="s">
        <v>369</v>
      </c>
      <c r="C12" s="41"/>
    </row>
    <row r="13" spans="1:3" ht="15">
      <c r="A13" s="82" t="s">
        <v>240</v>
      </c>
      <c r="B13" s="78" t="s">
        <v>288</v>
      </c>
      <c r="C13" s="41"/>
    </row>
    <row r="14" spans="1:3" ht="15">
      <c r="A14" s="82" t="s">
        <v>241</v>
      </c>
      <c r="B14" s="78" t="s">
        <v>287</v>
      </c>
      <c r="C14" s="41"/>
    </row>
    <row r="15" spans="1:3" ht="15">
      <c r="A15" s="82" t="s">
        <v>242</v>
      </c>
      <c r="B15" s="78" t="s">
        <v>370</v>
      </c>
      <c r="C15" s="41"/>
    </row>
    <row r="16" spans="1:3" ht="15">
      <c r="A16" s="82" t="s">
        <v>243</v>
      </c>
      <c r="B16" s="78" t="s">
        <v>41</v>
      </c>
      <c r="C16" s="41"/>
    </row>
    <row r="17" spans="1:3" ht="15">
      <c r="A17" s="82" t="s">
        <v>411</v>
      </c>
      <c r="B17" s="78" t="s">
        <v>42</v>
      </c>
      <c r="C17" s="41"/>
    </row>
    <row r="18" spans="1:3" ht="15">
      <c r="A18" s="82">
        <v>7</v>
      </c>
      <c r="B18" s="78" t="s">
        <v>371</v>
      </c>
      <c r="C18" s="41"/>
    </row>
    <row r="19" spans="1:3" ht="15">
      <c r="A19" s="81">
        <v>8</v>
      </c>
      <c r="B19" s="77" t="s">
        <v>372</v>
      </c>
      <c r="C19" s="41"/>
    </row>
    <row r="20" spans="1:3" ht="15">
      <c r="A20" s="82">
        <v>9</v>
      </c>
      <c r="B20" s="78" t="s">
        <v>373</v>
      </c>
      <c r="C20" s="41"/>
    </row>
    <row r="21" spans="1:3" ht="15">
      <c r="A21" s="82">
        <v>10</v>
      </c>
      <c r="B21" s="78" t="s">
        <v>374</v>
      </c>
      <c r="C21" s="41"/>
    </row>
    <row r="22" spans="1:3" ht="15">
      <c r="A22" s="81">
        <v>11</v>
      </c>
      <c r="B22" s="77" t="s">
        <v>375</v>
      </c>
      <c r="C22" s="41"/>
    </row>
    <row r="23" spans="1:3" ht="13.5" thickBot="1">
      <c r="A23" s="527">
        <v>12</v>
      </c>
      <c r="B23" s="79" t="s">
        <v>376</v>
      </c>
      <c r="C23" s="66">
        <f>SUM(C7,C8,C9,C10,C11,C22,)-SUM(C18:C21)</f>
        <v>0</v>
      </c>
    </row>
    <row r="24" spans="1:3" ht="12.75">
      <c r="A24" s="33"/>
      <c r="B24" s="29"/>
      <c r="C24" s="29"/>
    </row>
    <row r="25" spans="1:3" ht="12.75">
      <c r="A25" s="33"/>
      <c r="B25" s="29" t="s">
        <v>229</v>
      </c>
      <c r="C25" s="29"/>
    </row>
    <row r="26" spans="1:3" ht="12.75">
      <c r="A26" s="33"/>
      <c r="B26" s="29"/>
      <c r="C26" s="29"/>
    </row>
    <row r="27" spans="1:3" ht="12.75">
      <c r="A27" s="33"/>
      <c r="B27" s="29" t="s">
        <v>229</v>
      </c>
      <c r="C27" s="29"/>
    </row>
  </sheetData>
  <sheetProtection password="C7AC" sheet="1"/>
  <conditionalFormatting sqref="C23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B1">
      <selection activeCell="C5" sqref="C5"/>
    </sheetView>
  </sheetViews>
  <sheetFormatPr defaultColWidth="15.8515625" defaultRowHeight="12.75"/>
  <cols>
    <col min="1" max="1" width="5.7109375" style="80" customWidth="1"/>
    <col min="2" max="2" width="93.140625" style="80" customWidth="1"/>
    <col min="3" max="3" width="18.57421875" style="80" customWidth="1"/>
    <col min="4" max="16384" width="15.8515625" style="80" customWidth="1"/>
  </cols>
  <sheetData>
    <row r="1" ht="12.75">
      <c r="B1" s="86" t="s">
        <v>783</v>
      </c>
    </row>
    <row r="2" ht="12.75">
      <c r="B2" s="88" t="s">
        <v>784</v>
      </c>
    </row>
    <row r="3" ht="13.5" thickBot="1"/>
    <row r="4" spans="1:4" ht="12.75">
      <c r="A4" s="83" t="s">
        <v>230</v>
      </c>
      <c r="B4" s="85" t="s">
        <v>382</v>
      </c>
      <c r="C4" s="85" t="s">
        <v>383</v>
      </c>
      <c r="D4" s="85" t="s">
        <v>384</v>
      </c>
    </row>
    <row r="5" spans="1:4" ht="15">
      <c r="A5" s="81">
        <v>1</v>
      </c>
      <c r="B5" s="9" t="s">
        <v>377</v>
      </c>
      <c r="C5" s="96"/>
      <c r="D5" s="96"/>
    </row>
    <row r="6" spans="1:4" ht="15">
      <c r="A6" s="89">
        <v>2</v>
      </c>
      <c r="B6" s="90" t="s">
        <v>378</v>
      </c>
      <c r="C6" s="671">
        <f>C7+C8</f>
        <v>0</v>
      </c>
      <c r="D6" s="91">
        <f>D7+D8</f>
        <v>0</v>
      </c>
    </row>
    <row r="7" spans="1:4" ht="15">
      <c r="A7" s="82" t="s">
        <v>239</v>
      </c>
      <c r="B7" s="8" t="s">
        <v>379</v>
      </c>
      <c r="C7" s="94"/>
      <c r="D7" s="94"/>
    </row>
    <row r="8" spans="1:4" ht="15">
      <c r="A8" s="82" t="s">
        <v>240</v>
      </c>
      <c r="B8" s="8" t="s">
        <v>380</v>
      </c>
      <c r="C8" s="94"/>
      <c r="D8" s="94"/>
    </row>
    <row r="9" spans="1:4" ht="15.75" thickBot="1">
      <c r="A9" s="92">
        <v>3</v>
      </c>
      <c r="B9" s="93" t="s">
        <v>381</v>
      </c>
      <c r="C9" s="95"/>
      <c r="D9" s="95"/>
    </row>
    <row r="10" spans="1:3" ht="12.75">
      <c r="A10" s="33"/>
      <c r="B10" s="29"/>
      <c r="C10" s="29"/>
    </row>
    <row r="11" spans="1:3" ht="12.75">
      <c r="A11" s="33"/>
      <c r="B11" s="29" t="s">
        <v>229</v>
      </c>
      <c r="C11" s="29"/>
    </row>
    <row r="12" spans="1:3" ht="12.75">
      <c r="A12" s="33"/>
      <c r="B12" s="29"/>
      <c r="C12" s="29"/>
    </row>
    <row r="13" spans="1:3" ht="12.75">
      <c r="A13" s="33"/>
      <c r="B13" s="29" t="s">
        <v>229</v>
      </c>
      <c r="C13" s="29"/>
    </row>
  </sheetData>
  <sheetProtection password="C7A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Normal="85" zoomScaleSheetLayoutView="100" zoomScalePageLayoutView="0" workbookViewId="0" topLeftCell="A1">
      <selection activeCell="B45" sqref="B45"/>
    </sheetView>
  </sheetViews>
  <sheetFormatPr defaultColWidth="9.140625" defaultRowHeight="12.75"/>
  <cols>
    <col min="1" max="16384" width="9.140625" style="700" customWidth="1"/>
  </cols>
  <sheetData>
    <row r="1" spans="1:11" ht="12.75">
      <c r="A1" s="572" t="s">
        <v>869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>
      <c r="A2" s="572" t="s">
        <v>870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12.75">
      <c r="A3" s="574"/>
      <c r="B3" s="574"/>
      <c r="C3" s="574"/>
      <c r="D3" s="574"/>
      <c r="E3" s="574"/>
      <c r="F3" s="574"/>
      <c r="G3" s="574"/>
      <c r="H3" s="574"/>
      <c r="I3" s="574"/>
      <c r="J3" s="574"/>
      <c r="K3" s="574"/>
    </row>
    <row r="4" spans="1:11" ht="12.75">
      <c r="A4" s="1450"/>
      <c r="B4" s="1450"/>
      <c r="C4" s="575"/>
      <c r="D4" s="575"/>
      <c r="E4" s="575"/>
      <c r="F4" s="575"/>
      <c r="G4" s="575"/>
      <c r="H4" s="2"/>
      <c r="I4" s="575"/>
      <c r="J4" s="109"/>
      <c r="K4" s="576" t="s">
        <v>223</v>
      </c>
    </row>
    <row r="5" spans="1:11" ht="12.75">
      <c r="A5" s="2"/>
      <c r="B5" s="575"/>
      <c r="C5" s="575"/>
      <c r="D5" s="575"/>
      <c r="E5" s="575"/>
      <c r="F5" s="575"/>
      <c r="G5" s="575"/>
      <c r="H5" s="2"/>
      <c r="I5" s="575"/>
      <c r="J5" s="109"/>
      <c r="K5" s="650"/>
    </row>
    <row r="6" spans="1:11" ht="12.75">
      <c r="A6" s="575"/>
      <c r="B6" s="575"/>
      <c r="C6" s="575"/>
      <c r="D6" s="575"/>
      <c r="E6" s="575"/>
      <c r="F6" s="575"/>
      <c r="G6" s="575"/>
      <c r="H6" s="1451"/>
      <c r="I6" s="1451"/>
      <c r="J6" s="1451"/>
      <c r="K6" s="650"/>
    </row>
    <row r="7" spans="1:11" ht="35.25" customHeight="1">
      <c r="A7" s="575"/>
      <c r="B7" s="1452" t="s">
        <v>936</v>
      </c>
      <c r="C7" s="1452"/>
      <c r="D7" s="1452"/>
      <c r="E7" s="1452"/>
      <c r="F7" s="1452"/>
      <c r="G7" s="1452"/>
      <c r="H7" s="1452"/>
      <c r="I7" s="1452"/>
      <c r="J7" s="1452"/>
      <c r="K7" s="1452"/>
    </row>
    <row r="8" spans="1:11" ht="12.75">
      <c r="A8" s="575"/>
      <c r="B8" s="575"/>
      <c r="C8" s="575"/>
      <c r="D8" s="575"/>
      <c r="E8" s="575"/>
      <c r="F8" s="575"/>
      <c r="G8" s="575"/>
      <c r="H8" s="575"/>
      <c r="I8" s="575"/>
      <c r="J8" s="575"/>
      <c r="K8" s="650"/>
    </row>
    <row r="9" spans="1:11" ht="15.75">
      <c r="A9" s="1448" t="s">
        <v>873</v>
      </c>
      <c r="B9" s="1448"/>
      <c r="C9" s="1448"/>
      <c r="D9" s="1448"/>
      <c r="E9" s="1448"/>
      <c r="F9" s="1448"/>
      <c r="G9" s="1448"/>
      <c r="H9" s="1448"/>
      <c r="I9" s="1448"/>
      <c r="J9" s="1448"/>
      <c r="K9" s="650"/>
    </row>
    <row r="10" spans="1:11" ht="15.75">
      <c r="A10" s="577"/>
      <c r="B10" s="577" t="s">
        <v>874</v>
      </c>
      <c r="C10" s="577"/>
      <c r="D10" s="577" t="s">
        <v>875</v>
      </c>
      <c r="E10" s="577"/>
      <c r="F10" s="577" t="s">
        <v>217</v>
      </c>
      <c r="G10" s="577"/>
      <c r="H10" s="577" t="s">
        <v>553</v>
      </c>
      <c r="I10" s="577"/>
      <c r="J10" s="577" t="s">
        <v>876</v>
      </c>
      <c r="K10" s="574"/>
    </row>
    <row r="11" spans="1:11" ht="15.75">
      <c r="A11" s="578">
        <v>1</v>
      </c>
      <c r="B11" s="579"/>
      <c r="C11" s="580"/>
      <c r="D11" s="579"/>
      <c r="E11" s="580"/>
      <c r="F11" s="579"/>
      <c r="G11" s="580"/>
      <c r="H11" s="579"/>
      <c r="I11" s="580"/>
      <c r="J11" s="579"/>
      <c r="K11" s="651"/>
    </row>
    <row r="12" spans="1:11" ht="15.75">
      <c r="A12" s="578">
        <v>2</v>
      </c>
      <c r="B12" s="579"/>
      <c r="C12" s="580"/>
      <c r="D12" s="579"/>
      <c r="E12" s="580"/>
      <c r="F12" s="579"/>
      <c r="G12" s="580"/>
      <c r="H12" s="579"/>
      <c r="I12" s="580"/>
      <c r="J12" s="582"/>
      <c r="K12" s="583"/>
    </row>
    <row r="13" spans="1:11" ht="15.75">
      <c r="A13" s="578">
        <v>3</v>
      </c>
      <c r="B13" s="579"/>
      <c r="C13" s="580"/>
      <c r="D13" s="579"/>
      <c r="E13" s="580"/>
      <c r="F13" s="579"/>
      <c r="G13" s="580"/>
      <c r="H13" s="579"/>
      <c r="I13" s="580"/>
      <c r="J13" s="582"/>
      <c r="K13" s="583"/>
    </row>
    <row r="14" spans="1:11" ht="15.75">
      <c r="A14" s="578">
        <v>4</v>
      </c>
      <c r="B14" s="579"/>
      <c r="C14" s="580"/>
      <c r="D14" s="579"/>
      <c r="E14" s="580"/>
      <c r="F14" s="579"/>
      <c r="G14" s="580"/>
      <c r="H14" s="579"/>
      <c r="I14" s="580"/>
      <c r="J14" s="582"/>
      <c r="K14" s="583"/>
    </row>
    <row r="15" spans="1:11" ht="15.75">
      <c r="A15" s="578">
        <v>5</v>
      </c>
      <c r="B15" s="579"/>
      <c r="C15" s="580"/>
      <c r="D15" s="579"/>
      <c r="E15" s="580"/>
      <c r="F15" s="584"/>
      <c r="G15" s="580"/>
      <c r="H15" s="579"/>
      <c r="I15" s="580"/>
      <c r="J15" s="582"/>
      <c r="K15" s="583"/>
    </row>
    <row r="16" spans="1:11" ht="15.75">
      <c r="A16" s="578">
        <v>6</v>
      </c>
      <c r="B16" s="579"/>
      <c r="C16" s="580"/>
      <c r="D16" s="579"/>
      <c r="E16" s="580"/>
      <c r="F16" s="579"/>
      <c r="G16" s="580"/>
      <c r="H16" s="579"/>
      <c r="I16" s="580"/>
      <c r="J16" s="582"/>
      <c r="K16" s="583"/>
    </row>
    <row r="17" spans="1:11" ht="15.75">
      <c r="A17" s="578">
        <v>7</v>
      </c>
      <c r="B17" s="579"/>
      <c r="C17" s="580"/>
      <c r="D17" s="579"/>
      <c r="E17" s="580"/>
      <c r="F17" s="579"/>
      <c r="G17" s="580"/>
      <c r="H17" s="579"/>
      <c r="I17" s="580"/>
      <c r="J17" s="582"/>
      <c r="K17" s="583"/>
    </row>
    <row r="18" spans="1:11" ht="15.75">
      <c r="A18" s="578">
        <v>8</v>
      </c>
      <c r="B18" s="579"/>
      <c r="C18" s="580"/>
      <c r="D18" s="579"/>
      <c r="E18" s="580"/>
      <c r="F18" s="579"/>
      <c r="G18" s="580"/>
      <c r="H18" s="579"/>
      <c r="I18" s="580"/>
      <c r="J18" s="582"/>
      <c r="K18" s="583"/>
    </row>
    <row r="19" spans="1:11" ht="15.75">
      <c r="A19" s="578">
        <v>9</v>
      </c>
      <c r="B19" s="579"/>
      <c r="C19" s="580"/>
      <c r="D19" s="579"/>
      <c r="E19" s="580"/>
      <c r="F19" s="579"/>
      <c r="G19" s="580"/>
      <c r="H19" s="579"/>
      <c r="I19" s="580"/>
      <c r="J19" s="582"/>
      <c r="K19" s="583"/>
    </row>
    <row r="20" spans="1:11" ht="15.75">
      <c r="A20" s="578">
        <v>10</v>
      </c>
      <c r="B20" s="579"/>
      <c r="C20" s="580"/>
      <c r="D20" s="579"/>
      <c r="E20" s="580"/>
      <c r="F20" s="579"/>
      <c r="G20" s="580"/>
      <c r="H20" s="579"/>
      <c r="I20" s="580"/>
      <c r="J20" s="582"/>
      <c r="K20" s="583"/>
    </row>
    <row r="21" spans="1:11" ht="15.75">
      <c r="A21" s="578"/>
      <c r="B21" s="580"/>
      <c r="C21" s="580"/>
      <c r="D21" s="580"/>
      <c r="E21" s="580"/>
      <c r="F21" s="580"/>
      <c r="G21" s="580"/>
      <c r="H21" s="580"/>
      <c r="I21" s="580"/>
      <c r="J21" s="580"/>
      <c r="K21" s="650"/>
    </row>
    <row r="22" spans="1:11" ht="15.75">
      <c r="A22" s="578"/>
      <c r="B22" s="580"/>
      <c r="C22" s="580"/>
      <c r="D22" s="580"/>
      <c r="E22" s="580"/>
      <c r="F22" s="580"/>
      <c r="G22" s="580"/>
      <c r="H22" s="580"/>
      <c r="I22" s="580"/>
      <c r="J22" s="580"/>
      <c r="K22" s="650"/>
    </row>
    <row r="23" spans="1:11" ht="15.75">
      <c r="A23" s="578"/>
      <c r="B23" s="580"/>
      <c r="C23" s="580"/>
      <c r="D23" s="580"/>
      <c r="E23" s="580"/>
      <c r="F23" s="580"/>
      <c r="G23" s="580"/>
      <c r="H23" s="580"/>
      <c r="I23" s="580"/>
      <c r="J23" s="580"/>
      <c r="K23" s="650"/>
    </row>
    <row r="24" spans="1:11" ht="15.75">
      <c r="A24" s="1448" t="s">
        <v>877</v>
      </c>
      <c r="B24" s="1448"/>
      <c r="C24" s="1448"/>
      <c r="D24" s="1448"/>
      <c r="E24" s="1448"/>
      <c r="F24" s="1448"/>
      <c r="G24" s="1448"/>
      <c r="H24" s="1448"/>
      <c r="I24" s="1448"/>
      <c r="J24" s="1448"/>
      <c r="K24" s="650"/>
    </row>
    <row r="25" spans="1:11" ht="15.75">
      <c r="A25" s="577"/>
      <c r="B25" s="585" t="s">
        <v>874</v>
      </c>
      <c r="C25" s="585"/>
      <c r="D25" s="1449" t="s">
        <v>217</v>
      </c>
      <c r="E25" s="1449"/>
      <c r="F25" s="1449"/>
      <c r="G25" s="577"/>
      <c r="H25" s="577" t="s">
        <v>553</v>
      </c>
      <c r="I25" s="577"/>
      <c r="J25" s="577" t="s">
        <v>876</v>
      </c>
      <c r="K25" s="650"/>
    </row>
    <row r="26" spans="1:11" ht="15.75">
      <c r="A26" s="578">
        <v>1</v>
      </c>
      <c r="B26" s="584"/>
      <c r="C26" s="586"/>
      <c r="D26" s="1453"/>
      <c r="E26" s="1453"/>
      <c r="F26" s="1453"/>
      <c r="G26" s="587"/>
      <c r="H26" s="579"/>
      <c r="I26" s="587"/>
      <c r="J26" s="579"/>
      <c r="K26" s="581"/>
    </row>
    <row r="27" spans="1:11" ht="15.75">
      <c r="A27" s="578">
        <v>2</v>
      </c>
      <c r="B27" s="584"/>
      <c r="C27" s="586"/>
      <c r="D27" s="1447"/>
      <c r="E27" s="1447"/>
      <c r="F27" s="1447"/>
      <c r="G27" s="587"/>
      <c r="H27" s="579"/>
      <c r="I27" s="587"/>
      <c r="J27" s="582"/>
      <c r="K27" s="583"/>
    </row>
    <row r="28" spans="1:11" ht="15.75">
      <c r="A28" s="578">
        <v>3</v>
      </c>
      <c r="B28" s="584"/>
      <c r="C28" s="586"/>
      <c r="D28" s="1447"/>
      <c r="E28" s="1447"/>
      <c r="F28" s="1447"/>
      <c r="G28" s="587"/>
      <c r="H28" s="579"/>
      <c r="I28" s="587"/>
      <c r="J28" s="582"/>
      <c r="K28" s="583"/>
    </row>
    <row r="29" spans="1:11" ht="15.75">
      <c r="A29" s="578">
        <v>4</v>
      </c>
      <c r="B29" s="584"/>
      <c r="C29" s="586"/>
      <c r="D29" s="1447"/>
      <c r="E29" s="1447"/>
      <c r="F29" s="1447"/>
      <c r="G29" s="587"/>
      <c r="H29" s="579"/>
      <c r="I29" s="587"/>
      <c r="J29" s="582"/>
      <c r="K29" s="583"/>
    </row>
    <row r="30" spans="1:11" ht="15.75">
      <c r="A30" s="578">
        <v>5</v>
      </c>
      <c r="B30" s="584"/>
      <c r="C30" s="586"/>
      <c r="D30" s="1447"/>
      <c r="E30" s="1447"/>
      <c r="F30" s="1447"/>
      <c r="G30" s="587"/>
      <c r="H30" s="579"/>
      <c r="I30" s="587"/>
      <c r="J30" s="582"/>
      <c r="K30" s="583"/>
    </row>
    <row r="31" spans="1:11" ht="15.75">
      <c r="A31" s="578">
        <v>6</v>
      </c>
      <c r="B31" s="584"/>
      <c r="C31" s="586"/>
      <c r="D31" s="1447"/>
      <c r="E31" s="1447"/>
      <c r="F31" s="1447"/>
      <c r="G31" s="587"/>
      <c r="H31" s="579"/>
      <c r="I31" s="587"/>
      <c r="J31" s="582"/>
      <c r="K31" s="583"/>
    </row>
    <row r="32" spans="1:11" ht="15.75">
      <c r="A32" s="578">
        <v>7</v>
      </c>
      <c r="B32" s="584"/>
      <c r="C32" s="586"/>
      <c r="D32" s="1447"/>
      <c r="E32" s="1447"/>
      <c r="F32" s="1447"/>
      <c r="G32" s="587"/>
      <c r="H32" s="579"/>
      <c r="I32" s="587"/>
      <c r="J32" s="579"/>
      <c r="K32" s="581"/>
    </row>
    <row r="33" spans="1:11" ht="15.75">
      <c r="A33" s="578">
        <v>8</v>
      </c>
      <c r="B33" s="584"/>
      <c r="C33" s="586"/>
      <c r="D33" s="1447"/>
      <c r="E33" s="1447"/>
      <c r="F33" s="1447"/>
      <c r="G33" s="587"/>
      <c r="H33" s="579"/>
      <c r="I33" s="587"/>
      <c r="J33" s="582"/>
      <c r="K33" s="583"/>
    </row>
    <row r="34" spans="1:11" ht="15.75">
      <c r="A34" s="578">
        <v>9</v>
      </c>
      <c r="B34" s="584"/>
      <c r="C34" s="586"/>
      <c r="D34" s="1447"/>
      <c r="E34" s="1447"/>
      <c r="F34" s="1447"/>
      <c r="G34" s="587"/>
      <c r="H34" s="579"/>
      <c r="I34" s="587"/>
      <c r="J34" s="582"/>
      <c r="K34" s="583"/>
    </row>
    <row r="35" spans="1:11" ht="15.75">
      <c r="A35" s="578">
        <v>10</v>
      </c>
      <c r="B35" s="584"/>
      <c r="C35" s="586"/>
      <c r="D35" s="1447"/>
      <c r="E35" s="1447"/>
      <c r="F35" s="1447"/>
      <c r="G35" s="587"/>
      <c r="H35" s="579"/>
      <c r="I35" s="587"/>
      <c r="J35" s="579"/>
      <c r="K35" s="581"/>
    </row>
    <row r="36" spans="1:11" ht="15.75">
      <c r="A36" s="577"/>
      <c r="B36" s="577"/>
      <c r="C36" s="577"/>
      <c r="D36" s="577"/>
      <c r="E36" s="577"/>
      <c r="F36" s="577"/>
      <c r="G36" s="577"/>
      <c r="H36" s="577"/>
      <c r="I36" s="577"/>
      <c r="J36" s="577"/>
      <c r="K36" s="650"/>
    </row>
    <row r="37" spans="1:11" ht="15.75">
      <c r="A37" s="1449"/>
      <c r="B37" s="1449"/>
      <c r="C37" s="1449"/>
      <c r="D37" s="1449"/>
      <c r="E37" s="577"/>
      <c r="F37" s="652"/>
      <c r="G37" s="577"/>
      <c r="H37" s="577"/>
      <c r="I37" s="577"/>
      <c r="J37" s="577"/>
      <c r="K37" s="650"/>
    </row>
    <row r="38" spans="1:11" ht="15">
      <c r="A38" s="650"/>
      <c r="B38" s="588" t="s">
        <v>934</v>
      </c>
      <c r="C38" s="650"/>
      <c r="D38" s="650"/>
      <c r="E38" s="650"/>
      <c r="F38" s="650"/>
      <c r="G38" s="650"/>
      <c r="H38" s="650"/>
      <c r="I38" s="650"/>
      <c r="J38" s="650"/>
      <c r="K38" s="650"/>
    </row>
    <row r="39" spans="1:11" ht="12.75">
      <c r="A39" s="1443"/>
      <c r="B39" s="1443"/>
      <c r="C39" s="1443"/>
      <c r="D39" s="1443"/>
      <c r="E39" s="1443"/>
      <c r="F39" s="1443"/>
      <c r="G39" s="1443"/>
      <c r="H39" s="1443"/>
      <c r="I39" s="1443"/>
      <c r="J39" s="1443"/>
      <c r="K39" s="1443"/>
    </row>
    <row r="40" spans="1:11" ht="12.75">
      <c r="A40" s="1443"/>
      <c r="B40" s="1443"/>
      <c r="C40" s="1443"/>
      <c r="D40" s="1443"/>
      <c r="E40" s="1443"/>
      <c r="F40" s="1443"/>
      <c r="G40" s="1443"/>
      <c r="H40" s="1443"/>
      <c r="I40" s="1443"/>
      <c r="J40" s="1443"/>
      <c r="K40" s="1443"/>
    </row>
    <row r="41" spans="1:11" ht="12.75">
      <c r="A41" s="1443"/>
      <c r="B41" s="1443"/>
      <c r="C41" s="1443"/>
      <c r="D41" s="1443"/>
      <c r="E41" s="1443"/>
      <c r="F41" s="1443"/>
      <c r="G41" s="1443"/>
      <c r="H41" s="1443"/>
      <c r="I41" s="1443"/>
      <c r="J41" s="1443"/>
      <c r="K41" s="1443"/>
    </row>
    <row r="42" spans="1:11" ht="15.75">
      <c r="A42" s="1448" t="s">
        <v>878</v>
      </c>
      <c r="B42" s="1448"/>
      <c r="C42" s="1448"/>
      <c r="D42" s="1448"/>
      <c r="E42" s="1448"/>
      <c r="F42" s="1448"/>
      <c r="G42" s="1448"/>
      <c r="H42" s="1448"/>
      <c r="I42" s="1448"/>
      <c r="J42" s="1448"/>
      <c r="K42" s="574"/>
    </row>
    <row r="43" spans="1:11" ht="15.75">
      <c r="A43" s="577"/>
      <c r="B43" s="585" t="s">
        <v>874</v>
      </c>
      <c r="C43" s="585"/>
      <c r="D43" s="1446" t="s">
        <v>875</v>
      </c>
      <c r="E43" s="1446"/>
      <c r="F43" s="1446"/>
      <c r="G43" s="577"/>
      <c r="H43" s="1445" t="s">
        <v>217</v>
      </c>
      <c r="I43" s="1445"/>
      <c r="J43" s="701"/>
      <c r="K43" s="577" t="s">
        <v>553</v>
      </c>
    </row>
    <row r="44" spans="1:11" ht="15.75">
      <c r="A44" s="578">
        <v>1</v>
      </c>
      <c r="B44" s="584"/>
      <c r="C44" s="586"/>
      <c r="D44" s="1444"/>
      <c r="E44" s="1444"/>
      <c r="F44" s="1444"/>
      <c r="G44" s="580"/>
      <c r="H44" s="579"/>
      <c r="I44" s="579"/>
      <c r="J44" s="580"/>
      <c r="K44" s="581"/>
    </row>
    <row r="45" spans="1:11" ht="15.75">
      <c r="A45" s="578">
        <v>2</v>
      </c>
      <c r="B45" s="861"/>
      <c r="C45" s="586"/>
      <c r="D45" s="1442"/>
      <c r="E45" s="1442"/>
      <c r="F45" s="1442"/>
      <c r="G45" s="580"/>
      <c r="H45" s="582"/>
      <c r="I45" s="582"/>
      <c r="J45" s="580"/>
      <c r="K45" s="583"/>
    </row>
    <row r="46" spans="1:11" ht="15.75">
      <c r="A46" s="578">
        <v>3</v>
      </c>
      <c r="B46" s="861"/>
      <c r="C46" s="586"/>
      <c r="D46" s="1442"/>
      <c r="E46" s="1442"/>
      <c r="F46" s="1442"/>
      <c r="G46" s="580"/>
      <c r="H46" s="582"/>
      <c r="I46" s="582"/>
      <c r="J46" s="580"/>
      <c r="K46" s="583"/>
    </row>
    <row r="47" spans="1:11" ht="15.75">
      <c r="A47" s="578">
        <v>4</v>
      </c>
      <c r="B47" s="861"/>
      <c r="C47" s="586"/>
      <c r="D47" s="1442"/>
      <c r="E47" s="1442"/>
      <c r="F47" s="1442"/>
      <c r="G47" s="580"/>
      <c r="H47" s="582"/>
      <c r="I47" s="582"/>
      <c r="J47" s="580"/>
      <c r="K47" s="583"/>
    </row>
    <row r="48" spans="1:11" ht="15.75">
      <c r="A48" s="578">
        <v>5</v>
      </c>
      <c r="B48" s="861"/>
      <c r="C48" s="586"/>
      <c r="D48" s="1442"/>
      <c r="E48" s="1442"/>
      <c r="F48" s="1442"/>
      <c r="G48" s="580"/>
      <c r="H48" s="582"/>
      <c r="I48" s="582"/>
      <c r="J48" s="580"/>
      <c r="K48" s="583"/>
    </row>
    <row r="49" spans="1:11" ht="15.75">
      <c r="A49" s="578">
        <v>6</v>
      </c>
      <c r="B49" s="861"/>
      <c r="C49" s="586"/>
      <c r="D49" s="1442"/>
      <c r="E49" s="1442"/>
      <c r="F49" s="1442"/>
      <c r="G49" s="580"/>
      <c r="H49" s="582"/>
      <c r="I49" s="582"/>
      <c r="J49" s="580"/>
      <c r="K49" s="583"/>
    </row>
    <row r="50" spans="1:11" ht="15.75">
      <c r="A50" s="578">
        <v>7</v>
      </c>
      <c r="B50" s="861"/>
      <c r="C50" s="586"/>
      <c r="D50" s="1442"/>
      <c r="E50" s="1442"/>
      <c r="F50" s="1442"/>
      <c r="G50" s="580"/>
      <c r="H50" s="582"/>
      <c r="I50" s="582"/>
      <c r="J50" s="580"/>
      <c r="K50" s="583"/>
    </row>
    <row r="51" spans="1:11" ht="15.75">
      <c r="A51" s="578">
        <v>8</v>
      </c>
      <c r="B51" s="861"/>
      <c r="C51" s="586"/>
      <c r="D51" s="1442"/>
      <c r="E51" s="1442"/>
      <c r="F51" s="1442"/>
      <c r="G51" s="580"/>
      <c r="H51" s="582"/>
      <c r="I51" s="582"/>
      <c r="J51" s="580"/>
      <c r="K51" s="583"/>
    </row>
    <row r="52" spans="1:11" ht="15.75">
      <c r="A52" s="578">
        <v>9</v>
      </c>
      <c r="B52" s="861"/>
      <c r="C52" s="586"/>
      <c r="D52" s="1442"/>
      <c r="E52" s="1442"/>
      <c r="F52" s="1442"/>
      <c r="G52" s="580"/>
      <c r="H52" s="582"/>
      <c r="I52" s="582"/>
      <c r="J52" s="580"/>
      <c r="K52" s="583"/>
    </row>
    <row r="53" spans="1:11" ht="15.75">
      <c r="A53" s="578">
        <v>10</v>
      </c>
      <c r="B53" s="861"/>
      <c r="C53" s="586"/>
      <c r="D53" s="1442"/>
      <c r="E53" s="1442"/>
      <c r="F53" s="1442"/>
      <c r="G53" s="580"/>
      <c r="H53" s="582"/>
      <c r="I53" s="582"/>
      <c r="J53" s="580"/>
      <c r="K53" s="583"/>
    </row>
    <row r="54" spans="1:11" ht="15.75">
      <c r="A54" s="578"/>
      <c r="B54" s="586"/>
      <c r="C54" s="586"/>
      <c r="D54" s="862"/>
      <c r="E54" s="862"/>
      <c r="F54" s="862"/>
      <c r="G54" s="580"/>
      <c r="H54" s="580"/>
      <c r="I54" s="580"/>
      <c r="J54" s="580"/>
      <c r="K54" s="863"/>
    </row>
    <row r="55" spans="1:11" ht="18.75">
      <c r="A55" s="1440" t="s">
        <v>937</v>
      </c>
      <c r="B55" s="1441"/>
      <c r="C55" s="1441"/>
      <c r="D55" s="1441"/>
      <c r="E55" s="1441"/>
      <c r="F55" s="1441"/>
      <c r="G55" s="1441"/>
      <c r="H55" s="1441"/>
      <c r="I55" s="1441"/>
      <c r="J55" s="1441"/>
      <c r="K55" s="863"/>
    </row>
    <row r="56" spans="1:11" ht="15.75">
      <c r="A56" s="577"/>
      <c r="B56" s="577" t="s">
        <v>874</v>
      </c>
      <c r="C56" s="577"/>
      <c r="D56" s="577" t="s">
        <v>875</v>
      </c>
      <c r="E56" s="577"/>
      <c r="F56" s="577" t="s">
        <v>217</v>
      </c>
      <c r="G56" s="577"/>
      <c r="H56" s="577" t="s">
        <v>553</v>
      </c>
      <c r="I56" s="577"/>
      <c r="J56" s="577" t="s">
        <v>876</v>
      </c>
      <c r="K56" s="574"/>
    </row>
    <row r="57" spans="1:11" ht="15.75">
      <c r="A57" s="578">
        <v>1</v>
      </c>
      <c r="B57" s="579"/>
      <c r="C57" s="580"/>
      <c r="D57" s="579"/>
      <c r="E57" s="580"/>
      <c r="F57" s="579"/>
      <c r="G57" s="580"/>
      <c r="H57" s="579"/>
      <c r="I57" s="580"/>
      <c r="J57" s="579"/>
      <c r="K57" s="651"/>
    </row>
    <row r="58" spans="1:11" ht="15.75">
      <c r="A58" s="578">
        <v>2</v>
      </c>
      <c r="B58" s="579"/>
      <c r="C58" s="580"/>
      <c r="D58" s="579"/>
      <c r="E58" s="580"/>
      <c r="F58" s="579"/>
      <c r="G58" s="580"/>
      <c r="H58" s="579"/>
      <c r="I58" s="580"/>
      <c r="J58" s="582"/>
      <c r="K58" s="583"/>
    </row>
    <row r="59" spans="1:11" ht="15.75">
      <c r="A59" s="578">
        <v>3</v>
      </c>
      <c r="B59" s="579"/>
      <c r="C59" s="580"/>
      <c r="D59" s="579"/>
      <c r="E59" s="580"/>
      <c r="F59" s="579"/>
      <c r="G59" s="580"/>
      <c r="H59" s="579"/>
      <c r="I59" s="580"/>
      <c r="J59" s="582"/>
      <c r="K59" s="583"/>
    </row>
    <row r="60" spans="1:11" ht="15.75">
      <c r="A60" s="578">
        <v>4</v>
      </c>
      <c r="B60" s="579"/>
      <c r="C60" s="580"/>
      <c r="D60" s="579"/>
      <c r="E60" s="580"/>
      <c r="F60" s="579"/>
      <c r="G60" s="580"/>
      <c r="H60" s="579"/>
      <c r="I60" s="580"/>
      <c r="J60" s="582"/>
      <c r="K60" s="583"/>
    </row>
    <row r="61" spans="1:11" ht="15.75">
      <c r="A61" s="578">
        <v>5</v>
      </c>
      <c r="B61" s="579"/>
      <c r="C61" s="580"/>
      <c r="D61" s="579"/>
      <c r="E61" s="580"/>
      <c r="F61" s="584"/>
      <c r="G61" s="580"/>
      <c r="H61" s="579"/>
      <c r="I61" s="580"/>
      <c r="J61" s="582"/>
      <c r="K61" s="583"/>
    </row>
    <row r="62" spans="1:11" ht="15.75">
      <c r="A62" s="578">
        <v>6</v>
      </c>
      <c r="B62" s="579"/>
      <c r="C62" s="580"/>
      <c r="D62" s="579"/>
      <c r="E62" s="580"/>
      <c r="F62" s="579"/>
      <c r="G62" s="580"/>
      <c r="H62" s="579"/>
      <c r="I62" s="580"/>
      <c r="J62" s="582"/>
      <c r="K62" s="583"/>
    </row>
    <row r="63" spans="1:11" ht="15.75">
      <c r="A63" s="578">
        <v>7</v>
      </c>
      <c r="B63" s="579"/>
      <c r="C63" s="580"/>
      <c r="D63" s="579"/>
      <c r="E63" s="580"/>
      <c r="F63" s="579"/>
      <c r="G63" s="580"/>
      <c r="H63" s="579"/>
      <c r="I63" s="580"/>
      <c r="J63" s="582"/>
      <c r="K63" s="583"/>
    </row>
    <row r="64" spans="1:11" ht="15.75">
      <c r="A64" s="578">
        <v>8</v>
      </c>
      <c r="B64" s="579"/>
      <c r="C64" s="580"/>
      <c r="D64" s="579"/>
      <c r="E64" s="580"/>
      <c r="F64" s="579"/>
      <c r="G64" s="580"/>
      <c r="H64" s="579"/>
      <c r="I64" s="580"/>
      <c r="J64" s="582"/>
      <c r="K64" s="583"/>
    </row>
    <row r="65" spans="1:11" ht="15.75">
      <c r="A65" s="578">
        <v>9</v>
      </c>
      <c r="B65" s="579"/>
      <c r="C65" s="580"/>
      <c r="D65" s="579"/>
      <c r="E65" s="580"/>
      <c r="F65" s="579"/>
      <c r="G65" s="580"/>
      <c r="H65" s="579"/>
      <c r="I65" s="580"/>
      <c r="J65" s="582"/>
      <c r="K65" s="583"/>
    </row>
    <row r="66" spans="1:11" ht="15.75">
      <c r="A66" s="578">
        <v>10</v>
      </c>
      <c r="B66" s="579"/>
      <c r="C66" s="580"/>
      <c r="D66" s="579"/>
      <c r="E66" s="580"/>
      <c r="F66" s="579"/>
      <c r="G66" s="580"/>
      <c r="H66" s="579"/>
      <c r="I66" s="580"/>
      <c r="J66" s="582"/>
      <c r="K66" s="583"/>
    </row>
    <row r="67" spans="1:6" ht="15.75">
      <c r="A67" s="769"/>
      <c r="B67" s="770"/>
      <c r="C67" s="770"/>
      <c r="D67" s="770"/>
      <c r="E67" s="770"/>
      <c r="F67" s="770"/>
    </row>
    <row r="68" spans="1:6" ht="15.75">
      <c r="A68" s="769"/>
      <c r="B68" s="770"/>
      <c r="C68" s="770"/>
      <c r="D68" s="770"/>
      <c r="E68" s="770"/>
      <c r="F68" s="770"/>
    </row>
  </sheetData>
  <sheetProtection/>
  <mergeCells count="32">
    <mergeCell ref="H6:J6"/>
    <mergeCell ref="B7:K7"/>
    <mergeCell ref="A9:J9"/>
    <mergeCell ref="D27:F27"/>
    <mergeCell ref="A24:J24"/>
    <mergeCell ref="D25:F25"/>
    <mergeCell ref="D26:F26"/>
    <mergeCell ref="A4:B4"/>
    <mergeCell ref="D51:F51"/>
    <mergeCell ref="D28:F28"/>
    <mergeCell ref="D29:F29"/>
    <mergeCell ref="D30:F30"/>
    <mergeCell ref="D31:F31"/>
    <mergeCell ref="D34:F34"/>
    <mergeCell ref="D35:F35"/>
    <mergeCell ref="D50:F50"/>
    <mergeCell ref="H43:I43"/>
    <mergeCell ref="D43:F43"/>
    <mergeCell ref="D32:F32"/>
    <mergeCell ref="D33:F33"/>
    <mergeCell ref="A42:J42"/>
    <mergeCell ref="A37:D37"/>
    <mergeCell ref="A55:J55"/>
    <mergeCell ref="D52:F52"/>
    <mergeCell ref="A39:K41"/>
    <mergeCell ref="D53:F53"/>
    <mergeCell ref="D44:F44"/>
    <mergeCell ref="D45:F45"/>
    <mergeCell ref="D46:F46"/>
    <mergeCell ref="D47:F47"/>
    <mergeCell ref="D48:F48"/>
    <mergeCell ref="D49:F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3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11" sqref="C11"/>
    </sheetView>
  </sheetViews>
  <sheetFormatPr defaultColWidth="15.8515625" defaultRowHeight="12.75"/>
  <cols>
    <col min="1" max="1" width="5.7109375" style="80" customWidth="1"/>
    <col min="2" max="2" width="93.140625" style="80" customWidth="1"/>
    <col min="3" max="16384" width="15.8515625" style="80" customWidth="1"/>
  </cols>
  <sheetData>
    <row r="1" s="1193" customFormat="1" ht="12.75">
      <c r="B1" s="1194" t="s">
        <v>783</v>
      </c>
    </row>
    <row r="2" ht="12.75">
      <c r="B2" s="88" t="s">
        <v>785</v>
      </c>
    </row>
    <row r="3" ht="13.5" thickBot="1"/>
    <row r="4" spans="1:3" ht="12.75">
      <c r="A4" s="83" t="s">
        <v>230</v>
      </c>
      <c r="B4" s="85" t="s">
        <v>382</v>
      </c>
      <c r="C4" s="85" t="s">
        <v>316</v>
      </c>
    </row>
    <row r="5" spans="1:3" ht="15">
      <c r="A5" s="81">
        <v>1</v>
      </c>
      <c r="B5" s="9" t="s">
        <v>385</v>
      </c>
      <c r="C5" s="41"/>
    </row>
    <row r="6" spans="1:3" ht="15">
      <c r="A6" s="81">
        <v>2</v>
      </c>
      <c r="B6" s="9" t="s">
        <v>386</v>
      </c>
      <c r="C6" s="41"/>
    </row>
    <row r="7" spans="1:3" ht="15">
      <c r="A7" s="98">
        <v>3</v>
      </c>
      <c r="B7" s="90" t="s">
        <v>387</v>
      </c>
      <c r="C7" s="87">
        <f>C5+C6</f>
        <v>0</v>
      </c>
    </row>
    <row r="8" spans="1:3" ht="15">
      <c r="A8" s="98">
        <v>4</v>
      </c>
      <c r="B8" s="99" t="s">
        <v>388</v>
      </c>
      <c r="C8" s="87">
        <f>'R0201'!D57</f>
        <v>0</v>
      </c>
    </row>
    <row r="9" spans="1:3" ht="15">
      <c r="A9" s="82">
        <v>5</v>
      </c>
      <c r="B9" s="9" t="s">
        <v>389</v>
      </c>
      <c r="C9" s="41"/>
    </row>
    <row r="10" spans="1:3" ht="15">
      <c r="A10" s="82">
        <v>6</v>
      </c>
      <c r="B10" s="9" t="s">
        <v>390</v>
      </c>
      <c r="C10" s="41"/>
    </row>
    <row r="11" spans="1:3" ht="15">
      <c r="A11" s="82">
        <v>7</v>
      </c>
      <c r="B11" s="8" t="s">
        <v>391</v>
      </c>
      <c r="C11" s="41"/>
    </row>
    <row r="12" spans="1:3" ht="15">
      <c r="A12" s="82">
        <v>8</v>
      </c>
      <c r="B12" s="9" t="s">
        <v>392</v>
      </c>
      <c r="C12" s="41"/>
    </row>
    <row r="13" spans="1:3" ht="15">
      <c r="A13" s="82">
        <v>9</v>
      </c>
      <c r="B13" s="9" t="s">
        <v>393</v>
      </c>
      <c r="C13" s="41"/>
    </row>
    <row r="14" spans="1:3" ht="15">
      <c r="A14" s="82">
        <v>10</v>
      </c>
      <c r="B14" s="9" t="s">
        <v>394</v>
      </c>
      <c r="C14" s="41"/>
    </row>
    <row r="15" spans="1:3" ht="15">
      <c r="A15" s="82">
        <v>11</v>
      </c>
      <c r="B15" s="9" t="s">
        <v>395</v>
      </c>
      <c r="C15" s="41"/>
    </row>
    <row r="16" spans="1:3" ht="15" thickBot="1">
      <c r="A16" s="100">
        <v>12</v>
      </c>
      <c r="B16" s="97" t="s">
        <v>396</v>
      </c>
      <c r="C16" s="66">
        <f>C7+C8+C9+C10-C11-C12-C13-C14+C15</f>
        <v>0</v>
      </c>
    </row>
    <row r="17" spans="1:3" ht="12.75">
      <c r="A17" s="33"/>
      <c r="B17" s="29"/>
      <c r="C17" s="29"/>
    </row>
    <row r="18" spans="1:3" ht="12.75">
      <c r="A18" s="33"/>
      <c r="B18" s="29" t="s">
        <v>229</v>
      </c>
      <c r="C18" s="29"/>
    </row>
    <row r="19" spans="1:3" ht="12.75">
      <c r="A19" s="33"/>
      <c r="B19" s="29"/>
      <c r="C19" s="29"/>
    </row>
    <row r="20" spans="1:3" ht="12.75">
      <c r="A20" s="33"/>
      <c r="B20" s="29" t="s">
        <v>229</v>
      </c>
      <c r="C20" s="29"/>
    </row>
  </sheetData>
  <sheetProtection password="C7AC" sheet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SheetLayoutView="100" zoomScalePageLayoutView="0" workbookViewId="0" topLeftCell="A1">
      <selection activeCell="K19" sqref="K19"/>
    </sheetView>
  </sheetViews>
  <sheetFormatPr defaultColWidth="11.140625" defaultRowHeight="12.75"/>
  <cols>
    <col min="1" max="1" width="4.7109375" style="70" customWidth="1"/>
    <col min="2" max="2" width="45.00390625" style="71" customWidth="1"/>
    <col min="3" max="4" width="11.140625" style="71" customWidth="1"/>
    <col min="5" max="5" width="13.28125" style="71" customWidth="1"/>
    <col min="6" max="6" width="11.140625" style="71" customWidth="1"/>
    <col min="7" max="7" width="9.140625" style="71" customWidth="1"/>
    <col min="8" max="8" width="9.28125" style="71" customWidth="1"/>
    <col min="9" max="9" width="9.140625" style="71" customWidth="1"/>
    <col min="10" max="10" width="10.7109375" style="71" customWidth="1"/>
    <col min="11" max="11" width="8.140625" style="73" customWidth="1"/>
    <col min="12" max="12" width="7.7109375" style="73" customWidth="1"/>
    <col min="13" max="13" width="8.140625" style="73" customWidth="1"/>
    <col min="14" max="14" width="10.8515625" style="71" customWidth="1"/>
    <col min="15" max="16384" width="11.140625" style="71" customWidth="1"/>
  </cols>
  <sheetData>
    <row r="1" spans="1:14" s="1184" customFormat="1" ht="12.75">
      <c r="A1" s="1182"/>
      <c r="B1" s="1195" t="s">
        <v>397</v>
      </c>
      <c r="C1" s="1196"/>
      <c r="I1" s="1197"/>
      <c r="J1" s="1196"/>
      <c r="K1" s="1196"/>
      <c r="L1" s="1196"/>
      <c r="M1" s="1196"/>
      <c r="N1" s="1198"/>
    </row>
    <row r="2" spans="2:14" ht="12.75">
      <c r="B2" s="74" t="s">
        <v>426</v>
      </c>
      <c r="C2" s="74"/>
      <c r="D2" s="74"/>
      <c r="E2" s="74"/>
      <c r="F2" s="74"/>
      <c r="G2" s="74"/>
      <c r="H2" s="110"/>
      <c r="I2" s="110"/>
      <c r="J2" s="110"/>
      <c r="K2" s="111"/>
      <c r="L2" s="111"/>
      <c r="M2" s="111"/>
      <c r="N2" s="5"/>
    </row>
    <row r="3" spans="2:14" ht="12.75">
      <c r="B3" s="74"/>
      <c r="C3" s="74"/>
      <c r="D3" s="74"/>
      <c r="E3" s="74"/>
      <c r="F3" s="74"/>
      <c r="G3" s="74"/>
      <c r="H3" s="110"/>
      <c r="I3" s="110"/>
      <c r="J3" s="110"/>
      <c r="K3" s="111"/>
      <c r="L3" s="111"/>
      <c r="M3" s="111"/>
      <c r="N3" s="5"/>
    </row>
    <row r="4" spans="1:14" ht="47.25" customHeight="1">
      <c r="A4" s="112" t="s">
        <v>230</v>
      </c>
      <c r="B4" s="112" t="s">
        <v>398</v>
      </c>
      <c r="C4" s="113" t="s">
        <v>399</v>
      </c>
      <c r="D4" s="113" t="s">
        <v>400</v>
      </c>
      <c r="E4" s="113" t="s">
        <v>1048</v>
      </c>
      <c r="F4" s="113" t="s">
        <v>401</v>
      </c>
      <c r="G4" s="113" t="s">
        <v>402</v>
      </c>
      <c r="H4" s="113" t="s">
        <v>403</v>
      </c>
      <c r="I4" s="113" t="s">
        <v>404</v>
      </c>
      <c r="J4" s="113" t="s">
        <v>405</v>
      </c>
      <c r="K4" s="113" t="s">
        <v>406</v>
      </c>
      <c r="L4" s="113" t="s">
        <v>407</v>
      </c>
      <c r="M4" s="113" t="s">
        <v>408</v>
      </c>
      <c r="N4" s="113" t="s">
        <v>409</v>
      </c>
    </row>
    <row r="5" spans="1:14" ht="11.25" customHeight="1">
      <c r="A5" s="114"/>
      <c r="B5" s="115">
        <v>1</v>
      </c>
      <c r="C5" s="116">
        <v>2</v>
      </c>
      <c r="D5" s="116">
        <v>3</v>
      </c>
      <c r="E5" s="116">
        <v>4</v>
      </c>
      <c r="F5" s="116">
        <v>5</v>
      </c>
      <c r="G5" s="116">
        <v>6</v>
      </c>
      <c r="H5" s="116">
        <v>7</v>
      </c>
      <c r="I5" s="116">
        <v>8</v>
      </c>
      <c r="J5" s="116">
        <v>9</v>
      </c>
      <c r="K5" s="116">
        <v>10</v>
      </c>
      <c r="L5" s="116">
        <v>11</v>
      </c>
      <c r="M5" s="116">
        <v>12</v>
      </c>
      <c r="N5" s="116">
        <v>13</v>
      </c>
    </row>
    <row r="6" spans="1:14" ht="12.75">
      <c r="A6" s="552">
        <v>1</v>
      </c>
      <c r="B6" s="553" t="s">
        <v>244</v>
      </c>
      <c r="C6" s="695">
        <f>D6+F6</f>
        <v>0</v>
      </c>
      <c r="D6" s="696">
        <f>SUM(D7:D16)+D18</f>
        <v>0</v>
      </c>
      <c r="E6" s="696">
        <f aca="true" t="shared" si="0" ref="E6:N6">SUM(E7:E16)+E18</f>
        <v>0</v>
      </c>
      <c r="F6" s="696">
        <f t="shared" si="0"/>
        <v>0</v>
      </c>
      <c r="G6" s="696">
        <f t="shared" si="0"/>
        <v>0</v>
      </c>
      <c r="H6" s="696">
        <f t="shared" si="0"/>
        <v>0</v>
      </c>
      <c r="I6" s="696">
        <f t="shared" si="0"/>
        <v>0</v>
      </c>
      <c r="J6" s="696">
        <f t="shared" si="0"/>
        <v>0</v>
      </c>
      <c r="K6" s="696">
        <f t="shared" si="0"/>
        <v>0</v>
      </c>
      <c r="L6" s="696">
        <f t="shared" si="0"/>
        <v>0</v>
      </c>
      <c r="M6" s="696">
        <f t="shared" si="0"/>
        <v>0</v>
      </c>
      <c r="N6" s="696">
        <f t="shared" si="0"/>
        <v>0</v>
      </c>
    </row>
    <row r="7" spans="1:14" ht="12.75">
      <c r="A7" s="70" t="s">
        <v>239</v>
      </c>
      <c r="B7" s="117" t="s">
        <v>419</v>
      </c>
      <c r="C7" s="697">
        <f aca="true" t="shared" si="1" ref="C7:C20">D7+F7</f>
        <v>0</v>
      </c>
      <c r="D7" s="670"/>
      <c r="E7" s="670"/>
      <c r="F7" s="697">
        <f>G7+H7+I7+J7+K7+L7+M7</f>
        <v>0</v>
      </c>
      <c r="G7" s="670"/>
      <c r="H7" s="670"/>
      <c r="I7" s="670"/>
      <c r="J7" s="670"/>
      <c r="K7" s="670"/>
      <c r="L7" s="670"/>
      <c r="M7" s="670"/>
      <c r="N7" s="670"/>
    </row>
    <row r="8" spans="1:14" ht="12.75">
      <c r="A8" s="70" t="s">
        <v>240</v>
      </c>
      <c r="B8" s="117" t="s">
        <v>418</v>
      </c>
      <c r="C8" s="697">
        <f t="shared" si="1"/>
        <v>0</v>
      </c>
      <c r="D8" s="670"/>
      <c r="E8" s="670"/>
      <c r="F8" s="697">
        <f aca="true" t="shared" si="2" ref="F8:F20">G8+H8+I8+J8+K8+L8+M8</f>
        <v>0</v>
      </c>
      <c r="G8" s="670"/>
      <c r="H8" s="670"/>
      <c r="I8" s="670"/>
      <c r="J8" s="670"/>
      <c r="K8" s="670"/>
      <c r="L8" s="670"/>
      <c r="M8" s="670"/>
      <c r="N8" s="670"/>
    </row>
    <row r="9" spans="1:14" ht="12.75">
      <c r="A9" s="70" t="s">
        <v>241</v>
      </c>
      <c r="B9" s="117" t="s">
        <v>417</v>
      </c>
      <c r="C9" s="697">
        <f t="shared" si="1"/>
        <v>0</v>
      </c>
      <c r="D9" s="670"/>
      <c r="E9" s="670"/>
      <c r="F9" s="697">
        <f t="shared" si="2"/>
        <v>0</v>
      </c>
      <c r="G9" s="670"/>
      <c r="H9" s="670"/>
      <c r="I9" s="670"/>
      <c r="J9" s="670"/>
      <c r="K9" s="670"/>
      <c r="L9" s="670"/>
      <c r="M9" s="670"/>
      <c r="N9" s="670"/>
    </row>
    <row r="10" spans="1:14" ht="12.75">
      <c r="A10" s="70" t="s">
        <v>242</v>
      </c>
      <c r="B10" s="117" t="s">
        <v>420</v>
      </c>
      <c r="C10" s="697">
        <f t="shared" si="1"/>
        <v>0</v>
      </c>
      <c r="D10" s="670"/>
      <c r="E10" s="670"/>
      <c r="F10" s="697">
        <f t="shared" si="2"/>
        <v>0</v>
      </c>
      <c r="G10" s="670"/>
      <c r="H10" s="670"/>
      <c r="I10" s="670"/>
      <c r="J10" s="670"/>
      <c r="K10" s="670"/>
      <c r="L10" s="670"/>
      <c r="M10" s="670"/>
      <c r="N10" s="670"/>
    </row>
    <row r="11" spans="1:14" ht="12.75">
      <c r="A11" s="70" t="s">
        <v>243</v>
      </c>
      <c r="B11" s="117" t="s">
        <v>421</v>
      </c>
      <c r="C11" s="697">
        <f t="shared" si="1"/>
        <v>0</v>
      </c>
      <c r="D11" s="670"/>
      <c r="E11" s="670"/>
      <c r="F11" s="697">
        <f t="shared" si="2"/>
        <v>0</v>
      </c>
      <c r="G11" s="670"/>
      <c r="H11" s="670"/>
      <c r="I11" s="670"/>
      <c r="J11" s="670"/>
      <c r="K11" s="670"/>
      <c r="L11" s="670"/>
      <c r="M11" s="670"/>
      <c r="N11" s="670"/>
    </row>
    <row r="12" spans="1:14" ht="12.75">
      <c r="A12" s="70" t="s">
        <v>411</v>
      </c>
      <c r="B12" s="117" t="s">
        <v>422</v>
      </c>
      <c r="C12" s="697">
        <f t="shared" si="1"/>
        <v>0</v>
      </c>
      <c r="D12" s="670"/>
      <c r="E12" s="670"/>
      <c r="F12" s="697">
        <f t="shared" si="2"/>
        <v>0</v>
      </c>
      <c r="G12" s="670"/>
      <c r="H12" s="670"/>
      <c r="I12" s="670"/>
      <c r="J12" s="670"/>
      <c r="K12" s="670"/>
      <c r="L12" s="670"/>
      <c r="M12" s="670"/>
      <c r="N12" s="670"/>
    </row>
    <row r="13" spans="1:14" ht="12.75">
      <c r="A13" s="70" t="s">
        <v>412</v>
      </c>
      <c r="B13" s="117" t="s">
        <v>1046</v>
      </c>
      <c r="C13" s="697">
        <f t="shared" si="1"/>
        <v>0</v>
      </c>
      <c r="D13" s="670"/>
      <c r="E13" s="670"/>
      <c r="F13" s="697">
        <f t="shared" si="2"/>
        <v>0</v>
      </c>
      <c r="G13" s="670"/>
      <c r="H13" s="670"/>
      <c r="I13" s="670"/>
      <c r="J13" s="670"/>
      <c r="K13" s="670"/>
      <c r="L13" s="670"/>
      <c r="M13" s="670"/>
      <c r="N13" s="670"/>
    </row>
    <row r="14" spans="1:14" ht="12.75">
      <c r="A14" s="70" t="s">
        <v>413</v>
      </c>
      <c r="B14" s="117" t="s">
        <v>423</v>
      </c>
      <c r="C14" s="697">
        <f t="shared" si="1"/>
        <v>0</v>
      </c>
      <c r="D14" s="670"/>
      <c r="E14" s="670"/>
      <c r="F14" s="697">
        <f t="shared" si="2"/>
        <v>0</v>
      </c>
      <c r="G14" s="670"/>
      <c r="H14" s="670"/>
      <c r="I14" s="670"/>
      <c r="J14" s="670"/>
      <c r="K14" s="670"/>
      <c r="L14" s="670"/>
      <c r="M14" s="670"/>
      <c r="N14" s="670"/>
    </row>
    <row r="15" spans="1:14" ht="12.75">
      <c r="A15" s="70" t="s">
        <v>414</v>
      </c>
      <c r="B15" s="117" t="s">
        <v>424</v>
      </c>
      <c r="C15" s="697">
        <f t="shared" si="1"/>
        <v>0</v>
      </c>
      <c r="D15" s="670"/>
      <c r="E15" s="670"/>
      <c r="F15" s="697">
        <f t="shared" si="2"/>
        <v>0</v>
      </c>
      <c r="G15" s="670"/>
      <c r="H15" s="670"/>
      <c r="I15" s="670"/>
      <c r="J15" s="670"/>
      <c r="K15" s="670"/>
      <c r="L15" s="670"/>
      <c r="M15" s="670"/>
      <c r="N15" s="670"/>
    </row>
    <row r="16" spans="1:14" ht="12.75">
      <c r="A16" s="70" t="s">
        <v>415</v>
      </c>
      <c r="B16" s="8" t="s">
        <v>1047</v>
      </c>
      <c r="C16" s="697">
        <f t="shared" si="1"/>
        <v>0</v>
      </c>
      <c r="D16" s="670"/>
      <c r="E16" s="670"/>
      <c r="F16" s="697">
        <f t="shared" si="2"/>
        <v>0</v>
      </c>
      <c r="G16" s="670"/>
      <c r="H16" s="670"/>
      <c r="I16" s="670"/>
      <c r="J16" s="670"/>
      <c r="K16" s="670"/>
      <c r="L16" s="670"/>
      <c r="M16" s="670"/>
      <c r="N16" s="670"/>
    </row>
    <row r="17" spans="1:14" s="667" customFormat="1" ht="12.75">
      <c r="A17" s="693"/>
      <c r="B17" s="694" t="s">
        <v>827</v>
      </c>
      <c r="C17" s="697">
        <f t="shared" si="1"/>
        <v>0</v>
      </c>
      <c r="D17" s="670"/>
      <c r="E17" s="670"/>
      <c r="F17" s="697">
        <f>G17+H17+I17+J17+K17+L17+M17</f>
        <v>0</v>
      </c>
      <c r="G17" s="670"/>
      <c r="H17" s="670"/>
      <c r="I17" s="670"/>
      <c r="J17" s="670"/>
      <c r="K17" s="670"/>
      <c r="L17" s="670"/>
      <c r="M17" s="670"/>
      <c r="N17" s="670"/>
    </row>
    <row r="18" spans="1:14" ht="12.75">
      <c r="A18" s="70">
        <v>2</v>
      </c>
      <c r="B18" s="118" t="s">
        <v>113</v>
      </c>
      <c r="C18" s="697">
        <f t="shared" si="1"/>
        <v>0</v>
      </c>
      <c r="D18" s="670"/>
      <c r="E18" s="670"/>
      <c r="F18" s="697">
        <f>G18+H18+I18+J18+K18+L18+M18</f>
        <v>0</v>
      </c>
      <c r="G18" s="670"/>
      <c r="H18" s="670"/>
      <c r="I18" s="670"/>
      <c r="J18" s="670"/>
      <c r="K18" s="670"/>
      <c r="L18" s="670"/>
      <c r="M18" s="670"/>
      <c r="N18" s="670"/>
    </row>
    <row r="19" spans="1:14" s="667" customFormat="1" ht="12.75">
      <c r="A19" s="693"/>
      <c r="B19" s="694" t="s">
        <v>827</v>
      </c>
      <c r="C19" s="697">
        <f t="shared" si="1"/>
        <v>0</v>
      </c>
      <c r="D19" s="670"/>
      <c r="E19" s="670"/>
      <c r="F19" s="697">
        <f>G19+H19+I19+J19+K19+L19+M19</f>
        <v>0</v>
      </c>
      <c r="G19" s="670"/>
      <c r="H19" s="670"/>
      <c r="I19" s="670"/>
      <c r="J19" s="670"/>
      <c r="K19" s="670"/>
      <c r="L19" s="670"/>
      <c r="M19" s="670"/>
      <c r="N19" s="670"/>
    </row>
    <row r="20" spans="1:14" ht="12.75">
      <c r="A20" s="70">
        <v>3</v>
      </c>
      <c r="B20" s="118" t="s">
        <v>425</v>
      </c>
      <c r="C20" s="697">
        <f t="shared" si="1"/>
        <v>0</v>
      </c>
      <c r="D20" s="670"/>
      <c r="E20" s="670"/>
      <c r="F20" s="697">
        <f t="shared" si="2"/>
        <v>0</v>
      </c>
      <c r="G20" s="670"/>
      <c r="H20" s="670"/>
      <c r="I20" s="670"/>
      <c r="J20" s="670"/>
      <c r="K20" s="670"/>
      <c r="L20" s="670"/>
      <c r="M20" s="670"/>
      <c r="N20" s="670"/>
    </row>
    <row r="21" spans="1:14" ht="12.75" customHeight="1">
      <c r="A21" s="119">
        <v>4</v>
      </c>
      <c r="B21" s="120" t="s">
        <v>416</v>
      </c>
      <c r="C21" s="695">
        <f>C6+C20</f>
        <v>0</v>
      </c>
      <c r="D21" s="695">
        <f aca="true" t="shared" si="3" ref="D21:N21">D6+D20</f>
        <v>0</v>
      </c>
      <c r="E21" s="695">
        <f t="shared" si="3"/>
        <v>0</v>
      </c>
      <c r="F21" s="695">
        <f t="shared" si="3"/>
        <v>0</v>
      </c>
      <c r="G21" s="695">
        <f t="shared" si="3"/>
        <v>0</v>
      </c>
      <c r="H21" s="695">
        <f t="shared" si="3"/>
        <v>0</v>
      </c>
      <c r="I21" s="695">
        <f t="shared" si="3"/>
        <v>0</v>
      </c>
      <c r="J21" s="695">
        <f t="shared" si="3"/>
        <v>0</v>
      </c>
      <c r="K21" s="695">
        <f t="shared" si="3"/>
        <v>0</v>
      </c>
      <c r="L21" s="695">
        <f t="shared" si="3"/>
        <v>0</v>
      </c>
      <c r="M21" s="695">
        <f t="shared" si="3"/>
        <v>0</v>
      </c>
      <c r="N21" s="695">
        <f t="shared" si="3"/>
        <v>0</v>
      </c>
    </row>
    <row r="22" spans="1:26" ht="12.75">
      <c r="A22" s="33"/>
      <c r="B22" s="29"/>
      <c r="C22" s="29"/>
      <c r="D22" s="73"/>
      <c r="E22" s="73"/>
      <c r="F22" s="73"/>
      <c r="G22" s="73"/>
      <c r="H22" s="73"/>
      <c r="I22" s="73"/>
      <c r="J22" s="73"/>
      <c r="N22" s="73"/>
      <c r="O22" s="73"/>
      <c r="P22" s="73"/>
      <c r="Q22" s="73"/>
      <c r="X22" s="106"/>
      <c r="Y22" s="106"/>
      <c r="Z22" s="106"/>
    </row>
    <row r="23" spans="1:17" ht="12.75">
      <c r="A23" s="33"/>
      <c r="B23" s="29" t="s">
        <v>229</v>
      </c>
      <c r="C23" s="29"/>
      <c r="D23" s="73"/>
      <c r="E23" s="73"/>
      <c r="F23" s="73"/>
      <c r="G23" s="73"/>
      <c r="H23" s="73"/>
      <c r="I23" s="73"/>
      <c r="J23" s="73"/>
      <c r="N23" s="73"/>
      <c r="O23" s="73"/>
      <c r="P23" s="73"/>
      <c r="Q23" s="73"/>
    </row>
    <row r="24" spans="1:17" ht="12.75">
      <c r="A24" s="33"/>
      <c r="B24" s="29"/>
      <c r="C24" s="29"/>
      <c r="D24" s="73"/>
      <c r="E24" s="73"/>
      <c r="F24" s="73"/>
      <c r="G24" s="73"/>
      <c r="H24" s="73"/>
      <c r="I24" s="73"/>
      <c r="J24" s="73"/>
      <c r="N24" s="73"/>
      <c r="O24" s="73"/>
      <c r="P24" s="73"/>
      <c r="Q24" s="73"/>
    </row>
    <row r="25" spans="1:17" ht="12.75">
      <c r="A25" s="33"/>
      <c r="B25" s="29" t="s">
        <v>229</v>
      </c>
      <c r="C25" s="29"/>
      <c r="D25" s="73"/>
      <c r="E25" s="73"/>
      <c r="F25" s="73"/>
      <c r="G25" s="73"/>
      <c r="H25" s="73"/>
      <c r="I25" s="73"/>
      <c r="J25" s="73"/>
      <c r="N25" s="73"/>
      <c r="O25" s="73"/>
      <c r="P25" s="73"/>
      <c r="Q25" s="73"/>
    </row>
  </sheetData>
  <sheetProtection password="C7AC" sheet="1"/>
  <dataValidations count="1">
    <dataValidation operator="greaterThanOrEqual" allowBlank="1" showInputMessage="1" showErrorMessage="1" sqref="C6:N21"/>
  </dataValidations>
  <printOptions/>
  <pageMargins left="0.75" right="0.75" top="1" bottom="1" header="0.5" footer="0.5"/>
  <pageSetup horizontalDpi="600" verticalDpi="600" orientation="landscape" paperSize="9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28.28125" style="700" customWidth="1"/>
    <col min="2" max="12" width="9.140625" style="700" customWidth="1"/>
    <col min="13" max="13" width="12.140625" style="700" customWidth="1"/>
    <col min="14" max="16384" width="9.140625" style="700" customWidth="1"/>
  </cols>
  <sheetData>
    <row r="1" spans="1:2" s="1181" customFormat="1" ht="19.5" customHeight="1">
      <c r="A1" s="1195" t="s">
        <v>397</v>
      </c>
      <c r="B1" s="1196"/>
    </row>
    <row r="2" spans="1:2" s="946" customFormat="1" ht="16.5" customHeight="1">
      <c r="A2" s="931" t="s">
        <v>43</v>
      </c>
      <c r="B2" s="74"/>
    </row>
    <row r="3" ht="12.75">
      <c r="J3" s="947" t="s">
        <v>997</v>
      </c>
    </row>
    <row r="4" spans="1:13" s="927" customFormat="1" ht="51">
      <c r="A4" s="948" t="s">
        <v>398</v>
      </c>
      <c r="B4" s="948" t="s">
        <v>399</v>
      </c>
      <c r="C4" s="948" t="s">
        <v>44</v>
      </c>
      <c r="D4" s="948" t="s">
        <v>1048</v>
      </c>
      <c r="E4" s="948" t="s">
        <v>45</v>
      </c>
      <c r="F4" s="948" t="s">
        <v>402</v>
      </c>
      <c r="G4" s="948" t="s">
        <v>403</v>
      </c>
      <c r="H4" s="948" t="s">
        <v>404</v>
      </c>
      <c r="I4" s="948" t="s">
        <v>405</v>
      </c>
      <c r="J4" s="948" t="s">
        <v>406</v>
      </c>
      <c r="K4" s="948" t="s">
        <v>407</v>
      </c>
      <c r="L4" s="948" t="s">
        <v>408</v>
      </c>
      <c r="M4" s="948" t="s">
        <v>46</v>
      </c>
    </row>
    <row r="5" spans="1:13" s="928" customFormat="1" ht="12.75">
      <c r="A5" s="949">
        <v>1</v>
      </c>
      <c r="B5" s="949">
        <v>2</v>
      </c>
      <c r="C5" s="949">
        <v>3</v>
      </c>
      <c r="D5" s="949">
        <v>4</v>
      </c>
      <c r="E5" s="949">
        <v>5</v>
      </c>
      <c r="F5" s="949">
        <v>6</v>
      </c>
      <c r="G5" s="949">
        <v>7</v>
      </c>
      <c r="H5" s="949">
        <v>8</v>
      </c>
      <c r="I5" s="949">
        <v>9</v>
      </c>
      <c r="J5" s="949">
        <v>10</v>
      </c>
      <c r="K5" s="949">
        <v>11</v>
      </c>
      <c r="L5" s="949">
        <v>12</v>
      </c>
      <c r="M5" s="949">
        <v>13</v>
      </c>
    </row>
    <row r="6" spans="1:13" s="928" customFormat="1" ht="25.5">
      <c r="A6" s="869" t="s">
        <v>47</v>
      </c>
      <c r="B6" s="950">
        <f>C6+E6</f>
        <v>0</v>
      </c>
      <c r="C6" s="950">
        <f>SUM(C7:C17)</f>
        <v>0</v>
      </c>
      <c r="D6" s="950">
        <f>SUM(D7:D17)</f>
        <v>0</v>
      </c>
      <c r="E6" s="950">
        <f>SUM(F6:L6)</f>
        <v>0</v>
      </c>
      <c r="F6" s="950">
        <f aca="true" t="shared" si="0" ref="F6:M6">SUM(F7:F17)</f>
        <v>0</v>
      </c>
      <c r="G6" s="950">
        <f t="shared" si="0"/>
        <v>0</v>
      </c>
      <c r="H6" s="950">
        <f t="shared" si="0"/>
        <v>0</v>
      </c>
      <c r="I6" s="950">
        <f t="shared" si="0"/>
        <v>0</v>
      </c>
      <c r="J6" s="950">
        <f t="shared" si="0"/>
        <v>0</v>
      </c>
      <c r="K6" s="950">
        <f t="shared" si="0"/>
        <v>0</v>
      </c>
      <c r="L6" s="950">
        <f t="shared" si="0"/>
        <v>0</v>
      </c>
      <c r="M6" s="950">
        <f t="shared" si="0"/>
        <v>0</v>
      </c>
    </row>
    <row r="7" spans="1:13" s="928" customFormat="1" ht="12.75">
      <c r="A7" s="869" t="s">
        <v>48</v>
      </c>
      <c r="B7" s="950">
        <f aca="true" t="shared" si="1" ref="B7:B18">C7+E7</f>
        <v>0</v>
      </c>
      <c r="C7" s="1026"/>
      <c r="D7" s="1026"/>
      <c r="E7" s="950">
        <f aca="true" t="shared" si="2" ref="E7:E18">SUM(F7:L7)</f>
        <v>0</v>
      </c>
      <c r="F7" s="1026"/>
      <c r="G7" s="1026"/>
      <c r="H7" s="1026"/>
      <c r="I7" s="1026"/>
      <c r="J7" s="1026"/>
      <c r="K7" s="1026"/>
      <c r="L7" s="1026"/>
      <c r="M7" s="1026"/>
    </row>
    <row r="8" spans="1:13" s="928" customFormat="1" ht="12.75">
      <c r="A8" s="869" t="s">
        <v>49</v>
      </c>
      <c r="B8" s="950">
        <f t="shared" si="1"/>
        <v>0</v>
      </c>
      <c r="C8" s="1026"/>
      <c r="D8" s="1026"/>
      <c r="E8" s="950">
        <f t="shared" si="2"/>
        <v>0</v>
      </c>
      <c r="F8" s="1026"/>
      <c r="G8" s="1026"/>
      <c r="H8" s="1026"/>
      <c r="I8" s="1026"/>
      <c r="J8" s="1026"/>
      <c r="K8" s="1026"/>
      <c r="L8" s="1026"/>
      <c r="M8" s="1026"/>
    </row>
    <row r="9" spans="1:13" s="928" customFormat="1" ht="12.75">
      <c r="A9" s="869" t="s">
        <v>50</v>
      </c>
      <c r="B9" s="950">
        <f t="shared" si="1"/>
        <v>0</v>
      </c>
      <c r="C9" s="1026"/>
      <c r="D9" s="1026"/>
      <c r="E9" s="950">
        <f t="shared" si="2"/>
        <v>0</v>
      </c>
      <c r="F9" s="1026"/>
      <c r="G9" s="1026"/>
      <c r="H9" s="1026"/>
      <c r="I9" s="1026"/>
      <c r="J9" s="1026"/>
      <c r="K9" s="1026"/>
      <c r="L9" s="1026"/>
      <c r="M9" s="1026"/>
    </row>
    <row r="10" spans="1:13" s="928" customFormat="1" ht="25.5">
      <c r="A10" s="869" t="s">
        <v>51</v>
      </c>
      <c r="B10" s="950">
        <f t="shared" si="1"/>
        <v>0</v>
      </c>
      <c r="C10" s="1026"/>
      <c r="D10" s="1026"/>
      <c r="E10" s="950">
        <f t="shared" si="2"/>
        <v>0</v>
      </c>
      <c r="F10" s="1026"/>
      <c r="G10" s="1026"/>
      <c r="H10" s="1026"/>
      <c r="I10" s="1026"/>
      <c r="J10" s="1026"/>
      <c r="K10" s="1026"/>
      <c r="L10" s="1026"/>
      <c r="M10" s="1026"/>
    </row>
    <row r="11" spans="1:13" s="928" customFormat="1" ht="12.75">
      <c r="A11" s="869" t="s">
        <v>52</v>
      </c>
      <c r="B11" s="950">
        <f t="shared" si="1"/>
        <v>0</v>
      </c>
      <c r="C11" s="1026"/>
      <c r="D11" s="1026"/>
      <c r="E11" s="950">
        <f t="shared" si="2"/>
        <v>0</v>
      </c>
      <c r="F11" s="1026"/>
      <c r="G11" s="1026"/>
      <c r="H11" s="1026"/>
      <c r="I11" s="1026"/>
      <c r="J11" s="1026"/>
      <c r="K11" s="1026"/>
      <c r="L11" s="1026"/>
      <c r="M11" s="1026"/>
    </row>
    <row r="12" spans="1:13" s="928" customFormat="1" ht="12.75">
      <c r="A12" s="869" t="s">
        <v>53</v>
      </c>
      <c r="B12" s="950">
        <f t="shared" si="1"/>
        <v>0</v>
      </c>
      <c r="C12" s="1026"/>
      <c r="D12" s="1026"/>
      <c r="E12" s="950">
        <f t="shared" si="2"/>
        <v>0</v>
      </c>
      <c r="F12" s="1026"/>
      <c r="G12" s="1026"/>
      <c r="H12" s="1026"/>
      <c r="I12" s="1026"/>
      <c r="J12" s="1026"/>
      <c r="K12" s="1026"/>
      <c r="L12" s="1026"/>
      <c r="M12" s="1026"/>
    </row>
    <row r="13" spans="1:13" s="928" customFormat="1" ht="12.75">
      <c r="A13" s="869" t="s">
        <v>410</v>
      </c>
      <c r="B13" s="950">
        <f t="shared" si="1"/>
        <v>0</v>
      </c>
      <c r="C13" s="1026"/>
      <c r="D13" s="1026"/>
      <c r="E13" s="950">
        <f t="shared" si="2"/>
        <v>0</v>
      </c>
      <c r="F13" s="1026"/>
      <c r="G13" s="1026"/>
      <c r="H13" s="1026"/>
      <c r="I13" s="1026"/>
      <c r="J13" s="1026"/>
      <c r="K13" s="1026"/>
      <c r="L13" s="1026"/>
      <c r="M13" s="1026"/>
    </row>
    <row r="14" spans="1:13" s="928" customFormat="1" ht="25.5">
      <c r="A14" s="869" t="s">
        <v>54</v>
      </c>
      <c r="B14" s="950">
        <f t="shared" si="1"/>
        <v>0</v>
      </c>
      <c r="C14" s="1026"/>
      <c r="D14" s="1026"/>
      <c r="E14" s="950">
        <f t="shared" si="2"/>
        <v>0</v>
      </c>
      <c r="F14" s="1026"/>
      <c r="G14" s="1026"/>
      <c r="H14" s="1026"/>
      <c r="I14" s="1026"/>
      <c r="J14" s="1026"/>
      <c r="K14" s="1026"/>
      <c r="L14" s="1026"/>
      <c r="M14" s="1026"/>
    </row>
    <row r="15" spans="1:13" s="928" customFormat="1" ht="12.75">
      <c r="A15" s="869" t="s">
        <v>55</v>
      </c>
      <c r="B15" s="950">
        <f t="shared" si="1"/>
        <v>0</v>
      </c>
      <c r="C15" s="1026"/>
      <c r="D15" s="1026"/>
      <c r="E15" s="950">
        <f t="shared" si="2"/>
        <v>0</v>
      </c>
      <c r="F15" s="1026"/>
      <c r="G15" s="1026"/>
      <c r="H15" s="1026"/>
      <c r="I15" s="1026"/>
      <c r="J15" s="1026"/>
      <c r="K15" s="1026"/>
      <c r="L15" s="1026"/>
      <c r="M15" s="1026"/>
    </row>
    <row r="16" spans="1:13" s="928" customFormat="1" ht="12.75">
      <c r="A16" s="869" t="s">
        <v>56</v>
      </c>
      <c r="B16" s="950">
        <f t="shared" si="1"/>
        <v>0</v>
      </c>
      <c r="C16" s="1026"/>
      <c r="D16" s="1026"/>
      <c r="E16" s="950">
        <f t="shared" si="2"/>
        <v>0</v>
      </c>
      <c r="F16" s="1026"/>
      <c r="G16" s="1026"/>
      <c r="H16" s="1026"/>
      <c r="I16" s="1026"/>
      <c r="J16" s="1026"/>
      <c r="K16" s="1026"/>
      <c r="L16" s="1026"/>
      <c r="M16" s="1026"/>
    </row>
    <row r="17" spans="1:13" s="928" customFormat="1" ht="25.5">
      <c r="A17" s="869" t="s">
        <v>114</v>
      </c>
      <c r="B17" s="950">
        <f t="shared" si="1"/>
        <v>0</v>
      </c>
      <c r="C17" s="1026"/>
      <c r="D17" s="1026"/>
      <c r="E17" s="950">
        <f t="shared" si="2"/>
        <v>0</v>
      </c>
      <c r="F17" s="1026"/>
      <c r="G17" s="1026"/>
      <c r="H17" s="1026"/>
      <c r="I17" s="1026"/>
      <c r="J17" s="1026"/>
      <c r="K17" s="1026"/>
      <c r="L17" s="1026"/>
      <c r="M17" s="1026"/>
    </row>
    <row r="18" spans="1:13" s="928" customFormat="1" ht="25.5">
      <c r="A18" s="869" t="s">
        <v>57</v>
      </c>
      <c r="B18" s="950">
        <f t="shared" si="1"/>
        <v>0</v>
      </c>
      <c r="C18" s="1026"/>
      <c r="D18" s="1026"/>
      <c r="E18" s="950">
        <f t="shared" si="2"/>
        <v>0</v>
      </c>
      <c r="F18" s="1026"/>
      <c r="G18" s="1026"/>
      <c r="H18" s="1026"/>
      <c r="I18" s="1026"/>
      <c r="J18" s="1026"/>
      <c r="K18" s="1026"/>
      <c r="L18" s="1026"/>
      <c r="M18" s="1026"/>
    </row>
    <row r="19" spans="1:13" s="928" customFormat="1" ht="12.75">
      <c r="A19" s="869" t="s">
        <v>58</v>
      </c>
      <c r="B19" s="950">
        <f>B6+B18</f>
        <v>0</v>
      </c>
      <c r="C19" s="950">
        <f aca="true" t="shared" si="3" ref="C19:M19">C6+C18</f>
        <v>0</v>
      </c>
      <c r="D19" s="950">
        <f t="shared" si="3"/>
        <v>0</v>
      </c>
      <c r="E19" s="950">
        <f t="shared" si="3"/>
        <v>0</v>
      </c>
      <c r="F19" s="950">
        <f t="shared" si="3"/>
        <v>0</v>
      </c>
      <c r="G19" s="950">
        <f t="shared" si="3"/>
        <v>0</v>
      </c>
      <c r="H19" s="950">
        <f t="shared" si="3"/>
        <v>0</v>
      </c>
      <c r="I19" s="950">
        <f t="shared" si="3"/>
        <v>0</v>
      </c>
      <c r="J19" s="950">
        <f t="shared" si="3"/>
        <v>0</v>
      </c>
      <c r="K19" s="950">
        <f t="shared" si="3"/>
        <v>0</v>
      </c>
      <c r="L19" s="950">
        <f t="shared" si="3"/>
        <v>0</v>
      </c>
      <c r="M19" s="950">
        <f t="shared" si="3"/>
        <v>0</v>
      </c>
    </row>
    <row r="21" spans="1:5" ht="12.75">
      <c r="A21" s="722" t="s">
        <v>59</v>
      </c>
      <c r="B21" s="722"/>
      <c r="C21" s="722"/>
      <c r="D21" s="722"/>
      <c r="E21" s="722"/>
    </row>
    <row r="22" spans="1:5" ht="12.75">
      <c r="A22" s="722"/>
      <c r="B22" s="722"/>
      <c r="C22" s="722"/>
      <c r="D22" s="722"/>
      <c r="E22" s="722"/>
    </row>
    <row r="23" spans="1:5" ht="12.75">
      <c r="A23" s="722" t="s">
        <v>59</v>
      </c>
      <c r="B23" s="722"/>
      <c r="C23" s="722"/>
      <c r="D23" s="722"/>
      <c r="E23" s="722"/>
    </row>
    <row r="24" spans="1:5" ht="12.75">
      <c r="A24" s="722"/>
      <c r="B24" s="722"/>
      <c r="C24" s="722"/>
      <c r="D24" s="722"/>
      <c r="E24" s="722"/>
    </row>
  </sheetData>
  <sheetProtection password="C7AC" sheet="1"/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0" zoomScaleNormal="85" zoomScaleSheetLayoutView="70" zoomScalePageLayoutView="0" workbookViewId="0" topLeftCell="A1">
      <selection activeCell="M34" sqref="M34"/>
    </sheetView>
  </sheetViews>
  <sheetFormatPr defaultColWidth="9.421875" defaultRowHeight="12.75"/>
  <cols>
    <col min="1" max="1" width="3.00390625" style="107" bestFit="1" customWidth="1"/>
    <col min="2" max="2" width="80.00390625" style="101" customWidth="1"/>
    <col min="3" max="14" width="15.28125" style="101" customWidth="1"/>
    <col min="15" max="16384" width="9.421875" style="101" customWidth="1"/>
  </cols>
  <sheetData>
    <row r="1" spans="1:14" s="1201" customFormat="1" ht="12.75">
      <c r="A1" s="1199"/>
      <c r="B1" s="1200" t="s">
        <v>397</v>
      </c>
      <c r="N1" s="1202"/>
    </row>
    <row r="2" spans="2:13" ht="12.75">
      <c r="B2" s="102" t="s">
        <v>778</v>
      </c>
      <c r="K2" s="105"/>
      <c r="L2" s="105"/>
      <c r="M2" s="105"/>
    </row>
    <row r="3" spans="2:14" ht="12.7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N3" s="104" t="s">
        <v>427</v>
      </c>
    </row>
    <row r="4" spans="1:14" ht="38.25">
      <c r="A4" s="122" t="s">
        <v>230</v>
      </c>
      <c r="B4" s="122" t="s">
        <v>225</v>
      </c>
      <c r="C4" s="122" t="s">
        <v>226</v>
      </c>
      <c r="D4" s="123" t="s">
        <v>428</v>
      </c>
      <c r="E4" s="496" t="s">
        <v>538</v>
      </c>
      <c r="F4" s="496" t="s">
        <v>531</v>
      </c>
      <c r="G4" s="496" t="s">
        <v>799</v>
      </c>
      <c r="H4" s="496" t="s">
        <v>533</v>
      </c>
      <c r="I4" s="496" t="s">
        <v>800</v>
      </c>
      <c r="J4" s="124" t="s">
        <v>429</v>
      </c>
      <c r="K4" s="124" t="s">
        <v>430</v>
      </c>
      <c r="L4" s="122" t="s">
        <v>431</v>
      </c>
      <c r="M4" s="124" t="s">
        <v>432</v>
      </c>
      <c r="N4" s="124" t="s">
        <v>433</v>
      </c>
    </row>
    <row r="5" spans="1:14" ht="15" customHeight="1">
      <c r="A5" s="125"/>
      <c r="B5" s="126">
        <v>1</v>
      </c>
      <c r="C5" s="125">
        <v>2</v>
      </c>
      <c r="D5" s="126">
        <v>3</v>
      </c>
      <c r="E5" s="127">
        <v>4</v>
      </c>
      <c r="F5" s="126">
        <v>5</v>
      </c>
      <c r="G5" s="126">
        <v>6</v>
      </c>
      <c r="H5" s="126">
        <v>7</v>
      </c>
      <c r="I5" s="126">
        <v>8</v>
      </c>
      <c r="J5" s="126">
        <v>9</v>
      </c>
      <c r="K5" s="126">
        <v>10</v>
      </c>
      <c r="L5" s="126">
        <v>11</v>
      </c>
      <c r="M5" s="126">
        <v>12</v>
      </c>
      <c r="N5" s="126">
        <v>13</v>
      </c>
    </row>
    <row r="6" spans="1:14" s="1139" customFormat="1" ht="15" customHeight="1">
      <c r="A6" s="1136">
        <v>1</v>
      </c>
      <c r="B6" s="1140" t="s">
        <v>115</v>
      </c>
      <c r="C6" s="1141">
        <f>C7+C8+C9</f>
        <v>0</v>
      </c>
      <c r="D6" s="1141">
        <f>D7+D8+D9</f>
        <v>0</v>
      </c>
      <c r="E6" s="1141">
        <f>E7+E8+E9</f>
        <v>0</v>
      </c>
      <c r="F6" s="1141">
        <f aca="true" t="shared" si="0" ref="F6:N6">F7+F8+F9</f>
        <v>0</v>
      </c>
      <c r="G6" s="1141">
        <f t="shared" si="0"/>
        <v>0</v>
      </c>
      <c r="H6" s="1141">
        <f t="shared" si="0"/>
        <v>0</v>
      </c>
      <c r="I6" s="1141">
        <f t="shared" si="0"/>
        <v>0</v>
      </c>
      <c r="J6" s="1141">
        <f t="shared" si="0"/>
        <v>0</v>
      </c>
      <c r="K6" s="1141">
        <f t="shared" si="0"/>
        <v>0</v>
      </c>
      <c r="L6" s="1141">
        <f t="shared" si="0"/>
        <v>0</v>
      </c>
      <c r="M6" s="1141">
        <f>M7+M8+M9</f>
        <v>0</v>
      </c>
      <c r="N6" s="1141">
        <f t="shared" si="0"/>
        <v>0</v>
      </c>
    </row>
    <row r="7" spans="1:14" ht="27" customHeight="1">
      <c r="A7" s="108" t="s">
        <v>239</v>
      </c>
      <c r="B7" s="121" t="s">
        <v>116</v>
      </c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</row>
    <row r="8" spans="1:14" ht="15" customHeight="1">
      <c r="A8" s="108" t="s">
        <v>240</v>
      </c>
      <c r="B8" s="121" t="s">
        <v>434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</row>
    <row r="9" spans="1:14" ht="15" customHeight="1">
      <c r="A9" s="108" t="s">
        <v>241</v>
      </c>
      <c r="B9" s="121" t="s">
        <v>435</v>
      </c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</row>
    <row r="10" spans="1:14" s="1139" customFormat="1" ht="15" customHeight="1">
      <c r="A10" s="1136">
        <v>2</v>
      </c>
      <c r="B10" s="1140" t="s">
        <v>436</v>
      </c>
      <c r="C10" s="1141">
        <f>C11+C12+C13+C14+C15+C16+C17+C18+C19+C20</f>
        <v>0</v>
      </c>
      <c r="D10" s="1141">
        <f aca="true" t="shared" si="1" ref="D10:N10">D11+D12+D13+D14+D15+D16+D17+D18+D19+D20</f>
        <v>0</v>
      </c>
      <c r="E10" s="1141">
        <f t="shared" si="1"/>
        <v>0</v>
      </c>
      <c r="F10" s="1141">
        <f t="shared" si="1"/>
        <v>0</v>
      </c>
      <c r="G10" s="1141">
        <f t="shared" si="1"/>
        <v>0</v>
      </c>
      <c r="H10" s="1141">
        <f t="shared" si="1"/>
        <v>0</v>
      </c>
      <c r="I10" s="1141">
        <f t="shared" si="1"/>
        <v>0</v>
      </c>
      <c r="J10" s="1141">
        <f t="shared" si="1"/>
        <v>0</v>
      </c>
      <c r="K10" s="1141">
        <f t="shared" si="1"/>
        <v>0</v>
      </c>
      <c r="L10" s="1141">
        <f t="shared" si="1"/>
        <v>0</v>
      </c>
      <c r="M10" s="1141">
        <f t="shared" si="1"/>
        <v>0</v>
      </c>
      <c r="N10" s="1141">
        <f t="shared" si="1"/>
        <v>0</v>
      </c>
    </row>
    <row r="11" spans="1:14" ht="15" customHeight="1">
      <c r="A11" s="108" t="s">
        <v>239</v>
      </c>
      <c r="B11" s="121" t="s">
        <v>437</v>
      </c>
      <c r="C11" s="685"/>
      <c r="D11" s="685"/>
      <c r="E11" s="685"/>
      <c r="F11" s="685"/>
      <c r="G11" s="685"/>
      <c r="H11" s="685"/>
      <c r="I11" s="685"/>
      <c r="J11" s="685"/>
      <c r="K11" s="685"/>
      <c r="L11" s="685"/>
      <c r="M11" s="685"/>
      <c r="N11" s="685"/>
    </row>
    <row r="12" spans="1:14" ht="15" customHeight="1">
      <c r="A12" s="108" t="s">
        <v>240</v>
      </c>
      <c r="B12" s="121" t="s">
        <v>438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</row>
    <row r="13" spans="1:14" ht="15" customHeight="1">
      <c r="A13" s="108" t="s">
        <v>241</v>
      </c>
      <c r="B13" s="121" t="s">
        <v>439</v>
      </c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</row>
    <row r="14" spans="1:14" ht="15" customHeight="1">
      <c r="A14" s="108" t="s">
        <v>242</v>
      </c>
      <c r="B14" s="121" t="s">
        <v>440</v>
      </c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</row>
    <row r="15" spans="1:14" ht="15" customHeight="1">
      <c r="A15" s="108" t="s">
        <v>243</v>
      </c>
      <c r="B15" s="121" t="s">
        <v>441</v>
      </c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</row>
    <row r="16" spans="1:14" ht="15" customHeight="1">
      <c r="A16" s="108" t="s">
        <v>411</v>
      </c>
      <c r="B16" s="121" t="s">
        <v>442</v>
      </c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</row>
    <row r="17" spans="1:14" ht="15" customHeight="1">
      <c r="A17" s="108" t="s">
        <v>412</v>
      </c>
      <c r="B17" s="121" t="s">
        <v>443</v>
      </c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</row>
    <row r="18" spans="1:14" ht="15" customHeight="1">
      <c r="A18" s="108" t="s">
        <v>413</v>
      </c>
      <c r="B18" s="121" t="s">
        <v>444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</row>
    <row r="19" spans="1:14" ht="15" customHeight="1">
      <c r="A19" s="108" t="s">
        <v>414</v>
      </c>
      <c r="B19" s="121" t="s">
        <v>445</v>
      </c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</row>
    <row r="20" spans="1:14" ht="15" customHeight="1">
      <c r="A20" s="108" t="s">
        <v>415</v>
      </c>
      <c r="B20" s="121" t="s">
        <v>446</v>
      </c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</row>
    <row r="21" spans="1:14" s="667" customFormat="1" ht="12.75">
      <c r="A21" s="693"/>
      <c r="B21" s="694" t="s">
        <v>827</v>
      </c>
      <c r="C21" s="685"/>
      <c r="D21" s="670"/>
      <c r="E21" s="670"/>
      <c r="F21" s="685"/>
      <c r="G21" s="670"/>
      <c r="H21" s="670"/>
      <c r="I21" s="670"/>
      <c r="J21" s="670"/>
      <c r="K21" s="670"/>
      <c r="L21" s="670"/>
      <c r="M21" s="685"/>
      <c r="N21" s="670"/>
    </row>
    <row r="22" spans="1:14" s="1139" customFormat="1" ht="15" customHeight="1">
      <c r="A22" s="1136">
        <v>3</v>
      </c>
      <c r="B22" s="1137" t="s">
        <v>103</v>
      </c>
      <c r="C22" s="1138"/>
      <c r="D22" s="1138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</row>
    <row r="23" spans="1:14" s="667" customFormat="1" ht="12.75">
      <c r="A23" s="693"/>
      <c r="B23" s="694" t="s">
        <v>827</v>
      </c>
      <c r="C23" s="685"/>
      <c r="D23" s="670"/>
      <c r="E23" s="670"/>
      <c r="F23" s="685"/>
      <c r="G23" s="670"/>
      <c r="H23" s="670"/>
      <c r="I23" s="670"/>
      <c r="J23" s="670"/>
      <c r="K23" s="670"/>
      <c r="L23" s="670"/>
      <c r="M23" s="685"/>
      <c r="N23" s="670"/>
    </row>
    <row r="24" spans="1:14" ht="15" customHeight="1">
      <c r="A24" s="549">
        <v>4</v>
      </c>
      <c r="B24" s="550" t="s">
        <v>447</v>
      </c>
      <c r="C24" s="692">
        <f>C22+C10</f>
        <v>0</v>
      </c>
      <c r="D24" s="692">
        <f aca="true" t="shared" si="2" ref="D24:N24">D22+D10</f>
        <v>0</v>
      </c>
      <c r="E24" s="692">
        <f t="shared" si="2"/>
        <v>0</v>
      </c>
      <c r="F24" s="692">
        <f t="shared" si="2"/>
        <v>0</v>
      </c>
      <c r="G24" s="692">
        <f t="shared" si="2"/>
        <v>0</v>
      </c>
      <c r="H24" s="692">
        <f t="shared" si="2"/>
        <v>0</v>
      </c>
      <c r="I24" s="692">
        <f t="shared" si="2"/>
        <v>0</v>
      </c>
      <c r="J24" s="692">
        <f t="shared" si="2"/>
        <v>0</v>
      </c>
      <c r="K24" s="692">
        <f t="shared" si="2"/>
        <v>0</v>
      </c>
      <c r="L24" s="692">
        <f t="shared" si="2"/>
        <v>0</v>
      </c>
      <c r="M24" s="692">
        <f>M22+M10</f>
        <v>0</v>
      </c>
      <c r="N24" s="692">
        <f t="shared" si="2"/>
        <v>0</v>
      </c>
    </row>
    <row r="25" spans="1:14" ht="15" customHeight="1">
      <c r="A25" s="108">
        <v>5</v>
      </c>
      <c r="B25" s="121" t="s">
        <v>448</v>
      </c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85"/>
    </row>
    <row r="26" spans="1:14" ht="15" customHeight="1">
      <c r="A26" s="108">
        <v>6</v>
      </c>
      <c r="B26" s="128" t="s">
        <v>449</v>
      </c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</row>
    <row r="27" spans="1:14" ht="15" customHeight="1">
      <c r="A27" s="108">
        <v>7</v>
      </c>
      <c r="B27" s="130" t="s">
        <v>254</v>
      </c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</row>
    <row r="28" spans="1:14" ht="15" customHeight="1">
      <c r="A28" s="549">
        <v>8</v>
      </c>
      <c r="B28" s="550" t="s">
        <v>450</v>
      </c>
      <c r="C28" s="692">
        <f>C27+C26+C25+C24</f>
        <v>0</v>
      </c>
      <c r="D28" s="692">
        <f aca="true" t="shared" si="3" ref="D28:N28">D27+D26+D25+D24</f>
        <v>0</v>
      </c>
      <c r="E28" s="692">
        <f t="shared" si="3"/>
        <v>0</v>
      </c>
      <c r="F28" s="692">
        <f t="shared" si="3"/>
        <v>0</v>
      </c>
      <c r="G28" s="692">
        <f t="shared" si="3"/>
        <v>0</v>
      </c>
      <c r="H28" s="692">
        <f t="shared" si="3"/>
        <v>0</v>
      </c>
      <c r="I28" s="692">
        <f t="shared" si="3"/>
        <v>0</v>
      </c>
      <c r="J28" s="692">
        <f t="shared" si="3"/>
        <v>0</v>
      </c>
      <c r="K28" s="692">
        <f t="shared" si="3"/>
        <v>0</v>
      </c>
      <c r="L28" s="692">
        <f t="shared" si="3"/>
        <v>0</v>
      </c>
      <c r="M28" s="692">
        <f>M27+M26+M25+M24</f>
        <v>0</v>
      </c>
      <c r="N28" s="692">
        <f t="shared" si="3"/>
        <v>0</v>
      </c>
    </row>
    <row r="29" spans="1:14" ht="15" customHeight="1">
      <c r="A29" s="108">
        <v>9</v>
      </c>
      <c r="B29" s="128" t="s">
        <v>451</v>
      </c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</row>
    <row r="30" spans="1:14" ht="15" customHeight="1">
      <c r="A30" s="549">
        <v>10</v>
      </c>
      <c r="B30" s="551" t="s">
        <v>452</v>
      </c>
      <c r="C30" s="692">
        <f>C29+C28</f>
        <v>0</v>
      </c>
      <c r="D30" s="692">
        <f>D29+D28</f>
        <v>0</v>
      </c>
      <c r="E30" s="692">
        <f aca="true" t="shared" si="4" ref="E30:N30">E29+E28</f>
        <v>0</v>
      </c>
      <c r="F30" s="692">
        <f t="shared" si="4"/>
        <v>0</v>
      </c>
      <c r="G30" s="692">
        <f t="shared" si="4"/>
        <v>0</v>
      </c>
      <c r="H30" s="692">
        <f t="shared" si="4"/>
        <v>0</v>
      </c>
      <c r="I30" s="692">
        <f t="shared" si="4"/>
        <v>0</v>
      </c>
      <c r="J30" s="692">
        <f t="shared" si="4"/>
        <v>0</v>
      </c>
      <c r="K30" s="692">
        <f t="shared" si="4"/>
        <v>0</v>
      </c>
      <c r="L30" s="692">
        <f t="shared" si="4"/>
        <v>0</v>
      </c>
      <c r="M30" s="692">
        <f>M29+M28</f>
        <v>0</v>
      </c>
      <c r="N30" s="692">
        <f t="shared" si="4"/>
        <v>0</v>
      </c>
    </row>
    <row r="31" spans="1:3" ht="12.75">
      <c r="A31" s="33"/>
      <c r="B31" s="29"/>
      <c r="C31" s="29"/>
    </row>
    <row r="32" spans="1:3" ht="12.75">
      <c r="A32" s="33"/>
      <c r="B32" s="29" t="s">
        <v>229</v>
      </c>
      <c r="C32" s="29"/>
    </row>
    <row r="33" spans="1:3" ht="12.75">
      <c r="A33" s="33"/>
      <c r="B33" s="29"/>
      <c r="C33" s="29"/>
    </row>
    <row r="34" spans="1:3" ht="12.75">
      <c r="A34" s="33"/>
      <c r="B34" s="29" t="s">
        <v>229</v>
      </c>
      <c r="C34" s="29"/>
    </row>
  </sheetData>
  <sheetProtection password="C7AC" sheet="1"/>
  <dataValidations count="1">
    <dataValidation operator="greaterThanOrEqual" allowBlank="1" showInputMessage="1" showErrorMessage="1" sqref="C6:N30"/>
  </dataValidations>
  <printOptions/>
  <pageMargins left="0.75" right="0.75" top="1" bottom="1" header="0.5" footer="0.5"/>
  <pageSetup horizontalDpi="600" verticalDpi="600" orientation="landscape" paperSize="9" scale="4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80" zoomScaleSheetLayoutView="80" zoomScalePageLayoutView="0" workbookViewId="0" topLeftCell="A1">
      <selection activeCell="A1" sqref="A1:A2"/>
    </sheetView>
  </sheetViews>
  <sheetFormatPr defaultColWidth="9.140625" defaultRowHeight="12.75"/>
  <cols>
    <col min="1" max="1" width="34.140625" style="775" customWidth="1"/>
    <col min="2" max="12" width="12.7109375" style="700" customWidth="1"/>
    <col min="13" max="16384" width="9.140625" style="700" customWidth="1"/>
  </cols>
  <sheetData>
    <row r="1" s="1192" customFormat="1" ht="19.5" customHeight="1">
      <c r="A1" s="1183" t="s">
        <v>397</v>
      </c>
    </row>
    <row r="2" s="931" customFormat="1" ht="19.5" customHeight="1">
      <c r="A2" s="951" t="s">
        <v>60</v>
      </c>
    </row>
    <row r="5" spans="1:12" s="927" customFormat="1" ht="25.5">
      <c r="A5" s="948" t="s">
        <v>225</v>
      </c>
      <c r="B5" s="948" t="s">
        <v>226</v>
      </c>
      <c r="C5" s="948" t="s">
        <v>428</v>
      </c>
      <c r="D5" s="948" t="s">
        <v>538</v>
      </c>
      <c r="E5" s="948" t="s">
        <v>78</v>
      </c>
      <c r="F5" s="948" t="s">
        <v>79</v>
      </c>
      <c r="G5" s="948" t="s">
        <v>800</v>
      </c>
      <c r="H5" s="948" t="s">
        <v>61</v>
      </c>
      <c r="I5" s="948" t="s">
        <v>535</v>
      </c>
      <c r="J5" s="948" t="s">
        <v>431</v>
      </c>
      <c r="K5" s="948" t="s">
        <v>77</v>
      </c>
      <c r="L5" s="948" t="s">
        <v>62</v>
      </c>
    </row>
    <row r="6" spans="1:12" s="927" customFormat="1" ht="12.75">
      <c r="A6" s="954">
        <v>1</v>
      </c>
      <c r="B6" s="954">
        <v>2</v>
      </c>
      <c r="C6" s="954">
        <v>3</v>
      </c>
      <c r="D6" s="954">
        <v>4</v>
      </c>
      <c r="E6" s="954">
        <v>5</v>
      </c>
      <c r="F6" s="954">
        <v>6</v>
      </c>
      <c r="G6" s="954">
        <v>7</v>
      </c>
      <c r="H6" s="954">
        <v>8</v>
      </c>
      <c r="I6" s="954">
        <v>9</v>
      </c>
      <c r="J6" s="954">
        <v>10</v>
      </c>
      <c r="K6" s="954">
        <v>11</v>
      </c>
      <c r="L6" s="954">
        <v>12</v>
      </c>
    </row>
    <row r="7" spans="1:12" s="1309" customFormat="1" ht="25.5">
      <c r="A7" s="1316" t="s">
        <v>117</v>
      </c>
      <c r="B7" s="1317">
        <f>SUM(B8:B10)</f>
        <v>0</v>
      </c>
      <c r="C7" s="1317">
        <f aca="true" t="shared" si="0" ref="C7:K7">SUM(C8:C10)</f>
        <v>0</v>
      </c>
      <c r="D7" s="1317">
        <f t="shared" si="0"/>
        <v>0</v>
      </c>
      <c r="E7" s="1317">
        <f t="shared" si="0"/>
        <v>0</v>
      </c>
      <c r="F7" s="1317">
        <f t="shared" si="0"/>
        <v>0</v>
      </c>
      <c r="G7" s="1317">
        <f t="shared" si="0"/>
        <v>0</v>
      </c>
      <c r="H7" s="1317">
        <f t="shared" si="0"/>
        <v>0</v>
      </c>
      <c r="I7" s="1317">
        <f t="shared" si="0"/>
        <v>0</v>
      </c>
      <c r="J7" s="1317">
        <f t="shared" si="0"/>
        <v>0</v>
      </c>
      <c r="K7" s="1317">
        <f t="shared" si="0"/>
        <v>0</v>
      </c>
      <c r="L7" s="1317">
        <f>SUM(L8:L10)</f>
        <v>0</v>
      </c>
    </row>
    <row r="8" spans="1:12" s="928" customFormat="1" ht="25.5">
      <c r="A8" s="952" t="s">
        <v>118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</row>
    <row r="9" spans="1:12" s="928" customFormat="1" ht="12.75">
      <c r="A9" s="952" t="s">
        <v>63</v>
      </c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</row>
    <row r="10" spans="1:12" s="928" customFormat="1" ht="12.75">
      <c r="A10" s="952" t="s">
        <v>64</v>
      </c>
      <c r="B10" s="1026"/>
      <c r="C10" s="1026"/>
      <c r="D10" s="1026"/>
      <c r="E10" s="1026"/>
      <c r="F10" s="1026"/>
      <c r="G10" s="1026"/>
      <c r="H10" s="1026"/>
      <c r="I10" s="1026"/>
      <c r="J10" s="1026"/>
      <c r="K10" s="1026"/>
      <c r="L10" s="1026"/>
    </row>
    <row r="11" spans="1:12" s="1309" customFormat="1" ht="25.5">
      <c r="A11" s="1316" t="s">
        <v>65</v>
      </c>
      <c r="B11" s="1317">
        <f>SUM(B12:B21)</f>
        <v>0</v>
      </c>
      <c r="C11" s="1317">
        <f aca="true" t="shared" si="1" ref="C11:L11">SUM(C12:C21)</f>
        <v>0</v>
      </c>
      <c r="D11" s="1317">
        <f t="shared" si="1"/>
        <v>0</v>
      </c>
      <c r="E11" s="1317">
        <f t="shared" si="1"/>
        <v>0</v>
      </c>
      <c r="F11" s="1317">
        <f t="shared" si="1"/>
        <v>0</v>
      </c>
      <c r="G11" s="1317">
        <f t="shared" si="1"/>
        <v>0</v>
      </c>
      <c r="H11" s="1317">
        <f t="shared" si="1"/>
        <v>0</v>
      </c>
      <c r="I11" s="1317">
        <f t="shared" si="1"/>
        <v>0</v>
      </c>
      <c r="J11" s="1317">
        <f t="shared" si="1"/>
        <v>0</v>
      </c>
      <c r="K11" s="1317">
        <f t="shared" si="1"/>
        <v>0</v>
      </c>
      <c r="L11" s="1317">
        <f t="shared" si="1"/>
        <v>0</v>
      </c>
    </row>
    <row r="12" spans="1:12" s="928" customFormat="1" ht="12.75">
      <c r="A12" s="952" t="s">
        <v>66</v>
      </c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</row>
    <row r="13" spans="1:12" s="928" customFormat="1" ht="12.75">
      <c r="A13" s="952" t="s">
        <v>49</v>
      </c>
      <c r="B13" s="1026"/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</row>
    <row r="14" spans="1:12" s="928" customFormat="1" ht="12.75">
      <c r="A14" s="952" t="s">
        <v>67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</row>
    <row r="15" spans="1:12" s="928" customFormat="1" ht="12.75">
      <c r="A15" s="952" t="s">
        <v>51</v>
      </c>
      <c r="B15" s="1026"/>
      <c r="C15" s="1026"/>
      <c r="D15" s="1026"/>
      <c r="E15" s="1026"/>
      <c r="F15" s="1026"/>
      <c r="G15" s="1026"/>
      <c r="H15" s="1026"/>
      <c r="I15" s="1026"/>
      <c r="J15" s="1026"/>
      <c r="K15" s="1026"/>
      <c r="L15" s="1026"/>
    </row>
    <row r="16" spans="1:12" s="928" customFormat="1" ht="12.75">
      <c r="A16" s="952" t="s">
        <v>52</v>
      </c>
      <c r="B16" s="1026"/>
      <c r="C16" s="1026"/>
      <c r="D16" s="1026"/>
      <c r="E16" s="1026"/>
      <c r="F16" s="1026"/>
      <c r="G16" s="1026"/>
      <c r="H16" s="1026"/>
      <c r="I16" s="1026"/>
      <c r="J16" s="1026"/>
      <c r="K16" s="1026"/>
      <c r="L16" s="1026"/>
    </row>
    <row r="17" spans="1:12" s="928" customFormat="1" ht="12.75">
      <c r="A17" s="952" t="s">
        <v>53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</row>
    <row r="18" spans="1:12" s="928" customFormat="1" ht="12.75">
      <c r="A18" s="952" t="s">
        <v>410</v>
      </c>
      <c r="B18" s="1026"/>
      <c r="C18" s="1026"/>
      <c r="D18" s="1026"/>
      <c r="E18" s="1026"/>
      <c r="F18" s="1026"/>
      <c r="G18" s="1026"/>
      <c r="H18" s="1026"/>
      <c r="I18" s="1026"/>
      <c r="J18" s="1026"/>
      <c r="K18" s="1026"/>
      <c r="L18" s="1026"/>
    </row>
    <row r="19" spans="1:12" s="928" customFormat="1" ht="25.5">
      <c r="A19" s="952" t="s">
        <v>68</v>
      </c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</row>
    <row r="20" spans="1:12" s="928" customFormat="1" ht="12.75">
      <c r="A20" s="952" t="s">
        <v>69</v>
      </c>
      <c r="B20" s="1026"/>
      <c r="C20" s="1026"/>
      <c r="D20" s="1026"/>
      <c r="E20" s="1026"/>
      <c r="F20" s="1026"/>
      <c r="G20" s="1026"/>
      <c r="H20" s="1026"/>
      <c r="I20" s="1026"/>
      <c r="J20" s="1026"/>
      <c r="K20" s="1026"/>
      <c r="L20" s="1026"/>
    </row>
    <row r="21" spans="1:12" s="928" customFormat="1" ht="12.75">
      <c r="A21" s="952" t="s">
        <v>70</v>
      </c>
      <c r="B21" s="1026"/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</row>
    <row r="22" spans="1:12" s="928" customFormat="1" ht="12.75">
      <c r="A22" s="952" t="s">
        <v>119</v>
      </c>
      <c r="B22" s="1026"/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</row>
    <row r="23" spans="1:12" s="1312" customFormat="1" ht="12.75">
      <c r="A23" s="1314" t="s">
        <v>71</v>
      </c>
      <c r="B23" s="1315">
        <f>B11+B22</f>
        <v>0</v>
      </c>
      <c r="C23" s="1315">
        <f aca="true" t="shared" si="2" ref="C23:L23">C11+C22</f>
        <v>0</v>
      </c>
      <c r="D23" s="1315">
        <f t="shared" si="2"/>
        <v>0</v>
      </c>
      <c r="E23" s="1315">
        <f t="shared" si="2"/>
        <v>0</v>
      </c>
      <c r="F23" s="1315">
        <f t="shared" si="2"/>
        <v>0</v>
      </c>
      <c r="G23" s="1315">
        <f t="shared" si="2"/>
        <v>0</v>
      </c>
      <c r="H23" s="1315">
        <f t="shared" si="2"/>
        <v>0</v>
      </c>
      <c r="I23" s="1315">
        <f t="shared" si="2"/>
        <v>0</v>
      </c>
      <c r="J23" s="1315">
        <f t="shared" si="2"/>
        <v>0</v>
      </c>
      <c r="K23" s="1315">
        <f t="shared" si="2"/>
        <v>0</v>
      </c>
      <c r="L23" s="1315">
        <f t="shared" si="2"/>
        <v>0</v>
      </c>
    </row>
    <row r="24" spans="1:12" s="928" customFormat="1" ht="25.5">
      <c r="A24" s="952" t="s">
        <v>72</v>
      </c>
      <c r="B24" s="1026"/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</row>
    <row r="25" spans="1:12" s="928" customFormat="1" ht="12.75">
      <c r="A25" s="952" t="s">
        <v>73</v>
      </c>
      <c r="B25" s="1026"/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</row>
    <row r="26" spans="1:12" s="1312" customFormat="1" ht="25.5">
      <c r="A26" s="1314" t="s">
        <v>74</v>
      </c>
      <c r="B26" s="1315">
        <f>SUM(B23:B25)</f>
        <v>0</v>
      </c>
      <c r="C26" s="1315">
        <f aca="true" t="shared" si="3" ref="C26:L26">SUM(C23:C25)</f>
        <v>0</v>
      </c>
      <c r="D26" s="1315">
        <f t="shared" si="3"/>
        <v>0</v>
      </c>
      <c r="E26" s="1315">
        <f t="shared" si="3"/>
        <v>0</v>
      </c>
      <c r="F26" s="1315">
        <f t="shared" si="3"/>
        <v>0</v>
      </c>
      <c r="G26" s="1315">
        <f t="shared" si="3"/>
        <v>0</v>
      </c>
      <c r="H26" s="1315">
        <f t="shared" si="3"/>
        <v>0</v>
      </c>
      <c r="I26" s="1315">
        <f t="shared" si="3"/>
        <v>0</v>
      </c>
      <c r="J26" s="1315">
        <f t="shared" si="3"/>
        <v>0</v>
      </c>
      <c r="K26" s="1315">
        <f t="shared" si="3"/>
        <v>0</v>
      </c>
      <c r="L26" s="1315">
        <f t="shared" si="3"/>
        <v>0</v>
      </c>
    </row>
    <row r="27" spans="1:12" s="928" customFormat="1" ht="12.75">
      <c r="A27" s="952" t="s">
        <v>75</v>
      </c>
      <c r="B27" s="1026"/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</row>
    <row r="28" spans="1:12" s="1312" customFormat="1" ht="38.25">
      <c r="A28" s="1314" t="s">
        <v>76</v>
      </c>
      <c r="B28" s="1315">
        <f>SUM(B26:B27)</f>
        <v>0</v>
      </c>
      <c r="C28" s="1315">
        <f aca="true" t="shared" si="4" ref="C28:L28">SUM(C26:C27)</f>
        <v>0</v>
      </c>
      <c r="D28" s="1315">
        <f t="shared" si="4"/>
        <v>0</v>
      </c>
      <c r="E28" s="1315">
        <f t="shared" si="4"/>
        <v>0</v>
      </c>
      <c r="F28" s="1315">
        <f t="shared" si="4"/>
        <v>0</v>
      </c>
      <c r="G28" s="1315">
        <f t="shared" si="4"/>
        <v>0</v>
      </c>
      <c r="H28" s="1315">
        <f t="shared" si="4"/>
        <v>0</v>
      </c>
      <c r="I28" s="1315">
        <f t="shared" si="4"/>
        <v>0</v>
      </c>
      <c r="J28" s="1315">
        <f t="shared" si="4"/>
        <v>0</v>
      </c>
      <c r="K28" s="1315">
        <f t="shared" si="4"/>
        <v>0</v>
      </c>
      <c r="L28" s="1315">
        <f t="shared" si="4"/>
        <v>0</v>
      </c>
    </row>
    <row r="30" spans="1:6" ht="12.75">
      <c r="A30" s="953" t="s">
        <v>81</v>
      </c>
      <c r="B30" s="722"/>
      <c r="C30" s="722"/>
      <c r="D30" s="722"/>
      <c r="E30" s="722"/>
      <c r="F30" s="722"/>
    </row>
    <row r="31" spans="1:6" ht="12.75">
      <c r="A31" s="953"/>
      <c r="B31" s="722"/>
      <c r="C31" s="722"/>
      <c r="D31" s="722"/>
      <c r="E31" s="722"/>
      <c r="F31" s="722"/>
    </row>
    <row r="32" spans="1:6" ht="12.75">
      <c r="A32" s="953" t="s">
        <v>81</v>
      </c>
      <c r="B32" s="722"/>
      <c r="C32" s="722"/>
      <c r="D32" s="722"/>
      <c r="E32" s="722"/>
      <c r="F32" s="722"/>
    </row>
  </sheetData>
  <sheetProtection password="C7AC" sheet="1"/>
  <printOptions/>
  <pageMargins left="0.7" right="0.7" top="0.75" bottom="0.75" header="0.3" footer="0.3"/>
  <pageSetup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70" zoomScaleNormal="85" zoomScaleSheetLayoutView="70" zoomScalePageLayoutView="0" workbookViewId="0" topLeftCell="A1">
      <selection activeCell="D8" sqref="D8:O35"/>
    </sheetView>
  </sheetViews>
  <sheetFormatPr defaultColWidth="9.140625" defaultRowHeight="12.75"/>
  <cols>
    <col min="1" max="1" width="5.140625" style="133" customWidth="1"/>
    <col min="2" max="2" width="30.57421875" style="134" customWidth="1"/>
    <col min="3" max="3" width="16.00390625" style="134" customWidth="1"/>
    <col min="4" max="15" width="12.421875" style="134" customWidth="1"/>
    <col min="16" max="17" width="15.8515625" style="134" customWidth="1"/>
    <col min="18" max="16384" width="9.140625" style="134" customWidth="1"/>
  </cols>
  <sheetData>
    <row r="1" spans="1:16" s="1205" customFormat="1" ht="12.75">
      <c r="A1" s="1203"/>
      <c r="B1" s="1204" t="s">
        <v>397</v>
      </c>
      <c r="D1" s="1206"/>
      <c r="E1" s="1206"/>
      <c r="L1" s="1207"/>
      <c r="M1" s="1207"/>
      <c r="N1" s="1207"/>
      <c r="O1" s="1208"/>
      <c r="P1" s="1209" t="s">
        <v>223</v>
      </c>
    </row>
    <row r="2" spans="2:16" ht="15.75">
      <c r="B2" s="132" t="s">
        <v>779</v>
      </c>
      <c r="D2" s="135"/>
      <c r="E2" s="136"/>
      <c r="F2" s="137"/>
      <c r="G2" s="137"/>
      <c r="H2" s="137"/>
      <c r="I2" s="137"/>
      <c r="J2" s="137"/>
      <c r="P2" s="134" t="s">
        <v>453</v>
      </c>
    </row>
    <row r="3" spans="2:10" ht="12" customHeight="1" thickBot="1">
      <c r="B3" s="132"/>
      <c r="D3" s="135"/>
      <c r="E3" s="136"/>
      <c r="F3" s="137"/>
      <c r="G3" s="137"/>
      <c r="H3" s="137"/>
      <c r="I3" s="137"/>
      <c r="J3" s="137"/>
    </row>
    <row r="4" spans="1:17" ht="13.5" thickBot="1">
      <c r="A4" s="138"/>
      <c r="B4" s="139" t="s">
        <v>801</v>
      </c>
      <c r="C4" s="140" t="s">
        <v>803</v>
      </c>
      <c r="D4" s="141" t="s">
        <v>804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540" t="s">
        <v>416</v>
      </c>
      <c r="Q4" s="541"/>
    </row>
    <row r="5" spans="1:17" ht="14.25" customHeight="1" thickBot="1">
      <c r="A5" s="142" t="s">
        <v>230</v>
      </c>
      <c r="B5" s="143" t="s">
        <v>802</v>
      </c>
      <c r="C5" s="144"/>
      <c r="D5" s="145" t="s">
        <v>454</v>
      </c>
      <c r="E5" s="167"/>
      <c r="F5" s="168" t="s">
        <v>455</v>
      </c>
      <c r="G5" s="169"/>
      <c r="H5" s="168" t="s">
        <v>456</v>
      </c>
      <c r="I5" s="169"/>
      <c r="J5" s="168" t="s">
        <v>457</v>
      </c>
      <c r="K5" s="169"/>
      <c r="L5" s="168" t="s">
        <v>458</v>
      </c>
      <c r="M5" s="170"/>
      <c r="N5" s="168" t="s">
        <v>459</v>
      </c>
      <c r="O5" s="171"/>
      <c r="P5" s="542"/>
      <c r="Q5" s="543"/>
    </row>
    <row r="6" spans="1:17" ht="13.5" thickBot="1">
      <c r="A6" s="146"/>
      <c r="B6" s="147"/>
      <c r="C6" s="148"/>
      <c r="D6" s="164" t="s">
        <v>460</v>
      </c>
      <c r="E6" s="164" t="s">
        <v>461</v>
      </c>
      <c r="F6" s="165" t="s">
        <v>460</v>
      </c>
      <c r="G6" s="164" t="s">
        <v>461</v>
      </c>
      <c r="H6" s="165" t="s">
        <v>460</v>
      </c>
      <c r="I6" s="164" t="s">
        <v>461</v>
      </c>
      <c r="J6" s="165" t="s">
        <v>460</v>
      </c>
      <c r="K6" s="164" t="s">
        <v>461</v>
      </c>
      <c r="L6" s="165" t="s">
        <v>460</v>
      </c>
      <c r="M6" s="164" t="s">
        <v>461</v>
      </c>
      <c r="N6" s="165" t="s">
        <v>460</v>
      </c>
      <c r="O6" s="166" t="s">
        <v>461</v>
      </c>
      <c r="P6" s="544" t="s">
        <v>460</v>
      </c>
      <c r="Q6" s="545" t="s">
        <v>461</v>
      </c>
    </row>
    <row r="7" spans="1:17" ht="13.5" thickBot="1">
      <c r="A7" s="149">
        <v>1</v>
      </c>
      <c r="B7" s="150">
        <v>2</v>
      </c>
      <c r="C7" s="149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  <c r="L7" s="151">
        <v>12</v>
      </c>
      <c r="M7" s="151">
        <v>13</v>
      </c>
      <c r="N7" s="151">
        <v>14</v>
      </c>
      <c r="O7" s="152">
        <v>15</v>
      </c>
      <c r="P7" s="546">
        <v>16</v>
      </c>
      <c r="Q7" s="547">
        <v>17</v>
      </c>
    </row>
    <row r="8" spans="1:17" s="156" customFormat="1" ht="12.75">
      <c r="A8" s="153">
        <v>1</v>
      </c>
      <c r="B8" s="154" t="s">
        <v>462</v>
      </c>
      <c r="C8" s="155" t="s">
        <v>463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532">
        <f>D8+F8+H8+J8+L8+N8</f>
        <v>0</v>
      </c>
      <c r="Q8" s="548">
        <f>IF(P8=0,0,(E8*D8+G8*F8+I8*H8+K8*J8+M8*L8+O8*N8)/P8)</f>
        <v>0</v>
      </c>
    </row>
    <row r="9" spans="1:17" ht="13.5" thickBot="1">
      <c r="A9" s="147"/>
      <c r="B9" s="29"/>
      <c r="C9" s="157" t="s">
        <v>464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532">
        <f aca="true" t="shared" si="0" ref="P9:P35">D9+F9+H9+J9+L9+N9</f>
        <v>0</v>
      </c>
      <c r="Q9" s="548">
        <f aca="true" t="shared" si="1" ref="Q9:Q35">IF(P9=0,0,(E9*D9+G9*F9+I9*H9+K9*J9+M9*L9+O9*N9)/P9)</f>
        <v>0</v>
      </c>
    </row>
    <row r="10" spans="1:17" ht="12.75">
      <c r="A10" s="153">
        <v>2</v>
      </c>
      <c r="B10" s="158" t="s">
        <v>465</v>
      </c>
      <c r="C10" s="159" t="s">
        <v>463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532">
        <f t="shared" si="0"/>
        <v>0</v>
      </c>
      <c r="Q10" s="548">
        <f t="shared" si="1"/>
        <v>0</v>
      </c>
    </row>
    <row r="11" spans="1:17" ht="13.5" thickBot="1">
      <c r="A11" s="147"/>
      <c r="B11" s="29"/>
      <c r="C11" s="157" t="s">
        <v>464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532">
        <f t="shared" si="0"/>
        <v>0</v>
      </c>
      <c r="Q11" s="548">
        <f t="shared" si="1"/>
        <v>0</v>
      </c>
    </row>
    <row r="12" spans="1:17" ht="12.75">
      <c r="A12" s="153">
        <v>3</v>
      </c>
      <c r="B12" s="158" t="s">
        <v>466</v>
      </c>
      <c r="C12" s="159" t="s">
        <v>463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532">
        <f t="shared" si="0"/>
        <v>0</v>
      </c>
      <c r="Q12" s="548">
        <f t="shared" si="1"/>
        <v>0</v>
      </c>
    </row>
    <row r="13" spans="1:17" ht="13.5" thickBot="1">
      <c r="A13" s="147"/>
      <c r="B13" s="29"/>
      <c r="C13" s="157" t="s">
        <v>464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532">
        <f t="shared" si="0"/>
        <v>0</v>
      </c>
      <c r="Q13" s="548">
        <f t="shared" si="1"/>
        <v>0</v>
      </c>
    </row>
    <row r="14" spans="1:17" ht="12.75">
      <c r="A14" s="153">
        <v>4</v>
      </c>
      <c r="B14" s="158" t="s">
        <v>467</v>
      </c>
      <c r="C14" s="159" t="s">
        <v>463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532">
        <f t="shared" si="0"/>
        <v>0</v>
      </c>
      <c r="Q14" s="548">
        <f t="shared" si="1"/>
        <v>0</v>
      </c>
    </row>
    <row r="15" spans="1:17" ht="13.5" thickBot="1">
      <c r="A15" s="147"/>
      <c r="B15" s="29"/>
      <c r="C15" s="157" t="s">
        <v>464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532">
        <f t="shared" si="0"/>
        <v>0</v>
      </c>
      <c r="Q15" s="548">
        <f t="shared" si="1"/>
        <v>0</v>
      </c>
    </row>
    <row r="16" spans="1:17" ht="12.75">
      <c r="A16" s="153">
        <v>5</v>
      </c>
      <c r="B16" s="158" t="s">
        <v>468</v>
      </c>
      <c r="C16" s="159" t="s">
        <v>463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532">
        <f t="shared" si="0"/>
        <v>0</v>
      </c>
      <c r="Q16" s="548">
        <f t="shared" si="1"/>
        <v>0</v>
      </c>
    </row>
    <row r="17" spans="1:17" ht="13.5" thickBot="1">
      <c r="A17" s="147"/>
      <c r="B17" s="29"/>
      <c r="C17" s="157" t="s">
        <v>464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532">
        <f t="shared" si="0"/>
        <v>0</v>
      </c>
      <c r="Q17" s="548">
        <f t="shared" si="1"/>
        <v>0</v>
      </c>
    </row>
    <row r="18" spans="1:17" ht="12.75">
      <c r="A18" s="153">
        <v>6</v>
      </c>
      <c r="B18" s="158" t="s">
        <v>469</v>
      </c>
      <c r="C18" s="159" t="s">
        <v>463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532">
        <f t="shared" si="0"/>
        <v>0</v>
      </c>
      <c r="Q18" s="548">
        <f t="shared" si="1"/>
        <v>0</v>
      </c>
    </row>
    <row r="19" spans="1:17" ht="13.5" thickBot="1">
      <c r="A19" s="147"/>
      <c r="B19" s="29"/>
      <c r="C19" s="157" t="s">
        <v>464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532">
        <f t="shared" si="0"/>
        <v>0</v>
      </c>
      <c r="Q19" s="548">
        <f t="shared" si="1"/>
        <v>0</v>
      </c>
    </row>
    <row r="20" spans="1:17" ht="11.25" customHeight="1">
      <c r="A20" s="153">
        <v>7</v>
      </c>
      <c r="B20" s="158" t="s">
        <v>470</v>
      </c>
      <c r="C20" s="159" t="s">
        <v>463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532">
        <f t="shared" si="0"/>
        <v>0</v>
      </c>
      <c r="Q20" s="548">
        <f t="shared" si="1"/>
        <v>0</v>
      </c>
    </row>
    <row r="21" spans="1:17" ht="13.5" thickBot="1">
      <c r="A21" s="147"/>
      <c r="B21" s="29"/>
      <c r="C21" s="157" t="s">
        <v>464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532">
        <f t="shared" si="0"/>
        <v>0</v>
      </c>
      <c r="Q21" s="548">
        <f t="shared" si="1"/>
        <v>0</v>
      </c>
    </row>
    <row r="22" spans="1:17" ht="12.75">
      <c r="A22" s="153">
        <v>8</v>
      </c>
      <c r="B22" s="158" t="s">
        <v>471</v>
      </c>
      <c r="C22" s="159" t="s">
        <v>463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532">
        <f t="shared" si="0"/>
        <v>0</v>
      </c>
      <c r="Q22" s="548">
        <f t="shared" si="1"/>
        <v>0</v>
      </c>
    </row>
    <row r="23" spans="1:17" ht="13.5" thickBot="1">
      <c r="A23" s="163"/>
      <c r="B23" s="29"/>
      <c r="C23" s="563" t="s">
        <v>464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532">
        <f t="shared" si="0"/>
        <v>0</v>
      </c>
      <c r="Q23" s="548">
        <f t="shared" si="1"/>
        <v>0</v>
      </c>
    </row>
    <row r="24" spans="1:18" s="161" customFormat="1" ht="12.75">
      <c r="A24" s="160">
        <v>9</v>
      </c>
      <c r="B24" s="562" t="s">
        <v>472</v>
      </c>
      <c r="C24" s="564" t="s">
        <v>463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532">
        <f>D24+F24+H24+J24+L24+N24</f>
        <v>0</v>
      </c>
      <c r="Q24" s="548">
        <f t="shared" si="1"/>
        <v>0</v>
      </c>
      <c r="R24" s="134"/>
    </row>
    <row r="25" spans="1:18" s="162" customFormat="1" ht="12.75">
      <c r="A25" s="163"/>
      <c r="B25" s="241"/>
      <c r="C25" s="565" t="s">
        <v>464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532">
        <f t="shared" si="0"/>
        <v>0</v>
      </c>
      <c r="Q25" s="548">
        <f t="shared" si="1"/>
        <v>0</v>
      </c>
      <c r="R25" s="134"/>
    </row>
    <row r="26" spans="1:17" s="667" customFormat="1" ht="12.75">
      <c r="A26" s="682"/>
      <c r="B26" s="683" t="s">
        <v>827</v>
      </c>
      <c r="C26" s="565" t="s">
        <v>463</v>
      </c>
      <c r="D26" s="684"/>
      <c r="E26" s="670"/>
      <c r="F26" s="685"/>
      <c r="G26" s="670"/>
      <c r="H26" s="670"/>
      <c r="I26" s="670"/>
      <c r="J26" s="670"/>
      <c r="K26" s="670"/>
      <c r="L26" s="670"/>
      <c r="M26" s="670"/>
      <c r="N26" s="670"/>
      <c r="O26" s="670"/>
      <c r="P26" s="697">
        <v>0</v>
      </c>
      <c r="Q26" s="548">
        <f t="shared" si="1"/>
        <v>0</v>
      </c>
    </row>
    <row r="27" spans="1:17" s="667" customFormat="1" ht="13.5" thickBot="1">
      <c r="A27" s="682"/>
      <c r="B27" s="686"/>
      <c r="C27" s="687" t="s">
        <v>464</v>
      </c>
      <c r="D27" s="684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97">
        <v>0</v>
      </c>
      <c r="Q27" s="548">
        <f t="shared" si="1"/>
        <v>0</v>
      </c>
    </row>
    <row r="28" spans="1:18" s="156" customFormat="1" ht="12.75">
      <c r="A28" s="153">
        <v>10</v>
      </c>
      <c r="B28" s="627" t="s">
        <v>120</v>
      </c>
      <c r="C28" s="628" t="s">
        <v>463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532">
        <f t="shared" si="0"/>
        <v>0</v>
      </c>
      <c r="Q28" s="548">
        <f t="shared" si="1"/>
        <v>0</v>
      </c>
      <c r="R28" s="134"/>
    </row>
    <row r="29" spans="1:18" s="156" customFormat="1" ht="12.75">
      <c r="A29" s="163"/>
      <c r="B29" s="29"/>
      <c r="C29" s="563" t="s">
        <v>464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532">
        <f t="shared" si="0"/>
        <v>0</v>
      </c>
      <c r="Q29" s="548">
        <f t="shared" si="1"/>
        <v>0</v>
      </c>
      <c r="R29" s="134"/>
    </row>
    <row r="30" spans="1:18" s="156" customFormat="1" ht="12.75">
      <c r="A30" s="163"/>
      <c r="B30" s="688" t="s">
        <v>827</v>
      </c>
      <c r="C30" s="689" t="s">
        <v>463</v>
      </c>
      <c r="D30" s="684"/>
      <c r="E30" s="670"/>
      <c r="F30" s="685"/>
      <c r="G30" s="670"/>
      <c r="H30" s="670"/>
      <c r="I30" s="670"/>
      <c r="J30" s="670"/>
      <c r="K30" s="670"/>
      <c r="L30" s="670"/>
      <c r="M30" s="670"/>
      <c r="N30" s="670"/>
      <c r="O30" s="670"/>
      <c r="P30" s="697">
        <v>0</v>
      </c>
      <c r="Q30" s="548">
        <f t="shared" si="1"/>
        <v>0</v>
      </c>
      <c r="R30" s="134"/>
    </row>
    <row r="31" spans="1:17" s="667" customFormat="1" ht="13.5" thickBot="1">
      <c r="A31" s="690"/>
      <c r="B31" s="691"/>
      <c r="C31" s="157" t="s">
        <v>464</v>
      </c>
      <c r="D31" s="684"/>
      <c r="E31" s="670"/>
      <c r="F31" s="685"/>
      <c r="G31" s="670"/>
      <c r="H31" s="670"/>
      <c r="I31" s="670"/>
      <c r="J31" s="670"/>
      <c r="K31" s="670"/>
      <c r="L31" s="670"/>
      <c r="M31" s="670"/>
      <c r="N31" s="670"/>
      <c r="O31" s="670"/>
      <c r="P31" s="697">
        <v>0</v>
      </c>
      <c r="Q31" s="548">
        <f t="shared" si="1"/>
        <v>0</v>
      </c>
    </row>
    <row r="32" spans="1:18" s="156" customFormat="1" ht="12.75">
      <c r="A32" s="561">
        <v>11</v>
      </c>
      <c r="B32" s="158" t="s">
        <v>280</v>
      </c>
      <c r="C32" s="155" t="s">
        <v>463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532">
        <f t="shared" si="0"/>
        <v>0</v>
      </c>
      <c r="Q32" s="548">
        <f t="shared" si="1"/>
        <v>0</v>
      </c>
      <c r="R32" s="134"/>
    </row>
    <row r="33" spans="1:17" ht="13.5" thickBot="1">
      <c r="A33" s="147"/>
      <c r="B33" s="29"/>
      <c r="C33" s="157" t="s">
        <v>464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532">
        <f t="shared" si="0"/>
        <v>0</v>
      </c>
      <c r="Q33" s="548">
        <f t="shared" si="1"/>
        <v>0</v>
      </c>
    </row>
    <row r="34" spans="1:17" ht="12.75">
      <c r="A34" s="153">
        <v>12</v>
      </c>
      <c r="B34" s="158" t="s">
        <v>473</v>
      </c>
      <c r="C34" s="155" t="s">
        <v>463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532">
        <f t="shared" si="0"/>
        <v>0</v>
      </c>
      <c r="Q34" s="548">
        <f t="shared" si="1"/>
        <v>0</v>
      </c>
    </row>
    <row r="35" spans="1:17" ht="13.5" thickBot="1">
      <c r="A35" s="163"/>
      <c r="B35" s="147"/>
      <c r="C35" s="157" t="s">
        <v>464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532">
        <f t="shared" si="0"/>
        <v>0</v>
      </c>
      <c r="Q35" s="548">
        <f t="shared" si="1"/>
        <v>0</v>
      </c>
    </row>
    <row r="36" spans="1:17" ht="12.75">
      <c r="A36" s="529">
        <v>13</v>
      </c>
      <c r="B36" s="530" t="s">
        <v>474</v>
      </c>
      <c r="C36" s="531" t="s">
        <v>463</v>
      </c>
      <c r="D36" s="539">
        <f>D8+D10+D12+D14+D16+D18+D20+D22+D24+D28+D32+D34</f>
        <v>0</v>
      </c>
      <c r="E36" s="548">
        <f>IF(D36=0,0,(D8*E8+D10*E10+D12*E12+D14*E14+D16*E16+D18*E18+D20*E20+D22*E22+D24*E24+D28*E28+D32*E32+D34*E34)/D36)</f>
        <v>0</v>
      </c>
      <c r="F36" s="539">
        <f>F8+F10+F12+F14+F16+F18+F20+F22+F24+F28+F32+F34</f>
        <v>0</v>
      </c>
      <c r="G36" s="548">
        <f>IF(F36=0,0,(F8*G8+F10*G10+F12*G12+F14*G14+F16*G16+F18*G18+F20*G20+F22*G22+F24*G24+F28*G28+F32*G32+F34*G34)/F36)</f>
        <v>0</v>
      </c>
      <c r="H36" s="539">
        <f>H8+H10+H12+H14+H16+H18+H20+H22+H24+H28+H32+H34</f>
        <v>0</v>
      </c>
      <c r="I36" s="548">
        <f>IF(H36=0,0,(H8*I8+H10*I10+H12*I12+H14*I14+H16*I16+H18*I18+H20*I20+H22*I22+H24*I24+H28*I28+H32*I32+H34*I34)/H36)</f>
        <v>0</v>
      </c>
      <c r="J36" s="539">
        <f>J8+J10+J12+J14+J16+J18+J20+J22+J24+J28+J32+J34</f>
        <v>0</v>
      </c>
      <c r="K36" s="548">
        <f>IF(J36=0,0,(J8*K8+J10*K10+J12*K12+J14*K14+J16*K16+J18*K18+J20*K20+J22*K22+J24*K24+J28*K28+J32*K32+J34*K34)/J36)</f>
        <v>0</v>
      </c>
      <c r="L36" s="539">
        <f>L8+L10+L12+L14+L16+L18+L20+L22+L24+L28+L32+L34</f>
        <v>0</v>
      </c>
      <c r="M36" s="548">
        <f>IF(L36=0,0,(L8*M8+L10*M10+L12*M12+L14*M14+L16*M16+L18*M18+L20*M20+L22*M22+L24*M24+L28*M28+L32*M32+L34*M34)/L36)</f>
        <v>0</v>
      </c>
      <c r="N36" s="539">
        <f>N8+N10+N12+N14+N16+N18+N20+N22+N24+N28+N32+N34</f>
        <v>0</v>
      </c>
      <c r="O36" s="548">
        <f>IF(N36=0,0,(N8*O8+N10*O10+N12*O12+N14*O14+N16*O16+N18*O18+N20*O20+N22*O22+N24*O24+N28*O28+N32*O32+N34*O34)/N36)</f>
        <v>0</v>
      </c>
      <c r="P36" s="539">
        <f>P8+P10+P12+P14+P16+P18+P20+P22+P24+P28+P32+P34</f>
        <v>0</v>
      </c>
      <c r="Q36" s="548">
        <f>IF(P36=0,0,(P8*Q8+P10*Q10+P12*Q12+P14*Q14+P16*Q16+P18*Q18+P20*Q20+P22*Q22+P24*Q24+P28*Q28+P32*Q32+P34*Q34)/P36)</f>
        <v>0</v>
      </c>
    </row>
    <row r="37" spans="1:17" ht="13.5" thickBot="1">
      <c r="A37" s="533"/>
      <c r="B37" s="534"/>
      <c r="C37" s="535" t="s">
        <v>464</v>
      </c>
      <c r="D37" s="539">
        <f>D9+D11+D13+D15+D17+D19+D21+D23+D25+D29+D33+D35</f>
        <v>0</v>
      </c>
      <c r="E37" s="548">
        <f>IF(D37=0,0,(D9*E9+D11*E11+D13*E13+D15*E15+D17*E17+D19*E19+D21*E21+D23*E23+D25*E25+D29*E29+D33*E33+D35*E35)/D37)</f>
        <v>0</v>
      </c>
      <c r="F37" s="539">
        <f>F9+F11+F13+F15+F17+F19+F21+F23+F25+F29+F33+F35</f>
        <v>0</v>
      </c>
      <c r="G37" s="548">
        <f>IF(F37=0,0,(F9*G9+F11*G11+F13*G13+F15*G15+F17*G17+F19*G19+F21*G21+F23*G23+F25*G25+F29*G29+F33*G33+F35*G35)/F37)</f>
        <v>0</v>
      </c>
      <c r="H37" s="539">
        <f>H9+H11+H13+H15+H17+H19+H21+H23+H25+H29+H33+H35</f>
        <v>0</v>
      </c>
      <c r="I37" s="548">
        <f>IF(H37=0,0,(H9*I9+H11*I11+H13*I13+H15*I15+H17*I17+H19*I19+H21*I21+H23*I23+H25*I25+H29*I29+H33*I33+H35*I35)/H37)</f>
        <v>0</v>
      </c>
      <c r="J37" s="539">
        <f>J9+J11+J13+J15+J17+J19+J21+J23+J25+J29+J33+J35</f>
        <v>0</v>
      </c>
      <c r="K37" s="548">
        <f>IF(J37=0,0,(J9*K9+J11*K11+J13*K13+J15*K15+J17*K17+J19*K19+J21*K21+J23*K23+J25*K25+J29*K29+J33*K33+J35*K35)/J37)</f>
        <v>0</v>
      </c>
      <c r="L37" s="539">
        <f>L9+L11+L13+L15+L17+L19+L21+L23+L25+L29+L33+L35</f>
        <v>0</v>
      </c>
      <c r="M37" s="548">
        <f>IF(L37=0,0,(L9*M9+L11*M11+L13*M13+L15*M15+L17*M17+L19*M19+L21*M21+L23*M23+L25*M25+L29*M29+L33*M33+L35*M35)/L37)</f>
        <v>0</v>
      </c>
      <c r="N37" s="539">
        <f>N9+N11+N13+N15+N17+N19+N21+N23+N25+N29+N33+N35</f>
        <v>0</v>
      </c>
      <c r="O37" s="548">
        <f>IF(N37=0,0,(N9*O9+N11*O11+N13*O13+N15*O15+N17*O17+N19*O19+N21*O21+N23*O23+N25*O25+N29*O29+N33*O33+N35*O35)/N37)</f>
        <v>0</v>
      </c>
      <c r="P37" s="539">
        <f>P9+P11+P13+P15+P17+P19+P21+P23+P25+P29+P33+P35</f>
        <v>0</v>
      </c>
      <c r="Q37" s="548">
        <f>IF(P37=0,0,(P9*Q9+P11*Q11+P13*Q13+P15*Q15+P17*Q17+P19*Q19+P21*Q21+P23*Q23+P25*Q25+P29*Q29+P33*Q33+P35*Q35)/P37)</f>
        <v>0</v>
      </c>
    </row>
    <row r="38" spans="1:17" ht="13.5" thickBot="1">
      <c r="A38" s="536">
        <v>14</v>
      </c>
      <c r="B38" s="537" t="s">
        <v>300</v>
      </c>
      <c r="C38" s="535"/>
      <c r="D38" s="538">
        <f>D37+D36</f>
        <v>0</v>
      </c>
      <c r="E38" s="548">
        <f>IF(D38=0,0,(D36*E36+D37*E37)/D38)</f>
        <v>0</v>
      </c>
      <c r="F38" s="538">
        <f>F37+F36</f>
        <v>0</v>
      </c>
      <c r="G38" s="548">
        <f>IF(F38=0,0,(F36*G36+F37*G37)/F38)</f>
        <v>0</v>
      </c>
      <c r="H38" s="538">
        <f>H37+H36</f>
        <v>0</v>
      </c>
      <c r="I38" s="548">
        <f>IF(H38=0,0,(H36*I36+H37*I37)/H38)</f>
        <v>0</v>
      </c>
      <c r="J38" s="538">
        <f>J37+J36</f>
        <v>0</v>
      </c>
      <c r="K38" s="548">
        <f>IF(J38=0,0,(J36*K36+J37*K37)/J38)</f>
        <v>0</v>
      </c>
      <c r="L38" s="538">
        <f>L37+L36</f>
        <v>0</v>
      </c>
      <c r="M38" s="548">
        <f>IF(L38=0,0,(L36*M36+L37*M37)/L38)</f>
        <v>0</v>
      </c>
      <c r="N38" s="538">
        <f>N37+N36</f>
        <v>0</v>
      </c>
      <c r="O38" s="548">
        <f>IF(N38=0,0,(N36*O36+N37*O37)/N38)</f>
        <v>0</v>
      </c>
      <c r="P38" s="538">
        <f>P37+P36</f>
        <v>0</v>
      </c>
      <c r="Q38" s="548">
        <f>IF(P38=0,0,(P36*Q36+P37*Q37)/P38)</f>
        <v>0</v>
      </c>
    </row>
    <row r="39" spans="1:3" ht="12.75">
      <c r="A39" s="33"/>
      <c r="B39" s="29"/>
      <c r="C39" s="29"/>
    </row>
    <row r="40" spans="1:3" ht="12.75">
      <c r="A40" s="33"/>
      <c r="B40" s="29" t="s">
        <v>229</v>
      </c>
      <c r="C40" s="29"/>
    </row>
    <row r="41" spans="1:3" ht="12.75">
      <c r="A41" s="33"/>
      <c r="B41" s="29"/>
      <c r="C41" s="29"/>
    </row>
    <row r="42" spans="1:3" ht="12.75">
      <c r="A42" s="33"/>
      <c r="B42" s="29" t="s">
        <v>229</v>
      </c>
      <c r="C42" s="29"/>
    </row>
  </sheetData>
  <sheetProtection password="C7AC" sheet="1"/>
  <dataValidations count="1">
    <dataValidation operator="greaterThanOrEqual" allowBlank="1" showInputMessage="1" showErrorMessage="1" sqref="D26:P27 D30:P31"/>
  </dataValidations>
  <printOptions/>
  <pageMargins left="0.75" right="0.75" top="1" bottom="1" header="0.5" footer="0.5"/>
  <pageSetup horizontalDpi="600" verticalDpi="600" orientation="landscape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70" zoomScaleSheetLayoutView="70" zoomScalePageLayoutView="0" workbookViewId="0" topLeftCell="A1">
      <selection activeCell="B2" sqref="B2"/>
    </sheetView>
  </sheetViews>
  <sheetFormatPr defaultColWidth="9.140625" defaultRowHeight="12.75"/>
  <cols>
    <col min="1" max="1" width="4.7109375" style="775" customWidth="1"/>
    <col min="2" max="2" width="21.28125" style="864" customWidth="1"/>
    <col min="3" max="3" width="9.140625" style="775" customWidth="1"/>
    <col min="4" max="21" width="9.140625" style="700" customWidth="1"/>
    <col min="22" max="24" width="11.421875" style="700" customWidth="1"/>
    <col min="25" max="16384" width="9.140625" style="700" customWidth="1"/>
  </cols>
  <sheetData>
    <row r="1" spans="1:3" s="1192" customFormat="1" ht="12.75">
      <c r="A1" s="1183" t="s">
        <v>397</v>
      </c>
      <c r="B1" s="1210"/>
      <c r="C1" s="1210"/>
    </row>
    <row r="2" spans="1:3" s="931" customFormat="1" ht="12.75">
      <c r="A2" s="951" t="s">
        <v>82</v>
      </c>
      <c r="B2" s="951"/>
      <c r="C2" s="951"/>
    </row>
    <row r="3" ht="13.5" thickBot="1"/>
    <row r="4" spans="1:24" s="898" customFormat="1" ht="13.5" thickBot="1">
      <c r="A4" s="1493" t="s">
        <v>230</v>
      </c>
      <c r="B4" s="1100"/>
      <c r="C4" s="1500" t="s">
        <v>803</v>
      </c>
      <c r="D4" s="1497" t="s">
        <v>804</v>
      </c>
      <c r="E4" s="1498"/>
      <c r="F4" s="1498"/>
      <c r="G4" s="1498"/>
      <c r="H4" s="1498"/>
      <c r="I4" s="1498"/>
      <c r="J4" s="1498"/>
      <c r="K4" s="1498"/>
      <c r="L4" s="1498"/>
      <c r="M4" s="1498"/>
      <c r="N4" s="1498"/>
      <c r="O4" s="1498"/>
      <c r="P4" s="1498"/>
      <c r="Q4" s="1498"/>
      <c r="R4" s="1498"/>
      <c r="S4" s="1498"/>
      <c r="T4" s="1499"/>
      <c r="U4" s="1102"/>
      <c r="V4" s="1485" t="s">
        <v>416</v>
      </c>
      <c r="W4" s="1486"/>
      <c r="X4" s="1487"/>
    </row>
    <row r="5" spans="1:24" s="898" customFormat="1" ht="13.5" thickBot="1">
      <c r="A5" s="1494"/>
      <c r="B5" s="1104" t="s">
        <v>83</v>
      </c>
      <c r="C5" s="1501"/>
      <c r="D5" s="1497" t="s">
        <v>454</v>
      </c>
      <c r="E5" s="1499"/>
      <c r="F5" s="1105"/>
      <c r="G5" s="1497" t="s">
        <v>455</v>
      </c>
      <c r="H5" s="1499"/>
      <c r="I5" s="1102"/>
      <c r="J5" s="1497" t="s">
        <v>456</v>
      </c>
      <c r="K5" s="1499"/>
      <c r="L5" s="1102"/>
      <c r="M5" s="1497" t="s">
        <v>457</v>
      </c>
      <c r="N5" s="1499"/>
      <c r="O5" s="1102"/>
      <c r="P5" s="1497" t="s">
        <v>458</v>
      </c>
      <c r="Q5" s="1499"/>
      <c r="R5" s="1102"/>
      <c r="S5" s="1497" t="s">
        <v>459</v>
      </c>
      <c r="T5" s="1499"/>
      <c r="U5" s="1102"/>
      <c r="V5" s="1334"/>
      <c r="W5" s="1334"/>
      <c r="X5" s="1332"/>
    </row>
    <row r="6" spans="1:24" s="898" customFormat="1" ht="51.75" thickBot="1">
      <c r="A6" s="1101"/>
      <c r="B6" s="1107"/>
      <c r="C6" s="1106"/>
      <c r="D6" s="1103" t="s">
        <v>460</v>
      </c>
      <c r="E6" s="1108" t="s">
        <v>1033</v>
      </c>
      <c r="F6" s="1109" t="s">
        <v>1034</v>
      </c>
      <c r="G6" s="1106" t="s">
        <v>460</v>
      </c>
      <c r="H6" s="1109" t="s">
        <v>1033</v>
      </c>
      <c r="I6" s="1108" t="s">
        <v>1034</v>
      </c>
      <c r="J6" s="1106" t="s">
        <v>460</v>
      </c>
      <c r="K6" s="1108" t="s">
        <v>1033</v>
      </c>
      <c r="L6" s="1109" t="s">
        <v>1034</v>
      </c>
      <c r="M6" s="1106" t="s">
        <v>460</v>
      </c>
      <c r="N6" s="1109" t="s">
        <v>1033</v>
      </c>
      <c r="O6" s="1109" t="s">
        <v>1034</v>
      </c>
      <c r="P6" s="1106" t="s">
        <v>460</v>
      </c>
      <c r="Q6" s="1109" t="s">
        <v>1033</v>
      </c>
      <c r="R6" s="1109" t="s">
        <v>1034</v>
      </c>
      <c r="S6" s="1106" t="s">
        <v>460</v>
      </c>
      <c r="T6" s="1109" t="s">
        <v>1033</v>
      </c>
      <c r="U6" s="1109" t="s">
        <v>1034</v>
      </c>
      <c r="V6" s="1332" t="s">
        <v>460</v>
      </c>
      <c r="W6" s="1327" t="s">
        <v>1033</v>
      </c>
      <c r="X6" s="1328" t="s">
        <v>1034</v>
      </c>
    </row>
    <row r="7" spans="1:24" ht="13.5" thickBot="1">
      <c r="A7" s="1110">
        <v>1</v>
      </c>
      <c r="B7" s="1111">
        <v>2</v>
      </c>
      <c r="C7" s="1112">
        <v>3</v>
      </c>
      <c r="D7" s="1113">
        <v>4</v>
      </c>
      <c r="E7" s="1114">
        <v>5</v>
      </c>
      <c r="F7" s="1115">
        <v>6</v>
      </c>
      <c r="G7" s="1114">
        <v>7</v>
      </c>
      <c r="H7" s="1114">
        <v>8</v>
      </c>
      <c r="I7" s="1114">
        <v>9</v>
      </c>
      <c r="J7" s="1114">
        <v>10</v>
      </c>
      <c r="K7" s="1114">
        <v>11</v>
      </c>
      <c r="L7" s="1114">
        <v>12</v>
      </c>
      <c r="M7" s="1114">
        <v>13</v>
      </c>
      <c r="N7" s="1114">
        <v>14</v>
      </c>
      <c r="O7" s="1114">
        <v>15</v>
      </c>
      <c r="P7" s="1114">
        <v>16</v>
      </c>
      <c r="Q7" s="1114">
        <v>17</v>
      </c>
      <c r="R7" s="1114">
        <v>18</v>
      </c>
      <c r="S7" s="1114">
        <v>19</v>
      </c>
      <c r="T7" s="1114">
        <v>20</v>
      </c>
      <c r="U7" s="1114">
        <v>21</v>
      </c>
      <c r="V7" s="1333">
        <v>22</v>
      </c>
      <c r="W7" s="1329">
        <v>23</v>
      </c>
      <c r="X7" s="1330">
        <v>24</v>
      </c>
    </row>
    <row r="8" spans="1:24" s="927" customFormat="1" ht="12.75">
      <c r="A8" s="1116">
        <v>1</v>
      </c>
      <c r="B8" s="1117" t="s">
        <v>84</v>
      </c>
      <c r="C8" s="1118" t="s">
        <v>85</v>
      </c>
      <c r="D8" s="1119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0"/>
      <c r="U8" s="1120"/>
      <c r="V8" s="1331">
        <f>D8+G8+J8+M8+P8+S8</f>
        <v>0</v>
      </c>
      <c r="W8" s="1331">
        <f aca="true" t="shared" si="0" ref="W8:W31">IF(V8=0,0,(D8*E8+G8*H8+J8*K8+M8*N8+P8*Q8+S8*T8)/V8)</f>
        <v>0</v>
      </c>
      <c r="X8" s="1331">
        <f>IF(V8=0,0,(D8*F8+G8*I8+J8*L8+M8*O8+P8*R8+S8*U8)/V8)</f>
        <v>0</v>
      </c>
    </row>
    <row r="9" spans="1:24" s="927" customFormat="1" ht="13.5" thickBot="1">
      <c r="A9" s="1121"/>
      <c r="B9" s="1122"/>
      <c r="C9" s="1123" t="s">
        <v>86</v>
      </c>
      <c r="D9" s="1124"/>
      <c r="E9" s="1125"/>
      <c r="F9" s="1125"/>
      <c r="G9" s="1125"/>
      <c r="H9" s="1125"/>
      <c r="I9" s="1125"/>
      <c r="J9" s="1125"/>
      <c r="K9" s="1125"/>
      <c r="L9" s="1125"/>
      <c r="M9" s="1125"/>
      <c r="N9" s="1125"/>
      <c r="O9" s="1125"/>
      <c r="P9" s="1125"/>
      <c r="Q9" s="1125"/>
      <c r="R9" s="1125"/>
      <c r="S9" s="1125"/>
      <c r="T9" s="1125"/>
      <c r="U9" s="1120"/>
      <c r="V9" s="1331">
        <f aca="true" t="shared" si="1" ref="V9:V31">D9+G9+J9+M9+P9+S9</f>
        <v>0</v>
      </c>
      <c r="W9" s="1331">
        <f t="shared" si="0"/>
        <v>0</v>
      </c>
      <c r="X9" s="1331">
        <f aca="true" t="shared" si="2" ref="X9:X31">IF(V9=0,0,(D9*F9+G9*I9+J9*L9+M9*O9+P9*R9+S9*U9)/V9)</f>
        <v>0</v>
      </c>
    </row>
    <row r="10" spans="1:24" s="927" customFormat="1" ht="12.75">
      <c r="A10" s="1116">
        <v>2</v>
      </c>
      <c r="B10" s="1117" t="s">
        <v>465</v>
      </c>
      <c r="C10" s="1118" t="s">
        <v>85</v>
      </c>
      <c r="D10" s="1124"/>
      <c r="E10" s="1125"/>
      <c r="F10" s="1125"/>
      <c r="G10" s="1125"/>
      <c r="H10" s="1125"/>
      <c r="I10" s="1125"/>
      <c r="J10" s="1125"/>
      <c r="K10" s="1125"/>
      <c r="L10" s="1125"/>
      <c r="M10" s="1125"/>
      <c r="N10" s="1125"/>
      <c r="O10" s="1125"/>
      <c r="P10" s="1125"/>
      <c r="Q10" s="1125"/>
      <c r="R10" s="1125"/>
      <c r="S10" s="1125"/>
      <c r="T10" s="1125"/>
      <c r="U10" s="1120"/>
      <c r="V10" s="1331">
        <f t="shared" si="1"/>
        <v>0</v>
      </c>
      <c r="W10" s="1331">
        <f t="shared" si="0"/>
        <v>0</v>
      </c>
      <c r="X10" s="1331">
        <f t="shared" si="2"/>
        <v>0</v>
      </c>
    </row>
    <row r="11" spans="1:24" s="927" customFormat="1" ht="13.5" thickBot="1">
      <c r="A11" s="1121"/>
      <c r="B11" s="1122"/>
      <c r="C11" s="1123" t="s">
        <v>86</v>
      </c>
      <c r="D11" s="1124"/>
      <c r="E11" s="1125"/>
      <c r="F11" s="1125"/>
      <c r="G11" s="1125"/>
      <c r="H11" s="1125"/>
      <c r="I11" s="1125"/>
      <c r="J11" s="1125"/>
      <c r="K11" s="1125"/>
      <c r="L11" s="1125"/>
      <c r="M11" s="1125"/>
      <c r="N11" s="1125"/>
      <c r="O11" s="1125"/>
      <c r="P11" s="1125"/>
      <c r="Q11" s="1125"/>
      <c r="R11" s="1125"/>
      <c r="S11" s="1125"/>
      <c r="T11" s="1125"/>
      <c r="U11" s="1120"/>
      <c r="V11" s="1331">
        <f t="shared" si="1"/>
        <v>0</v>
      </c>
      <c r="W11" s="1331">
        <f t="shared" si="0"/>
        <v>0</v>
      </c>
      <c r="X11" s="1331">
        <f t="shared" si="2"/>
        <v>0</v>
      </c>
    </row>
    <row r="12" spans="1:24" s="927" customFormat="1" ht="12.75">
      <c r="A12" s="1126">
        <v>3</v>
      </c>
      <c r="B12" s="1127" t="s">
        <v>466</v>
      </c>
      <c r="C12" s="1128" t="s">
        <v>85</v>
      </c>
      <c r="D12" s="1124"/>
      <c r="E12" s="1125"/>
      <c r="F12" s="1125"/>
      <c r="G12" s="1125"/>
      <c r="H12" s="1125"/>
      <c r="I12" s="1125"/>
      <c r="J12" s="1125"/>
      <c r="K12" s="1125"/>
      <c r="L12" s="1125"/>
      <c r="M12" s="1125"/>
      <c r="N12" s="1125"/>
      <c r="O12" s="1125"/>
      <c r="P12" s="1125"/>
      <c r="Q12" s="1125"/>
      <c r="R12" s="1125"/>
      <c r="S12" s="1125"/>
      <c r="T12" s="1125"/>
      <c r="U12" s="1120"/>
      <c r="V12" s="1331">
        <f t="shared" si="1"/>
        <v>0</v>
      </c>
      <c r="W12" s="1331">
        <f t="shared" si="0"/>
        <v>0</v>
      </c>
      <c r="X12" s="1331">
        <f t="shared" si="2"/>
        <v>0</v>
      </c>
    </row>
    <row r="13" spans="1:24" s="927" customFormat="1" ht="13.5" thickBot="1">
      <c r="A13" s="1129"/>
      <c r="B13" s="1130"/>
      <c r="C13" s="1131" t="s">
        <v>86</v>
      </c>
      <c r="D13" s="1124"/>
      <c r="E13" s="1125"/>
      <c r="F13" s="1125"/>
      <c r="G13" s="1125"/>
      <c r="H13" s="1125"/>
      <c r="I13" s="1125"/>
      <c r="J13" s="1125"/>
      <c r="K13" s="1125"/>
      <c r="L13" s="1125"/>
      <c r="M13" s="1125"/>
      <c r="N13" s="1125"/>
      <c r="O13" s="1125"/>
      <c r="P13" s="1125"/>
      <c r="Q13" s="1125"/>
      <c r="R13" s="1125"/>
      <c r="S13" s="1125"/>
      <c r="T13" s="1125"/>
      <c r="U13" s="1120"/>
      <c r="V13" s="1331">
        <f t="shared" si="1"/>
        <v>0</v>
      </c>
      <c r="W13" s="1331">
        <f t="shared" si="0"/>
        <v>0</v>
      </c>
      <c r="X13" s="1331">
        <f t="shared" si="2"/>
        <v>0</v>
      </c>
    </row>
    <row r="14" spans="1:24" s="927" customFormat="1" ht="12.75">
      <c r="A14" s="1116">
        <v>4</v>
      </c>
      <c r="B14" s="1117" t="s">
        <v>467</v>
      </c>
      <c r="C14" s="1118" t="s">
        <v>85</v>
      </c>
      <c r="D14" s="1124"/>
      <c r="E14" s="1125"/>
      <c r="F14" s="1125"/>
      <c r="G14" s="1125"/>
      <c r="H14" s="1125"/>
      <c r="I14" s="1125"/>
      <c r="J14" s="1125"/>
      <c r="K14" s="1125"/>
      <c r="L14" s="1125"/>
      <c r="M14" s="1125"/>
      <c r="N14" s="1125"/>
      <c r="O14" s="1125"/>
      <c r="P14" s="1125"/>
      <c r="Q14" s="1125"/>
      <c r="R14" s="1125"/>
      <c r="S14" s="1125"/>
      <c r="T14" s="1125"/>
      <c r="U14" s="1120"/>
      <c r="V14" s="1331">
        <f t="shared" si="1"/>
        <v>0</v>
      </c>
      <c r="W14" s="1331">
        <f t="shared" si="0"/>
        <v>0</v>
      </c>
      <c r="X14" s="1331">
        <f t="shared" si="2"/>
        <v>0</v>
      </c>
    </row>
    <row r="15" spans="1:24" s="927" customFormat="1" ht="13.5" thickBot="1">
      <c r="A15" s="1121"/>
      <c r="B15" s="1122"/>
      <c r="C15" s="1123" t="s">
        <v>86</v>
      </c>
      <c r="D15" s="1124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0"/>
      <c r="V15" s="1331">
        <f t="shared" si="1"/>
        <v>0</v>
      </c>
      <c r="W15" s="1331">
        <f t="shared" si="0"/>
        <v>0</v>
      </c>
      <c r="X15" s="1331">
        <f t="shared" si="2"/>
        <v>0</v>
      </c>
    </row>
    <row r="16" spans="1:24" s="927" customFormat="1" ht="12.75" customHeight="1">
      <c r="A16" s="1126">
        <v>5</v>
      </c>
      <c r="B16" s="1490" t="s">
        <v>468</v>
      </c>
      <c r="C16" s="1128" t="s">
        <v>85</v>
      </c>
      <c r="D16" s="1124"/>
      <c r="E16" s="1125"/>
      <c r="F16" s="1125"/>
      <c r="G16" s="1125"/>
      <c r="H16" s="1125"/>
      <c r="I16" s="1125"/>
      <c r="J16" s="1125"/>
      <c r="K16" s="1125"/>
      <c r="L16" s="1125"/>
      <c r="M16" s="1125"/>
      <c r="N16" s="1125"/>
      <c r="O16" s="1125"/>
      <c r="P16" s="1125"/>
      <c r="Q16" s="1125"/>
      <c r="R16" s="1125"/>
      <c r="S16" s="1125"/>
      <c r="T16" s="1125"/>
      <c r="U16" s="1120"/>
      <c r="V16" s="1331">
        <f t="shared" si="1"/>
        <v>0</v>
      </c>
      <c r="W16" s="1331">
        <f t="shared" si="0"/>
        <v>0</v>
      </c>
      <c r="X16" s="1331">
        <f t="shared" si="2"/>
        <v>0</v>
      </c>
    </row>
    <row r="17" spans="1:24" s="927" customFormat="1" ht="13.5" thickBot="1">
      <c r="A17" s="1129"/>
      <c r="B17" s="1491"/>
      <c r="C17" s="1131" t="s">
        <v>86</v>
      </c>
      <c r="D17" s="1124"/>
      <c r="E17" s="1125"/>
      <c r="F17" s="1125"/>
      <c r="G17" s="1125"/>
      <c r="H17" s="1125"/>
      <c r="I17" s="1125"/>
      <c r="J17" s="1125"/>
      <c r="K17" s="1125"/>
      <c r="L17" s="1125"/>
      <c r="M17" s="1125"/>
      <c r="N17" s="1125"/>
      <c r="O17" s="1125"/>
      <c r="P17" s="1125"/>
      <c r="Q17" s="1125"/>
      <c r="R17" s="1125"/>
      <c r="S17" s="1125"/>
      <c r="T17" s="1125"/>
      <c r="U17" s="1120"/>
      <c r="V17" s="1331">
        <f t="shared" si="1"/>
        <v>0</v>
      </c>
      <c r="W17" s="1331">
        <f t="shared" si="0"/>
        <v>0</v>
      </c>
      <c r="X17" s="1331">
        <f t="shared" si="2"/>
        <v>0</v>
      </c>
    </row>
    <row r="18" spans="1:24" s="927" customFormat="1" ht="12.75">
      <c r="A18" s="1116">
        <v>6</v>
      </c>
      <c r="B18" s="1117" t="s">
        <v>469</v>
      </c>
      <c r="C18" s="1118" t="s">
        <v>85</v>
      </c>
      <c r="D18" s="1124"/>
      <c r="E18" s="1125"/>
      <c r="F18" s="1125"/>
      <c r="G18" s="1125"/>
      <c r="H18" s="1125"/>
      <c r="I18" s="1125"/>
      <c r="J18" s="1125"/>
      <c r="K18" s="1125"/>
      <c r="L18" s="1125"/>
      <c r="M18" s="1125"/>
      <c r="N18" s="1125"/>
      <c r="O18" s="1125"/>
      <c r="P18" s="1125"/>
      <c r="Q18" s="1125"/>
      <c r="R18" s="1125"/>
      <c r="S18" s="1125"/>
      <c r="T18" s="1125"/>
      <c r="U18" s="1120"/>
      <c r="V18" s="1331">
        <f t="shared" si="1"/>
        <v>0</v>
      </c>
      <c r="W18" s="1331">
        <f t="shared" si="0"/>
        <v>0</v>
      </c>
      <c r="X18" s="1331">
        <f t="shared" si="2"/>
        <v>0</v>
      </c>
    </row>
    <row r="19" spans="1:24" s="927" customFormat="1" ht="13.5" thickBot="1">
      <c r="A19" s="1121"/>
      <c r="B19" s="1122"/>
      <c r="C19" s="1123" t="s">
        <v>86</v>
      </c>
      <c r="D19" s="1124"/>
      <c r="E19" s="1125"/>
      <c r="F19" s="1125"/>
      <c r="G19" s="1125"/>
      <c r="H19" s="1125"/>
      <c r="I19" s="1125"/>
      <c r="J19" s="1125"/>
      <c r="K19" s="1125"/>
      <c r="L19" s="1125"/>
      <c r="M19" s="1125"/>
      <c r="N19" s="1125"/>
      <c r="O19" s="1125"/>
      <c r="P19" s="1125"/>
      <c r="Q19" s="1125"/>
      <c r="R19" s="1125"/>
      <c r="S19" s="1125"/>
      <c r="T19" s="1125"/>
      <c r="U19" s="1120"/>
      <c r="V19" s="1331">
        <f t="shared" si="1"/>
        <v>0</v>
      </c>
      <c r="W19" s="1331">
        <f t="shared" si="0"/>
        <v>0</v>
      </c>
      <c r="X19" s="1331">
        <f t="shared" si="2"/>
        <v>0</v>
      </c>
    </row>
    <row r="20" spans="1:24" s="927" customFormat="1" ht="12.75">
      <c r="A20" s="1126">
        <v>7</v>
      </c>
      <c r="B20" s="1127" t="s">
        <v>470</v>
      </c>
      <c r="C20" s="1128" t="s">
        <v>85</v>
      </c>
      <c r="D20" s="1124"/>
      <c r="E20" s="1125"/>
      <c r="F20" s="1125"/>
      <c r="G20" s="1125"/>
      <c r="H20" s="1125"/>
      <c r="I20" s="1125"/>
      <c r="J20" s="1125"/>
      <c r="K20" s="1125"/>
      <c r="L20" s="1125"/>
      <c r="M20" s="1125"/>
      <c r="N20" s="1125"/>
      <c r="O20" s="1125"/>
      <c r="P20" s="1125"/>
      <c r="Q20" s="1125"/>
      <c r="R20" s="1125"/>
      <c r="S20" s="1125"/>
      <c r="T20" s="1125"/>
      <c r="U20" s="1120"/>
      <c r="V20" s="1331">
        <f t="shared" si="1"/>
        <v>0</v>
      </c>
      <c r="W20" s="1331">
        <f t="shared" si="0"/>
        <v>0</v>
      </c>
      <c r="X20" s="1331">
        <f t="shared" si="2"/>
        <v>0</v>
      </c>
    </row>
    <row r="21" spans="1:24" s="927" customFormat="1" ht="13.5" thickBot="1">
      <c r="A21" s="1129"/>
      <c r="B21" s="1130"/>
      <c r="C21" s="1131" t="s">
        <v>86</v>
      </c>
      <c r="D21" s="1124"/>
      <c r="E21" s="1125"/>
      <c r="F21" s="1125"/>
      <c r="G21" s="1125"/>
      <c r="H21" s="1125"/>
      <c r="I21" s="1125"/>
      <c r="J21" s="1125"/>
      <c r="K21" s="1125"/>
      <c r="L21" s="1125"/>
      <c r="M21" s="1125"/>
      <c r="N21" s="1125"/>
      <c r="O21" s="1125"/>
      <c r="P21" s="1125"/>
      <c r="Q21" s="1125"/>
      <c r="R21" s="1125"/>
      <c r="S21" s="1125"/>
      <c r="T21" s="1125"/>
      <c r="U21" s="1120"/>
      <c r="V21" s="1331">
        <f t="shared" si="1"/>
        <v>0</v>
      </c>
      <c r="W21" s="1331">
        <f t="shared" si="0"/>
        <v>0</v>
      </c>
      <c r="X21" s="1331">
        <f t="shared" si="2"/>
        <v>0</v>
      </c>
    </row>
    <row r="22" spans="1:24" s="927" customFormat="1" ht="14.25" customHeight="1">
      <c r="A22" s="1116">
        <v>8</v>
      </c>
      <c r="B22" s="1488" t="s">
        <v>87</v>
      </c>
      <c r="C22" s="1118" t="s">
        <v>85</v>
      </c>
      <c r="D22" s="1124"/>
      <c r="E22" s="1125"/>
      <c r="F22" s="1125"/>
      <c r="G22" s="1125"/>
      <c r="H22" s="1125"/>
      <c r="I22" s="1125"/>
      <c r="J22" s="1125"/>
      <c r="K22" s="1125"/>
      <c r="L22" s="1125"/>
      <c r="M22" s="1125"/>
      <c r="N22" s="1125"/>
      <c r="O22" s="1125"/>
      <c r="P22" s="1125"/>
      <c r="Q22" s="1125"/>
      <c r="R22" s="1125"/>
      <c r="S22" s="1125"/>
      <c r="T22" s="1125"/>
      <c r="U22" s="1120"/>
      <c r="V22" s="1331">
        <f t="shared" si="1"/>
        <v>0</v>
      </c>
      <c r="W22" s="1331">
        <f t="shared" si="0"/>
        <v>0</v>
      </c>
      <c r="X22" s="1331">
        <f t="shared" si="2"/>
        <v>0</v>
      </c>
    </row>
    <row r="23" spans="1:24" s="927" customFormat="1" ht="13.5" thickBot="1">
      <c r="A23" s="1121"/>
      <c r="B23" s="1489"/>
      <c r="C23" s="1123" t="s">
        <v>86</v>
      </c>
      <c r="D23" s="1124"/>
      <c r="E23" s="1125"/>
      <c r="F23" s="1125"/>
      <c r="G23" s="1125"/>
      <c r="H23" s="1125"/>
      <c r="I23" s="1125"/>
      <c r="J23" s="1125"/>
      <c r="K23" s="1125"/>
      <c r="L23" s="1125"/>
      <c r="M23" s="1125"/>
      <c r="N23" s="1125"/>
      <c r="O23" s="1125"/>
      <c r="P23" s="1125"/>
      <c r="Q23" s="1125"/>
      <c r="R23" s="1125"/>
      <c r="S23" s="1125"/>
      <c r="T23" s="1125"/>
      <c r="U23" s="1120"/>
      <c r="V23" s="1331">
        <f t="shared" si="1"/>
        <v>0</v>
      </c>
      <c r="W23" s="1331">
        <f t="shared" si="0"/>
        <v>0</v>
      </c>
      <c r="X23" s="1331">
        <f t="shared" si="2"/>
        <v>0</v>
      </c>
    </row>
    <row r="24" spans="1:24" s="927" customFormat="1" ht="12.75">
      <c r="A24" s="1126">
        <v>9</v>
      </c>
      <c r="B24" s="1127" t="s">
        <v>88</v>
      </c>
      <c r="C24" s="1128" t="s">
        <v>85</v>
      </c>
      <c r="D24" s="1124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25"/>
      <c r="P24" s="1125"/>
      <c r="Q24" s="1125"/>
      <c r="R24" s="1125"/>
      <c r="S24" s="1125"/>
      <c r="T24" s="1125"/>
      <c r="U24" s="1120"/>
      <c r="V24" s="1331">
        <f t="shared" si="1"/>
        <v>0</v>
      </c>
      <c r="W24" s="1331">
        <f t="shared" si="0"/>
        <v>0</v>
      </c>
      <c r="X24" s="1331">
        <f t="shared" si="2"/>
        <v>0</v>
      </c>
    </row>
    <row r="25" spans="1:24" s="927" customFormat="1" ht="13.5" thickBot="1">
      <c r="A25" s="1129"/>
      <c r="B25" s="1130"/>
      <c r="C25" s="1131" t="s">
        <v>86</v>
      </c>
      <c r="D25" s="1124"/>
      <c r="E25" s="1125"/>
      <c r="F25" s="1125"/>
      <c r="G25" s="1125"/>
      <c r="H25" s="1125"/>
      <c r="I25" s="1125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5"/>
      <c r="U25" s="1120"/>
      <c r="V25" s="1331">
        <f t="shared" si="1"/>
        <v>0</v>
      </c>
      <c r="W25" s="1331">
        <f t="shared" si="0"/>
        <v>0</v>
      </c>
      <c r="X25" s="1331">
        <f t="shared" si="2"/>
        <v>0</v>
      </c>
    </row>
    <row r="26" spans="1:24" s="927" customFormat="1" ht="12.75">
      <c r="A26" s="1495">
        <v>10</v>
      </c>
      <c r="B26" s="1132" t="s">
        <v>89</v>
      </c>
      <c r="C26" s="1118" t="s">
        <v>85</v>
      </c>
      <c r="D26" s="1124"/>
      <c r="E26" s="1125"/>
      <c r="F26" s="1125"/>
      <c r="G26" s="1125"/>
      <c r="H26" s="1125"/>
      <c r="I26" s="1125"/>
      <c r="J26" s="1125"/>
      <c r="K26" s="1125"/>
      <c r="L26" s="1125"/>
      <c r="M26" s="1125"/>
      <c r="N26" s="1125"/>
      <c r="O26" s="1125"/>
      <c r="P26" s="1125"/>
      <c r="Q26" s="1125"/>
      <c r="R26" s="1125"/>
      <c r="S26" s="1125"/>
      <c r="T26" s="1125"/>
      <c r="U26" s="1120"/>
      <c r="V26" s="1331">
        <f t="shared" si="1"/>
        <v>0</v>
      </c>
      <c r="W26" s="1331">
        <f t="shared" si="0"/>
        <v>0</v>
      </c>
      <c r="X26" s="1331">
        <f t="shared" si="2"/>
        <v>0</v>
      </c>
    </row>
    <row r="27" spans="1:24" s="927" customFormat="1" ht="13.5" thickBot="1">
      <c r="A27" s="1496"/>
      <c r="B27" s="1133" t="s">
        <v>121</v>
      </c>
      <c r="C27" s="1123" t="s">
        <v>86</v>
      </c>
      <c r="D27" s="1124"/>
      <c r="E27" s="1125"/>
      <c r="F27" s="1125"/>
      <c r="G27" s="1125"/>
      <c r="H27" s="1125"/>
      <c r="I27" s="1125"/>
      <c r="J27" s="1125"/>
      <c r="K27" s="1125"/>
      <c r="L27" s="1125"/>
      <c r="M27" s="1125"/>
      <c r="N27" s="1125"/>
      <c r="O27" s="1125"/>
      <c r="P27" s="1125"/>
      <c r="Q27" s="1125"/>
      <c r="R27" s="1125"/>
      <c r="S27" s="1125"/>
      <c r="T27" s="1125"/>
      <c r="U27" s="1120"/>
      <c r="V27" s="1331">
        <f t="shared" si="1"/>
        <v>0</v>
      </c>
      <c r="W27" s="1331">
        <f t="shared" si="0"/>
        <v>0</v>
      </c>
      <c r="X27" s="1331">
        <f t="shared" si="2"/>
        <v>0</v>
      </c>
    </row>
    <row r="28" spans="1:24" s="927" customFormat="1" ht="12.75">
      <c r="A28" s="1126">
        <v>11</v>
      </c>
      <c r="B28" s="1127" t="s">
        <v>280</v>
      </c>
      <c r="C28" s="1128" t="s">
        <v>85</v>
      </c>
      <c r="D28" s="1124"/>
      <c r="E28" s="1125"/>
      <c r="F28" s="1125"/>
      <c r="G28" s="1125"/>
      <c r="H28" s="1125"/>
      <c r="I28" s="1125"/>
      <c r="J28" s="1125"/>
      <c r="K28" s="1125"/>
      <c r="L28" s="1125"/>
      <c r="M28" s="1125"/>
      <c r="N28" s="1125"/>
      <c r="O28" s="1125"/>
      <c r="P28" s="1125"/>
      <c r="Q28" s="1125"/>
      <c r="R28" s="1125"/>
      <c r="S28" s="1125"/>
      <c r="T28" s="1125"/>
      <c r="U28" s="1120"/>
      <c r="V28" s="1331">
        <f t="shared" si="1"/>
        <v>0</v>
      </c>
      <c r="W28" s="1331">
        <f t="shared" si="0"/>
        <v>0</v>
      </c>
      <c r="X28" s="1331">
        <f t="shared" si="2"/>
        <v>0</v>
      </c>
    </row>
    <row r="29" spans="1:24" s="927" customFormat="1" ht="13.5" thickBot="1">
      <c r="A29" s="1129"/>
      <c r="B29" s="1130"/>
      <c r="C29" s="1131" t="s">
        <v>86</v>
      </c>
      <c r="D29" s="1124"/>
      <c r="E29" s="1125"/>
      <c r="F29" s="1125"/>
      <c r="G29" s="1125"/>
      <c r="H29" s="1125"/>
      <c r="I29" s="1125"/>
      <c r="J29" s="1125"/>
      <c r="K29" s="1125"/>
      <c r="L29" s="1125"/>
      <c r="M29" s="1125"/>
      <c r="N29" s="1125"/>
      <c r="O29" s="1125"/>
      <c r="P29" s="1125"/>
      <c r="Q29" s="1125"/>
      <c r="R29" s="1125"/>
      <c r="S29" s="1125"/>
      <c r="T29" s="1125"/>
      <c r="U29" s="1120"/>
      <c r="V29" s="1331">
        <f t="shared" si="1"/>
        <v>0</v>
      </c>
      <c r="W29" s="1331">
        <f t="shared" si="0"/>
        <v>0</v>
      </c>
      <c r="X29" s="1331">
        <f t="shared" si="2"/>
        <v>0</v>
      </c>
    </row>
    <row r="30" spans="1:24" s="927" customFormat="1" ht="12.75">
      <c r="A30" s="1116">
        <v>12</v>
      </c>
      <c r="B30" s="1117" t="s">
        <v>473</v>
      </c>
      <c r="C30" s="1118" t="s">
        <v>85</v>
      </c>
      <c r="D30" s="1124"/>
      <c r="E30" s="1125"/>
      <c r="F30" s="1125"/>
      <c r="G30" s="1125"/>
      <c r="H30" s="1125"/>
      <c r="I30" s="1125"/>
      <c r="J30" s="1125"/>
      <c r="K30" s="1125"/>
      <c r="L30" s="1125"/>
      <c r="M30" s="1125"/>
      <c r="N30" s="1125"/>
      <c r="O30" s="1125"/>
      <c r="P30" s="1125"/>
      <c r="Q30" s="1125"/>
      <c r="R30" s="1125"/>
      <c r="S30" s="1125"/>
      <c r="T30" s="1125"/>
      <c r="U30" s="1120"/>
      <c r="V30" s="1331">
        <f t="shared" si="1"/>
        <v>0</v>
      </c>
      <c r="W30" s="1331">
        <f t="shared" si="0"/>
        <v>0</v>
      </c>
      <c r="X30" s="1331">
        <f t="shared" si="2"/>
        <v>0</v>
      </c>
    </row>
    <row r="31" spans="1:24" s="927" customFormat="1" ht="13.5" thickBot="1">
      <c r="A31" s="1121"/>
      <c r="B31" s="1122"/>
      <c r="C31" s="1123" t="s">
        <v>86</v>
      </c>
      <c r="D31" s="1124"/>
      <c r="E31" s="1125"/>
      <c r="F31" s="1125"/>
      <c r="G31" s="1125"/>
      <c r="H31" s="1125"/>
      <c r="I31" s="1125"/>
      <c r="J31" s="1125"/>
      <c r="K31" s="1125"/>
      <c r="L31" s="1125"/>
      <c r="M31" s="1125"/>
      <c r="N31" s="1125"/>
      <c r="O31" s="1125"/>
      <c r="P31" s="1125"/>
      <c r="Q31" s="1125"/>
      <c r="R31" s="1125"/>
      <c r="S31" s="1125"/>
      <c r="T31" s="1125"/>
      <c r="U31" s="1120"/>
      <c r="V31" s="1331">
        <f t="shared" si="1"/>
        <v>0</v>
      </c>
      <c r="W31" s="1331">
        <f t="shared" si="0"/>
        <v>0</v>
      </c>
      <c r="X31" s="1331">
        <f t="shared" si="2"/>
        <v>0</v>
      </c>
    </row>
    <row r="32" spans="1:24" s="1322" customFormat="1" ht="12.75">
      <c r="A32" s="1318">
        <v>13</v>
      </c>
      <c r="B32" s="1319" t="s">
        <v>416</v>
      </c>
      <c r="C32" s="1319" t="s">
        <v>85</v>
      </c>
      <c r="D32" s="1320">
        <f>D8+D10+D12+D14+D16+D18+D20+D22+D24+D26+D28+D30</f>
        <v>0</v>
      </c>
      <c r="E32" s="1321">
        <f>IF(D32=0,0,(D8*E8+D10*E10+D12*E12+D14*E14+D16*E16+D18*E18+D20*E20+D22*E22+D24*E24+D26*E26+D28*E28+D30*E30)/D32)</f>
        <v>0</v>
      </c>
      <c r="F32" s="1321">
        <f>IF(D32=0,0,(D8*F8+D10*F10+D12*F12+D14*F14+D16*F16+D18*F18+D20*F20+D22*F22+D24*F24+D26*F26+D28*F28+D30*F30)/D32)</f>
        <v>0</v>
      </c>
      <c r="G32" s="1320">
        <f>G8+G10+G12+G14+G16+G18+G20+G22+G24+G26+G28+G30</f>
        <v>0</v>
      </c>
      <c r="H32" s="1321">
        <f>IF(G32=0,0,(G8*H8+G10*H10+G12*H12+G14*H14+G16*H16+G18*H18+G20*H20+G22*H22+G24*H24+G26*H26+G28*H28+G30*H30)/G32)</f>
        <v>0</v>
      </c>
      <c r="I32" s="1321">
        <f>IF(G32=0,0,(G8*I8+G10*I10+G12*I12+G14*I14+G16*I16+G18*I18+G20*I20+G22*I22+G24*I24+G26*I26+G28*I28+G30*I30)/G32)</f>
        <v>0</v>
      </c>
      <c r="J32" s="1320">
        <f>J8+J10+J12+J14+J16+J18+J20+J22+J24+J26+J28+J30</f>
        <v>0</v>
      </c>
      <c r="K32" s="1321">
        <f>IF(J32=0,0,(J8*K8+J10*K10+J12*K12+J14*K14+J16*K16+J18*K18+J20*K20+J22*K22+J24*K24+J26*K26+J28*K28+J30*K30)/J32)</f>
        <v>0</v>
      </c>
      <c r="L32" s="1321">
        <f>IF(J32=0,0,(J8*L8+J10*L10+J12*L12+J14*L14+J16*L16+J18*L18+J20*L20+J22*L22+J24*L24+J26*L26+J28*L28+J30*L30)/J32)</f>
        <v>0</v>
      </c>
      <c r="M32" s="1320">
        <f>M8+M10+M12+M14+M16+M18+M20+M22+M24+M26+M28+M30</f>
        <v>0</v>
      </c>
      <c r="N32" s="1321">
        <f>IF(M32=0,0,(M8*N8+M10*N10+M12*N12+M14*N14+M16*N16+M18*N18+M20*N20+M22*N22+M24*N24+M26*N26+M28*N28+M30*N30)/M32)</f>
        <v>0</v>
      </c>
      <c r="O32" s="1321">
        <f>IF(M32=0,0,(M8*O8+M10*O10+M12*O12+M14*O14+M16*O16+M18*O18+M20*O20+M22*O22+M24*O24+M26*O26+M28*O28+M30*O30)/M32)</f>
        <v>0</v>
      </c>
      <c r="P32" s="1320">
        <f>P8+P10+P12+P14+P16+P18+P20+P22+P24+P26+P28+P30</f>
        <v>0</v>
      </c>
      <c r="Q32" s="1321">
        <f>IF(P32=0,0,(P8*Q8+P10*Q10+P12*Q12+P14*Q14+P16*Q16+P18*Q18+P20*Q20+P22*Q22+P24*Q24+P26*Q26+P28*Q28+P30*Q30)/P32)</f>
        <v>0</v>
      </c>
      <c r="R32" s="1321">
        <f>IF(P32=0,0,(P8*R8+P10*R10+P12*R12+P14*R14+P16*R16+P18*R18+P20*R20+P22*R22+P24*R24+P26*R26+P28*R28+P30*R30)/P32)</f>
        <v>0</v>
      </c>
      <c r="S32" s="1320">
        <f>S8+S10+S12+S14+S16+S18+S20+S22+S24+S26+S28+S30</f>
        <v>0</v>
      </c>
      <c r="T32" s="1321">
        <f>IF(S32=0,0,(S8*T8+S10*T10+S12*T12+S14*T14+S16*T16+S18*T18+S20*T20+S22*T22+S24*T24+S26*T26+S28*T28+S30*T30)/S32)</f>
        <v>0</v>
      </c>
      <c r="U32" s="1321">
        <f>IF(S32=0,0,(S8*U8+S10*U10+S12*U12+S14*U14+S16*U16+S18*U18+S20*U20+S22*U22+S24*U24+S26*U26+S28*U28+S30*U30)/S32)</f>
        <v>0</v>
      </c>
      <c r="V32" s="1320">
        <f>D32+G32+J32+M32+P32+S32</f>
        <v>0</v>
      </c>
      <c r="W32" s="1321">
        <f>IF(V32=0,0,(V8*W8+V10*W10+V12*W12+V14*W14+V16*W16+V18*W18+V20*W20+V22*W22+V24*W24+V26*W26+V28*W28+V30*W30)/V32)</f>
        <v>0</v>
      </c>
      <c r="X32" s="1321">
        <f>IF(W32=0,0,(D32*F32+G32*I32+J32*L32+M32*O32+P32*R32+S32*U32)/W32)</f>
        <v>0</v>
      </c>
    </row>
    <row r="33" spans="1:24" s="1322" customFormat="1" ht="13.5" thickBot="1">
      <c r="A33" s="1323"/>
      <c r="B33" s="1324"/>
      <c r="C33" s="1324" t="s">
        <v>86</v>
      </c>
      <c r="D33" s="1320">
        <f>D9+D11+D13+D15+D17+D19+D21+D23+D25+D27+D29+D31</f>
        <v>0</v>
      </c>
      <c r="E33" s="1321">
        <f>IF(D33=0,0,(D9*E9+D11*E11+D13*E13+D15*E15+D17*E17+D19*E19+D21*E21+D23*E23+D25*E25+D27*E27+D29*E29+D31*E31)/D33)</f>
        <v>0</v>
      </c>
      <c r="F33" s="1321">
        <f>IF(D33=0,0,(D9*F9+D11*F11+D13*F13+D15*F15+D17*F17+D19*F19+D21*F21+D23*F23+D25*F25+D27*F27+D29*F29+D31*F31)/D33)</f>
        <v>0</v>
      </c>
      <c r="G33" s="1320">
        <f>G9+G11+G13+G15+G17+G19+G21+G23+G25+G27+G29+G31</f>
        <v>0</v>
      </c>
      <c r="H33" s="1321">
        <f>IF(G33=0,0,(G9*H9+G11*H11+G13*H13+G15*H15+G17*H17+G19*H19+G21*H21+G23*H23+G25*H25+G27*H27+G29*H29+G31*H31)/G33)</f>
        <v>0</v>
      </c>
      <c r="I33" s="1321">
        <f>IF(G33=0,0,(G9*I9+G11*I11+G13*I13+G15*I15+G17*I17+G19*I19+G21*I21+G23*I23+G25*I25+G27*I27+G29*I29+G31*I31)/G33)</f>
        <v>0</v>
      </c>
      <c r="J33" s="1320">
        <f>J9+J11+J13+J15+J17+J19+J21+J23+J25+J27+J29+J31</f>
        <v>0</v>
      </c>
      <c r="K33" s="1321">
        <f>IF(J33=0,0,(J9*K9+J11*K11+J13*K13+J15*K15+J17*K17+J19*K19+J21*K21+J23*K23+J25*K25+J27*K27+J29*K29+J31*K31)/J33)</f>
        <v>0</v>
      </c>
      <c r="L33" s="1321">
        <f>IF(J33=0,0,(J9*L9+J11*L11+J13*L13+J15*L15+J17*L17+J19*L19+J21*L21+J23*L23+J25*L25+J27*L27+J29*L29+J31*L31)/J33)</f>
        <v>0</v>
      </c>
      <c r="M33" s="1320">
        <f>M9+M11+M13+M15+M17+M19+M21+M23+M25+M27+M29+M31</f>
        <v>0</v>
      </c>
      <c r="N33" s="1321">
        <f>IF(M33=0,0,(M9*N9+M11*N11+M13*N13+M15*N15+M17*N17+M19*N19+M21*N21+M23*N23+M25*N25+M27*N27+M29*N29+M31*N31)/M33)</f>
        <v>0</v>
      </c>
      <c r="O33" s="1321">
        <f>IF(M33=0,0,(M9*O9+M11*O11+M13*O13+M15*O15+M17*O17+M19*O19+M21*O21+M23*O23+M25*O25+M27*O27+M29*O29+M31*O31)/M33)</f>
        <v>0</v>
      </c>
      <c r="P33" s="1320">
        <f>P9+P11+P13+P15+P17+P19+P21+P23+P25+P27+P29+P31</f>
        <v>0</v>
      </c>
      <c r="Q33" s="1321">
        <f>IF(P33=0,0,(P9*Q9+P11*Q11+P13*Q13+P15*Q15+P17*Q17+P19*Q19+P21*Q21+P23*Q23+P25*Q25+P27*Q27+P29*Q29+P31*Q31)/P33)</f>
        <v>0</v>
      </c>
      <c r="R33" s="1321">
        <f>IF(P33=0,0,(P9*R9+P11*R11+P13*R13+P15*R15+P17*R17+P19*R19+P21*R21+P23*R23+P25*R25+P27*R27+P29*R29+P31*R31)/P33)</f>
        <v>0</v>
      </c>
      <c r="S33" s="1320">
        <f>S9+S11+S13+S15+S17+S19+S21+S23+S25+S27+S29+S31</f>
        <v>0</v>
      </c>
      <c r="T33" s="1321">
        <f>IF(S33=0,0,(S9*T9+S11*T11+S13*T13+S15*T15+S17*T17+S19*T19+S21*T21+S23*T23+S25*T25+S27*T27+S29*T29+S31*T31)/S33)</f>
        <v>0</v>
      </c>
      <c r="U33" s="1321">
        <f>IF(S33=0,0,(S9*U9+S11*U11+S13*U13+S15*U15+S17*U17+S19*U19+S21*U21+S23*U23+S25*U25+S27*U27+S29*U29+S31*U31)/S33)</f>
        <v>0</v>
      </c>
      <c r="V33" s="1320">
        <f>D33+G33+J33+M33+P33+S33</f>
        <v>0</v>
      </c>
      <c r="W33" s="1321">
        <f>IF(V33=0,0,(V9*W9+V11*W11+V13*W13+V15*W15+V17*W17+V19*W19+V21*W21+V23*W23+V25*W25+V27*W27+V29*W29+V31*W31)/V33)</f>
        <v>0</v>
      </c>
      <c r="X33" s="1321">
        <f>IF(W33=0,0,(D33*F33+G33*I33+J33*L33+M33*O33+P33*R33+S33*U33)/W33)</f>
        <v>0</v>
      </c>
    </row>
    <row r="34" spans="1:24" s="1322" customFormat="1" ht="13.5" thickBot="1">
      <c r="A34" s="1325">
        <v>14</v>
      </c>
      <c r="B34" s="1326" t="s">
        <v>226</v>
      </c>
      <c r="C34" s="1326"/>
      <c r="D34" s="1320">
        <f>SUM(D32:D33)</f>
        <v>0</v>
      </c>
      <c r="E34" s="1321">
        <f>IF(D34=0,0,(D32*E32+D33*E33)/D34)</f>
        <v>0</v>
      </c>
      <c r="F34" s="1321">
        <f>IF(D34=0,0,(F32*D32+F33*D33)/D34)</f>
        <v>0</v>
      </c>
      <c r="G34" s="1320">
        <f>SUM(G32:G33)</f>
        <v>0</v>
      </c>
      <c r="H34" s="1321">
        <f>IF(G34=0,0,(G32*H32+G33*H33)/G34)</f>
        <v>0</v>
      </c>
      <c r="I34" s="1321">
        <f>IF(G34=0,0,(I32*G32+I33*G33)/G34)</f>
        <v>0</v>
      </c>
      <c r="J34" s="1320">
        <f>SUM(J32:J33)</f>
        <v>0</v>
      </c>
      <c r="K34" s="1321">
        <f>IF(J34=0,0,(J32*K32+J33*K33)/J34)</f>
        <v>0</v>
      </c>
      <c r="L34" s="1321">
        <f>IF(J34=0,0,(L32*J32+L33*J33)/J34)</f>
        <v>0</v>
      </c>
      <c r="M34" s="1320">
        <f>SUM(M32:M33)</f>
        <v>0</v>
      </c>
      <c r="N34" s="1321">
        <f>IF(M34=0,0,(M32*N32+M33*N33)/M34)</f>
        <v>0</v>
      </c>
      <c r="O34" s="1321">
        <f>IF(M34=0,0,(O32*M32+O33*M33)/M34)</f>
        <v>0</v>
      </c>
      <c r="P34" s="1320">
        <f>SUM(P32:P33)</f>
        <v>0</v>
      </c>
      <c r="Q34" s="1321">
        <f>IF(P34=0,0,(P32*Q32+P33*Q33)/P34)</f>
        <v>0</v>
      </c>
      <c r="R34" s="1321">
        <f>IF(P34=0,0,(R32*P32+R33*P33)/P34)</f>
        <v>0</v>
      </c>
      <c r="S34" s="1320">
        <f>SUM(S32:S33)</f>
        <v>0</v>
      </c>
      <c r="T34" s="1321">
        <f>IF(S34=0,0,(S32*T32+S33*T33)/S34)</f>
        <v>0</v>
      </c>
      <c r="U34" s="1321">
        <f>IF(S34=0,0,(U32*S32+U33*S33)/S34)</f>
        <v>0</v>
      </c>
      <c r="V34" s="1320">
        <f>V32+V33</f>
        <v>0</v>
      </c>
      <c r="W34" s="1321">
        <f>IF(V34=0,0,(V32*W32+V33*W33)/V34)</f>
        <v>0</v>
      </c>
      <c r="X34" s="1321">
        <f>IF(V34=0,0,(X32*V32+X33*V33)/V34)</f>
        <v>0</v>
      </c>
    </row>
    <row r="35" spans="1:24" s="958" customFormat="1" ht="12.75">
      <c r="A35" s="945"/>
      <c r="B35" s="959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945"/>
      <c r="X35" s="945"/>
    </row>
    <row r="36" spans="1:24" s="958" customFormat="1" ht="12.75">
      <c r="A36" s="1492" t="s">
        <v>80</v>
      </c>
      <c r="B36" s="1492"/>
      <c r="C36" s="1492"/>
      <c r="D36" s="1492"/>
      <c r="E36" s="1492"/>
      <c r="F36" s="1492"/>
      <c r="G36" s="1492"/>
      <c r="H36" s="1492"/>
      <c r="I36" s="1492"/>
      <c r="J36" s="1492"/>
      <c r="K36" s="1492"/>
      <c r="L36" s="1492"/>
      <c r="M36" s="1492"/>
      <c r="N36" s="1492"/>
      <c r="O36" s="1492"/>
      <c r="P36" s="1492"/>
      <c r="Q36" s="1492"/>
      <c r="R36" s="1492"/>
      <c r="S36" s="1492"/>
      <c r="T36" s="1492"/>
      <c r="U36" s="1492"/>
      <c r="V36" s="1492"/>
      <c r="W36" s="1492"/>
      <c r="X36" s="1492"/>
    </row>
    <row r="37" s="958" customFormat="1" ht="12.75">
      <c r="B37" s="960"/>
    </row>
    <row r="38" spans="1:24" s="958" customFormat="1" ht="12.75">
      <c r="A38" s="1492" t="s">
        <v>80</v>
      </c>
      <c r="B38" s="1492"/>
      <c r="C38" s="1492"/>
      <c r="D38" s="1492"/>
      <c r="E38" s="1492"/>
      <c r="F38" s="1492"/>
      <c r="G38" s="1492"/>
      <c r="H38" s="1492"/>
      <c r="I38" s="1492"/>
      <c r="J38" s="1492"/>
      <c r="K38" s="1492"/>
      <c r="L38" s="1492"/>
      <c r="M38" s="1492"/>
      <c r="N38" s="1492"/>
      <c r="O38" s="1492"/>
      <c r="P38" s="1492"/>
      <c r="Q38" s="1492"/>
      <c r="R38" s="1492"/>
      <c r="S38" s="1492"/>
      <c r="T38" s="1492"/>
      <c r="U38" s="1492"/>
      <c r="V38" s="1492"/>
      <c r="W38" s="1492"/>
      <c r="X38" s="1492"/>
    </row>
    <row r="39" s="958" customFormat="1" ht="12.75">
      <c r="B39" s="960"/>
    </row>
    <row r="40" s="958" customFormat="1" ht="12.75">
      <c r="B40" s="960"/>
    </row>
    <row r="41" s="958" customFormat="1" ht="12.75">
      <c r="B41" s="960"/>
    </row>
    <row r="42" s="958" customFormat="1" ht="12.75">
      <c r="B42" s="960"/>
    </row>
    <row r="43" s="958" customFormat="1" ht="12.75">
      <c r="B43" s="960"/>
    </row>
  </sheetData>
  <sheetProtection password="C7AC" sheet="1"/>
  <mergeCells count="15">
    <mergeCell ref="J5:K5"/>
    <mergeCell ref="M5:N5"/>
    <mergeCell ref="P5:Q5"/>
    <mergeCell ref="A36:X36"/>
    <mergeCell ref="S5:T5"/>
    <mergeCell ref="V4:X4"/>
    <mergeCell ref="B22:B23"/>
    <mergeCell ref="B16:B17"/>
    <mergeCell ref="A38:X38"/>
    <mergeCell ref="A4:A5"/>
    <mergeCell ref="A26:A27"/>
    <mergeCell ref="D4:T4"/>
    <mergeCell ref="C4:C5"/>
    <mergeCell ref="D5:E5"/>
    <mergeCell ref="G5:H5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0" zoomScaleNormal="85" zoomScaleSheetLayoutView="80" zoomScalePageLayoutView="0" workbookViewId="0" topLeftCell="A7">
      <selection activeCell="G39" sqref="G39"/>
    </sheetView>
  </sheetViews>
  <sheetFormatPr defaultColWidth="9.140625" defaultRowHeight="12.75"/>
  <cols>
    <col min="1" max="1" width="9.140625" style="667" customWidth="1"/>
    <col min="2" max="2" width="46.421875" style="667" customWidth="1"/>
    <col min="3" max="6" width="22.28125" style="667" customWidth="1"/>
    <col min="7" max="7" width="17.28125" style="667" bestFit="1" customWidth="1"/>
    <col min="8" max="16384" width="9.140625" style="667" customWidth="1"/>
  </cols>
  <sheetData>
    <row r="1" spans="2:7" s="1082" customFormat="1" ht="12.75">
      <c r="B1" s="1204" t="s">
        <v>397</v>
      </c>
      <c r="G1" s="1209" t="s">
        <v>223</v>
      </c>
    </row>
    <row r="2" ht="12.75">
      <c r="B2" s="132" t="s">
        <v>786</v>
      </c>
    </row>
    <row r="4" spans="1:7" ht="12.75">
      <c r="A4" s="1504" t="s">
        <v>480</v>
      </c>
      <c r="B4" s="1504"/>
      <c r="C4" s="1504"/>
      <c r="D4" s="1504"/>
      <c r="E4" s="1504"/>
      <c r="F4" s="1504"/>
      <c r="G4" s="1504"/>
    </row>
    <row r="5" spans="1:7" ht="38.25">
      <c r="A5" s="173" t="s">
        <v>481</v>
      </c>
      <c r="B5" s="174" t="s">
        <v>225</v>
      </c>
      <c r="C5" s="175" t="s">
        <v>482</v>
      </c>
      <c r="D5" s="175" t="s">
        <v>483</v>
      </c>
      <c r="E5" s="175" t="s">
        <v>484</v>
      </c>
      <c r="F5" s="175" t="s">
        <v>485</v>
      </c>
      <c r="G5" s="176" t="s">
        <v>486</v>
      </c>
    </row>
    <row r="6" spans="1:7" ht="12.75" customHeight="1">
      <c r="A6" s="177">
        <v>1</v>
      </c>
      <c r="B6" s="178">
        <v>2</v>
      </c>
      <c r="C6" s="177">
        <v>3</v>
      </c>
      <c r="D6" s="177">
        <v>4</v>
      </c>
      <c r="E6" s="177">
        <v>5</v>
      </c>
      <c r="F6" s="177">
        <v>6</v>
      </c>
      <c r="G6" s="179">
        <v>7</v>
      </c>
    </row>
    <row r="7" spans="1:7" ht="12.75" customHeight="1">
      <c r="A7" s="1502">
        <v>1</v>
      </c>
      <c r="B7" s="180" t="s">
        <v>487</v>
      </c>
      <c r="C7" s="676">
        <f>C8+C9</f>
        <v>0</v>
      </c>
      <c r="D7" s="676">
        <f>D8+D9</f>
        <v>0</v>
      </c>
      <c r="E7" s="676">
        <f>E8+E9</f>
        <v>0</v>
      </c>
      <c r="F7" s="676">
        <f>F8+F9</f>
        <v>0</v>
      </c>
      <c r="G7" s="677">
        <f>IF(D7=0,0,(G8*D8+G9*D9)/D7)</f>
        <v>0</v>
      </c>
    </row>
    <row r="8" spans="1:7" ht="12.75" customHeight="1">
      <c r="A8" s="1503"/>
      <c r="B8" s="181" t="s">
        <v>488</v>
      </c>
      <c r="C8" s="301"/>
      <c r="D8" s="301"/>
      <c r="E8" s="301"/>
      <c r="F8" s="301"/>
      <c r="G8" s="678"/>
    </row>
    <row r="9" spans="1:7" ht="12.75" customHeight="1">
      <c r="A9" s="1505"/>
      <c r="B9" s="182" t="s">
        <v>489</v>
      </c>
      <c r="C9" s="301"/>
      <c r="D9" s="301"/>
      <c r="E9" s="301"/>
      <c r="F9" s="301"/>
      <c r="G9" s="678"/>
    </row>
    <row r="10" spans="1:7" ht="12.75" customHeight="1">
      <c r="A10" s="183">
        <v>2</v>
      </c>
      <c r="B10" s="180" t="s">
        <v>490</v>
      </c>
      <c r="C10" s="676">
        <f>C11+C14</f>
        <v>0</v>
      </c>
      <c r="D10" s="676">
        <f>D11+D14</f>
        <v>0</v>
      </c>
      <c r="E10" s="676">
        <f>E11+E14</f>
        <v>0</v>
      </c>
      <c r="F10" s="676">
        <f>F11+F14</f>
        <v>0</v>
      </c>
      <c r="G10" s="677">
        <f>IF(D10=0,0,(G11*D11+G14*D14)/D10)</f>
        <v>0</v>
      </c>
    </row>
    <row r="11" spans="1:7" ht="12.75" customHeight="1">
      <c r="A11" s="1502"/>
      <c r="B11" s="184" t="s">
        <v>491</v>
      </c>
      <c r="C11" s="679">
        <f>C12+C13</f>
        <v>0</v>
      </c>
      <c r="D11" s="679">
        <f>D12+D13</f>
        <v>0</v>
      </c>
      <c r="E11" s="679">
        <f>E12+E13</f>
        <v>0</v>
      </c>
      <c r="F11" s="679">
        <f>F12+F13</f>
        <v>0</v>
      </c>
      <c r="G11" s="680">
        <f>IF(D11=0,0,(G12*D12+G13*D13)/D11)</f>
        <v>0</v>
      </c>
    </row>
    <row r="12" spans="1:7" ht="12.75" customHeight="1">
      <c r="A12" s="1503"/>
      <c r="B12" s="181" t="s">
        <v>488</v>
      </c>
      <c r="C12" s="301"/>
      <c r="D12" s="301"/>
      <c r="E12" s="301"/>
      <c r="F12" s="301"/>
      <c r="G12" s="678"/>
    </row>
    <row r="13" spans="1:7" ht="12.75" customHeight="1">
      <c r="A13" s="1505"/>
      <c r="B13" s="182" t="s">
        <v>489</v>
      </c>
      <c r="C13" s="301"/>
      <c r="D13" s="301"/>
      <c r="E13" s="301"/>
      <c r="F13" s="301"/>
      <c r="G13" s="678"/>
    </row>
    <row r="14" spans="1:7" ht="12.75" customHeight="1">
      <c r="A14" s="1506"/>
      <c r="B14" s="184" t="s">
        <v>492</v>
      </c>
      <c r="C14" s="679">
        <f>C15+C16</f>
        <v>0</v>
      </c>
      <c r="D14" s="679">
        <f>D15+D16</f>
        <v>0</v>
      </c>
      <c r="E14" s="679">
        <f>E15+E16</f>
        <v>0</v>
      </c>
      <c r="F14" s="679">
        <f>F15+F16</f>
        <v>0</v>
      </c>
      <c r="G14" s="680">
        <f>IF(D14=0,0,(G15*D15+G16*D16)/D14)</f>
        <v>0</v>
      </c>
    </row>
    <row r="15" spans="1:7" ht="12.75" customHeight="1">
      <c r="A15" s="1507"/>
      <c r="B15" s="181" t="s">
        <v>488</v>
      </c>
      <c r="C15" s="301"/>
      <c r="D15" s="301"/>
      <c r="E15" s="301"/>
      <c r="F15" s="301"/>
      <c r="G15" s="678"/>
    </row>
    <row r="16" spans="1:7" ht="12.75" customHeight="1">
      <c r="A16" s="185"/>
      <c r="B16" s="186" t="s">
        <v>489</v>
      </c>
      <c r="C16" s="301"/>
      <c r="D16" s="301"/>
      <c r="E16" s="301"/>
      <c r="F16" s="301"/>
      <c r="G16" s="678"/>
    </row>
    <row r="17" spans="1:7" ht="12.75" customHeight="1">
      <c r="A17" s="1508">
        <v>3</v>
      </c>
      <c r="B17" s="180" t="s">
        <v>493</v>
      </c>
      <c r="C17" s="676">
        <f>C18+C19</f>
        <v>0</v>
      </c>
      <c r="D17" s="676">
        <f>D18+D19</f>
        <v>0</v>
      </c>
      <c r="E17" s="676">
        <f>E18+E19</f>
        <v>0</v>
      </c>
      <c r="F17" s="676">
        <f>F18+F19</f>
        <v>0</v>
      </c>
      <c r="G17" s="677">
        <f>IF(D17=0,0,(G18*D18+G19*D19)/D17)</f>
        <v>0</v>
      </c>
    </row>
    <row r="18" spans="1:7" ht="12.75" customHeight="1">
      <c r="A18" s="1509"/>
      <c r="B18" s="181" t="s">
        <v>488</v>
      </c>
      <c r="C18" s="301"/>
      <c r="D18" s="301"/>
      <c r="E18" s="301"/>
      <c r="F18" s="301"/>
      <c r="G18" s="678"/>
    </row>
    <row r="19" spans="1:7" ht="12.75" customHeight="1">
      <c r="A19" s="187"/>
      <c r="B19" s="188" t="s">
        <v>489</v>
      </c>
      <c r="C19" s="301"/>
      <c r="D19" s="301"/>
      <c r="E19" s="301"/>
      <c r="F19" s="301"/>
      <c r="G19" s="678"/>
    </row>
    <row r="20" spans="1:7" ht="12.75" customHeight="1">
      <c r="A20" s="1502">
        <v>4</v>
      </c>
      <c r="B20" s="180" t="s">
        <v>494</v>
      </c>
      <c r="C20" s="676">
        <f>C21+C22</f>
        <v>0</v>
      </c>
      <c r="D20" s="676">
        <f>D21+D22</f>
        <v>0</v>
      </c>
      <c r="E20" s="676">
        <f>E21+E22</f>
        <v>0</v>
      </c>
      <c r="F20" s="676">
        <f>F21+F22</f>
        <v>0</v>
      </c>
      <c r="G20" s="677">
        <f>IF(D20=0,0,(G21*D21+G22*D22)/D20)</f>
        <v>0</v>
      </c>
    </row>
    <row r="21" spans="1:7" ht="12.75" customHeight="1">
      <c r="A21" s="1503"/>
      <c r="B21" s="181" t="s">
        <v>488</v>
      </c>
      <c r="C21" s="301"/>
      <c r="D21" s="301"/>
      <c r="E21" s="301"/>
      <c r="F21" s="301"/>
      <c r="G21" s="678"/>
    </row>
    <row r="22" spans="1:7" ht="12.75" customHeight="1">
      <c r="A22" s="1505"/>
      <c r="B22" s="182" t="s">
        <v>489</v>
      </c>
      <c r="C22" s="301"/>
      <c r="D22" s="301"/>
      <c r="E22" s="301"/>
      <c r="F22" s="301"/>
      <c r="G22" s="678"/>
    </row>
    <row r="23" spans="1:7" ht="12.75" customHeight="1">
      <c r="A23" s="1502">
        <v>5</v>
      </c>
      <c r="B23" s="180" t="s">
        <v>495</v>
      </c>
      <c r="C23" s="676">
        <f>C24+C25</f>
        <v>0</v>
      </c>
      <c r="D23" s="676">
        <f>D24+D25</f>
        <v>0</v>
      </c>
      <c r="E23" s="676">
        <f>E24+E25</f>
        <v>0</v>
      </c>
      <c r="F23" s="676">
        <f>F24+F25</f>
        <v>0</v>
      </c>
      <c r="G23" s="677">
        <f>IF(D23=0,0,(G24*D24+G25*D25)/D23)</f>
        <v>0</v>
      </c>
    </row>
    <row r="24" spans="1:7" ht="12.75" customHeight="1">
      <c r="A24" s="1503"/>
      <c r="B24" s="181" t="s">
        <v>488</v>
      </c>
      <c r="C24" s="301"/>
      <c r="D24" s="301"/>
      <c r="E24" s="301"/>
      <c r="F24" s="301"/>
      <c r="G24" s="678"/>
    </row>
    <row r="25" spans="1:7" ht="12.75" customHeight="1">
      <c r="A25" s="1505"/>
      <c r="B25" s="182" t="s">
        <v>489</v>
      </c>
      <c r="C25" s="301"/>
      <c r="D25" s="301"/>
      <c r="E25" s="301"/>
      <c r="F25" s="301"/>
      <c r="G25" s="678"/>
    </row>
    <row r="26" spans="1:7" ht="12.75" customHeight="1">
      <c r="A26" s="1502">
        <v>6</v>
      </c>
      <c r="B26" s="180" t="s">
        <v>496</v>
      </c>
      <c r="C26" s="676">
        <f>C27+C28</f>
        <v>0</v>
      </c>
      <c r="D26" s="676">
        <f>D27+D28</f>
        <v>0</v>
      </c>
      <c r="E26" s="676">
        <f>E27+E28</f>
        <v>0</v>
      </c>
      <c r="F26" s="676">
        <f>F27+F28</f>
        <v>0</v>
      </c>
      <c r="G26" s="677">
        <f>IF(D26=0,0,(G27*D27+G28*D28)/D26)</f>
        <v>0</v>
      </c>
    </row>
    <row r="27" spans="1:7" ht="12.75" customHeight="1">
      <c r="A27" s="1503"/>
      <c r="B27" s="181" t="s">
        <v>488</v>
      </c>
      <c r="C27" s="301"/>
      <c r="D27" s="301"/>
      <c r="E27" s="301"/>
      <c r="F27" s="301"/>
      <c r="G27" s="301"/>
    </row>
    <row r="28" spans="1:7" ht="12.75" customHeight="1">
      <c r="A28" s="1505"/>
      <c r="B28" s="182" t="s">
        <v>489</v>
      </c>
      <c r="C28" s="301"/>
      <c r="D28" s="301"/>
      <c r="E28" s="301"/>
      <c r="F28" s="301"/>
      <c r="G28" s="301"/>
    </row>
    <row r="29" spans="1:7" ht="12.75" customHeight="1">
      <c r="A29" s="1502">
        <v>7</v>
      </c>
      <c r="B29" s="189" t="s">
        <v>497</v>
      </c>
      <c r="C29" s="676">
        <f>C30+C31</f>
        <v>0</v>
      </c>
      <c r="D29" s="676">
        <f>D30+D31</f>
        <v>0</v>
      </c>
      <c r="E29" s="676">
        <f>E30+E31</f>
        <v>0</v>
      </c>
      <c r="F29" s="676">
        <f>F30+F31</f>
        <v>0</v>
      </c>
      <c r="G29" s="677">
        <f>IF(D29=0,0,(G30*D30+G31*D31)/D29)</f>
        <v>0</v>
      </c>
    </row>
    <row r="30" spans="1:7" ht="12.75" customHeight="1">
      <c r="A30" s="1503"/>
      <c r="B30" s="181" t="s">
        <v>488</v>
      </c>
      <c r="C30" s="301"/>
      <c r="D30" s="301"/>
      <c r="E30" s="301"/>
      <c r="F30" s="301"/>
      <c r="G30" s="301"/>
    </row>
    <row r="31" spans="1:7" ht="12.75" customHeight="1">
      <c r="A31" s="1503"/>
      <c r="B31" s="182" t="s">
        <v>489</v>
      </c>
      <c r="C31" s="301"/>
      <c r="D31" s="301"/>
      <c r="E31" s="301"/>
      <c r="F31" s="301"/>
      <c r="G31" s="301"/>
    </row>
    <row r="32" spans="1:7" ht="12.75" customHeight="1">
      <c r="A32" s="1502">
        <v>8</v>
      </c>
      <c r="B32" s="629" t="s">
        <v>498</v>
      </c>
      <c r="C32" s="676">
        <f>C33+C34</f>
        <v>0</v>
      </c>
      <c r="D32" s="676">
        <f>D33+D34</f>
        <v>0</v>
      </c>
      <c r="E32" s="676">
        <f>E33+E34</f>
        <v>0</v>
      </c>
      <c r="F32" s="676">
        <f>F33+F34</f>
        <v>0</v>
      </c>
      <c r="G32" s="677">
        <f>IF(D32=0,0,(G33*D33+G34*D34)/D32)</f>
        <v>0</v>
      </c>
    </row>
    <row r="33" spans="1:7" ht="12.75" customHeight="1">
      <c r="A33" s="1503"/>
      <c r="B33" s="630" t="s">
        <v>488</v>
      </c>
      <c r="C33" s="301"/>
      <c r="D33" s="301"/>
      <c r="E33" s="301"/>
      <c r="F33" s="301"/>
      <c r="G33" s="678"/>
    </row>
    <row r="34" spans="1:7" ht="15" customHeight="1">
      <c r="A34" s="1503"/>
      <c r="B34" s="631" t="s">
        <v>489</v>
      </c>
      <c r="C34" s="301"/>
      <c r="D34" s="301"/>
      <c r="E34" s="301"/>
      <c r="F34" s="301"/>
      <c r="G34" s="678"/>
    </row>
    <row r="35" spans="1:7" s="1082" customFormat="1" ht="12.75" customHeight="1">
      <c r="A35" s="1513"/>
      <c r="B35" s="184" t="s">
        <v>839</v>
      </c>
      <c r="C35" s="1369">
        <f>C36+C37</f>
        <v>0</v>
      </c>
      <c r="D35" s="1369">
        <f>D36+D37</f>
        <v>0</v>
      </c>
      <c r="E35" s="1369">
        <f>E36+E37</f>
        <v>0</v>
      </c>
      <c r="F35" s="1369">
        <f>F36+F37</f>
        <v>0</v>
      </c>
      <c r="G35" s="1369">
        <f>IF(D35=0,0,(G36*D36+G37*D37)/D35)</f>
        <v>0</v>
      </c>
    </row>
    <row r="36" spans="1:7" s="1082" customFormat="1" ht="12.75" customHeight="1">
      <c r="A36" s="1514"/>
      <c r="B36" s="1367" t="s">
        <v>488</v>
      </c>
      <c r="C36" s="301"/>
      <c r="D36" s="301"/>
      <c r="E36" s="301"/>
      <c r="F36" s="301"/>
      <c r="G36" s="678"/>
    </row>
    <row r="37" spans="1:7" s="1082" customFormat="1" ht="12.75" customHeight="1">
      <c r="A37" s="1515"/>
      <c r="B37" s="1368" t="s">
        <v>489</v>
      </c>
      <c r="C37" s="301"/>
      <c r="D37" s="301"/>
      <c r="E37" s="301"/>
      <c r="F37" s="301"/>
      <c r="G37" s="678"/>
    </row>
    <row r="38" spans="1:7" ht="12.75" customHeight="1">
      <c r="A38" s="1516" t="s">
        <v>840</v>
      </c>
      <c r="B38" s="629" t="s">
        <v>122</v>
      </c>
      <c r="C38" s="676">
        <f>C39+C40</f>
        <v>0</v>
      </c>
      <c r="D38" s="676">
        <f>D39+D40</f>
        <v>0</v>
      </c>
      <c r="E38" s="676">
        <f>E39+E40</f>
        <v>0</v>
      </c>
      <c r="F38" s="676">
        <f>F39+F40</f>
        <v>0</v>
      </c>
      <c r="G38" s="677">
        <f>IF(D38=0,0,(G39*D39+G40*D40)/D38)</f>
        <v>0</v>
      </c>
    </row>
    <row r="39" spans="1:7" ht="12.75" customHeight="1">
      <c r="A39" s="1517"/>
      <c r="B39" s="630" t="s">
        <v>488</v>
      </c>
      <c r="C39" s="301"/>
      <c r="D39" s="301"/>
      <c r="E39" s="301"/>
      <c r="F39" s="301"/>
      <c r="G39" s="301"/>
    </row>
    <row r="40" spans="1:7" ht="12.75" customHeight="1">
      <c r="A40" s="1517"/>
      <c r="B40" s="631" t="s">
        <v>489</v>
      </c>
      <c r="C40" s="301"/>
      <c r="D40" s="301"/>
      <c r="E40" s="301"/>
      <c r="F40" s="301"/>
      <c r="G40" s="301"/>
    </row>
    <row r="41" spans="1:7" s="1142" customFormat="1" ht="12.75" customHeight="1">
      <c r="A41" s="1511"/>
      <c r="B41" s="184" t="s">
        <v>839</v>
      </c>
      <c r="C41" s="1369">
        <f>C42+C43</f>
        <v>0</v>
      </c>
      <c r="D41" s="1369">
        <f>D42+D43</f>
        <v>0</v>
      </c>
      <c r="E41" s="1369">
        <f>E42+E43</f>
        <v>0</v>
      </c>
      <c r="F41" s="1369">
        <f>F42+F43</f>
        <v>0</v>
      </c>
      <c r="G41" s="1369">
        <f>IF(D41=0,0,(G42*D42+G43*D43)/D41)</f>
        <v>0</v>
      </c>
    </row>
    <row r="42" spans="1:7" s="1142" customFormat="1" ht="12.75" customHeight="1">
      <c r="A42" s="1511"/>
      <c r="B42" s="1367" t="s">
        <v>488</v>
      </c>
      <c r="C42" s="301"/>
      <c r="D42" s="301"/>
      <c r="E42" s="301"/>
      <c r="F42" s="301"/>
      <c r="G42" s="301"/>
    </row>
    <row r="43" spans="1:7" s="1142" customFormat="1" ht="12.75" customHeight="1">
      <c r="A43" s="1512"/>
      <c r="B43" s="1368" t="s">
        <v>489</v>
      </c>
      <c r="C43" s="301"/>
      <c r="D43" s="301"/>
      <c r="E43" s="301"/>
      <c r="F43" s="301"/>
      <c r="G43" s="301"/>
    </row>
    <row r="44" spans="1:7" ht="12.75" customHeight="1">
      <c r="A44" s="1503">
        <v>9</v>
      </c>
      <c r="B44" s="180" t="s">
        <v>499</v>
      </c>
      <c r="C44" s="676">
        <f>C45+C46</f>
        <v>0</v>
      </c>
      <c r="D44" s="676">
        <f>D45+D46</f>
        <v>0</v>
      </c>
      <c r="E44" s="676">
        <f>E45+E46</f>
        <v>0</v>
      </c>
      <c r="F44" s="676">
        <f>F45+F46</f>
        <v>0</v>
      </c>
      <c r="G44" s="677">
        <f>IF(D44=0,0,(G45*D45+G46*D46)/D44)</f>
        <v>0</v>
      </c>
    </row>
    <row r="45" spans="1:7" ht="12.75" customHeight="1">
      <c r="A45" s="1503"/>
      <c r="B45" s="181" t="s">
        <v>488</v>
      </c>
      <c r="C45" s="301"/>
      <c r="D45" s="301"/>
      <c r="E45" s="301"/>
      <c r="F45" s="301"/>
      <c r="G45" s="301"/>
    </row>
    <row r="46" spans="1:7" ht="12.75" customHeight="1">
      <c r="A46" s="1505"/>
      <c r="B46" s="182" t="s">
        <v>489</v>
      </c>
      <c r="C46" s="301"/>
      <c r="D46" s="301"/>
      <c r="E46" s="301"/>
      <c r="F46" s="301"/>
      <c r="G46" s="301"/>
    </row>
    <row r="47" spans="1:7" ht="12.75" customHeight="1">
      <c r="A47" s="1506"/>
      <c r="B47" s="190" t="s">
        <v>500</v>
      </c>
      <c r="C47" s="299">
        <f>C7+C10+C17+C20+C23+C26+C29+C32+C38+C44</f>
        <v>0</v>
      </c>
      <c r="D47" s="299">
        <f>D7+D10+D17+D20+D23+D26+D29+D32+D38+D44</f>
        <v>0</v>
      </c>
      <c r="E47" s="299">
        <f>E7+E10+E17+E20+E23+E26+E29+E32+E38+E44</f>
        <v>0</v>
      </c>
      <c r="F47" s="299">
        <f>F7+F10+F17+F20+F23+F26+F29+F32+F38+F44</f>
        <v>0</v>
      </c>
      <c r="G47" s="681">
        <f>IF(D47=0,0,(G48*D48+G49*D49)/D47)</f>
        <v>0</v>
      </c>
    </row>
    <row r="48" spans="1:7" s="1082" customFormat="1" ht="12.75" customHeight="1">
      <c r="A48" s="1507"/>
      <c r="B48" s="1143" t="s">
        <v>488</v>
      </c>
      <c r="C48" s="1144">
        <f>C8+C12+C15+C18+C21+C24+C27+C30+C33+C39+C45</f>
        <v>0</v>
      </c>
      <c r="D48" s="1144">
        <f>D8+D12+D15+D18+D21+D24+D27+D30+D33+D39+D45</f>
        <v>0</v>
      </c>
      <c r="E48" s="1144">
        <f>E8+E12+E15+E18+E21+E24+E27+E30+E33+E39+E45</f>
        <v>0</v>
      </c>
      <c r="F48" s="1144">
        <f>F8+F12+F15+F18+F21+F24+F27+F30+F33+F39+F45</f>
        <v>0</v>
      </c>
      <c r="G48" s="1145">
        <f>IF(D48=0,0,(G8*D8+G12*D12+G15*D15+G18*D18+G21*D21+G24*D24+G27*D27+G30*D30+G33*D33+G39*D39+G45*D45)/D48)</f>
        <v>0</v>
      </c>
    </row>
    <row r="49" spans="1:7" s="1082" customFormat="1" ht="12.75" customHeight="1">
      <c r="A49" s="1510"/>
      <c r="B49" s="1146" t="s">
        <v>489</v>
      </c>
      <c r="C49" s="1144">
        <f>C9+C13+C19+C16+CC4919+C22+C25+C28+C31+C34+C40+C46</f>
        <v>0</v>
      </c>
      <c r="D49" s="1144">
        <f>D9+D13+D19+D16+CD4919+D22+D25+D28+D31+D34+D40+D46</f>
        <v>0</v>
      </c>
      <c r="E49" s="1144">
        <f>E9+E13+E19+E16+CE4919+E22+E25+E28+E31+E34+E40+E46</f>
        <v>0</v>
      </c>
      <c r="F49" s="1144">
        <f>F9+F13+F19+F16+CF4919+F22+F25+F28+F31+F34+F40+F46</f>
        <v>0</v>
      </c>
      <c r="G49" s="1145">
        <f>IF(D49=0,0,(G9*D9+G13*D13+G16*D16+G19*D19+G22*D22+G25*D25+G28*D28+G31*D31+G34*D34+G40*D40+G46*D46)/D49)</f>
        <v>0</v>
      </c>
    </row>
    <row r="50" spans="1:7" ht="12.75">
      <c r="A50" s="33"/>
      <c r="B50" s="29"/>
      <c r="C50" s="29"/>
      <c r="D50" s="191"/>
      <c r="E50" s="191"/>
      <c r="F50" s="192"/>
      <c r="G50" s="193"/>
    </row>
    <row r="51" spans="1:3" ht="12.75">
      <c r="A51" s="33"/>
      <c r="B51" s="29" t="s">
        <v>229</v>
      </c>
      <c r="C51" s="29"/>
    </row>
    <row r="52" spans="1:3" ht="12.75">
      <c r="A52" s="33"/>
      <c r="B52" s="29"/>
      <c r="C52" s="29"/>
    </row>
    <row r="53" spans="1:3" ht="12.75">
      <c r="A53" s="33"/>
      <c r="B53" s="29" t="s">
        <v>229</v>
      </c>
      <c r="C53" s="29"/>
    </row>
  </sheetData>
  <sheetProtection password="C7AC" sheet="1"/>
  <mergeCells count="15">
    <mergeCell ref="A32:A34"/>
    <mergeCell ref="A47:A49"/>
    <mergeCell ref="A41:A43"/>
    <mergeCell ref="A35:A37"/>
    <mergeCell ref="A38:A40"/>
    <mergeCell ref="A44:A46"/>
    <mergeCell ref="A29:A31"/>
    <mergeCell ref="A4:G4"/>
    <mergeCell ref="A7:A9"/>
    <mergeCell ref="A11:A13"/>
    <mergeCell ref="A14:A15"/>
    <mergeCell ref="A17:A18"/>
    <mergeCell ref="A20:A22"/>
    <mergeCell ref="A23:A25"/>
    <mergeCell ref="A26:A28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0" zoomScaleSheetLayoutView="80" zoomScalePageLayoutView="0" workbookViewId="0" topLeftCell="A13">
      <selection activeCell="B2" sqref="B2"/>
    </sheetView>
  </sheetViews>
  <sheetFormatPr defaultColWidth="9.140625" defaultRowHeight="12.75"/>
  <cols>
    <col min="1" max="1" width="9.140625" style="667" customWidth="1"/>
    <col min="2" max="2" width="46.421875" style="667" customWidth="1"/>
    <col min="3" max="6" width="22.28125" style="667" customWidth="1"/>
    <col min="7" max="7" width="17.28125" style="667" bestFit="1" customWidth="1"/>
    <col min="8" max="16384" width="9.140625" style="667" customWidth="1"/>
  </cols>
  <sheetData>
    <row r="1" spans="2:7" ht="12.75">
      <c r="B1" s="131" t="s">
        <v>397</v>
      </c>
      <c r="G1" s="28" t="s">
        <v>223</v>
      </c>
    </row>
    <row r="2" ht="12.75">
      <c r="B2" s="132" t="s">
        <v>786</v>
      </c>
    </row>
    <row r="4" spans="1:7" ht="12.75">
      <c r="A4" s="1504" t="s">
        <v>501</v>
      </c>
      <c r="B4" s="1504"/>
      <c r="C4" s="1504"/>
      <c r="D4" s="1504"/>
      <c r="E4" s="1504"/>
      <c r="F4" s="1504"/>
      <c r="G4" s="1504"/>
    </row>
    <row r="5" spans="1:7" ht="38.25">
      <c r="A5" s="173" t="s">
        <v>481</v>
      </c>
      <c r="B5" s="174" t="s">
        <v>225</v>
      </c>
      <c r="C5" s="175" t="s">
        <v>482</v>
      </c>
      <c r="D5" s="175" t="s">
        <v>483</v>
      </c>
      <c r="E5" s="175" t="s">
        <v>484</v>
      </c>
      <c r="F5" s="175" t="s">
        <v>485</v>
      </c>
      <c r="G5" s="176" t="s">
        <v>486</v>
      </c>
    </row>
    <row r="6" spans="1:7" ht="12.75" customHeight="1">
      <c r="A6" s="177">
        <v>1</v>
      </c>
      <c r="B6" s="178">
        <v>2</v>
      </c>
      <c r="C6" s="177">
        <v>3</v>
      </c>
      <c r="D6" s="177">
        <v>4</v>
      </c>
      <c r="E6" s="177">
        <v>5</v>
      </c>
      <c r="F6" s="177">
        <v>6</v>
      </c>
      <c r="G6" s="179">
        <v>7</v>
      </c>
    </row>
    <row r="7" spans="1:7" ht="12.75" customHeight="1">
      <c r="A7" s="1502">
        <v>1</v>
      </c>
      <c r="B7" s="180" t="s">
        <v>487</v>
      </c>
      <c r="C7" s="676">
        <f>C8+C9</f>
        <v>0</v>
      </c>
      <c r="D7" s="676">
        <f>D8+D9</f>
        <v>0</v>
      </c>
      <c r="E7" s="676">
        <f>E8+E9</f>
        <v>0</v>
      </c>
      <c r="F7" s="676">
        <f>F8+F9</f>
        <v>0</v>
      </c>
      <c r="G7" s="677">
        <f>IF(D7=0,0,(G8*D8+G9*D9)/D7)</f>
        <v>0</v>
      </c>
    </row>
    <row r="8" spans="1:7" ht="12.75" customHeight="1">
      <c r="A8" s="1503"/>
      <c r="B8" s="181" t="s">
        <v>488</v>
      </c>
      <c r="C8" s="301"/>
      <c r="D8" s="301"/>
      <c r="E8" s="301"/>
      <c r="F8" s="301"/>
      <c r="G8" s="678"/>
    </row>
    <row r="9" spans="1:7" ht="12.75" customHeight="1">
      <c r="A9" s="1505"/>
      <c r="B9" s="182" t="s">
        <v>489</v>
      </c>
      <c r="C9" s="301"/>
      <c r="D9" s="301"/>
      <c r="E9" s="301"/>
      <c r="F9" s="301"/>
      <c r="G9" s="678"/>
    </row>
    <row r="10" spans="1:7" ht="12.75" customHeight="1">
      <c r="A10" s="183">
        <v>2</v>
      </c>
      <c r="B10" s="180" t="s">
        <v>490</v>
      </c>
      <c r="C10" s="676">
        <f>C11+C14</f>
        <v>0</v>
      </c>
      <c r="D10" s="676">
        <f>D11+D14</f>
        <v>0</v>
      </c>
      <c r="E10" s="676">
        <f>E11+E14</f>
        <v>0</v>
      </c>
      <c r="F10" s="676">
        <f>F11+F14</f>
        <v>0</v>
      </c>
      <c r="G10" s="677">
        <f>IF(D10=0,0,(G11*D11+G14*D14)/D10)</f>
        <v>0</v>
      </c>
    </row>
    <row r="11" spans="1:7" ht="12.75" customHeight="1">
      <c r="A11" s="1502"/>
      <c r="B11" s="184" t="s">
        <v>491</v>
      </c>
      <c r="C11" s="679">
        <f>C12+C13</f>
        <v>0</v>
      </c>
      <c r="D11" s="679">
        <f>D12+D13</f>
        <v>0</v>
      </c>
      <c r="E11" s="679">
        <f>E12+E13</f>
        <v>0</v>
      </c>
      <c r="F11" s="679">
        <f>F12+F13</f>
        <v>0</v>
      </c>
      <c r="G11" s="680">
        <f>IF(D11=0,0,(G12*D12+G13*D13)/D11)</f>
        <v>0</v>
      </c>
    </row>
    <row r="12" spans="1:7" ht="12.75" customHeight="1">
      <c r="A12" s="1503"/>
      <c r="B12" s="181" t="s">
        <v>488</v>
      </c>
      <c r="C12" s="301"/>
      <c r="D12" s="301"/>
      <c r="E12" s="301"/>
      <c r="F12" s="301"/>
      <c r="G12" s="678"/>
    </row>
    <row r="13" spans="1:7" ht="12.75" customHeight="1">
      <c r="A13" s="1505"/>
      <c r="B13" s="182" t="s">
        <v>489</v>
      </c>
      <c r="C13" s="301"/>
      <c r="D13" s="301"/>
      <c r="E13" s="301"/>
      <c r="F13" s="301"/>
      <c r="G13" s="678"/>
    </row>
    <row r="14" spans="1:7" ht="12.75" customHeight="1">
      <c r="A14" s="1506"/>
      <c r="B14" s="184" t="s">
        <v>492</v>
      </c>
      <c r="C14" s="679">
        <f>C15+C16</f>
        <v>0</v>
      </c>
      <c r="D14" s="679">
        <f>D15+D16</f>
        <v>0</v>
      </c>
      <c r="E14" s="679">
        <f>E15+E16</f>
        <v>0</v>
      </c>
      <c r="F14" s="679">
        <f>F15+F16</f>
        <v>0</v>
      </c>
      <c r="G14" s="680">
        <f>IF(D14=0,0,(G15*D15+G16*D16)/D14)</f>
        <v>0</v>
      </c>
    </row>
    <row r="15" spans="1:7" ht="12.75" customHeight="1">
      <c r="A15" s="1507"/>
      <c r="B15" s="181" t="s">
        <v>488</v>
      </c>
      <c r="C15" s="301"/>
      <c r="D15" s="301"/>
      <c r="E15" s="301"/>
      <c r="F15" s="301"/>
      <c r="G15" s="678"/>
    </row>
    <row r="16" spans="1:7" ht="12.75" customHeight="1">
      <c r="A16" s="185"/>
      <c r="B16" s="186" t="s">
        <v>489</v>
      </c>
      <c r="C16" s="301"/>
      <c r="D16" s="301"/>
      <c r="E16" s="301"/>
      <c r="F16" s="301"/>
      <c r="G16" s="678"/>
    </row>
    <row r="17" spans="1:7" ht="12.75" customHeight="1">
      <c r="A17" s="1508">
        <v>3</v>
      </c>
      <c r="B17" s="180" t="s">
        <v>493</v>
      </c>
      <c r="C17" s="676">
        <f>C18+C19</f>
        <v>0</v>
      </c>
      <c r="D17" s="676">
        <f>D18+D19</f>
        <v>0</v>
      </c>
      <c r="E17" s="676">
        <f>E18+E19</f>
        <v>0</v>
      </c>
      <c r="F17" s="676">
        <f>F18+F19</f>
        <v>0</v>
      </c>
      <c r="G17" s="677">
        <f>IF(D17=0,0,(G18*D18+G19*D19)/D17)</f>
        <v>0</v>
      </c>
    </row>
    <row r="18" spans="1:7" ht="12.75" customHeight="1">
      <c r="A18" s="1509"/>
      <c r="B18" s="181" t="s">
        <v>488</v>
      </c>
      <c r="C18" s="301"/>
      <c r="D18" s="301"/>
      <c r="E18" s="301"/>
      <c r="F18" s="301"/>
      <c r="G18" s="678"/>
    </row>
    <row r="19" spans="1:7" ht="12.75" customHeight="1">
      <c r="A19" s="187"/>
      <c r="B19" s="188" t="s">
        <v>489</v>
      </c>
      <c r="C19" s="301"/>
      <c r="D19" s="301"/>
      <c r="E19" s="301"/>
      <c r="F19" s="301"/>
      <c r="G19" s="678"/>
    </row>
    <row r="20" spans="1:7" ht="12.75" customHeight="1">
      <c r="A20" s="1502">
        <v>4</v>
      </c>
      <c r="B20" s="180" t="s">
        <v>494</v>
      </c>
      <c r="C20" s="676">
        <f>C21+C22</f>
        <v>0</v>
      </c>
      <c r="D20" s="676">
        <f>D21+D22</f>
        <v>0</v>
      </c>
      <c r="E20" s="676">
        <f>E21+E22</f>
        <v>0</v>
      </c>
      <c r="F20" s="676">
        <f>F21+F22</f>
        <v>0</v>
      </c>
      <c r="G20" s="677">
        <f>IF(D20=0,0,(G21*D21+G22*D22)/D20)</f>
        <v>0</v>
      </c>
    </row>
    <row r="21" spans="1:7" ht="12.75" customHeight="1">
      <c r="A21" s="1503"/>
      <c r="B21" s="181" t="s">
        <v>488</v>
      </c>
      <c r="C21" s="301"/>
      <c r="D21" s="301"/>
      <c r="E21" s="301"/>
      <c r="F21" s="301"/>
      <c r="G21" s="678"/>
    </row>
    <row r="22" spans="1:7" ht="12.75" customHeight="1">
      <c r="A22" s="1505"/>
      <c r="B22" s="182" t="s">
        <v>489</v>
      </c>
      <c r="C22" s="301"/>
      <c r="D22" s="301"/>
      <c r="E22" s="301"/>
      <c r="F22" s="301"/>
      <c r="G22" s="678"/>
    </row>
    <row r="23" spans="1:7" ht="12.75" customHeight="1">
      <c r="A23" s="1502">
        <v>5</v>
      </c>
      <c r="B23" s="180" t="s">
        <v>495</v>
      </c>
      <c r="C23" s="676">
        <f>C24+C25</f>
        <v>0</v>
      </c>
      <c r="D23" s="676">
        <f>D24+D25</f>
        <v>0</v>
      </c>
      <c r="E23" s="676">
        <f>E24+E25</f>
        <v>0</v>
      </c>
      <c r="F23" s="676">
        <f>F24+F25</f>
        <v>0</v>
      </c>
      <c r="G23" s="677">
        <f>IF(D23=0,0,(G24*D24+G25*D25)/D23)</f>
        <v>0</v>
      </c>
    </row>
    <row r="24" spans="1:7" ht="12.75" customHeight="1">
      <c r="A24" s="1503"/>
      <c r="B24" s="181" t="s">
        <v>488</v>
      </c>
      <c r="C24" s="301"/>
      <c r="D24" s="301"/>
      <c r="E24" s="301"/>
      <c r="F24" s="301"/>
      <c r="G24" s="678"/>
    </row>
    <row r="25" spans="1:7" ht="12.75" customHeight="1">
      <c r="A25" s="1505"/>
      <c r="B25" s="182" t="s">
        <v>489</v>
      </c>
      <c r="C25" s="301"/>
      <c r="D25" s="301"/>
      <c r="E25" s="301"/>
      <c r="F25" s="301"/>
      <c r="G25" s="678"/>
    </row>
    <row r="26" spans="1:7" ht="12.75" customHeight="1">
      <c r="A26" s="1502">
        <v>6</v>
      </c>
      <c r="B26" s="180" t="s">
        <v>496</v>
      </c>
      <c r="C26" s="676">
        <f>C27+C28</f>
        <v>0</v>
      </c>
      <c r="D26" s="676">
        <f>D27+D28</f>
        <v>0</v>
      </c>
      <c r="E26" s="676">
        <f>E27+E28</f>
        <v>0</v>
      </c>
      <c r="F26" s="676">
        <f>F27+F28</f>
        <v>0</v>
      </c>
      <c r="G26" s="677">
        <f>IF(D26=0,0,(G27*D27+G28*D28)/D26)</f>
        <v>0</v>
      </c>
    </row>
    <row r="27" spans="1:7" ht="12.75" customHeight="1">
      <c r="A27" s="1503"/>
      <c r="B27" s="181" t="s">
        <v>488</v>
      </c>
      <c r="C27" s="301"/>
      <c r="D27" s="301"/>
      <c r="E27" s="301"/>
      <c r="F27" s="301"/>
      <c r="G27" s="678"/>
    </row>
    <row r="28" spans="1:7" ht="12.75" customHeight="1">
      <c r="A28" s="1505"/>
      <c r="B28" s="182" t="s">
        <v>489</v>
      </c>
      <c r="C28" s="301"/>
      <c r="D28" s="301"/>
      <c r="E28" s="301"/>
      <c r="F28" s="301"/>
      <c r="G28" s="678"/>
    </row>
    <row r="29" spans="1:7" ht="12.75" customHeight="1">
      <c r="A29" s="1502">
        <v>7</v>
      </c>
      <c r="B29" s="189" t="s">
        <v>497</v>
      </c>
      <c r="C29" s="676">
        <f>C30+C31</f>
        <v>0</v>
      </c>
      <c r="D29" s="676">
        <f>D30+D31</f>
        <v>0</v>
      </c>
      <c r="E29" s="676">
        <f>E30+E31</f>
        <v>0</v>
      </c>
      <c r="F29" s="676">
        <f>F30+F31</f>
        <v>0</v>
      </c>
      <c r="G29" s="677">
        <f>IF(D29=0,0,(G30*D30+G31*D31)/D29)</f>
        <v>0</v>
      </c>
    </row>
    <row r="30" spans="1:7" ht="12.75" customHeight="1">
      <c r="A30" s="1503"/>
      <c r="B30" s="181" t="s">
        <v>488</v>
      </c>
      <c r="C30" s="301"/>
      <c r="D30" s="301"/>
      <c r="E30" s="301"/>
      <c r="F30" s="301"/>
      <c r="G30" s="678"/>
    </row>
    <row r="31" spans="1:7" ht="12.75" customHeight="1">
      <c r="A31" s="1503"/>
      <c r="B31" s="182" t="s">
        <v>489</v>
      </c>
      <c r="C31" s="301"/>
      <c r="D31" s="301"/>
      <c r="E31" s="301"/>
      <c r="F31" s="301"/>
      <c r="G31" s="678"/>
    </row>
    <row r="32" spans="1:7" ht="12.75" customHeight="1">
      <c r="A32" s="1502">
        <v>8</v>
      </c>
      <c r="B32" s="629" t="s">
        <v>498</v>
      </c>
      <c r="C32" s="676">
        <f>C33+C34</f>
        <v>0</v>
      </c>
      <c r="D32" s="676">
        <f>D33+D34</f>
        <v>0</v>
      </c>
      <c r="E32" s="676">
        <f>E33+E34</f>
        <v>0</v>
      </c>
      <c r="F32" s="676">
        <f>F33+F34</f>
        <v>0</v>
      </c>
      <c r="G32" s="677">
        <f>IF(D32=0,0,(G33*D33+G34*D34)/D32)</f>
        <v>0</v>
      </c>
    </row>
    <row r="33" spans="1:7" ht="12.75" customHeight="1">
      <c r="A33" s="1503"/>
      <c r="B33" s="630" t="s">
        <v>488</v>
      </c>
      <c r="C33" s="301"/>
      <c r="D33" s="301"/>
      <c r="E33" s="301"/>
      <c r="F33" s="301"/>
      <c r="G33" s="678"/>
    </row>
    <row r="34" spans="1:7" ht="12.75" customHeight="1">
      <c r="A34" s="1503"/>
      <c r="B34" s="631" t="s">
        <v>489</v>
      </c>
      <c r="C34" s="301"/>
      <c r="D34" s="301"/>
      <c r="E34" s="301"/>
      <c r="F34" s="301"/>
      <c r="G34" s="678"/>
    </row>
    <row r="35" spans="1:7" ht="12.75" customHeight="1">
      <c r="A35" s="1503"/>
      <c r="B35" s="184" t="s">
        <v>839</v>
      </c>
      <c r="C35" s="1369">
        <f>C36+C37</f>
        <v>0</v>
      </c>
      <c r="D35" s="1369">
        <f>D36+D37</f>
        <v>0</v>
      </c>
      <c r="E35" s="1369">
        <f>E36+E37</f>
        <v>0</v>
      </c>
      <c r="F35" s="1369">
        <f>F36+F37</f>
        <v>0</v>
      </c>
      <c r="G35" s="1369">
        <f>IF(D35=0,0,(G36*D36+G37*D37)/D35)</f>
        <v>0</v>
      </c>
    </row>
    <row r="36" spans="1:7" ht="12.75" customHeight="1">
      <c r="A36" s="1503"/>
      <c r="B36" s="630" t="s">
        <v>488</v>
      </c>
      <c r="C36" s="301"/>
      <c r="D36" s="301"/>
      <c r="E36" s="301"/>
      <c r="F36" s="301"/>
      <c r="G36" s="678"/>
    </row>
    <row r="37" spans="1:7" ht="12.75" customHeight="1">
      <c r="A37" s="1503"/>
      <c r="B37" s="631" t="s">
        <v>489</v>
      </c>
      <c r="C37" s="301"/>
      <c r="D37" s="301"/>
      <c r="E37" s="301"/>
      <c r="F37" s="301"/>
      <c r="G37" s="678"/>
    </row>
    <row r="38" spans="1:7" ht="12.75" customHeight="1">
      <c r="A38" s="1516" t="s">
        <v>840</v>
      </c>
      <c r="B38" s="629" t="s">
        <v>122</v>
      </c>
      <c r="C38" s="676">
        <f>C39+C40</f>
        <v>0</v>
      </c>
      <c r="D38" s="676">
        <f>D39+D40</f>
        <v>0</v>
      </c>
      <c r="E38" s="676">
        <f>E39+E40</f>
        <v>0</v>
      </c>
      <c r="F38" s="676">
        <f>F39+F40</f>
        <v>0</v>
      </c>
      <c r="G38" s="677">
        <f>IF(D38=0,0,(G39*D39+G40*D40)/D38)</f>
        <v>0</v>
      </c>
    </row>
    <row r="39" spans="1:7" ht="12.75" customHeight="1">
      <c r="A39" s="1517"/>
      <c r="B39" s="630" t="s">
        <v>488</v>
      </c>
      <c r="C39" s="301"/>
      <c r="D39" s="301"/>
      <c r="E39" s="301"/>
      <c r="F39" s="301"/>
      <c r="G39" s="678"/>
    </row>
    <row r="40" spans="1:7" ht="12.75" customHeight="1">
      <c r="A40" s="1517"/>
      <c r="B40" s="631" t="s">
        <v>489</v>
      </c>
      <c r="C40" s="301"/>
      <c r="D40" s="301"/>
      <c r="E40" s="301"/>
      <c r="F40" s="301"/>
      <c r="G40" s="678"/>
    </row>
    <row r="41" spans="1:7" ht="12.75" customHeight="1">
      <c r="A41" s="1503"/>
      <c r="B41" s="184" t="s">
        <v>839</v>
      </c>
      <c r="C41" s="1369">
        <f>C42+C43</f>
        <v>0</v>
      </c>
      <c r="D41" s="1369">
        <f>D42+D43</f>
        <v>0</v>
      </c>
      <c r="E41" s="1369">
        <f>E42+E43</f>
        <v>0</v>
      </c>
      <c r="F41" s="1369">
        <f>F42+F43</f>
        <v>0</v>
      </c>
      <c r="G41" s="1369">
        <f>IF(D41=0,0,(G42*D42+G43*D43)/D41)</f>
        <v>0</v>
      </c>
    </row>
    <row r="42" spans="1:7" ht="12.75" customHeight="1">
      <c r="A42" s="1503"/>
      <c r="B42" s="630" t="s">
        <v>488</v>
      </c>
      <c r="C42" s="301"/>
      <c r="D42" s="301"/>
      <c r="E42" s="301"/>
      <c r="F42" s="301"/>
      <c r="G42" s="678"/>
    </row>
    <row r="43" spans="1:7" ht="12.75" customHeight="1">
      <c r="A43" s="1505"/>
      <c r="B43" s="631" t="s">
        <v>489</v>
      </c>
      <c r="C43" s="301"/>
      <c r="D43" s="301"/>
      <c r="E43" s="301"/>
      <c r="F43" s="301"/>
      <c r="G43" s="678"/>
    </row>
    <row r="44" spans="1:7" ht="12.75" customHeight="1">
      <c r="A44" s="1503">
        <v>9</v>
      </c>
      <c r="B44" s="180" t="s">
        <v>499</v>
      </c>
      <c r="C44" s="676">
        <f>C45+C46</f>
        <v>0</v>
      </c>
      <c r="D44" s="676">
        <f>D45+D46</f>
        <v>0</v>
      </c>
      <c r="E44" s="676">
        <f>E45+E46</f>
        <v>0</v>
      </c>
      <c r="F44" s="676">
        <f>F45+F46</f>
        <v>0</v>
      </c>
      <c r="G44" s="677">
        <f>IF(D44=0,0,(G45*D45+G46*D46)/D44)</f>
        <v>0</v>
      </c>
    </row>
    <row r="45" spans="1:7" ht="12.75" customHeight="1">
      <c r="A45" s="1503"/>
      <c r="B45" s="181" t="s">
        <v>488</v>
      </c>
      <c r="C45" s="301"/>
      <c r="D45" s="301"/>
      <c r="E45" s="301"/>
      <c r="F45" s="301"/>
      <c r="G45" s="678"/>
    </row>
    <row r="46" spans="1:7" ht="12.75" customHeight="1">
      <c r="A46" s="1505"/>
      <c r="B46" s="182" t="s">
        <v>489</v>
      </c>
      <c r="C46" s="301"/>
      <c r="D46" s="301"/>
      <c r="E46" s="301"/>
      <c r="F46" s="301"/>
      <c r="G46" s="678"/>
    </row>
    <row r="47" spans="1:7" ht="12.75" customHeight="1">
      <c r="A47" s="1506"/>
      <c r="B47" s="190" t="s">
        <v>500</v>
      </c>
      <c r="C47" s="299">
        <f>C7+C10+C17+C20+C23+C26+C29+C32+C38+C44</f>
        <v>0</v>
      </c>
      <c r="D47" s="299">
        <f>D7+D10+D17+D20+D23+D26+D29+D32+D38+D44</f>
        <v>0</v>
      </c>
      <c r="E47" s="299">
        <f>E7+E10+E17+E20+E23+E26+E29+E32+E38+E44</f>
        <v>0</v>
      </c>
      <c r="F47" s="299">
        <f>F7+F10+F17+F20+F23+F26+F29+F32+F38+F44</f>
        <v>0</v>
      </c>
      <c r="G47" s="681">
        <f>IF(D47=0,0,(G48*D48+G49*D49)/D47)</f>
        <v>0</v>
      </c>
    </row>
    <row r="48" spans="1:7" ht="12.75" customHeight="1">
      <c r="A48" s="1507"/>
      <c r="B48" s="195" t="s">
        <v>488</v>
      </c>
      <c r="C48" s="299">
        <f>C8+C12+C15+C18+C21+C24+C27+C30+C33+C39+C45</f>
        <v>0</v>
      </c>
      <c r="D48" s="299">
        <f>D8+D12+D15+D18+D21+D24+D27+D30+D33+D39+D45</f>
        <v>0</v>
      </c>
      <c r="E48" s="299">
        <f>E8+E12+E15+E18+E21+E24+E27+E30+E33+E39+E45</f>
        <v>0</v>
      </c>
      <c r="F48" s="299">
        <f>F8+F12+F15+F18+F21+F24+F27+F30+F33+F39+F45</f>
        <v>0</v>
      </c>
      <c r="G48" s="681">
        <f>IF(D48=0,0,(G8*D8+G12*D12+G15*D15+G18*D18+G21*D21+G24*D24+G27*D27+G30*D30+G33*D33+G39*D39+G45*D45)/D48)</f>
        <v>0</v>
      </c>
    </row>
    <row r="49" spans="1:7" ht="12.75" customHeight="1">
      <c r="A49" s="1510"/>
      <c r="B49" s="196" t="s">
        <v>489</v>
      </c>
      <c r="C49" s="299">
        <f>C9+C13+C19+C16+CC4919+C22+C25+C28+C31+C34+C40+C46</f>
        <v>0</v>
      </c>
      <c r="D49" s="299">
        <f>D9+D13+D19+D16+CD4919+D22+D25+D28+D31+D34+D40+D46</f>
        <v>0</v>
      </c>
      <c r="E49" s="299">
        <f>E9+E13+E19+E16+CE4919+E22+E25+E28+E31+E34+E40+E46</f>
        <v>0</v>
      </c>
      <c r="F49" s="299">
        <f>F9+F13+F19+F16+CF4919+F22+F25+F28+F31+F34+F40+F46</f>
        <v>0</v>
      </c>
      <c r="G49" s="681">
        <f>IF(D49=0,0,(G9*D9+G13*D13+G16*D16+G19*D19+G22*D22+G25*D25+G28*D28+G31*D31+G34*D34+G40*D40+G46*D46)/D49)</f>
        <v>0</v>
      </c>
    </row>
    <row r="50" spans="1:7" ht="12.75">
      <c r="A50" s="33"/>
      <c r="B50" s="29"/>
      <c r="C50" s="29"/>
      <c r="D50" s="191"/>
      <c r="E50" s="191"/>
      <c r="F50" s="192"/>
      <c r="G50" s="193"/>
    </row>
    <row r="51" spans="1:3" ht="12.75">
      <c r="A51" s="33"/>
      <c r="B51" s="29" t="s">
        <v>229</v>
      </c>
      <c r="C51" s="29"/>
    </row>
    <row r="52" spans="1:3" ht="12.75">
      <c r="A52" s="33"/>
      <c r="B52" s="29"/>
      <c r="C52" s="29"/>
    </row>
    <row r="53" spans="1:3" ht="12.75">
      <c r="A53" s="33"/>
      <c r="B53" s="29" t="s">
        <v>229</v>
      </c>
      <c r="C53" s="29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5" zoomScaleSheetLayoutView="85" zoomScalePageLayoutView="0" workbookViewId="0" topLeftCell="A13">
      <selection activeCell="B2" sqref="B2"/>
    </sheetView>
  </sheetViews>
  <sheetFormatPr defaultColWidth="9.140625" defaultRowHeight="12.75"/>
  <cols>
    <col min="1" max="1" width="9.140625" style="667" customWidth="1"/>
    <col min="2" max="2" width="46.421875" style="667" customWidth="1"/>
    <col min="3" max="6" width="22.28125" style="667" customWidth="1"/>
    <col min="7" max="7" width="17.28125" style="667" bestFit="1" customWidth="1"/>
    <col min="8" max="16384" width="9.140625" style="667" customWidth="1"/>
  </cols>
  <sheetData>
    <row r="1" spans="2:7" ht="12.75">
      <c r="B1" s="131" t="s">
        <v>397</v>
      </c>
      <c r="G1" s="28" t="s">
        <v>223</v>
      </c>
    </row>
    <row r="2" ht="12.75">
      <c r="B2" s="132" t="s">
        <v>786</v>
      </c>
    </row>
    <row r="4" spans="1:7" ht="12.75">
      <c r="A4" s="1504" t="s">
        <v>502</v>
      </c>
      <c r="B4" s="1504"/>
      <c r="C4" s="1504"/>
      <c r="D4" s="1504"/>
      <c r="E4" s="1504"/>
      <c r="F4" s="1504"/>
      <c r="G4" s="1504"/>
    </row>
    <row r="5" spans="1:7" ht="38.25">
      <c r="A5" s="173" t="s">
        <v>481</v>
      </c>
      <c r="B5" s="174" t="s">
        <v>225</v>
      </c>
      <c r="C5" s="175" t="s">
        <v>482</v>
      </c>
      <c r="D5" s="175" t="s">
        <v>483</v>
      </c>
      <c r="E5" s="175" t="s">
        <v>484</v>
      </c>
      <c r="F5" s="175" t="s">
        <v>485</v>
      </c>
      <c r="G5" s="176" t="s">
        <v>486</v>
      </c>
    </row>
    <row r="6" spans="1:7" ht="12.75" customHeight="1">
      <c r="A6" s="177">
        <v>1</v>
      </c>
      <c r="B6" s="178">
        <v>2</v>
      </c>
      <c r="C6" s="177">
        <v>3</v>
      </c>
      <c r="D6" s="177">
        <v>4</v>
      </c>
      <c r="E6" s="177">
        <v>5</v>
      </c>
      <c r="F6" s="177">
        <v>6</v>
      </c>
      <c r="G6" s="179">
        <v>7</v>
      </c>
    </row>
    <row r="7" spans="1:7" ht="12.75" customHeight="1">
      <c r="A7" s="1502">
        <v>1</v>
      </c>
      <c r="B7" s="180" t="s">
        <v>487</v>
      </c>
      <c r="C7" s="676">
        <f>C8+C9</f>
        <v>0</v>
      </c>
      <c r="D7" s="676">
        <f>D8+D9</f>
        <v>0</v>
      </c>
      <c r="E7" s="676">
        <f>E8+E9</f>
        <v>0</v>
      </c>
      <c r="F7" s="676">
        <f>F8+F9</f>
        <v>0</v>
      </c>
      <c r="G7" s="677">
        <f>IF(D7=0,0,(G8*D8+G9*D9)/D7)</f>
        <v>0</v>
      </c>
    </row>
    <row r="8" spans="1:7" ht="12.75" customHeight="1">
      <c r="A8" s="1503"/>
      <c r="B8" s="181" t="s">
        <v>488</v>
      </c>
      <c r="C8" s="301"/>
      <c r="D8" s="301"/>
      <c r="E8" s="301"/>
      <c r="F8" s="301"/>
      <c r="G8" s="301"/>
    </row>
    <row r="9" spans="1:7" ht="12.75" customHeight="1">
      <c r="A9" s="1505"/>
      <c r="B9" s="182" t="s">
        <v>489</v>
      </c>
      <c r="C9" s="301"/>
      <c r="D9" s="301"/>
      <c r="E9" s="301"/>
      <c r="F9" s="301"/>
      <c r="G9" s="301"/>
    </row>
    <row r="10" spans="1:7" ht="12.75" customHeight="1">
      <c r="A10" s="183">
        <v>2</v>
      </c>
      <c r="B10" s="180" t="s">
        <v>490</v>
      </c>
      <c r="C10" s="676">
        <f>C11+C14</f>
        <v>0</v>
      </c>
      <c r="D10" s="676">
        <f>D11+D14</f>
        <v>0</v>
      </c>
      <c r="E10" s="676">
        <f>E11+E14</f>
        <v>0</v>
      </c>
      <c r="F10" s="676">
        <f>F11+F14</f>
        <v>0</v>
      </c>
      <c r="G10" s="677">
        <f>IF(D10=0,0,(G11*D11+G14*D14)/D10)</f>
        <v>0</v>
      </c>
    </row>
    <row r="11" spans="1:7" ht="12.75" customHeight="1">
      <c r="A11" s="1502"/>
      <c r="B11" s="184" t="s">
        <v>491</v>
      </c>
      <c r="C11" s="679">
        <f>C12+C13</f>
        <v>0</v>
      </c>
      <c r="D11" s="679">
        <f>D12+D13</f>
        <v>0</v>
      </c>
      <c r="E11" s="679">
        <f>E12+E13</f>
        <v>0</v>
      </c>
      <c r="F11" s="679">
        <f>F12+F13</f>
        <v>0</v>
      </c>
      <c r="G11" s="680">
        <f>IF(D11=0,0,(G12*D12+G13*D13)/D11)</f>
        <v>0</v>
      </c>
    </row>
    <row r="12" spans="1:7" ht="12.75" customHeight="1">
      <c r="A12" s="1503"/>
      <c r="B12" s="181" t="s">
        <v>488</v>
      </c>
      <c r="C12" s="301"/>
      <c r="D12" s="301"/>
      <c r="E12" s="301"/>
      <c r="F12" s="301"/>
      <c r="G12" s="301"/>
    </row>
    <row r="13" spans="1:7" ht="12.75" customHeight="1">
      <c r="A13" s="1505"/>
      <c r="B13" s="182" t="s">
        <v>489</v>
      </c>
      <c r="C13" s="301"/>
      <c r="D13" s="301"/>
      <c r="E13" s="301"/>
      <c r="F13" s="301"/>
      <c r="G13" s="301"/>
    </row>
    <row r="14" spans="1:7" ht="12.75" customHeight="1">
      <c r="A14" s="1506"/>
      <c r="B14" s="184" t="s">
        <v>492</v>
      </c>
      <c r="C14" s="679">
        <f>C15+C16</f>
        <v>0</v>
      </c>
      <c r="D14" s="679">
        <f>D15+D16</f>
        <v>0</v>
      </c>
      <c r="E14" s="679">
        <f>E15+E16</f>
        <v>0</v>
      </c>
      <c r="F14" s="679">
        <f>F15+F16</f>
        <v>0</v>
      </c>
      <c r="G14" s="680">
        <f>IF(D14=0,0,(G15*D15+G16*D16)/D14)</f>
        <v>0</v>
      </c>
    </row>
    <row r="15" spans="1:7" ht="12.75" customHeight="1">
      <c r="A15" s="1507"/>
      <c r="B15" s="181" t="s">
        <v>488</v>
      </c>
      <c r="C15" s="301"/>
      <c r="D15" s="301"/>
      <c r="E15" s="301"/>
      <c r="F15" s="301"/>
      <c r="G15" s="301"/>
    </row>
    <row r="16" spans="1:7" ht="12.75" customHeight="1">
      <c r="A16" s="185"/>
      <c r="B16" s="186" t="s">
        <v>489</v>
      </c>
      <c r="C16" s="301"/>
      <c r="D16" s="301"/>
      <c r="E16" s="301"/>
      <c r="F16" s="301"/>
      <c r="G16" s="301"/>
    </row>
    <row r="17" spans="1:7" ht="12.75" customHeight="1">
      <c r="A17" s="1508">
        <v>3</v>
      </c>
      <c r="B17" s="180" t="s">
        <v>493</v>
      </c>
      <c r="C17" s="676">
        <f>C18+C19</f>
        <v>0</v>
      </c>
      <c r="D17" s="676">
        <f>D18+D19</f>
        <v>0</v>
      </c>
      <c r="E17" s="676">
        <f>E18+E19</f>
        <v>0</v>
      </c>
      <c r="F17" s="676">
        <f>F18+F19</f>
        <v>0</v>
      </c>
      <c r="G17" s="677">
        <f>IF(D17=0,0,(G18*D18+G19*D19)/D17)</f>
        <v>0</v>
      </c>
    </row>
    <row r="18" spans="1:7" ht="12.75" customHeight="1">
      <c r="A18" s="1509"/>
      <c r="B18" s="181" t="s">
        <v>488</v>
      </c>
      <c r="C18" s="301"/>
      <c r="D18" s="301"/>
      <c r="E18" s="301"/>
      <c r="F18" s="301"/>
      <c r="G18" s="301"/>
    </row>
    <row r="19" spans="1:7" ht="12.75" customHeight="1">
      <c r="A19" s="187"/>
      <c r="B19" s="188" t="s">
        <v>489</v>
      </c>
      <c r="C19" s="301"/>
      <c r="D19" s="301"/>
      <c r="E19" s="301"/>
      <c r="F19" s="301"/>
      <c r="G19" s="301"/>
    </row>
    <row r="20" spans="1:7" ht="12.75" customHeight="1">
      <c r="A20" s="1502">
        <v>4</v>
      </c>
      <c r="B20" s="180" t="s">
        <v>494</v>
      </c>
      <c r="C20" s="676">
        <f>C21+C22</f>
        <v>0</v>
      </c>
      <c r="D20" s="676">
        <f>D21+D22</f>
        <v>0</v>
      </c>
      <c r="E20" s="676">
        <f>E21+E22</f>
        <v>0</v>
      </c>
      <c r="F20" s="676">
        <f>F21+F22</f>
        <v>0</v>
      </c>
      <c r="G20" s="677">
        <f>IF(D20=0,0,(G21*D21+G22*D22)/D20)</f>
        <v>0</v>
      </c>
    </row>
    <row r="21" spans="1:7" ht="12.75" customHeight="1">
      <c r="A21" s="1503"/>
      <c r="B21" s="181" t="s">
        <v>488</v>
      </c>
      <c r="C21" s="301"/>
      <c r="D21" s="301"/>
      <c r="E21" s="301"/>
      <c r="F21" s="301"/>
      <c r="G21" s="301"/>
    </row>
    <row r="22" spans="1:7" ht="12.75" customHeight="1">
      <c r="A22" s="1505"/>
      <c r="B22" s="182" t="s">
        <v>489</v>
      </c>
      <c r="C22" s="301"/>
      <c r="D22" s="301"/>
      <c r="E22" s="301"/>
      <c r="F22" s="301"/>
      <c r="G22" s="301"/>
    </row>
    <row r="23" spans="1:7" ht="12.75" customHeight="1">
      <c r="A23" s="1502">
        <v>5</v>
      </c>
      <c r="B23" s="180" t="s">
        <v>495</v>
      </c>
      <c r="C23" s="676">
        <f>C24+C25</f>
        <v>0</v>
      </c>
      <c r="D23" s="676">
        <f>D24+D25</f>
        <v>0</v>
      </c>
      <c r="E23" s="676">
        <f>E24+E25</f>
        <v>0</v>
      </c>
      <c r="F23" s="676">
        <f>F24+F25</f>
        <v>0</v>
      </c>
      <c r="G23" s="677">
        <f>IF(D23=0,0,(G24*D24+G25*D25)/D23)</f>
        <v>0</v>
      </c>
    </row>
    <row r="24" spans="1:7" ht="12.75" customHeight="1">
      <c r="A24" s="1503"/>
      <c r="B24" s="181" t="s">
        <v>488</v>
      </c>
      <c r="C24" s="301"/>
      <c r="D24" s="301"/>
      <c r="E24" s="301"/>
      <c r="F24" s="301"/>
      <c r="G24" s="301"/>
    </row>
    <row r="25" spans="1:7" ht="12.75" customHeight="1">
      <c r="A25" s="1505"/>
      <c r="B25" s="182" t="s">
        <v>489</v>
      </c>
      <c r="C25" s="301"/>
      <c r="D25" s="301"/>
      <c r="E25" s="301"/>
      <c r="F25" s="301"/>
      <c r="G25" s="301"/>
    </row>
    <row r="26" spans="1:7" ht="12.75" customHeight="1">
      <c r="A26" s="1502">
        <v>6</v>
      </c>
      <c r="B26" s="180" t="s">
        <v>496</v>
      </c>
      <c r="C26" s="676">
        <f>C27+C28</f>
        <v>0</v>
      </c>
      <c r="D26" s="676">
        <f>D27+D28</f>
        <v>0</v>
      </c>
      <c r="E26" s="676">
        <f>E27+E28</f>
        <v>0</v>
      </c>
      <c r="F26" s="676">
        <f>F27+F28</f>
        <v>0</v>
      </c>
      <c r="G26" s="677">
        <f>IF(D26=0,0,(G27*D27+G28*D28)/D26)</f>
        <v>0</v>
      </c>
    </row>
    <row r="27" spans="1:7" ht="12.75" customHeight="1">
      <c r="A27" s="1503"/>
      <c r="B27" s="181" t="s">
        <v>488</v>
      </c>
      <c r="C27" s="301"/>
      <c r="D27" s="301"/>
      <c r="E27" s="301"/>
      <c r="F27" s="301"/>
      <c r="G27" s="301"/>
    </row>
    <row r="28" spans="1:7" ht="12.75" customHeight="1">
      <c r="A28" s="1505"/>
      <c r="B28" s="182" t="s">
        <v>489</v>
      </c>
      <c r="C28" s="301"/>
      <c r="D28" s="301"/>
      <c r="E28" s="301"/>
      <c r="F28" s="301"/>
      <c r="G28" s="301"/>
    </row>
    <row r="29" spans="1:7" ht="12.75" customHeight="1">
      <c r="A29" s="1502">
        <v>7</v>
      </c>
      <c r="B29" s="189" t="s">
        <v>497</v>
      </c>
      <c r="C29" s="676">
        <f>C30+C31</f>
        <v>0</v>
      </c>
      <c r="D29" s="676">
        <f>D30+D31</f>
        <v>0</v>
      </c>
      <c r="E29" s="676">
        <f>E30+E31</f>
        <v>0</v>
      </c>
      <c r="F29" s="676">
        <f>F30+F31</f>
        <v>0</v>
      </c>
      <c r="G29" s="677">
        <f>IF(D29=0,0,(G30*D30+G31*D31)/D29)</f>
        <v>0</v>
      </c>
    </row>
    <row r="30" spans="1:7" ht="12.75" customHeight="1">
      <c r="A30" s="1503"/>
      <c r="B30" s="181" t="s">
        <v>488</v>
      </c>
      <c r="C30" s="301"/>
      <c r="D30" s="301"/>
      <c r="E30" s="301"/>
      <c r="F30" s="301"/>
      <c r="G30" s="301"/>
    </row>
    <row r="31" spans="1:7" ht="12.75" customHeight="1">
      <c r="A31" s="1503"/>
      <c r="B31" s="182" t="s">
        <v>489</v>
      </c>
      <c r="C31" s="301"/>
      <c r="D31" s="301"/>
      <c r="E31" s="301"/>
      <c r="F31" s="301"/>
      <c r="G31" s="301"/>
    </row>
    <row r="32" spans="1:7" ht="12.75" customHeight="1">
      <c r="A32" s="1502">
        <v>8</v>
      </c>
      <c r="B32" s="629" t="s">
        <v>498</v>
      </c>
      <c r="C32" s="676">
        <f>C33+C34</f>
        <v>0</v>
      </c>
      <c r="D32" s="676">
        <f>D33+D34</f>
        <v>0</v>
      </c>
      <c r="E32" s="676">
        <f>E33+E34</f>
        <v>0</v>
      </c>
      <c r="F32" s="676">
        <f>F33+F34</f>
        <v>0</v>
      </c>
      <c r="G32" s="677">
        <f>IF(D32=0,0,(G33*D33+G34*D34)/D32)</f>
        <v>0</v>
      </c>
    </row>
    <row r="33" spans="1:7" ht="12.75" customHeight="1">
      <c r="A33" s="1503"/>
      <c r="B33" s="630" t="s">
        <v>488</v>
      </c>
      <c r="C33" s="301"/>
      <c r="D33" s="301"/>
      <c r="E33" s="301"/>
      <c r="F33" s="301"/>
      <c r="G33" s="301"/>
    </row>
    <row r="34" spans="1:7" ht="12.75" customHeight="1">
      <c r="A34" s="1503"/>
      <c r="B34" s="631" t="s">
        <v>489</v>
      </c>
      <c r="C34" s="301"/>
      <c r="D34" s="301"/>
      <c r="E34" s="301"/>
      <c r="F34" s="301"/>
      <c r="G34" s="301"/>
    </row>
    <row r="35" spans="1:7" ht="12.75" customHeight="1">
      <c r="A35" s="1503"/>
      <c r="B35" s="1370" t="s">
        <v>839</v>
      </c>
      <c r="C35" s="679">
        <f>C36+C37</f>
        <v>0</v>
      </c>
      <c r="D35" s="679">
        <f>D36+D37</f>
        <v>0</v>
      </c>
      <c r="E35" s="679">
        <f>E36+E37</f>
        <v>0</v>
      </c>
      <c r="F35" s="679">
        <f>F36+F37</f>
        <v>0</v>
      </c>
      <c r="G35" s="679">
        <f>IF(D35=0,0,(G36*D36+G37*D37)/D35)</f>
        <v>0</v>
      </c>
    </row>
    <row r="36" spans="1:7" ht="12.75" customHeight="1">
      <c r="A36" s="1503"/>
      <c r="B36" s="630" t="s">
        <v>488</v>
      </c>
      <c r="C36" s="301"/>
      <c r="D36" s="301"/>
      <c r="E36" s="301"/>
      <c r="F36" s="301"/>
      <c r="G36" s="301"/>
    </row>
    <row r="37" spans="1:7" ht="12.75" customHeight="1">
      <c r="A37" s="1503"/>
      <c r="B37" s="631" t="s">
        <v>489</v>
      </c>
      <c r="C37" s="301"/>
      <c r="D37" s="301"/>
      <c r="E37" s="301"/>
      <c r="F37" s="301"/>
      <c r="G37" s="301"/>
    </row>
    <row r="38" spans="1:7" ht="12.75" customHeight="1">
      <c r="A38" s="1516" t="s">
        <v>840</v>
      </c>
      <c r="B38" s="629" t="s">
        <v>122</v>
      </c>
      <c r="C38" s="676">
        <f>C39+C40</f>
        <v>0</v>
      </c>
      <c r="D38" s="676">
        <f>D39+D40</f>
        <v>0</v>
      </c>
      <c r="E38" s="676">
        <f>E39+E40</f>
        <v>0</v>
      </c>
      <c r="F38" s="676">
        <f>F39+F40</f>
        <v>0</v>
      </c>
      <c r="G38" s="677">
        <f>IF(D38=0,0,(G39*D39+G40*D40)/D38)</f>
        <v>0</v>
      </c>
    </row>
    <row r="39" spans="1:7" ht="12.75" customHeight="1">
      <c r="A39" s="1517"/>
      <c r="B39" s="630" t="s">
        <v>488</v>
      </c>
      <c r="C39" s="301"/>
      <c r="D39" s="301"/>
      <c r="E39" s="301"/>
      <c r="F39" s="301"/>
      <c r="G39" s="301"/>
    </row>
    <row r="40" spans="1:7" ht="12.75" customHeight="1">
      <c r="A40" s="1517"/>
      <c r="B40" s="631" t="s">
        <v>489</v>
      </c>
      <c r="C40" s="301"/>
      <c r="D40" s="301"/>
      <c r="E40" s="301"/>
      <c r="F40" s="301"/>
      <c r="G40" s="301"/>
    </row>
    <row r="41" spans="1:7" ht="12.75" customHeight="1">
      <c r="A41" s="1503"/>
      <c r="B41" s="1370" t="s">
        <v>839</v>
      </c>
      <c r="C41" s="679">
        <f>C42+C43</f>
        <v>0</v>
      </c>
      <c r="D41" s="679">
        <f>D42+D43</f>
        <v>0</v>
      </c>
      <c r="E41" s="679">
        <f>E42+E43</f>
        <v>0</v>
      </c>
      <c r="F41" s="679">
        <f>F42+F43</f>
        <v>0</v>
      </c>
      <c r="G41" s="679">
        <f>IF(D41=0,0,(G42*D42+G43*D43)/D41)</f>
        <v>0</v>
      </c>
    </row>
    <row r="42" spans="1:7" ht="12.75" customHeight="1">
      <c r="A42" s="1503"/>
      <c r="B42" s="630" t="s">
        <v>488</v>
      </c>
      <c r="C42" s="301"/>
      <c r="D42" s="301"/>
      <c r="E42" s="301"/>
      <c r="F42" s="301"/>
      <c r="G42" s="301"/>
    </row>
    <row r="43" spans="1:7" ht="12.75" customHeight="1">
      <c r="A43" s="1505"/>
      <c r="B43" s="631" t="s">
        <v>489</v>
      </c>
      <c r="C43" s="301"/>
      <c r="D43" s="301"/>
      <c r="E43" s="301"/>
      <c r="F43" s="301"/>
      <c r="G43" s="301"/>
    </row>
    <row r="44" spans="1:7" ht="12.75" customHeight="1">
      <c r="A44" s="1503">
        <v>9</v>
      </c>
      <c r="B44" s="180" t="s">
        <v>499</v>
      </c>
      <c r="C44" s="676">
        <f>C45+C46</f>
        <v>0</v>
      </c>
      <c r="D44" s="676">
        <f>D45+D46</f>
        <v>0</v>
      </c>
      <c r="E44" s="676">
        <f>E45+E46</f>
        <v>0</v>
      </c>
      <c r="F44" s="676">
        <f>F45+F46</f>
        <v>0</v>
      </c>
      <c r="G44" s="677">
        <f>IF(D44=0,0,(G45*D45+G46*D46)/D44)</f>
        <v>0</v>
      </c>
    </row>
    <row r="45" spans="1:7" ht="12.75" customHeight="1">
      <c r="A45" s="1503"/>
      <c r="B45" s="181" t="s">
        <v>488</v>
      </c>
      <c r="C45" s="301"/>
      <c r="D45" s="301"/>
      <c r="E45" s="301"/>
      <c r="F45" s="301"/>
      <c r="G45" s="301"/>
    </row>
    <row r="46" spans="1:7" ht="12.75" customHeight="1">
      <c r="A46" s="1505"/>
      <c r="B46" s="182" t="s">
        <v>489</v>
      </c>
      <c r="C46" s="301"/>
      <c r="D46" s="301"/>
      <c r="E46" s="301"/>
      <c r="F46" s="301"/>
      <c r="G46" s="301"/>
    </row>
    <row r="47" spans="1:7" ht="12.75" customHeight="1">
      <c r="A47" s="1506"/>
      <c r="B47" s="190" t="s">
        <v>500</v>
      </c>
      <c r="C47" s="299">
        <f>C7+C10+C17+C20+C23+C26+C29+C32+C38+C44</f>
        <v>0</v>
      </c>
      <c r="D47" s="299">
        <f>D7+D10+D17+D20+D23+D26+D29+D32+D38+D44</f>
        <v>0</v>
      </c>
      <c r="E47" s="299">
        <f>E7+E10+E17+E20+E23+E26+E29+E32+E38+E44</f>
        <v>0</v>
      </c>
      <c r="F47" s="299">
        <f>F7+F10+F17+F20+F23+F26+F29+F32+F38+F44</f>
        <v>0</v>
      </c>
      <c r="G47" s="681">
        <f>IF(D47=0,0,(G48*D48+G49*D49)/D47)</f>
        <v>0</v>
      </c>
    </row>
    <row r="48" spans="1:7" ht="12.75" customHeight="1">
      <c r="A48" s="1507"/>
      <c r="B48" s="195" t="s">
        <v>488</v>
      </c>
      <c r="C48" s="299">
        <f>C8+C12+C15+C18+C21+C24+C27+C30+C33+C39+C45</f>
        <v>0</v>
      </c>
      <c r="D48" s="299">
        <f>D8+D12+D15+D18+D21+D24+D27+D30+D33+D39+D45</f>
        <v>0</v>
      </c>
      <c r="E48" s="299">
        <f>E8+E12+E15+E18+E21+E24+E27+E30+E33+E39+E45</f>
        <v>0</v>
      </c>
      <c r="F48" s="299">
        <f>F8+F12+F15+F18+F21+F24+F27+F30+F33+F39+F45</f>
        <v>0</v>
      </c>
      <c r="G48" s="681">
        <f>IF(D48=0,0,(G8*D8+G12*D12+G15*D15+G18*D18+G21*D21+G24*D24+G27*D27+G30*D30+G33*D33+G39*D39+G45*D45)/D48)</f>
        <v>0</v>
      </c>
    </row>
    <row r="49" spans="1:7" ht="12.75" customHeight="1">
      <c r="A49" s="1510"/>
      <c r="B49" s="196" t="s">
        <v>489</v>
      </c>
      <c r="C49" s="299">
        <f>C9+C13+C19+C16+CC4919+C22+C25+C28+C31+C34+C40+C46</f>
        <v>0</v>
      </c>
      <c r="D49" s="299">
        <f>D9+D13+D19+D16+CD4919+D22+D25+D28+D31+D34+D40+D46</f>
        <v>0</v>
      </c>
      <c r="E49" s="299">
        <f>E9+E13+E19+E16+CE4919+E22+E25+E28+E31+E34+E40+E46</f>
        <v>0</v>
      </c>
      <c r="F49" s="299">
        <f>F9+F13+F19+F16+CF4919+F22+F25+F28+F31+F34+F40+F46</f>
        <v>0</v>
      </c>
      <c r="G49" s="681">
        <f>IF(D49=0,0,(G9*D9+G13*D13+G16*D16+G19*D19+G22*D22+G25*D25+G28*D28+G31*D31+G34*D34+G40*D40+G46*D46)/D49)</f>
        <v>0</v>
      </c>
    </row>
    <row r="50" spans="1:7" ht="12.75">
      <c r="A50" s="33"/>
      <c r="B50" s="29"/>
      <c r="C50" s="29"/>
      <c r="D50" s="191"/>
      <c r="E50" s="191"/>
      <c r="F50" s="192"/>
      <c r="G50" s="193"/>
    </row>
    <row r="51" spans="1:3" ht="12.75">
      <c r="A51" s="33"/>
      <c r="B51" s="29" t="s">
        <v>229</v>
      </c>
      <c r="C51" s="29"/>
    </row>
    <row r="52" spans="1:3" ht="12.75">
      <c r="A52" s="33"/>
      <c r="B52" s="29"/>
      <c r="C52" s="29"/>
    </row>
    <row r="53" spans="1:3" ht="12.75">
      <c r="A53" s="33"/>
      <c r="B53" s="29" t="s">
        <v>229</v>
      </c>
      <c r="C53" s="29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48"/>
  <sheetViews>
    <sheetView view="pageBreakPreview" zoomScale="85" zoomScaleNormal="70" zoomScaleSheetLayoutView="85" zoomScalePageLayoutView="0" workbookViewId="0" topLeftCell="A1">
      <selection activeCell="C23" sqref="C2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13.28125" style="0" customWidth="1"/>
    <col min="4" max="4" width="12.140625" style="0" customWidth="1"/>
  </cols>
  <sheetData>
    <row r="1" spans="1:4" ht="12.75">
      <c r="A1" s="589" t="s">
        <v>869</v>
      </c>
      <c r="B1" s="590"/>
      <c r="C1" s="591"/>
      <c r="D1" s="592"/>
    </row>
    <row r="2" spans="1:4" ht="12.75">
      <c r="A2" s="589" t="s">
        <v>870</v>
      </c>
      <c r="B2" s="590"/>
      <c r="C2" s="590"/>
      <c r="D2" s="592"/>
    </row>
    <row r="3" spans="1:4" ht="15.75">
      <c r="A3" s="593"/>
      <c r="B3" s="1459"/>
      <c r="C3" s="1459"/>
      <c r="D3" s="1459"/>
    </row>
    <row r="4" spans="1:4" ht="15.75">
      <c r="A4" s="593"/>
      <c r="B4" s="593"/>
      <c r="C4" s="576" t="s">
        <v>223</v>
      </c>
      <c r="D4" s="594"/>
    </row>
    <row r="5" spans="1:4" ht="15.75">
      <c r="A5" s="1460" t="s">
        <v>879</v>
      </c>
      <c r="B5" s="1460"/>
      <c r="C5" s="1460"/>
      <c r="D5" s="596"/>
    </row>
    <row r="6" spans="1:4" ht="15.75">
      <c r="A6" s="1460" t="s">
        <v>880</v>
      </c>
      <c r="B6" s="1460"/>
      <c r="C6" s="1460"/>
      <c r="D6" s="596"/>
    </row>
    <row r="7" spans="1:4" ht="15.75">
      <c r="A7" s="595"/>
      <c r="B7" s="595"/>
      <c r="C7" s="595"/>
      <c r="D7" s="596"/>
    </row>
    <row r="8" spans="1:4" ht="15.75">
      <c r="A8" s="1458" t="s">
        <v>881</v>
      </c>
      <c r="B8" s="1458"/>
      <c r="C8" s="597"/>
      <c r="D8" s="597"/>
    </row>
    <row r="9" spans="1:4" ht="15.75">
      <c r="A9" s="598" t="s">
        <v>882</v>
      </c>
      <c r="B9" s="1456"/>
      <c r="C9" s="1456"/>
      <c r="D9" s="597"/>
    </row>
    <row r="10" spans="1:4" ht="15.75">
      <c r="A10" s="598" t="s">
        <v>883</v>
      </c>
      <c r="B10" s="1457"/>
      <c r="C10" s="1457"/>
      <c r="D10" s="597"/>
    </row>
    <row r="11" spans="1:4" ht="15.75">
      <c r="A11" s="598" t="s">
        <v>884</v>
      </c>
      <c r="B11" s="599"/>
      <c r="C11" s="600"/>
      <c r="D11" s="597"/>
    </row>
    <row r="12" spans="1:4" ht="15.75">
      <c r="A12" s="598" t="s">
        <v>885</v>
      </c>
      <c r="B12" s="601"/>
      <c r="C12" s="600"/>
      <c r="D12" s="597"/>
    </row>
    <row r="13" spans="1:4" ht="15.75">
      <c r="A13" s="598"/>
      <c r="B13" s="602"/>
      <c r="C13" s="600"/>
      <c r="D13" s="597"/>
    </row>
    <row r="14" spans="1:4" ht="15.75">
      <c r="A14" s="1458" t="s">
        <v>886</v>
      </c>
      <c r="B14" s="1458"/>
      <c r="C14" s="1458"/>
      <c r="D14" s="597"/>
    </row>
    <row r="15" spans="1:4" ht="15.75">
      <c r="A15" s="598" t="s">
        <v>887</v>
      </c>
      <c r="B15" s="1456"/>
      <c r="C15" s="1456"/>
      <c r="D15" s="597"/>
    </row>
    <row r="16" spans="1:4" ht="15.75">
      <c r="A16" s="598" t="s">
        <v>883</v>
      </c>
      <c r="B16" s="1457"/>
      <c r="C16" s="1457"/>
      <c r="D16" s="597"/>
    </row>
    <row r="17" spans="1:4" ht="15.75">
      <c r="A17" s="598" t="s">
        <v>884</v>
      </c>
      <c r="B17" s="601"/>
      <c r="C17" s="600"/>
      <c r="D17" s="597"/>
    </row>
    <row r="18" spans="1:4" ht="15.75">
      <c r="A18" s="598" t="s">
        <v>885</v>
      </c>
      <c r="B18" s="601"/>
      <c r="C18" s="600"/>
      <c r="D18" s="597"/>
    </row>
    <row r="19" spans="1:4" ht="15.75">
      <c r="A19" s="598"/>
      <c r="B19" s="602"/>
      <c r="C19" s="600"/>
      <c r="D19" s="597"/>
    </row>
    <row r="20" spans="1:4" ht="15.75">
      <c r="A20" s="1458" t="s">
        <v>888</v>
      </c>
      <c r="B20" s="1458"/>
      <c r="C20" s="597"/>
      <c r="D20" s="597"/>
    </row>
    <row r="21" spans="1:4" ht="15.75">
      <c r="A21" s="598" t="s">
        <v>887</v>
      </c>
      <c r="B21" s="1456"/>
      <c r="C21" s="1456"/>
      <c r="D21" s="597"/>
    </row>
    <row r="22" spans="1:4" ht="15.75">
      <c r="A22" s="598" t="s">
        <v>883</v>
      </c>
      <c r="B22" s="1457"/>
      <c r="C22" s="1457"/>
      <c r="D22" s="597"/>
    </row>
    <row r="23" spans="1:4" ht="15.75">
      <c r="A23" s="598" t="s">
        <v>884</v>
      </c>
      <c r="B23" s="601"/>
      <c r="C23" s="600"/>
      <c r="D23" s="597"/>
    </row>
    <row r="24" spans="1:4" ht="15.75">
      <c r="A24" s="598" t="s">
        <v>885</v>
      </c>
      <c r="B24" s="601"/>
      <c r="C24" s="600"/>
      <c r="D24" s="597"/>
    </row>
    <row r="25" spans="1:4" ht="15.75">
      <c r="A25" s="598"/>
      <c r="B25" s="602"/>
      <c r="C25" s="600"/>
      <c r="D25" s="597"/>
    </row>
    <row r="26" spans="1:4" ht="15.75">
      <c r="A26" s="1455" t="s">
        <v>889</v>
      </c>
      <c r="B26" s="1455"/>
      <c r="C26" s="1455"/>
      <c r="D26" s="597"/>
    </row>
    <row r="27" spans="1:4" ht="15.75">
      <c r="A27" s="598" t="s">
        <v>890</v>
      </c>
      <c r="B27" s="1456"/>
      <c r="C27" s="1456"/>
      <c r="D27" s="597"/>
    </row>
    <row r="28" spans="1:4" ht="15.75">
      <c r="A28" s="598" t="s">
        <v>883</v>
      </c>
      <c r="B28" s="1457"/>
      <c r="C28" s="1457"/>
      <c r="D28" s="597"/>
    </row>
    <row r="29" spans="1:4" ht="15.75">
      <c r="A29" s="598" t="s">
        <v>884</v>
      </c>
      <c r="B29" s="601"/>
      <c r="C29" s="600"/>
      <c r="D29" s="597"/>
    </row>
    <row r="30" spans="1:4" ht="15.75">
      <c r="A30" s="598" t="s">
        <v>885</v>
      </c>
      <c r="B30" s="601"/>
      <c r="C30" s="600"/>
      <c r="D30" s="597"/>
    </row>
    <row r="31" spans="1:4" ht="15.75">
      <c r="A31" s="598"/>
      <c r="B31" s="602"/>
      <c r="C31" s="600"/>
      <c r="D31" s="597"/>
    </row>
    <row r="32" spans="1:4" ht="15.75">
      <c r="A32" s="1458" t="s">
        <v>891</v>
      </c>
      <c r="B32" s="1458"/>
      <c r="C32" s="597"/>
      <c r="D32" s="597"/>
    </row>
    <row r="33" spans="1:4" ht="15.75">
      <c r="A33" s="598" t="s">
        <v>890</v>
      </c>
      <c r="B33" s="1456"/>
      <c r="C33" s="1456"/>
      <c r="D33" s="597"/>
    </row>
    <row r="34" spans="1:4" ht="15.75">
      <c r="A34" s="598" t="s">
        <v>883</v>
      </c>
      <c r="B34" s="1457"/>
      <c r="C34" s="1457"/>
      <c r="D34" s="597"/>
    </row>
    <row r="35" spans="1:4" ht="15.75">
      <c r="A35" s="598" t="s">
        <v>884</v>
      </c>
      <c r="B35" s="579"/>
      <c r="C35" s="600"/>
      <c r="D35" s="597"/>
    </row>
    <row r="36" spans="1:4" ht="15.75">
      <c r="A36" s="598" t="s">
        <v>885</v>
      </c>
      <c r="B36" s="601"/>
      <c r="C36" s="600"/>
      <c r="D36" s="597"/>
    </row>
    <row r="37" spans="1:4" ht="15.75">
      <c r="A37" s="598"/>
      <c r="B37" s="602"/>
      <c r="C37" s="600"/>
      <c r="D37" s="597"/>
    </row>
    <row r="38" spans="1:4" ht="15.75">
      <c r="A38" s="1455" t="s">
        <v>892</v>
      </c>
      <c r="B38" s="1455"/>
      <c r="C38" s="1455"/>
      <c r="D38" s="597"/>
    </row>
    <row r="39" spans="1:4" ht="15.75">
      <c r="A39" s="598" t="s">
        <v>890</v>
      </c>
      <c r="B39" s="1456"/>
      <c r="C39" s="1456"/>
      <c r="D39" s="597"/>
    </row>
    <row r="40" spans="1:4" ht="15.75">
      <c r="A40" s="598" t="s">
        <v>883</v>
      </c>
      <c r="B40" s="1457"/>
      <c r="C40" s="1457"/>
      <c r="D40" s="597"/>
    </row>
    <row r="41" spans="1:4" ht="15.75">
      <c r="A41" s="598" t="s">
        <v>884</v>
      </c>
      <c r="B41" s="601"/>
      <c r="C41" s="600"/>
      <c r="D41" s="597"/>
    </row>
    <row r="42" spans="1:4" ht="15.75">
      <c r="A42" s="598" t="s">
        <v>885</v>
      </c>
      <c r="B42" s="601"/>
      <c r="C42" s="600"/>
      <c r="D42" s="597"/>
    </row>
    <row r="43" spans="1:4" ht="15.75">
      <c r="A43" s="1458"/>
      <c r="B43" s="1458"/>
      <c r="C43" s="1458"/>
      <c r="D43" s="597"/>
    </row>
    <row r="44" spans="1:4" ht="15">
      <c r="A44" s="588" t="s">
        <v>893</v>
      </c>
      <c r="B44" s="574"/>
      <c r="C44" s="574"/>
      <c r="D44" s="574"/>
    </row>
    <row r="45" spans="1:4" ht="15">
      <c r="A45" s="1454"/>
      <c r="B45" s="1454"/>
      <c r="C45" s="1454"/>
      <c r="D45" s="647"/>
    </row>
    <row r="46" spans="1:4" ht="15">
      <c r="A46" s="588" t="s">
        <v>893</v>
      </c>
      <c r="B46" s="574"/>
      <c r="C46" s="574"/>
      <c r="D46" s="574"/>
    </row>
    <row r="47" spans="1:4" ht="15.75">
      <c r="A47" s="598"/>
      <c r="B47" s="602"/>
      <c r="C47" s="600"/>
      <c r="D47" s="597"/>
    </row>
    <row r="48" spans="1:4" ht="12.75">
      <c r="A48" s="653"/>
      <c r="B48" s="653"/>
      <c r="C48" s="653"/>
      <c r="D48" s="653"/>
    </row>
  </sheetData>
  <sheetProtection/>
  <mergeCells count="23">
    <mergeCell ref="B3:D3"/>
    <mergeCell ref="A5:C5"/>
    <mergeCell ref="A6:C6"/>
    <mergeCell ref="A8:B8"/>
    <mergeCell ref="A26:C26"/>
    <mergeCell ref="B27:C27"/>
    <mergeCell ref="A32:B32"/>
    <mergeCell ref="B9:C9"/>
    <mergeCell ref="B10:C10"/>
    <mergeCell ref="A14:C14"/>
    <mergeCell ref="B15:C15"/>
    <mergeCell ref="B16:C16"/>
    <mergeCell ref="A20:B20"/>
    <mergeCell ref="B21:C21"/>
    <mergeCell ref="B22:C22"/>
    <mergeCell ref="B28:C28"/>
    <mergeCell ref="A45:C45"/>
    <mergeCell ref="A38:C38"/>
    <mergeCell ref="B39:C39"/>
    <mergeCell ref="B40:C40"/>
    <mergeCell ref="A43:C43"/>
    <mergeCell ref="B33:C33"/>
    <mergeCell ref="B34:C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5" zoomScaleSheetLayoutView="85" zoomScalePageLayoutView="0" workbookViewId="0" topLeftCell="A7">
      <selection activeCell="C34" sqref="C34:G34"/>
    </sheetView>
  </sheetViews>
  <sheetFormatPr defaultColWidth="9.140625" defaultRowHeight="12.75"/>
  <cols>
    <col min="1" max="1" width="9.140625" style="667" customWidth="1"/>
    <col min="2" max="2" width="46.421875" style="667" customWidth="1"/>
    <col min="3" max="6" width="22.28125" style="667" customWidth="1"/>
    <col min="7" max="7" width="17.28125" style="667" bestFit="1" customWidth="1"/>
    <col min="8" max="16384" width="9.140625" style="667" customWidth="1"/>
  </cols>
  <sheetData>
    <row r="1" spans="2:7" ht="12.75">
      <c r="B1" s="131" t="s">
        <v>397</v>
      </c>
      <c r="G1" s="28" t="s">
        <v>223</v>
      </c>
    </row>
    <row r="2" ht="12.75">
      <c r="B2" s="132" t="s">
        <v>786</v>
      </c>
    </row>
    <row r="4" spans="1:7" ht="12.75">
      <c r="A4" s="1504" t="s">
        <v>503</v>
      </c>
      <c r="B4" s="1504"/>
      <c r="C4" s="1504"/>
      <c r="D4" s="1504"/>
      <c r="E4" s="1504"/>
      <c r="F4" s="1504"/>
      <c r="G4" s="1504"/>
    </row>
    <row r="5" spans="1:7" ht="38.25">
      <c r="A5" s="173" t="s">
        <v>481</v>
      </c>
      <c r="B5" s="174" t="s">
        <v>225</v>
      </c>
      <c r="C5" s="175" t="s">
        <v>482</v>
      </c>
      <c r="D5" s="175" t="s">
        <v>483</v>
      </c>
      <c r="E5" s="175" t="s">
        <v>484</v>
      </c>
      <c r="F5" s="175" t="s">
        <v>485</v>
      </c>
      <c r="G5" s="176" t="s">
        <v>486</v>
      </c>
    </row>
    <row r="6" spans="1:7" ht="12.75" customHeight="1">
      <c r="A6" s="177">
        <v>1</v>
      </c>
      <c r="B6" s="178">
        <v>2</v>
      </c>
      <c r="C6" s="177">
        <v>3</v>
      </c>
      <c r="D6" s="177">
        <v>4</v>
      </c>
      <c r="E6" s="177">
        <v>5</v>
      </c>
      <c r="F6" s="177">
        <v>6</v>
      </c>
      <c r="G6" s="179">
        <v>7</v>
      </c>
    </row>
    <row r="7" spans="1:7" ht="12.75" customHeight="1">
      <c r="A7" s="1502">
        <v>1</v>
      </c>
      <c r="B7" s="180" t="s">
        <v>487</v>
      </c>
      <c r="C7" s="676">
        <f>C8+C9</f>
        <v>0</v>
      </c>
      <c r="D7" s="676">
        <f>D8+D9</f>
        <v>0</v>
      </c>
      <c r="E7" s="676">
        <f>E8+E9</f>
        <v>0</v>
      </c>
      <c r="F7" s="676">
        <f>F8+F9</f>
        <v>0</v>
      </c>
      <c r="G7" s="677">
        <f>IF(D7=0,0,(G8*D8+G9*D9)/D7)</f>
        <v>0</v>
      </c>
    </row>
    <row r="8" spans="1:7" ht="12.75" customHeight="1">
      <c r="A8" s="1503"/>
      <c r="B8" s="181" t="s">
        <v>488</v>
      </c>
      <c r="C8" s="301"/>
      <c r="D8" s="301"/>
      <c r="E8" s="301"/>
      <c r="F8" s="301"/>
      <c r="G8" s="301"/>
    </row>
    <row r="9" spans="1:7" ht="12.75" customHeight="1">
      <c r="A9" s="1505"/>
      <c r="B9" s="182" t="s">
        <v>489</v>
      </c>
      <c r="C9" s="301"/>
      <c r="D9" s="301"/>
      <c r="E9" s="301"/>
      <c r="F9" s="301"/>
      <c r="G9" s="301"/>
    </row>
    <row r="10" spans="1:7" ht="12.75" customHeight="1">
      <c r="A10" s="183">
        <v>2</v>
      </c>
      <c r="B10" s="180" t="s">
        <v>490</v>
      </c>
      <c r="C10" s="676">
        <f>C11+C14</f>
        <v>0</v>
      </c>
      <c r="D10" s="676">
        <f>D11+D14</f>
        <v>0</v>
      </c>
      <c r="E10" s="676">
        <f>E11+E14</f>
        <v>0</v>
      </c>
      <c r="F10" s="676">
        <f>F11+F14</f>
        <v>0</v>
      </c>
      <c r="G10" s="677">
        <f>IF(D10=0,0,(G11*D11+G14*D14)/D10)</f>
        <v>0</v>
      </c>
    </row>
    <row r="11" spans="1:7" ht="12.75" customHeight="1">
      <c r="A11" s="1502"/>
      <c r="B11" s="184" t="s">
        <v>491</v>
      </c>
      <c r="C11" s="679">
        <f>C12+C13</f>
        <v>0</v>
      </c>
      <c r="D11" s="679">
        <f>D12+D13</f>
        <v>0</v>
      </c>
      <c r="E11" s="679">
        <f>E12+E13</f>
        <v>0</v>
      </c>
      <c r="F11" s="679">
        <f>F12+F13</f>
        <v>0</v>
      </c>
      <c r="G11" s="680">
        <f>IF(D11=0,0,(G12*D12+G13*D13)/D11)</f>
        <v>0</v>
      </c>
    </row>
    <row r="12" spans="1:7" ht="12.75" customHeight="1">
      <c r="A12" s="1503"/>
      <c r="B12" s="181" t="s">
        <v>488</v>
      </c>
      <c r="C12" s="301"/>
      <c r="D12" s="301"/>
      <c r="E12" s="301"/>
      <c r="F12" s="301"/>
      <c r="G12" s="301"/>
    </row>
    <row r="13" spans="1:7" ht="12.75" customHeight="1">
      <c r="A13" s="1505"/>
      <c r="B13" s="182" t="s">
        <v>489</v>
      </c>
      <c r="C13" s="301"/>
      <c r="D13" s="301"/>
      <c r="E13" s="301"/>
      <c r="F13" s="301"/>
      <c r="G13" s="301"/>
    </row>
    <row r="14" spans="1:7" ht="12.75" customHeight="1">
      <c r="A14" s="1506"/>
      <c r="B14" s="184" t="s">
        <v>492</v>
      </c>
      <c r="C14" s="679">
        <f>C15+C16</f>
        <v>0</v>
      </c>
      <c r="D14" s="679">
        <f>D15+D16</f>
        <v>0</v>
      </c>
      <c r="E14" s="679">
        <f>E15+E16</f>
        <v>0</v>
      </c>
      <c r="F14" s="679">
        <f>F15+F16</f>
        <v>0</v>
      </c>
      <c r="G14" s="680">
        <f>IF(D14=0,0,(G15*D15+G16*D16)/D14)</f>
        <v>0</v>
      </c>
    </row>
    <row r="15" spans="1:7" ht="12.75" customHeight="1">
      <c r="A15" s="1507"/>
      <c r="B15" s="181" t="s">
        <v>488</v>
      </c>
      <c r="C15" s="301"/>
      <c r="D15" s="301"/>
      <c r="E15" s="301"/>
      <c r="F15" s="301"/>
      <c r="G15" s="301"/>
    </row>
    <row r="16" spans="1:7" ht="12.75" customHeight="1">
      <c r="A16" s="185"/>
      <c r="B16" s="186" t="s">
        <v>489</v>
      </c>
      <c r="C16" s="301"/>
      <c r="D16" s="301"/>
      <c r="E16" s="301"/>
      <c r="F16" s="301"/>
      <c r="G16" s="301"/>
    </row>
    <row r="17" spans="1:7" ht="12.75" customHeight="1">
      <c r="A17" s="1508">
        <v>3</v>
      </c>
      <c r="B17" s="180" t="s">
        <v>493</v>
      </c>
      <c r="C17" s="676">
        <f>C18+C19</f>
        <v>0</v>
      </c>
      <c r="D17" s="676">
        <f>D18+D19</f>
        <v>0</v>
      </c>
      <c r="E17" s="676">
        <f>E18+E19</f>
        <v>0</v>
      </c>
      <c r="F17" s="676">
        <f>F18+F19</f>
        <v>0</v>
      </c>
      <c r="G17" s="677">
        <f>IF(D17=0,0,(G18*D18+G19*D19)/D17)</f>
        <v>0</v>
      </c>
    </row>
    <row r="18" spans="1:7" ht="12.75" customHeight="1">
      <c r="A18" s="1509"/>
      <c r="B18" s="181" t="s">
        <v>488</v>
      </c>
      <c r="C18" s="301"/>
      <c r="D18" s="301"/>
      <c r="E18" s="301"/>
      <c r="F18" s="301"/>
      <c r="G18" s="301"/>
    </row>
    <row r="19" spans="1:7" ht="12.75" customHeight="1">
      <c r="A19" s="187"/>
      <c r="B19" s="188" t="s">
        <v>489</v>
      </c>
      <c r="C19" s="301"/>
      <c r="D19" s="301"/>
      <c r="E19" s="301"/>
      <c r="F19" s="301"/>
      <c r="G19" s="301"/>
    </row>
    <row r="20" spans="1:7" ht="12.75" customHeight="1">
      <c r="A20" s="1502">
        <v>4</v>
      </c>
      <c r="B20" s="180" t="s">
        <v>494</v>
      </c>
      <c r="C20" s="676">
        <f>C21+C22</f>
        <v>0</v>
      </c>
      <c r="D20" s="676">
        <f>D21+D22</f>
        <v>0</v>
      </c>
      <c r="E20" s="676">
        <f>E21+E22</f>
        <v>0</v>
      </c>
      <c r="F20" s="676">
        <f>F21+F22</f>
        <v>0</v>
      </c>
      <c r="G20" s="677">
        <f>IF(D20=0,0,(G21*D21+G22*D22)/D20)</f>
        <v>0</v>
      </c>
    </row>
    <row r="21" spans="1:7" ht="12.75" customHeight="1">
      <c r="A21" s="1503"/>
      <c r="B21" s="181" t="s">
        <v>488</v>
      </c>
      <c r="C21" s="301"/>
      <c r="D21" s="301"/>
      <c r="E21" s="301"/>
      <c r="F21" s="301"/>
      <c r="G21" s="301"/>
    </row>
    <row r="22" spans="1:7" ht="12.75" customHeight="1">
      <c r="A22" s="1505"/>
      <c r="B22" s="182" t="s">
        <v>489</v>
      </c>
      <c r="C22" s="301"/>
      <c r="D22" s="301"/>
      <c r="E22" s="301"/>
      <c r="F22" s="301"/>
      <c r="G22" s="301"/>
    </row>
    <row r="23" spans="1:7" ht="12.75" customHeight="1">
      <c r="A23" s="1502">
        <v>5</v>
      </c>
      <c r="B23" s="180" t="s">
        <v>495</v>
      </c>
      <c r="C23" s="676">
        <f>C24+C25</f>
        <v>0</v>
      </c>
      <c r="D23" s="676">
        <f>D24+D25</f>
        <v>0</v>
      </c>
      <c r="E23" s="676">
        <f>E24+E25</f>
        <v>0</v>
      </c>
      <c r="F23" s="676">
        <f>F24+F25</f>
        <v>0</v>
      </c>
      <c r="G23" s="677">
        <f>IF(D23=0,0,(G24*D24+G25*D25)/D23)</f>
        <v>0</v>
      </c>
    </row>
    <row r="24" spans="1:7" ht="12.75" customHeight="1">
      <c r="A24" s="1503"/>
      <c r="B24" s="181" t="s">
        <v>488</v>
      </c>
      <c r="C24" s="301"/>
      <c r="D24" s="301"/>
      <c r="E24" s="301"/>
      <c r="F24" s="301"/>
      <c r="G24" s="301"/>
    </row>
    <row r="25" spans="1:7" ht="12.75" customHeight="1">
      <c r="A25" s="1505"/>
      <c r="B25" s="182" t="s">
        <v>489</v>
      </c>
      <c r="C25" s="301"/>
      <c r="D25" s="301"/>
      <c r="E25" s="301"/>
      <c r="F25" s="301"/>
      <c r="G25" s="301"/>
    </row>
    <row r="26" spans="1:7" ht="12.75" customHeight="1">
      <c r="A26" s="1502">
        <v>6</v>
      </c>
      <c r="B26" s="180" t="s">
        <v>496</v>
      </c>
      <c r="C26" s="676">
        <f>C27+C28</f>
        <v>0</v>
      </c>
      <c r="D26" s="676">
        <f>D27+D28</f>
        <v>0</v>
      </c>
      <c r="E26" s="676">
        <f>E27+E28</f>
        <v>0</v>
      </c>
      <c r="F26" s="676">
        <f>F27+F28</f>
        <v>0</v>
      </c>
      <c r="G26" s="677">
        <f>IF(D26=0,0,(G27*D27+G28*D28)/D26)</f>
        <v>0</v>
      </c>
    </row>
    <row r="27" spans="1:7" ht="12.75" customHeight="1">
      <c r="A27" s="1503"/>
      <c r="B27" s="181" t="s">
        <v>488</v>
      </c>
      <c r="C27" s="301"/>
      <c r="D27" s="301"/>
      <c r="E27" s="301"/>
      <c r="F27" s="301"/>
      <c r="G27" s="301"/>
    </row>
    <row r="28" spans="1:7" ht="12.75" customHeight="1">
      <c r="A28" s="1505"/>
      <c r="B28" s="182" t="s">
        <v>489</v>
      </c>
      <c r="C28" s="301"/>
      <c r="D28" s="301"/>
      <c r="E28" s="301"/>
      <c r="F28" s="301"/>
      <c r="G28" s="301"/>
    </row>
    <row r="29" spans="1:7" ht="12.75" customHeight="1">
      <c r="A29" s="1502">
        <v>7</v>
      </c>
      <c r="B29" s="189" t="s">
        <v>497</v>
      </c>
      <c r="C29" s="676">
        <f>C30+C31</f>
        <v>0</v>
      </c>
      <c r="D29" s="676">
        <f>D30+D31</f>
        <v>0</v>
      </c>
      <c r="E29" s="676">
        <f>E30+E31</f>
        <v>0</v>
      </c>
      <c r="F29" s="676">
        <f>F30+F31</f>
        <v>0</v>
      </c>
      <c r="G29" s="677">
        <f>IF(D29=0,0,(G30*D30+G31*D31)/D29)</f>
        <v>0</v>
      </c>
    </row>
    <row r="30" spans="1:7" ht="12.75" customHeight="1">
      <c r="A30" s="1503"/>
      <c r="B30" s="181" t="s">
        <v>488</v>
      </c>
      <c r="C30" s="301"/>
      <c r="D30" s="301"/>
      <c r="E30" s="301"/>
      <c r="F30" s="301"/>
      <c r="G30" s="301"/>
    </row>
    <row r="31" spans="1:7" ht="12.75" customHeight="1">
      <c r="A31" s="1503"/>
      <c r="B31" s="182" t="s">
        <v>489</v>
      </c>
      <c r="C31" s="301"/>
      <c r="D31" s="301"/>
      <c r="E31" s="301"/>
      <c r="F31" s="301"/>
      <c r="G31" s="301"/>
    </row>
    <row r="32" spans="1:7" ht="12.75" customHeight="1">
      <c r="A32" s="1502">
        <v>8</v>
      </c>
      <c r="B32" s="629" t="s">
        <v>498</v>
      </c>
      <c r="C32" s="676">
        <f>C33+C34</f>
        <v>0</v>
      </c>
      <c r="D32" s="676">
        <f>D33+D34</f>
        <v>0</v>
      </c>
      <c r="E32" s="676">
        <f>E33+E34</f>
        <v>0</v>
      </c>
      <c r="F32" s="676">
        <f>F33+F34</f>
        <v>0</v>
      </c>
      <c r="G32" s="677">
        <f>IF(D32=0,0,(G33*D33+G34*D34)/D32)</f>
        <v>0</v>
      </c>
    </row>
    <row r="33" spans="1:7" ht="12.75" customHeight="1">
      <c r="A33" s="1503"/>
      <c r="B33" s="630" t="s">
        <v>488</v>
      </c>
      <c r="C33" s="301"/>
      <c r="D33" s="301"/>
      <c r="E33" s="301"/>
      <c r="F33" s="301"/>
      <c r="G33" s="301"/>
    </row>
    <row r="34" spans="1:7" ht="12.75" customHeight="1">
      <c r="A34" s="1503"/>
      <c r="B34" s="631" t="s">
        <v>489</v>
      </c>
      <c r="C34" s="301"/>
      <c r="D34" s="301"/>
      <c r="E34" s="301"/>
      <c r="F34" s="301"/>
      <c r="G34" s="301"/>
    </row>
    <row r="35" spans="1:7" ht="12.75" customHeight="1">
      <c r="A35" s="1503"/>
      <c r="B35" s="1370" t="s">
        <v>839</v>
      </c>
      <c r="C35" s="679">
        <f>C36+C37</f>
        <v>0</v>
      </c>
      <c r="D35" s="679">
        <f>D36+D37</f>
        <v>0</v>
      </c>
      <c r="E35" s="679">
        <f>E36+E37</f>
        <v>0</v>
      </c>
      <c r="F35" s="679">
        <f>F36+F37</f>
        <v>0</v>
      </c>
      <c r="G35" s="679">
        <f>IF(D35=0,0,(G36*D36+G37*D37)/D35)</f>
        <v>0</v>
      </c>
    </row>
    <row r="36" spans="1:7" ht="12.75" customHeight="1">
      <c r="A36" s="1503"/>
      <c r="B36" s="630" t="s">
        <v>488</v>
      </c>
      <c r="C36" s="301"/>
      <c r="D36" s="301"/>
      <c r="E36" s="301"/>
      <c r="F36" s="301"/>
      <c r="G36" s="301"/>
    </row>
    <row r="37" spans="1:7" ht="12.75" customHeight="1">
      <c r="A37" s="1503"/>
      <c r="B37" s="631" t="s">
        <v>489</v>
      </c>
      <c r="C37" s="301"/>
      <c r="D37" s="301"/>
      <c r="E37" s="301"/>
      <c r="F37" s="301"/>
      <c r="G37" s="301"/>
    </row>
    <row r="38" spans="1:7" ht="12.75" customHeight="1">
      <c r="A38" s="1516" t="s">
        <v>840</v>
      </c>
      <c r="B38" s="629" t="s">
        <v>122</v>
      </c>
      <c r="C38" s="676">
        <f>C39+C40</f>
        <v>0</v>
      </c>
      <c r="D38" s="676">
        <f>D39+D40</f>
        <v>0</v>
      </c>
      <c r="E38" s="676">
        <f>E39+E40</f>
        <v>0</v>
      </c>
      <c r="F38" s="676">
        <f>F39+F40</f>
        <v>0</v>
      </c>
      <c r="G38" s="677">
        <f>IF(D38=0,0,(G39*D39+G40*D40)/D38)</f>
        <v>0</v>
      </c>
    </row>
    <row r="39" spans="1:7" ht="12.75" customHeight="1">
      <c r="A39" s="1517"/>
      <c r="B39" s="630" t="s">
        <v>488</v>
      </c>
      <c r="C39" s="301"/>
      <c r="D39" s="301"/>
      <c r="E39" s="301"/>
      <c r="F39" s="301"/>
      <c r="G39" s="301"/>
    </row>
    <row r="40" spans="1:7" ht="12.75" customHeight="1">
      <c r="A40" s="1517"/>
      <c r="B40" s="631" t="s">
        <v>489</v>
      </c>
      <c r="C40" s="301"/>
      <c r="D40" s="301"/>
      <c r="E40" s="301"/>
      <c r="F40" s="301"/>
      <c r="G40" s="301"/>
    </row>
    <row r="41" spans="1:7" ht="12.75" customHeight="1">
      <c r="A41" s="1503"/>
      <c r="B41" s="1370" t="s">
        <v>839</v>
      </c>
      <c r="C41" s="679">
        <f>C42+C43</f>
        <v>0</v>
      </c>
      <c r="D41" s="679">
        <f>D42+D43</f>
        <v>0</v>
      </c>
      <c r="E41" s="679">
        <f>E42+E43</f>
        <v>0</v>
      </c>
      <c r="F41" s="679">
        <f>F42+F43</f>
        <v>0</v>
      </c>
      <c r="G41" s="679">
        <f>IF(D41=0,0,(G42*D42+G43*D43)/D41)</f>
        <v>0</v>
      </c>
    </row>
    <row r="42" spans="1:7" ht="12.75" customHeight="1">
      <c r="A42" s="1503"/>
      <c r="B42" s="630" t="s">
        <v>488</v>
      </c>
      <c r="C42" s="301"/>
      <c r="D42" s="301"/>
      <c r="E42" s="301"/>
      <c r="F42" s="301"/>
      <c r="G42" s="301"/>
    </row>
    <row r="43" spans="1:7" ht="12.75" customHeight="1">
      <c r="A43" s="1505"/>
      <c r="B43" s="631" t="s">
        <v>489</v>
      </c>
      <c r="C43" s="301"/>
      <c r="D43" s="301"/>
      <c r="E43" s="301"/>
      <c r="F43" s="301"/>
      <c r="G43" s="301"/>
    </row>
    <row r="44" spans="1:7" ht="12.75" customHeight="1">
      <c r="A44" s="1503">
        <v>9</v>
      </c>
      <c r="B44" s="180" t="s">
        <v>499</v>
      </c>
      <c r="C44" s="676">
        <f>C45+C46</f>
        <v>0</v>
      </c>
      <c r="D44" s="676">
        <f>D45+D46</f>
        <v>0</v>
      </c>
      <c r="E44" s="676">
        <f>E45+E46</f>
        <v>0</v>
      </c>
      <c r="F44" s="676">
        <f>F45+F46</f>
        <v>0</v>
      </c>
      <c r="G44" s="677">
        <f>IF(D44=0,0,(G45*D45+G46*D46)/D44)</f>
        <v>0</v>
      </c>
    </row>
    <row r="45" spans="1:7" ht="12.75" customHeight="1">
      <c r="A45" s="1503"/>
      <c r="B45" s="181" t="s">
        <v>488</v>
      </c>
      <c r="C45" s="301"/>
      <c r="D45" s="301"/>
      <c r="E45" s="301"/>
      <c r="F45" s="301"/>
      <c r="G45" s="301"/>
    </row>
    <row r="46" spans="1:7" ht="12.75" customHeight="1">
      <c r="A46" s="1505"/>
      <c r="B46" s="182" t="s">
        <v>489</v>
      </c>
      <c r="C46" s="301"/>
      <c r="D46" s="301"/>
      <c r="E46" s="301"/>
      <c r="F46" s="301"/>
      <c r="G46" s="301"/>
    </row>
    <row r="47" spans="1:7" ht="12.75" customHeight="1">
      <c r="A47" s="1506"/>
      <c r="B47" s="190" t="s">
        <v>500</v>
      </c>
      <c r="C47" s="299">
        <f>C7+C10+C17+C20+C23+C26+C29+C32+C38+C44</f>
        <v>0</v>
      </c>
      <c r="D47" s="299">
        <f>D7+D10+D17+D20+D23+D26+D29+D32+D38+D44</f>
        <v>0</v>
      </c>
      <c r="E47" s="299">
        <f>E7+E10+E17+E20+E23+E26+E29+E32+E38+E44</f>
        <v>0</v>
      </c>
      <c r="F47" s="299">
        <f>F7+F10+F17+F20+F23+F26+F29+F32+F38+F44</f>
        <v>0</v>
      </c>
      <c r="G47" s="681">
        <f>IF(D47=0,0,(G48*D48+G49*D49)/D47)</f>
        <v>0</v>
      </c>
    </row>
    <row r="48" spans="1:7" ht="12.75" customHeight="1">
      <c r="A48" s="1507"/>
      <c r="B48" s="195" t="s">
        <v>488</v>
      </c>
      <c r="C48" s="299">
        <f>C8+C12+C15+C18+C21+C24+C27+C30+C33+C39+C45</f>
        <v>0</v>
      </c>
      <c r="D48" s="299">
        <f>D8+D12+D15+D18+D21+D24+D27+D30+D33+D39+D45</f>
        <v>0</v>
      </c>
      <c r="E48" s="299">
        <f>E8+E12+E15+E18+E21+E24+E27+E30+E33+E39+E45</f>
        <v>0</v>
      </c>
      <c r="F48" s="299">
        <f>F8+F12+F15+F18+F21+F24+F27+F30+F33+F39+F45</f>
        <v>0</v>
      </c>
      <c r="G48" s="681">
        <f>IF(D48=0,0,(G8*D8+G12*D12+G15*D15+G18*D18+G21*D21+G24*D24+G27*D27+G30*D30+G33*D33+G39*D39+G45*D45)/D48)</f>
        <v>0</v>
      </c>
    </row>
    <row r="49" spans="1:7" ht="12.75" customHeight="1">
      <c r="A49" s="1510"/>
      <c r="B49" s="196" t="s">
        <v>489</v>
      </c>
      <c r="C49" s="299">
        <f>C9+C13+C19+C16+CC4919+C22+C25+C28+C31+C34+C40+C46</f>
        <v>0</v>
      </c>
      <c r="D49" s="299">
        <f>D9+D13+D19+D16+CD4919+D22+D25+D28+D31+D34+D40+D46</f>
        <v>0</v>
      </c>
      <c r="E49" s="299">
        <f>E9+E13+E19+E16+CE4919+E22+E25+E28+E31+E34+E40+E46</f>
        <v>0</v>
      </c>
      <c r="F49" s="299">
        <f>F9+F13+F19+F16+CF4919+F22+F25+F28+F31+F34+F40+F46</f>
        <v>0</v>
      </c>
      <c r="G49" s="681">
        <f>IF(D49=0,0,(G9*D9+G13*D13+G16*D16+G19*D19+G22*D22+G25*D25+G28*D28+G31*D31+G34*D34+G40*D40+G46*D46)/D49)</f>
        <v>0</v>
      </c>
    </row>
    <row r="50" spans="1:7" ht="12.75">
      <c r="A50" s="33"/>
      <c r="B50" s="29"/>
      <c r="C50" s="29"/>
      <c r="D50" s="191"/>
      <c r="E50" s="191"/>
      <c r="F50" s="192"/>
      <c r="G50" s="193"/>
    </row>
    <row r="51" spans="1:3" ht="12.75">
      <c r="A51" s="33"/>
      <c r="B51" s="29" t="s">
        <v>229</v>
      </c>
      <c r="C51" s="29"/>
    </row>
    <row r="52" spans="1:3" ht="12.75">
      <c r="A52" s="33"/>
      <c r="B52" s="29"/>
      <c r="C52" s="29"/>
    </row>
    <row r="53" spans="1:3" ht="12.75">
      <c r="A53" s="33"/>
      <c r="B53" s="29" t="s">
        <v>229</v>
      </c>
      <c r="C53" s="29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7">
      <selection activeCell="B2" sqref="B2"/>
    </sheetView>
  </sheetViews>
  <sheetFormatPr defaultColWidth="9.140625" defaultRowHeight="12.75"/>
  <cols>
    <col min="1" max="1" width="9.140625" style="667" customWidth="1"/>
    <col min="2" max="2" width="46.421875" style="667" customWidth="1"/>
    <col min="3" max="6" width="22.28125" style="667" customWidth="1"/>
    <col min="7" max="7" width="17.28125" style="667" bestFit="1" customWidth="1"/>
    <col min="8" max="16384" width="9.140625" style="667" customWidth="1"/>
  </cols>
  <sheetData>
    <row r="1" spans="2:7" ht="12.75">
      <c r="B1" s="131" t="s">
        <v>397</v>
      </c>
      <c r="G1" s="28" t="s">
        <v>223</v>
      </c>
    </row>
    <row r="2" ht="12.75">
      <c r="B2" s="132" t="s">
        <v>786</v>
      </c>
    </row>
    <row r="4" spans="1:7" ht="12.75">
      <c r="A4" s="1504" t="s">
        <v>504</v>
      </c>
      <c r="B4" s="1504"/>
      <c r="C4" s="1504"/>
      <c r="D4" s="1504"/>
      <c r="E4" s="1504"/>
      <c r="F4" s="1504"/>
      <c r="G4" s="1504"/>
    </row>
    <row r="5" spans="1:7" ht="38.25">
      <c r="A5" s="173" t="s">
        <v>481</v>
      </c>
      <c r="B5" s="174" t="s">
        <v>225</v>
      </c>
      <c r="C5" s="175" t="s">
        <v>482</v>
      </c>
      <c r="D5" s="175" t="s">
        <v>483</v>
      </c>
      <c r="E5" s="175" t="s">
        <v>484</v>
      </c>
      <c r="F5" s="175" t="s">
        <v>485</v>
      </c>
      <c r="G5" s="176" t="s">
        <v>486</v>
      </c>
    </row>
    <row r="6" spans="1:7" ht="12.75" customHeight="1">
      <c r="A6" s="177">
        <v>1</v>
      </c>
      <c r="B6" s="178">
        <v>2</v>
      </c>
      <c r="C6" s="177">
        <v>3</v>
      </c>
      <c r="D6" s="177">
        <v>4</v>
      </c>
      <c r="E6" s="177">
        <v>5</v>
      </c>
      <c r="F6" s="177">
        <v>6</v>
      </c>
      <c r="G6" s="179">
        <v>7</v>
      </c>
    </row>
    <row r="7" spans="1:7" ht="12.75" customHeight="1">
      <c r="A7" s="1502">
        <v>1</v>
      </c>
      <c r="B7" s="180" t="s">
        <v>487</v>
      </c>
      <c r="C7" s="676">
        <f>C8+C9</f>
        <v>0</v>
      </c>
      <c r="D7" s="676">
        <f>D8+D9</f>
        <v>0</v>
      </c>
      <c r="E7" s="676">
        <f>E8+E9</f>
        <v>0</v>
      </c>
      <c r="F7" s="676">
        <f>F8+F9</f>
        <v>0</v>
      </c>
      <c r="G7" s="677">
        <f>IF(D7=0,0,(G8*D8+G9*D9)/D7)</f>
        <v>0</v>
      </c>
    </row>
    <row r="8" spans="1:7" ht="12.75" customHeight="1">
      <c r="A8" s="1503"/>
      <c r="B8" s="181" t="s">
        <v>488</v>
      </c>
      <c r="C8" s="301"/>
      <c r="D8" s="301"/>
      <c r="E8" s="301"/>
      <c r="F8" s="301"/>
      <c r="G8" s="678"/>
    </row>
    <row r="9" spans="1:7" ht="12.75" customHeight="1">
      <c r="A9" s="1505"/>
      <c r="B9" s="182" t="s">
        <v>489</v>
      </c>
      <c r="C9" s="301"/>
      <c r="D9" s="301"/>
      <c r="E9" s="301"/>
      <c r="F9" s="301"/>
      <c r="G9" s="678"/>
    </row>
    <row r="10" spans="1:7" ht="12.75" customHeight="1">
      <c r="A10" s="183">
        <v>2</v>
      </c>
      <c r="B10" s="180" t="s">
        <v>490</v>
      </c>
      <c r="C10" s="676">
        <f>C11+C14</f>
        <v>0</v>
      </c>
      <c r="D10" s="676">
        <f>D11+D14</f>
        <v>0</v>
      </c>
      <c r="E10" s="676">
        <f>E11+E14</f>
        <v>0</v>
      </c>
      <c r="F10" s="676">
        <f>F11+F14</f>
        <v>0</v>
      </c>
      <c r="G10" s="677">
        <f>IF(D10=0,0,(G11*D11+G14*D14)/D10)</f>
        <v>0</v>
      </c>
    </row>
    <row r="11" spans="1:7" ht="12.75" customHeight="1">
      <c r="A11" s="1502"/>
      <c r="B11" s="184" t="s">
        <v>491</v>
      </c>
      <c r="C11" s="679">
        <f>C12+C13</f>
        <v>0</v>
      </c>
      <c r="D11" s="679">
        <f>D12+D13</f>
        <v>0</v>
      </c>
      <c r="E11" s="679">
        <f>E12+E13</f>
        <v>0</v>
      </c>
      <c r="F11" s="679">
        <f>F12+F13</f>
        <v>0</v>
      </c>
      <c r="G11" s="680">
        <f>IF(D11=0,0,(G12*D12+G13*D13)/D11)</f>
        <v>0</v>
      </c>
    </row>
    <row r="12" spans="1:7" ht="12.75" customHeight="1">
      <c r="A12" s="1503"/>
      <c r="B12" s="181" t="s">
        <v>488</v>
      </c>
      <c r="C12" s="301"/>
      <c r="D12" s="301"/>
      <c r="E12" s="301"/>
      <c r="F12" s="301"/>
      <c r="G12" s="678"/>
    </row>
    <row r="13" spans="1:7" ht="12.75" customHeight="1">
      <c r="A13" s="1505"/>
      <c r="B13" s="182" t="s">
        <v>489</v>
      </c>
      <c r="C13" s="301"/>
      <c r="D13" s="301"/>
      <c r="E13" s="301"/>
      <c r="F13" s="301"/>
      <c r="G13" s="678"/>
    </row>
    <row r="14" spans="1:7" ht="12.75" customHeight="1">
      <c r="A14" s="1506"/>
      <c r="B14" s="184" t="s">
        <v>492</v>
      </c>
      <c r="C14" s="679">
        <f>C15+C16</f>
        <v>0</v>
      </c>
      <c r="D14" s="679">
        <f>D15+D16</f>
        <v>0</v>
      </c>
      <c r="E14" s="679">
        <f>E15+E16</f>
        <v>0</v>
      </c>
      <c r="F14" s="679">
        <f>F15+F16</f>
        <v>0</v>
      </c>
      <c r="G14" s="680">
        <f>IF(D14=0,0,(G15*D15+G16*D16)/D14)</f>
        <v>0</v>
      </c>
    </row>
    <row r="15" spans="1:7" ht="12.75" customHeight="1">
      <c r="A15" s="1507"/>
      <c r="B15" s="181" t="s">
        <v>488</v>
      </c>
      <c r="C15" s="301"/>
      <c r="D15" s="301"/>
      <c r="E15" s="301"/>
      <c r="F15" s="301"/>
      <c r="G15" s="678"/>
    </row>
    <row r="16" spans="1:7" ht="12.75" customHeight="1">
      <c r="A16" s="185"/>
      <c r="B16" s="186" t="s">
        <v>489</v>
      </c>
      <c r="C16" s="301"/>
      <c r="D16" s="301"/>
      <c r="E16" s="301"/>
      <c r="F16" s="301"/>
      <c r="G16" s="678"/>
    </row>
    <row r="17" spans="1:7" ht="12.75" customHeight="1">
      <c r="A17" s="1508">
        <v>3</v>
      </c>
      <c r="B17" s="180" t="s">
        <v>493</v>
      </c>
      <c r="C17" s="676">
        <f>C18+C19</f>
        <v>0</v>
      </c>
      <c r="D17" s="676">
        <f>D18+D19</f>
        <v>0</v>
      </c>
      <c r="E17" s="676">
        <f>E18+E19</f>
        <v>0</v>
      </c>
      <c r="F17" s="676">
        <f>F18+F19</f>
        <v>0</v>
      </c>
      <c r="G17" s="677">
        <f>IF(D17=0,0,(G18*D18+G19*D19)/D17)</f>
        <v>0</v>
      </c>
    </row>
    <row r="18" spans="1:7" ht="12.75" customHeight="1">
      <c r="A18" s="1509"/>
      <c r="B18" s="181" t="s">
        <v>488</v>
      </c>
      <c r="C18" s="301"/>
      <c r="D18" s="301"/>
      <c r="E18" s="301"/>
      <c r="F18" s="301"/>
      <c r="G18" s="678"/>
    </row>
    <row r="19" spans="1:7" ht="12.75" customHeight="1">
      <c r="A19" s="187"/>
      <c r="B19" s="188" t="s">
        <v>489</v>
      </c>
      <c r="C19" s="301"/>
      <c r="D19" s="301"/>
      <c r="E19" s="301"/>
      <c r="F19" s="301"/>
      <c r="G19" s="678"/>
    </row>
    <row r="20" spans="1:7" ht="12.75" customHeight="1">
      <c r="A20" s="1502">
        <v>4</v>
      </c>
      <c r="B20" s="180" t="s">
        <v>494</v>
      </c>
      <c r="C20" s="676">
        <f>C21+C22</f>
        <v>0</v>
      </c>
      <c r="D20" s="676">
        <f>D21+D22</f>
        <v>0</v>
      </c>
      <c r="E20" s="676">
        <f>E21+E22</f>
        <v>0</v>
      </c>
      <c r="F20" s="676">
        <f>F21+F22</f>
        <v>0</v>
      </c>
      <c r="G20" s="677">
        <f>IF(D20=0,0,(G21*D21+G22*D22)/D20)</f>
        <v>0</v>
      </c>
    </row>
    <row r="21" spans="1:7" ht="12.75" customHeight="1">
      <c r="A21" s="1503"/>
      <c r="B21" s="181" t="s">
        <v>488</v>
      </c>
      <c r="C21" s="301"/>
      <c r="D21" s="301"/>
      <c r="E21" s="301"/>
      <c r="F21" s="301"/>
      <c r="G21" s="678"/>
    </row>
    <row r="22" spans="1:7" ht="12.75" customHeight="1">
      <c r="A22" s="1505"/>
      <c r="B22" s="182" t="s">
        <v>489</v>
      </c>
      <c r="C22" s="301"/>
      <c r="D22" s="301"/>
      <c r="E22" s="301"/>
      <c r="F22" s="301"/>
      <c r="G22" s="678"/>
    </row>
    <row r="23" spans="1:7" ht="12.75" customHeight="1">
      <c r="A23" s="1502">
        <v>5</v>
      </c>
      <c r="B23" s="180" t="s">
        <v>495</v>
      </c>
      <c r="C23" s="676">
        <f>C24+C25</f>
        <v>0</v>
      </c>
      <c r="D23" s="676">
        <f>D24+D25</f>
        <v>0</v>
      </c>
      <c r="E23" s="676">
        <f>E24+E25</f>
        <v>0</v>
      </c>
      <c r="F23" s="676">
        <f>F24+F25</f>
        <v>0</v>
      </c>
      <c r="G23" s="677">
        <f>IF(D23=0,0,(G24*D24+G25*D25)/D23)</f>
        <v>0</v>
      </c>
    </row>
    <row r="24" spans="1:7" ht="12.75" customHeight="1">
      <c r="A24" s="1503"/>
      <c r="B24" s="181" t="s">
        <v>488</v>
      </c>
      <c r="C24" s="301"/>
      <c r="D24" s="301"/>
      <c r="E24" s="301"/>
      <c r="F24" s="301"/>
      <c r="G24" s="678"/>
    </row>
    <row r="25" spans="1:7" ht="12.75" customHeight="1">
      <c r="A25" s="1505"/>
      <c r="B25" s="182" t="s">
        <v>489</v>
      </c>
      <c r="C25" s="301"/>
      <c r="D25" s="301"/>
      <c r="E25" s="301"/>
      <c r="F25" s="301"/>
      <c r="G25" s="678"/>
    </row>
    <row r="26" spans="1:7" ht="12.75" customHeight="1">
      <c r="A26" s="1502">
        <v>6</v>
      </c>
      <c r="B26" s="180" t="s">
        <v>496</v>
      </c>
      <c r="C26" s="676">
        <f>C27+C28</f>
        <v>0</v>
      </c>
      <c r="D26" s="676">
        <f>D27+D28</f>
        <v>0</v>
      </c>
      <c r="E26" s="676">
        <f>E27+E28</f>
        <v>0</v>
      </c>
      <c r="F26" s="676">
        <f>F27+F28</f>
        <v>0</v>
      </c>
      <c r="G26" s="677">
        <f>IF(D26=0,0,(G27*D27+G28*D28)/D26)</f>
        <v>0</v>
      </c>
    </row>
    <row r="27" spans="1:7" ht="12.75" customHeight="1">
      <c r="A27" s="1503"/>
      <c r="B27" s="181" t="s">
        <v>488</v>
      </c>
      <c r="C27" s="301"/>
      <c r="D27" s="301"/>
      <c r="E27" s="301"/>
      <c r="F27" s="301"/>
      <c r="G27" s="678"/>
    </row>
    <row r="28" spans="1:7" ht="12.75" customHeight="1">
      <c r="A28" s="1505"/>
      <c r="B28" s="182" t="s">
        <v>489</v>
      </c>
      <c r="C28" s="301"/>
      <c r="D28" s="301"/>
      <c r="E28" s="301"/>
      <c r="F28" s="301"/>
      <c r="G28" s="678"/>
    </row>
    <row r="29" spans="1:7" ht="12.75" customHeight="1">
      <c r="A29" s="1502">
        <v>7</v>
      </c>
      <c r="B29" s="189" t="s">
        <v>497</v>
      </c>
      <c r="C29" s="676">
        <f>C30+C31</f>
        <v>0</v>
      </c>
      <c r="D29" s="676">
        <f>D30+D31</f>
        <v>0</v>
      </c>
      <c r="E29" s="676">
        <f>E30+E31</f>
        <v>0</v>
      </c>
      <c r="F29" s="676">
        <f>F30+F31</f>
        <v>0</v>
      </c>
      <c r="G29" s="677">
        <f>IF(D29=0,0,(G30*D30+G31*D31)/D29)</f>
        <v>0</v>
      </c>
    </row>
    <row r="30" spans="1:7" ht="12.75" customHeight="1">
      <c r="A30" s="1503"/>
      <c r="B30" s="181" t="s">
        <v>488</v>
      </c>
      <c r="C30" s="301"/>
      <c r="D30" s="301"/>
      <c r="E30" s="301"/>
      <c r="F30" s="301"/>
      <c r="G30" s="678"/>
    </row>
    <row r="31" spans="1:7" ht="12.75" customHeight="1">
      <c r="A31" s="1503"/>
      <c r="B31" s="182" t="s">
        <v>489</v>
      </c>
      <c r="C31" s="301"/>
      <c r="D31" s="301"/>
      <c r="E31" s="301"/>
      <c r="F31" s="301"/>
      <c r="G31" s="678"/>
    </row>
    <row r="32" spans="1:7" ht="12.75" customHeight="1">
      <c r="A32" s="1502">
        <v>8</v>
      </c>
      <c r="B32" s="629" t="s">
        <v>498</v>
      </c>
      <c r="C32" s="676">
        <f>C33+C34</f>
        <v>0</v>
      </c>
      <c r="D32" s="676">
        <f>D33+D34</f>
        <v>0</v>
      </c>
      <c r="E32" s="676">
        <f>E33+E34</f>
        <v>0</v>
      </c>
      <c r="F32" s="676">
        <f>F33+F34</f>
        <v>0</v>
      </c>
      <c r="G32" s="677">
        <f>IF(D32=0,0,(G33*D33+G34*D34)/D32)</f>
        <v>0</v>
      </c>
    </row>
    <row r="33" spans="1:7" ht="12.75" customHeight="1">
      <c r="A33" s="1503"/>
      <c r="B33" s="630" t="s">
        <v>488</v>
      </c>
      <c r="C33" s="301"/>
      <c r="D33" s="301"/>
      <c r="E33" s="301"/>
      <c r="F33" s="301"/>
      <c r="G33" s="678"/>
    </row>
    <row r="34" spans="1:7" ht="12.75" customHeight="1">
      <c r="A34" s="1503"/>
      <c r="B34" s="631" t="s">
        <v>489</v>
      </c>
      <c r="C34" s="301"/>
      <c r="D34" s="301"/>
      <c r="E34" s="301"/>
      <c r="F34" s="301"/>
      <c r="G34" s="678"/>
    </row>
    <row r="35" spans="1:7" ht="12.75" customHeight="1">
      <c r="A35" s="1503"/>
      <c r="B35" s="1370" t="s">
        <v>839</v>
      </c>
      <c r="C35" s="679">
        <f>C36+C37</f>
        <v>0</v>
      </c>
      <c r="D35" s="679">
        <f>D36+D37</f>
        <v>0</v>
      </c>
      <c r="E35" s="679">
        <f>E36+E37</f>
        <v>0</v>
      </c>
      <c r="F35" s="679">
        <f>F36+F37</f>
        <v>0</v>
      </c>
      <c r="G35" s="679">
        <f>IF(D35=0,0,(G36*D36+G37*D37)/D35)</f>
        <v>0</v>
      </c>
    </row>
    <row r="36" spans="1:7" ht="12.75" customHeight="1">
      <c r="A36" s="1503"/>
      <c r="B36" s="630" t="s">
        <v>488</v>
      </c>
      <c r="C36" s="301"/>
      <c r="D36" s="301"/>
      <c r="E36" s="301"/>
      <c r="F36" s="301"/>
      <c r="G36" s="678"/>
    </row>
    <row r="37" spans="1:7" ht="12.75" customHeight="1">
      <c r="A37" s="1503"/>
      <c r="B37" s="631" t="s">
        <v>489</v>
      </c>
      <c r="C37" s="301"/>
      <c r="D37" s="301"/>
      <c r="E37" s="301"/>
      <c r="F37" s="301"/>
      <c r="G37" s="678"/>
    </row>
    <row r="38" spans="1:7" ht="12.75" customHeight="1">
      <c r="A38" s="1516" t="s">
        <v>840</v>
      </c>
      <c r="B38" s="629" t="s">
        <v>122</v>
      </c>
      <c r="C38" s="676">
        <f>C39+C40</f>
        <v>0</v>
      </c>
      <c r="D38" s="676">
        <f>D39+D40</f>
        <v>0</v>
      </c>
      <c r="E38" s="676">
        <f>E39+E40</f>
        <v>0</v>
      </c>
      <c r="F38" s="676">
        <f>F39+F40</f>
        <v>0</v>
      </c>
      <c r="G38" s="677">
        <f>IF(D38=0,0,(G39*D39+G40*D40)/D38)</f>
        <v>0</v>
      </c>
    </row>
    <row r="39" spans="1:7" ht="12.75" customHeight="1">
      <c r="A39" s="1517"/>
      <c r="B39" s="630" t="s">
        <v>488</v>
      </c>
      <c r="C39" s="301"/>
      <c r="D39" s="301"/>
      <c r="E39" s="301"/>
      <c r="F39" s="301"/>
      <c r="G39" s="678"/>
    </row>
    <row r="40" spans="1:7" ht="12.75" customHeight="1">
      <c r="A40" s="1517"/>
      <c r="B40" s="631" t="s">
        <v>489</v>
      </c>
      <c r="C40" s="301"/>
      <c r="D40" s="301"/>
      <c r="E40" s="301"/>
      <c r="F40" s="301"/>
      <c r="G40" s="678"/>
    </row>
    <row r="41" spans="1:7" ht="12.75" customHeight="1">
      <c r="A41" s="1503"/>
      <c r="B41" s="1370" t="s">
        <v>839</v>
      </c>
      <c r="C41" s="679">
        <f>C42+C43</f>
        <v>0</v>
      </c>
      <c r="D41" s="679">
        <f>D42+D43</f>
        <v>0</v>
      </c>
      <c r="E41" s="679">
        <f>E42+E43</f>
        <v>0</v>
      </c>
      <c r="F41" s="679">
        <f>F42+F43</f>
        <v>0</v>
      </c>
      <c r="G41" s="679">
        <f>IF(D41=0,0,(G42*D42+G43*D43)/D41)</f>
        <v>0</v>
      </c>
    </row>
    <row r="42" spans="1:7" ht="12.75" customHeight="1">
      <c r="A42" s="1503"/>
      <c r="B42" s="630" t="s">
        <v>488</v>
      </c>
      <c r="C42" s="301"/>
      <c r="D42" s="301"/>
      <c r="E42" s="301"/>
      <c r="F42" s="301"/>
      <c r="G42" s="678"/>
    </row>
    <row r="43" spans="1:7" ht="12.75" customHeight="1">
      <c r="A43" s="1505"/>
      <c r="B43" s="631" t="s">
        <v>489</v>
      </c>
      <c r="C43" s="301"/>
      <c r="D43" s="301"/>
      <c r="E43" s="301"/>
      <c r="F43" s="301"/>
      <c r="G43" s="678"/>
    </row>
    <row r="44" spans="1:7" ht="12.75" customHeight="1">
      <c r="A44" s="1503">
        <v>9</v>
      </c>
      <c r="B44" s="180" t="s">
        <v>499</v>
      </c>
      <c r="C44" s="676">
        <f>C45+C46</f>
        <v>0</v>
      </c>
      <c r="D44" s="676">
        <f>D45+D46</f>
        <v>0</v>
      </c>
      <c r="E44" s="676">
        <f>E45+E46</f>
        <v>0</v>
      </c>
      <c r="F44" s="676">
        <f>F45+F46</f>
        <v>0</v>
      </c>
      <c r="G44" s="677">
        <f>IF(D44=0,0,(G45*D45+G46*D46)/D44)</f>
        <v>0</v>
      </c>
    </row>
    <row r="45" spans="1:7" ht="12.75" customHeight="1">
      <c r="A45" s="1503"/>
      <c r="B45" s="181" t="s">
        <v>488</v>
      </c>
      <c r="C45" s="301"/>
      <c r="D45" s="301"/>
      <c r="E45" s="301"/>
      <c r="F45" s="301"/>
      <c r="G45" s="678"/>
    </row>
    <row r="46" spans="1:7" ht="12.75" customHeight="1">
      <c r="A46" s="1505"/>
      <c r="B46" s="182" t="s">
        <v>489</v>
      </c>
      <c r="C46" s="301"/>
      <c r="D46" s="301"/>
      <c r="E46" s="301"/>
      <c r="F46" s="301"/>
      <c r="G46" s="678"/>
    </row>
    <row r="47" spans="1:7" ht="12.75" customHeight="1">
      <c r="A47" s="1506"/>
      <c r="B47" s="190" t="s">
        <v>500</v>
      </c>
      <c r="C47" s="299">
        <f>C7+C10+C17+C20+C23+C26+C29+C32+C38+C44</f>
        <v>0</v>
      </c>
      <c r="D47" s="299">
        <f>D7+D10+D17+D20+D23+D26+D29+D32+D38+D44</f>
        <v>0</v>
      </c>
      <c r="E47" s="299">
        <f>E7+E10+E17+E20+E23+E26+E29+E32+E38+E44</f>
        <v>0</v>
      </c>
      <c r="F47" s="299">
        <f>F7+F10+F17+F20+F23+F26+F29+F32+F38+F44</f>
        <v>0</v>
      </c>
      <c r="G47" s="681">
        <f>IF(D47=0,0,(G48*D48+G49*D49)/D47)</f>
        <v>0</v>
      </c>
    </row>
    <row r="48" spans="1:7" ht="12.75" customHeight="1">
      <c r="A48" s="1507"/>
      <c r="B48" s="195" t="s">
        <v>488</v>
      </c>
      <c r="C48" s="299">
        <f>C8+C12+C15+C18+C21+C24+C27+C30+C33+C39+C45</f>
        <v>0</v>
      </c>
      <c r="D48" s="299">
        <f>D8+D12+D15+D18+D21+D24+D27+D30+D33+D39+D45</f>
        <v>0</v>
      </c>
      <c r="E48" s="299">
        <f>E8+E12+E15+E18+E21+E24+E27+E30+E33+E39+E45</f>
        <v>0</v>
      </c>
      <c r="F48" s="299">
        <f>F8+F12+F15+F18+F21+F24+F27+F30+F33+F39+F45</f>
        <v>0</v>
      </c>
      <c r="G48" s="681">
        <f>IF(D48=0,0,(G8*D8+G12*D12+G15*D15+G18*D18+G21*D21+G24*D24+G27*D27+G30*D30+G33*D33+G39*D39+G45*D45)/D48)</f>
        <v>0</v>
      </c>
    </row>
    <row r="49" spans="1:7" ht="12.75" customHeight="1">
      <c r="A49" s="1510"/>
      <c r="B49" s="196" t="s">
        <v>489</v>
      </c>
      <c r="C49" s="299">
        <f>C9+C13+C19+C16+CC4919+C22+C25+C28+C31+C34+C40+C46</f>
        <v>0</v>
      </c>
      <c r="D49" s="299">
        <f>D9+D13+D19+D16+CD4919+D22+D25+D28+D31+D34+D40+D46</f>
        <v>0</v>
      </c>
      <c r="E49" s="299">
        <f>E9+E13+E19+E16+CE4919+E22+E25+E28+E31+E34+E40+E46</f>
        <v>0</v>
      </c>
      <c r="F49" s="299">
        <f>F9+F13+F19+F16+CF4919+F22+F25+F28+F31+F34+F40+F46</f>
        <v>0</v>
      </c>
      <c r="G49" s="681">
        <f>IF(D49=0,0,(G9*D9+G13*D13+G16*D16+G19*D19+G22*D22+G25*D25+G28*D28+G31*D31+G34*D34+G40*D40+G46*D46)/D49)</f>
        <v>0</v>
      </c>
    </row>
    <row r="50" spans="1:7" ht="12.75">
      <c r="A50" s="33"/>
      <c r="B50" s="29"/>
      <c r="C50" s="29"/>
      <c r="D50" s="191"/>
      <c r="E50" s="191"/>
      <c r="F50" s="192"/>
      <c r="G50" s="193"/>
    </row>
    <row r="51" spans="1:3" ht="12.75">
      <c r="A51" s="33"/>
      <c r="B51" s="29" t="s">
        <v>229</v>
      </c>
      <c r="C51" s="29"/>
    </row>
    <row r="52" spans="1:3" ht="12.75">
      <c r="A52" s="33"/>
      <c r="B52" s="29"/>
      <c r="C52" s="29"/>
    </row>
    <row r="53" spans="1:3" ht="12.75">
      <c r="A53" s="33"/>
      <c r="B53" s="29" t="s">
        <v>229</v>
      </c>
      <c r="C53" s="29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B2" sqref="B2"/>
    </sheetView>
  </sheetViews>
  <sheetFormatPr defaultColWidth="9.140625" defaultRowHeight="12.75"/>
  <cols>
    <col min="1" max="1" width="9.140625" style="667" customWidth="1"/>
    <col min="2" max="2" width="46.421875" style="667" customWidth="1"/>
    <col min="3" max="6" width="22.28125" style="667" customWidth="1"/>
    <col min="7" max="7" width="17.28125" style="667" bestFit="1" customWidth="1"/>
    <col min="8" max="16384" width="9.140625" style="667" customWidth="1"/>
  </cols>
  <sheetData>
    <row r="1" spans="2:7" ht="12.75">
      <c r="B1" s="131" t="s">
        <v>397</v>
      </c>
      <c r="G1" s="28" t="s">
        <v>223</v>
      </c>
    </row>
    <row r="2" ht="12.75">
      <c r="B2" s="132" t="s">
        <v>786</v>
      </c>
    </row>
    <row r="4" spans="1:7" ht="12.75">
      <c r="A4" s="1504" t="s">
        <v>506</v>
      </c>
      <c r="B4" s="1504"/>
      <c r="C4" s="1504"/>
      <c r="D4" s="1504"/>
      <c r="E4" s="1504"/>
      <c r="F4" s="1504"/>
      <c r="G4" s="1504"/>
    </row>
    <row r="5" spans="1:7" ht="38.25">
      <c r="A5" s="173" t="s">
        <v>481</v>
      </c>
      <c r="B5" s="174" t="s">
        <v>225</v>
      </c>
      <c r="C5" s="175" t="s">
        <v>482</v>
      </c>
      <c r="D5" s="175" t="s">
        <v>483</v>
      </c>
      <c r="E5" s="175" t="s">
        <v>484</v>
      </c>
      <c r="F5" s="175" t="s">
        <v>485</v>
      </c>
      <c r="G5" s="176" t="s">
        <v>486</v>
      </c>
    </row>
    <row r="6" spans="1:7" ht="12.75" customHeight="1">
      <c r="A6" s="177">
        <v>1</v>
      </c>
      <c r="B6" s="178">
        <v>2</v>
      </c>
      <c r="C6" s="177">
        <v>3</v>
      </c>
      <c r="D6" s="177">
        <v>4</v>
      </c>
      <c r="E6" s="177">
        <v>5</v>
      </c>
      <c r="F6" s="177">
        <v>6</v>
      </c>
      <c r="G6" s="179">
        <v>7</v>
      </c>
    </row>
    <row r="7" spans="1:7" ht="12.75" customHeight="1">
      <c r="A7" s="1502">
        <v>1</v>
      </c>
      <c r="B7" s="180" t="s">
        <v>487</v>
      </c>
      <c r="C7" s="676">
        <f>C8+C9</f>
        <v>0</v>
      </c>
      <c r="D7" s="676">
        <f>D8+D9</f>
        <v>0</v>
      </c>
      <c r="E7" s="676">
        <f>E8+E9</f>
        <v>0</v>
      </c>
      <c r="F7" s="676">
        <f>F8+F9</f>
        <v>0</v>
      </c>
      <c r="G7" s="677">
        <f>IF(D7=0,0,(G8*D8+G9*D9)/D7)</f>
        <v>0</v>
      </c>
    </row>
    <row r="8" spans="1:7" ht="12.75" customHeight="1">
      <c r="A8" s="1503"/>
      <c r="B8" s="181" t="s">
        <v>488</v>
      </c>
      <c r="C8" s="301"/>
      <c r="D8" s="301"/>
      <c r="E8" s="301"/>
      <c r="F8" s="301"/>
      <c r="G8" s="678"/>
    </row>
    <row r="9" spans="1:7" ht="12.75" customHeight="1">
      <c r="A9" s="1505"/>
      <c r="B9" s="182" t="s">
        <v>489</v>
      </c>
      <c r="C9" s="301"/>
      <c r="D9" s="301"/>
      <c r="E9" s="301"/>
      <c r="F9" s="301"/>
      <c r="G9" s="678"/>
    </row>
    <row r="10" spans="1:7" ht="12.75" customHeight="1">
      <c r="A10" s="183">
        <v>2</v>
      </c>
      <c r="B10" s="180" t="s">
        <v>490</v>
      </c>
      <c r="C10" s="676">
        <f>C11+C14</f>
        <v>0</v>
      </c>
      <c r="D10" s="676">
        <f>D11+D14</f>
        <v>0</v>
      </c>
      <c r="E10" s="676">
        <f>E11+E14</f>
        <v>0</v>
      </c>
      <c r="F10" s="676">
        <f>F11+F14</f>
        <v>0</v>
      </c>
      <c r="G10" s="677">
        <f>IF(D10=0,0,(G11*D11+G14*D14)/D10)</f>
        <v>0</v>
      </c>
    </row>
    <row r="11" spans="1:7" ht="12.75" customHeight="1">
      <c r="A11" s="1502"/>
      <c r="B11" s="184" t="s">
        <v>491</v>
      </c>
      <c r="C11" s="679">
        <f>C12+C13</f>
        <v>0</v>
      </c>
      <c r="D11" s="679">
        <f>D12+D13</f>
        <v>0</v>
      </c>
      <c r="E11" s="679">
        <f>E12+E13</f>
        <v>0</v>
      </c>
      <c r="F11" s="679">
        <f>F12+F13</f>
        <v>0</v>
      </c>
      <c r="G11" s="680">
        <f>IF(D11=0,0,(G12*D12+G13*D13)/D11)</f>
        <v>0</v>
      </c>
    </row>
    <row r="12" spans="1:7" ht="12.75" customHeight="1">
      <c r="A12" s="1503"/>
      <c r="B12" s="181" t="s">
        <v>488</v>
      </c>
      <c r="C12" s="301"/>
      <c r="D12" s="301"/>
      <c r="E12" s="301"/>
      <c r="F12" s="301"/>
      <c r="G12" s="678"/>
    </row>
    <row r="13" spans="1:7" ht="12.75" customHeight="1">
      <c r="A13" s="1505"/>
      <c r="B13" s="182" t="s">
        <v>489</v>
      </c>
      <c r="C13" s="301"/>
      <c r="D13" s="301"/>
      <c r="E13" s="301"/>
      <c r="F13" s="301"/>
      <c r="G13" s="678"/>
    </row>
    <row r="14" spans="1:7" ht="12.75" customHeight="1">
      <c r="A14" s="1506"/>
      <c r="B14" s="184" t="s">
        <v>492</v>
      </c>
      <c r="C14" s="679">
        <f>C15+C16</f>
        <v>0</v>
      </c>
      <c r="D14" s="679">
        <f>D15+D16</f>
        <v>0</v>
      </c>
      <c r="E14" s="679">
        <f>E15+E16</f>
        <v>0</v>
      </c>
      <c r="F14" s="679">
        <f>F15+F16</f>
        <v>0</v>
      </c>
      <c r="G14" s="680">
        <f>IF(D14=0,0,(G15*D15+G16*D16)/D14)</f>
        <v>0</v>
      </c>
    </row>
    <row r="15" spans="1:7" ht="12.75" customHeight="1">
      <c r="A15" s="1507"/>
      <c r="B15" s="181" t="s">
        <v>488</v>
      </c>
      <c r="C15" s="301"/>
      <c r="D15" s="301"/>
      <c r="E15" s="301"/>
      <c r="F15" s="301"/>
      <c r="G15" s="678"/>
    </row>
    <row r="16" spans="1:7" ht="12.75" customHeight="1">
      <c r="A16" s="185"/>
      <c r="B16" s="186" t="s">
        <v>489</v>
      </c>
      <c r="C16" s="301"/>
      <c r="D16" s="301"/>
      <c r="E16" s="301"/>
      <c r="F16" s="301"/>
      <c r="G16" s="678"/>
    </row>
    <row r="17" spans="1:7" ht="12.75" customHeight="1">
      <c r="A17" s="1508">
        <v>3</v>
      </c>
      <c r="B17" s="180" t="s">
        <v>493</v>
      </c>
      <c r="C17" s="676">
        <f>C18+C19</f>
        <v>0</v>
      </c>
      <c r="D17" s="676">
        <f>D18+D19</f>
        <v>0</v>
      </c>
      <c r="E17" s="676">
        <f>E18+E19</f>
        <v>0</v>
      </c>
      <c r="F17" s="676">
        <f>F18+F19</f>
        <v>0</v>
      </c>
      <c r="G17" s="677">
        <f>IF(D17=0,0,(G18*D18+G19*D19)/D17)</f>
        <v>0</v>
      </c>
    </row>
    <row r="18" spans="1:7" ht="12.75" customHeight="1">
      <c r="A18" s="1509"/>
      <c r="B18" s="181" t="s">
        <v>488</v>
      </c>
      <c r="C18" s="301"/>
      <c r="D18" s="301"/>
      <c r="E18" s="301"/>
      <c r="F18" s="301"/>
      <c r="G18" s="678"/>
    </row>
    <row r="19" spans="1:7" ht="12.75" customHeight="1">
      <c r="A19" s="187"/>
      <c r="B19" s="188" t="s">
        <v>489</v>
      </c>
      <c r="C19" s="301"/>
      <c r="D19" s="301"/>
      <c r="E19" s="301"/>
      <c r="F19" s="301"/>
      <c r="G19" s="678"/>
    </row>
    <row r="20" spans="1:7" ht="12.75" customHeight="1">
      <c r="A20" s="1502">
        <v>4</v>
      </c>
      <c r="B20" s="180" t="s">
        <v>494</v>
      </c>
      <c r="C20" s="676">
        <f>C21+C22</f>
        <v>0</v>
      </c>
      <c r="D20" s="676">
        <f>D21+D22</f>
        <v>0</v>
      </c>
      <c r="E20" s="676">
        <f>E21+E22</f>
        <v>0</v>
      </c>
      <c r="F20" s="676">
        <f>F21+F22</f>
        <v>0</v>
      </c>
      <c r="G20" s="677">
        <f>IF(D20=0,0,(G21*D21+G22*D22)/D20)</f>
        <v>0</v>
      </c>
    </row>
    <row r="21" spans="1:7" ht="12.75" customHeight="1">
      <c r="A21" s="1503"/>
      <c r="B21" s="181" t="s">
        <v>488</v>
      </c>
      <c r="C21" s="301"/>
      <c r="D21" s="301"/>
      <c r="E21" s="301"/>
      <c r="F21" s="301"/>
      <c r="G21" s="678"/>
    </row>
    <row r="22" spans="1:7" ht="12.75" customHeight="1">
      <c r="A22" s="1505"/>
      <c r="B22" s="182" t="s">
        <v>489</v>
      </c>
      <c r="C22" s="301"/>
      <c r="D22" s="301"/>
      <c r="E22" s="301"/>
      <c r="F22" s="301"/>
      <c r="G22" s="678"/>
    </row>
    <row r="23" spans="1:7" ht="12.75" customHeight="1">
      <c r="A23" s="1502">
        <v>5</v>
      </c>
      <c r="B23" s="180" t="s">
        <v>495</v>
      </c>
      <c r="C23" s="676">
        <f>C24+C25</f>
        <v>0</v>
      </c>
      <c r="D23" s="676">
        <f>D24+D25</f>
        <v>0</v>
      </c>
      <c r="E23" s="676">
        <f>E24+E25</f>
        <v>0</v>
      </c>
      <c r="F23" s="676">
        <f>F24+F25</f>
        <v>0</v>
      </c>
      <c r="G23" s="677">
        <f>IF(D23=0,0,(G24*D24+G25*D25)/D23)</f>
        <v>0</v>
      </c>
    </row>
    <row r="24" spans="1:7" ht="12.75" customHeight="1">
      <c r="A24" s="1503"/>
      <c r="B24" s="181" t="s">
        <v>488</v>
      </c>
      <c r="C24" s="301"/>
      <c r="D24" s="301"/>
      <c r="E24" s="301"/>
      <c r="F24" s="301"/>
      <c r="G24" s="678"/>
    </row>
    <row r="25" spans="1:7" ht="12.75" customHeight="1">
      <c r="A25" s="1505"/>
      <c r="B25" s="182" t="s">
        <v>489</v>
      </c>
      <c r="C25" s="301"/>
      <c r="D25" s="301"/>
      <c r="E25" s="301"/>
      <c r="F25" s="301"/>
      <c r="G25" s="678"/>
    </row>
    <row r="26" spans="1:7" ht="12.75" customHeight="1">
      <c r="A26" s="1502">
        <v>6</v>
      </c>
      <c r="B26" s="180" t="s">
        <v>496</v>
      </c>
      <c r="C26" s="676">
        <f>C27+C28</f>
        <v>0</v>
      </c>
      <c r="D26" s="676">
        <f>D27+D28</f>
        <v>0</v>
      </c>
      <c r="E26" s="676">
        <f>E27+E28</f>
        <v>0</v>
      </c>
      <c r="F26" s="676">
        <f>F27+F28</f>
        <v>0</v>
      </c>
      <c r="G26" s="677">
        <f>IF(D26=0,0,(G27*D27+G28*D28)/D26)</f>
        <v>0</v>
      </c>
    </row>
    <row r="27" spans="1:7" ht="12.75" customHeight="1">
      <c r="A27" s="1503"/>
      <c r="B27" s="181" t="s">
        <v>488</v>
      </c>
      <c r="C27" s="301"/>
      <c r="D27" s="301"/>
      <c r="E27" s="301"/>
      <c r="F27" s="301"/>
      <c r="G27" s="678"/>
    </row>
    <row r="28" spans="1:7" ht="12.75" customHeight="1">
      <c r="A28" s="1505"/>
      <c r="B28" s="182" t="s">
        <v>489</v>
      </c>
      <c r="C28" s="301"/>
      <c r="D28" s="301"/>
      <c r="E28" s="301"/>
      <c r="F28" s="301"/>
      <c r="G28" s="678"/>
    </row>
    <row r="29" spans="1:7" ht="12.75" customHeight="1">
      <c r="A29" s="1502">
        <v>7</v>
      </c>
      <c r="B29" s="189" t="s">
        <v>497</v>
      </c>
      <c r="C29" s="676">
        <f>C30+C31</f>
        <v>0</v>
      </c>
      <c r="D29" s="676">
        <f>D30+D31</f>
        <v>0</v>
      </c>
      <c r="E29" s="676">
        <f>E30+E31</f>
        <v>0</v>
      </c>
      <c r="F29" s="676">
        <f>F30+F31</f>
        <v>0</v>
      </c>
      <c r="G29" s="677">
        <f>IF(D29=0,0,(G30*D30+G31*D31)/D29)</f>
        <v>0</v>
      </c>
    </row>
    <row r="30" spans="1:7" ht="12.75" customHeight="1">
      <c r="A30" s="1503"/>
      <c r="B30" s="181" t="s">
        <v>488</v>
      </c>
      <c r="C30" s="301"/>
      <c r="D30" s="301"/>
      <c r="E30" s="301"/>
      <c r="F30" s="301"/>
      <c r="G30" s="678"/>
    </row>
    <row r="31" spans="1:7" ht="12.75" customHeight="1">
      <c r="A31" s="1503"/>
      <c r="B31" s="182" t="s">
        <v>489</v>
      </c>
      <c r="C31" s="301"/>
      <c r="D31" s="301"/>
      <c r="E31" s="301"/>
      <c r="F31" s="301"/>
      <c r="G31" s="678"/>
    </row>
    <row r="32" spans="1:7" ht="12.75" customHeight="1">
      <c r="A32" s="1502">
        <v>8</v>
      </c>
      <c r="B32" s="629" t="s">
        <v>498</v>
      </c>
      <c r="C32" s="676">
        <f>C33+C34</f>
        <v>0</v>
      </c>
      <c r="D32" s="676">
        <f>D33+D34</f>
        <v>0</v>
      </c>
      <c r="E32" s="676">
        <f>E33+E34</f>
        <v>0</v>
      </c>
      <c r="F32" s="676">
        <f>F33+F34</f>
        <v>0</v>
      </c>
      <c r="G32" s="677">
        <f>IF(D32=0,0,(G33*D33+G34*D34)/D32)</f>
        <v>0</v>
      </c>
    </row>
    <row r="33" spans="1:7" ht="12.75" customHeight="1">
      <c r="A33" s="1503"/>
      <c r="B33" s="630" t="s">
        <v>488</v>
      </c>
      <c r="C33" s="301"/>
      <c r="D33" s="301"/>
      <c r="E33" s="301"/>
      <c r="F33" s="301"/>
      <c r="G33" s="678"/>
    </row>
    <row r="34" spans="1:7" ht="12.75" customHeight="1">
      <c r="A34" s="1503"/>
      <c r="B34" s="631" t="s">
        <v>489</v>
      </c>
      <c r="C34" s="301"/>
      <c r="D34" s="301"/>
      <c r="E34" s="301"/>
      <c r="F34" s="301"/>
      <c r="G34" s="678"/>
    </row>
    <row r="35" spans="1:7" ht="12.75" customHeight="1">
      <c r="A35" s="1503"/>
      <c r="B35" s="1371" t="s">
        <v>839</v>
      </c>
      <c r="C35" s="1372">
        <f>C36+C37</f>
        <v>0</v>
      </c>
      <c r="D35" s="1372">
        <f>D36+D37</f>
        <v>0</v>
      </c>
      <c r="E35" s="1372">
        <f>E36+E37</f>
        <v>0</v>
      </c>
      <c r="F35" s="1372">
        <f>F36+F37</f>
        <v>0</v>
      </c>
      <c r="G35" s="1372">
        <f>IF(D35=0,0,(G36*D36+G37*D37)/D35)</f>
        <v>0</v>
      </c>
    </row>
    <row r="36" spans="1:7" ht="12.75" customHeight="1">
      <c r="A36" s="1503"/>
      <c r="B36" s="630" t="s">
        <v>488</v>
      </c>
      <c r="C36" s="301"/>
      <c r="D36" s="301"/>
      <c r="E36" s="301"/>
      <c r="F36" s="301"/>
      <c r="G36" s="678"/>
    </row>
    <row r="37" spans="1:7" ht="12.75" customHeight="1">
      <c r="A37" s="1503"/>
      <c r="B37" s="631" t="s">
        <v>489</v>
      </c>
      <c r="C37" s="301"/>
      <c r="D37" s="301"/>
      <c r="E37" s="301"/>
      <c r="F37" s="301"/>
      <c r="G37" s="678"/>
    </row>
    <row r="38" spans="1:7" ht="12.75" customHeight="1">
      <c r="A38" s="1516" t="s">
        <v>840</v>
      </c>
      <c r="B38" s="629" t="s">
        <v>122</v>
      </c>
      <c r="C38" s="676">
        <f>C39+C40</f>
        <v>0</v>
      </c>
      <c r="D38" s="676">
        <f>D39+D40</f>
        <v>0</v>
      </c>
      <c r="E38" s="676">
        <f>E39+E40</f>
        <v>0</v>
      </c>
      <c r="F38" s="676">
        <f>F39+F40</f>
        <v>0</v>
      </c>
      <c r="G38" s="677">
        <f>IF(D38=0,0,(G39*D39+G40*D40)/D38)</f>
        <v>0</v>
      </c>
    </row>
    <row r="39" spans="1:7" ht="12.75" customHeight="1">
      <c r="A39" s="1517"/>
      <c r="B39" s="630" t="s">
        <v>488</v>
      </c>
      <c r="C39" s="301"/>
      <c r="D39" s="301"/>
      <c r="E39" s="301"/>
      <c r="F39" s="301"/>
      <c r="G39" s="678"/>
    </row>
    <row r="40" spans="1:7" ht="12.75" customHeight="1">
      <c r="A40" s="1517"/>
      <c r="B40" s="631" t="s">
        <v>489</v>
      </c>
      <c r="C40" s="301"/>
      <c r="D40" s="301"/>
      <c r="E40" s="301"/>
      <c r="F40" s="301"/>
      <c r="G40" s="678"/>
    </row>
    <row r="41" spans="1:7" ht="12.75" customHeight="1">
      <c r="A41" s="1503"/>
      <c r="B41" s="1371" t="s">
        <v>839</v>
      </c>
      <c r="C41" s="1372">
        <f>C42+C43</f>
        <v>0</v>
      </c>
      <c r="D41" s="1372">
        <f>D42+D43</f>
        <v>0</v>
      </c>
      <c r="E41" s="1372">
        <f>E42+E43</f>
        <v>0</v>
      </c>
      <c r="F41" s="1372">
        <f>F42+F43</f>
        <v>0</v>
      </c>
      <c r="G41" s="1372">
        <f>IF(D41=0,0,(G42*D42+G43*D43)/D41)</f>
        <v>0</v>
      </c>
    </row>
    <row r="42" spans="1:7" ht="12.75" customHeight="1">
      <c r="A42" s="1503"/>
      <c r="B42" s="630" t="s">
        <v>488</v>
      </c>
      <c r="C42" s="301"/>
      <c r="D42" s="301"/>
      <c r="E42" s="301"/>
      <c r="F42" s="301"/>
      <c r="G42" s="678"/>
    </row>
    <row r="43" spans="1:7" ht="12.75" customHeight="1">
      <c r="A43" s="1505"/>
      <c r="B43" s="631" t="s">
        <v>489</v>
      </c>
      <c r="C43" s="301"/>
      <c r="D43" s="301"/>
      <c r="E43" s="301"/>
      <c r="F43" s="301"/>
      <c r="G43" s="678"/>
    </row>
    <row r="44" spans="1:7" ht="12.75" customHeight="1">
      <c r="A44" s="1503">
        <v>9</v>
      </c>
      <c r="B44" s="180" t="s">
        <v>499</v>
      </c>
      <c r="C44" s="676">
        <f>C45+C46</f>
        <v>0</v>
      </c>
      <c r="D44" s="676">
        <f>D45+D46</f>
        <v>0</v>
      </c>
      <c r="E44" s="676">
        <f>E45+E46</f>
        <v>0</v>
      </c>
      <c r="F44" s="676">
        <f>F45+F46</f>
        <v>0</v>
      </c>
      <c r="G44" s="677">
        <f>IF(D44=0,0,(G45*D45+G46*D46)/D44)</f>
        <v>0</v>
      </c>
    </row>
    <row r="45" spans="1:7" ht="12.75" customHeight="1">
      <c r="A45" s="1503"/>
      <c r="B45" s="181" t="s">
        <v>488</v>
      </c>
      <c r="C45" s="301"/>
      <c r="D45" s="301"/>
      <c r="E45" s="301"/>
      <c r="F45" s="301"/>
      <c r="G45" s="678"/>
    </row>
    <row r="46" spans="1:7" ht="12.75" customHeight="1">
      <c r="A46" s="1505"/>
      <c r="B46" s="182" t="s">
        <v>489</v>
      </c>
      <c r="C46" s="301"/>
      <c r="D46" s="301"/>
      <c r="E46" s="301"/>
      <c r="F46" s="301"/>
      <c r="G46" s="678"/>
    </row>
    <row r="47" spans="1:7" ht="12.75" customHeight="1">
      <c r="A47" s="1506"/>
      <c r="B47" s="190" t="s">
        <v>500</v>
      </c>
      <c r="C47" s="299">
        <f>C7+C10+C17+C20+C23+C26+C29+C32+C38+C44</f>
        <v>0</v>
      </c>
      <c r="D47" s="299">
        <f>D7+D10+D17+D20+D23+D26+D29+D32+D38+D44</f>
        <v>0</v>
      </c>
      <c r="E47" s="299">
        <f>E7+E10+E17+E20+E23+E26+E29+E32+E38+E44</f>
        <v>0</v>
      </c>
      <c r="F47" s="299">
        <f>F7+F10+F17+F20+F23+F26+F29+F32+F38+F44</f>
        <v>0</v>
      </c>
      <c r="G47" s="681">
        <f>IF(D47=0,0,(G48*D48+G49*D49)/D47)</f>
        <v>0</v>
      </c>
    </row>
    <row r="48" spans="1:7" ht="12.75" customHeight="1">
      <c r="A48" s="1507"/>
      <c r="B48" s="195" t="s">
        <v>488</v>
      </c>
      <c r="C48" s="299">
        <f>C8+C12+C15+C18+C21+C24+C27+C30+C33+C39+C45</f>
        <v>0</v>
      </c>
      <c r="D48" s="299">
        <f>D8+D12+D15+D18+D21+D24+D27+D30+D33+D39+D45</f>
        <v>0</v>
      </c>
      <c r="E48" s="299">
        <f>E8+E12+E15+E18+E21+E24+E27+E30+E33+E39+E45</f>
        <v>0</v>
      </c>
      <c r="F48" s="299">
        <f>F8+F12+F15+F18+F21+F24+F27+F30+F33+F39+F45</f>
        <v>0</v>
      </c>
      <c r="G48" s="681">
        <f>IF(D48=0,0,(G8*D8+G12*D12+G15*D15+G18*D18+G21*D21+G24*D24+G27*D27+G30*D30+G33*D33+G39*D39+G45*D45)/D48)</f>
        <v>0</v>
      </c>
    </row>
    <row r="49" spans="1:7" ht="12.75" customHeight="1">
      <c r="A49" s="1510"/>
      <c r="B49" s="196" t="s">
        <v>489</v>
      </c>
      <c r="C49" s="299">
        <f>C9+C13+C19+C16+CC4919+C22+C25+C28+C31+C34+C40+C46</f>
        <v>0</v>
      </c>
      <c r="D49" s="299">
        <f>D9+D13+D19+D16+CD4919+D22+D25+D28+D31+D34+D40+D46</f>
        <v>0</v>
      </c>
      <c r="E49" s="299">
        <f>E9+E13+E19+E16+CE4919+E22+E25+E28+E31+E34+E40+E46</f>
        <v>0</v>
      </c>
      <c r="F49" s="299">
        <f>F9+F13+F19+F16+CF4919+F22+F25+F28+F31+F34+F40+F46</f>
        <v>0</v>
      </c>
      <c r="G49" s="681">
        <f>IF(D49=0,0,(G9*D9+G13*D13+G16*D16+G19*D19+G22*D22+G25*D25+G28*D28+G31*D31+G34*D34+G40*D40+G46*D46)/D49)</f>
        <v>0</v>
      </c>
    </row>
    <row r="50" spans="1:7" ht="12.75">
      <c r="A50" s="33"/>
      <c r="B50" s="29"/>
      <c r="C50" s="29"/>
      <c r="D50" s="191"/>
      <c r="E50" s="191"/>
      <c r="F50" s="192"/>
      <c r="G50" s="193"/>
    </row>
    <row r="51" spans="1:3" ht="12.75">
      <c r="A51" s="33"/>
      <c r="B51" s="29" t="s">
        <v>229</v>
      </c>
      <c r="C51" s="29"/>
    </row>
    <row r="52" spans="1:3" ht="12.75">
      <c r="A52" s="33"/>
      <c r="B52" s="29"/>
      <c r="C52" s="29"/>
    </row>
    <row r="53" spans="1:3" ht="12.75">
      <c r="A53" s="33"/>
      <c r="B53" s="29" t="s">
        <v>229</v>
      </c>
      <c r="C53" s="29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9">
      <selection activeCell="B2" sqref="B2"/>
    </sheetView>
  </sheetViews>
  <sheetFormatPr defaultColWidth="9.140625" defaultRowHeight="12.75"/>
  <cols>
    <col min="1" max="1" width="9.140625" style="667" customWidth="1"/>
    <col min="2" max="2" width="46.421875" style="667" customWidth="1"/>
    <col min="3" max="6" width="22.28125" style="667" customWidth="1"/>
    <col min="7" max="7" width="17.28125" style="667" bestFit="1" customWidth="1"/>
    <col min="8" max="16384" width="9.140625" style="667" customWidth="1"/>
  </cols>
  <sheetData>
    <row r="1" spans="2:7" ht="12.75">
      <c r="B1" s="131" t="s">
        <v>397</v>
      </c>
      <c r="G1" s="28" t="s">
        <v>223</v>
      </c>
    </row>
    <row r="2" ht="12.75">
      <c r="B2" s="132" t="s">
        <v>786</v>
      </c>
    </row>
    <row r="4" spans="1:7" ht="12.75">
      <c r="A4" s="1504" t="s">
        <v>505</v>
      </c>
      <c r="B4" s="1504"/>
      <c r="C4" s="1504"/>
      <c r="D4" s="1504"/>
      <c r="E4" s="1504"/>
      <c r="F4" s="1504"/>
      <c r="G4" s="1504"/>
    </row>
    <row r="5" spans="1:7" ht="38.25">
      <c r="A5" s="173" t="s">
        <v>481</v>
      </c>
      <c r="B5" s="174" t="s">
        <v>225</v>
      </c>
      <c r="C5" s="175" t="s">
        <v>482</v>
      </c>
      <c r="D5" s="175" t="s">
        <v>483</v>
      </c>
      <c r="E5" s="175" t="s">
        <v>484</v>
      </c>
      <c r="F5" s="175" t="s">
        <v>485</v>
      </c>
      <c r="G5" s="176" t="s">
        <v>486</v>
      </c>
    </row>
    <row r="6" spans="1:7" ht="12.75" customHeight="1">
      <c r="A6" s="177">
        <v>1</v>
      </c>
      <c r="B6" s="178">
        <v>2</v>
      </c>
      <c r="C6" s="177">
        <v>3</v>
      </c>
      <c r="D6" s="177">
        <v>4</v>
      </c>
      <c r="E6" s="177">
        <v>5</v>
      </c>
      <c r="F6" s="177">
        <v>6</v>
      </c>
      <c r="G6" s="179">
        <v>7</v>
      </c>
    </row>
    <row r="7" spans="1:7" ht="12.75" customHeight="1">
      <c r="A7" s="1502">
        <v>1</v>
      </c>
      <c r="B7" s="180" t="s">
        <v>487</v>
      </c>
      <c r="C7" s="676">
        <f>C8+C9</f>
        <v>0</v>
      </c>
      <c r="D7" s="676">
        <f>D8+D9</f>
        <v>0</v>
      </c>
      <c r="E7" s="676">
        <f>E8+E9</f>
        <v>0</v>
      </c>
      <c r="F7" s="676">
        <f>F8+F9</f>
        <v>0</v>
      </c>
      <c r="G7" s="677">
        <f>IF(D7=0,0,(G8*D8+G9*D9)/D7)</f>
        <v>0</v>
      </c>
    </row>
    <row r="8" spans="1:7" ht="12.75" customHeight="1">
      <c r="A8" s="1503"/>
      <c r="B8" s="181" t="s">
        <v>488</v>
      </c>
      <c r="C8" s="301"/>
      <c r="D8" s="301"/>
      <c r="E8" s="301"/>
      <c r="F8" s="301"/>
      <c r="G8" s="301"/>
    </row>
    <row r="9" spans="1:7" ht="12.75" customHeight="1">
      <c r="A9" s="1505"/>
      <c r="B9" s="182" t="s">
        <v>489</v>
      </c>
      <c r="C9" s="301"/>
      <c r="D9" s="301"/>
      <c r="E9" s="301"/>
      <c r="F9" s="301"/>
      <c r="G9" s="301"/>
    </row>
    <row r="10" spans="1:7" ht="12.75" customHeight="1">
      <c r="A10" s="183">
        <v>2</v>
      </c>
      <c r="B10" s="180" t="s">
        <v>490</v>
      </c>
      <c r="C10" s="676">
        <f>C11+C14</f>
        <v>0</v>
      </c>
      <c r="D10" s="676">
        <f>D11+D14</f>
        <v>0</v>
      </c>
      <c r="E10" s="676">
        <f>E11+E14</f>
        <v>0</v>
      </c>
      <c r="F10" s="676">
        <f>F11+F14</f>
        <v>0</v>
      </c>
      <c r="G10" s="677">
        <f>IF(D10=0,0,(G11*D11+G14*D14)/D10)</f>
        <v>0</v>
      </c>
    </row>
    <row r="11" spans="1:7" ht="12.75" customHeight="1">
      <c r="A11" s="1502"/>
      <c r="B11" s="184" t="s">
        <v>491</v>
      </c>
      <c r="C11" s="679">
        <f>C12+C13</f>
        <v>0</v>
      </c>
      <c r="D11" s="679">
        <f>D12+D13</f>
        <v>0</v>
      </c>
      <c r="E11" s="679">
        <f>E12+E13</f>
        <v>0</v>
      </c>
      <c r="F11" s="679">
        <f>F12+F13</f>
        <v>0</v>
      </c>
      <c r="G11" s="680">
        <f>IF(D11=0,0,(G12*D12+G13*D13)/D11)</f>
        <v>0</v>
      </c>
    </row>
    <row r="12" spans="1:7" ht="12.75" customHeight="1">
      <c r="A12" s="1503"/>
      <c r="B12" s="181" t="s">
        <v>488</v>
      </c>
      <c r="C12" s="301"/>
      <c r="D12" s="301"/>
      <c r="E12" s="301"/>
      <c r="F12" s="301"/>
      <c r="G12" s="301"/>
    </row>
    <row r="13" spans="1:7" ht="12.75" customHeight="1">
      <c r="A13" s="1505"/>
      <c r="B13" s="182" t="s">
        <v>489</v>
      </c>
      <c r="C13" s="301"/>
      <c r="D13" s="301"/>
      <c r="E13" s="301"/>
      <c r="F13" s="301"/>
      <c r="G13" s="301"/>
    </row>
    <row r="14" spans="1:7" ht="12.75" customHeight="1">
      <c r="A14" s="1506"/>
      <c r="B14" s="184" t="s">
        <v>492</v>
      </c>
      <c r="C14" s="679">
        <f>C15+C16</f>
        <v>0</v>
      </c>
      <c r="D14" s="679">
        <f>D15+D16</f>
        <v>0</v>
      </c>
      <c r="E14" s="679">
        <f>E15+E16</f>
        <v>0</v>
      </c>
      <c r="F14" s="679">
        <f>F15+F16</f>
        <v>0</v>
      </c>
      <c r="G14" s="680">
        <f>IF(D14=0,0,(G15*D15+G16*D16)/D14)</f>
        <v>0</v>
      </c>
    </row>
    <row r="15" spans="1:7" ht="12.75" customHeight="1">
      <c r="A15" s="1507"/>
      <c r="B15" s="181" t="s">
        <v>488</v>
      </c>
      <c r="C15" s="301"/>
      <c r="D15" s="301"/>
      <c r="E15" s="301"/>
      <c r="F15" s="301"/>
      <c r="G15" s="301"/>
    </row>
    <row r="16" spans="1:7" ht="12.75" customHeight="1">
      <c r="A16" s="185"/>
      <c r="B16" s="186" t="s">
        <v>489</v>
      </c>
      <c r="C16" s="301"/>
      <c r="D16" s="301"/>
      <c r="E16" s="301"/>
      <c r="F16" s="301"/>
      <c r="G16" s="301"/>
    </row>
    <row r="17" spans="1:7" ht="12.75" customHeight="1">
      <c r="A17" s="1508">
        <v>3</v>
      </c>
      <c r="B17" s="180" t="s">
        <v>493</v>
      </c>
      <c r="C17" s="676">
        <f>C18+C19</f>
        <v>0</v>
      </c>
      <c r="D17" s="676">
        <f>D18+D19</f>
        <v>0</v>
      </c>
      <c r="E17" s="676">
        <f>E18+E19</f>
        <v>0</v>
      </c>
      <c r="F17" s="676">
        <f>F18+F19</f>
        <v>0</v>
      </c>
      <c r="G17" s="677">
        <f>IF(D17=0,0,(G18*D18+G19*D19)/D17)</f>
        <v>0</v>
      </c>
    </row>
    <row r="18" spans="1:7" ht="12.75" customHeight="1">
      <c r="A18" s="1509"/>
      <c r="B18" s="181" t="s">
        <v>488</v>
      </c>
      <c r="C18" s="301"/>
      <c r="D18" s="301"/>
      <c r="E18" s="301"/>
      <c r="F18" s="301"/>
      <c r="G18" s="301"/>
    </row>
    <row r="19" spans="1:7" ht="12.75" customHeight="1">
      <c r="A19" s="187"/>
      <c r="B19" s="188" t="s">
        <v>489</v>
      </c>
      <c r="C19" s="301"/>
      <c r="D19" s="301"/>
      <c r="E19" s="301"/>
      <c r="F19" s="301"/>
      <c r="G19" s="301"/>
    </row>
    <row r="20" spans="1:7" ht="12.75" customHeight="1">
      <c r="A20" s="1502">
        <v>4</v>
      </c>
      <c r="B20" s="180" t="s">
        <v>494</v>
      </c>
      <c r="C20" s="676">
        <f>C21+C22</f>
        <v>0</v>
      </c>
      <c r="D20" s="676">
        <f>D21+D22</f>
        <v>0</v>
      </c>
      <c r="E20" s="676">
        <f>E21+E22</f>
        <v>0</v>
      </c>
      <c r="F20" s="676">
        <f>F21+F22</f>
        <v>0</v>
      </c>
      <c r="G20" s="677">
        <f>IF(D20=0,0,(G21*D21+G22*D22)/D20)</f>
        <v>0</v>
      </c>
    </row>
    <row r="21" spans="1:7" ht="12.75" customHeight="1">
      <c r="A21" s="1503"/>
      <c r="B21" s="181" t="s">
        <v>488</v>
      </c>
      <c r="C21" s="301"/>
      <c r="D21" s="301"/>
      <c r="E21" s="301"/>
      <c r="F21" s="301"/>
      <c r="G21" s="301"/>
    </row>
    <row r="22" spans="1:7" ht="12.75" customHeight="1">
      <c r="A22" s="1505"/>
      <c r="B22" s="182" t="s">
        <v>489</v>
      </c>
      <c r="C22" s="301"/>
      <c r="D22" s="301"/>
      <c r="E22" s="301"/>
      <c r="F22" s="301"/>
      <c r="G22" s="301"/>
    </row>
    <row r="23" spans="1:7" ht="12.75" customHeight="1">
      <c r="A23" s="1502">
        <v>5</v>
      </c>
      <c r="B23" s="180" t="s">
        <v>495</v>
      </c>
      <c r="C23" s="676">
        <f>C24+C25</f>
        <v>0</v>
      </c>
      <c r="D23" s="676">
        <f>D24+D25</f>
        <v>0</v>
      </c>
      <c r="E23" s="676">
        <f>E24+E25</f>
        <v>0</v>
      </c>
      <c r="F23" s="676">
        <f>F24+F25</f>
        <v>0</v>
      </c>
      <c r="G23" s="677">
        <f>IF(D23=0,0,(G24*D24+G25*D25)/D23)</f>
        <v>0</v>
      </c>
    </row>
    <row r="24" spans="1:7" ht="12.75" customHeight="1">
      <c r="A24" s="1503"/>
      <c r="B24" s="181" t="s">
        <v>488</v>
      </c>
      <c r="C24" s="301"/>
      <c r="D24" s="301"/>
      <c r="E24" s="301"/>
      <c r="F24" s="301"/>
      <c r="G24" s="301"/>
    </row>
    <row r="25" spans="1:7" ht="12.75" customHeight="1">
      <c r="A25" s="1505"/>
      <c r="B25" s="182" t="s">
        <v>489</v>
      </c>
      <c r="C25" s="301"/>
      <c r="D25" s="301"/>
      <c r="E25" s="301"/>
      <c r="F25" s="301"/>
      <c r="G25" s="301"/>
    </row>
    <row r="26" spans="1:7" ht="12.75" customHeight="1">
      <c r="A26" s="1502">
        <v>6</v>
      </c>
      <c r="B26" s="180" t="s">
        <v>496</v>
      </c>
      <c r="C26" s="676">
        <f>C27+C28</f>
        <v>0</v>
      </c>
      <c r="D26" s="676">
        <f>D27+D28</f>
        <v>0</v>
      </c>
      <c r="E26" s="676">
        <f>E27+E28</f>
        <v>0</v>
      </c>
      <c r="F26" s="676">
        <f>F27+F28</f>
        <v>0</v>
      </c>
      <c r="G26" s="677">
        <f>IF(D26=0,0,(G27*D27+G28*D28)/D26)</f>
        <v>0</v>
      </c>
    </row>
    <row r="27" spans="1:7" ht="12.75" customHeight="1">
      <c r="A27" s="1503"/>
      <c r="B27" s="181" t="s">
        <v>488</v>
      </c>
      <c r="C27" s="301"/>
      <c r="D27" s="301"/>
      <c r="E27" s="301"/>
      <c r="F27" s="301"/>
      <c r="G27" s="301"/>
    </row>
    <row r="28" spans="1:7" ht="12.75" customHeight="1">
      <c r="A28" s="1505"/>
      <c r="B28" s="182" t="s">
        <v>489</v>
      </c>
      <c r="C28" s="301"/>
      <c r="D28" s="301"/>
      <c r="E28" s="301"/>
      <c r="F28" s="301"/>
      <c r="G28" s="301"/>
    </row>
    <row r="29" spans="1:7" ht="12.75" customHeight="1">
      <c r="A29" s="1502">
        <v>7</v>
      </c>
      <c r="B29" s="189" t="s">
        <v>497</v>
      </c>
      <c r="C29" s="676">
        <f>C30+C31</f>
        <v>0</v>
      </c>
      <c r="D29" s="676">
        <f>D30+D31</f>
        <v>0</v>
      </c>
      <c r="E29" s="676">
        <f>E30+E31</f>
        <v>0</v>
      </c>
      <c r="F29" s="676">
        <f>F30+F31</f>
        <v>0</v>
      </c>
      <c r="G29" s="677">
        <f>IF(D29=0,0,(G30*D30+G31*D31)/D29)</f>
        <v>0</v>
      </c>
    </row>
    <row r="30" spans="1:7" ht="12.75" customHeight="1">
      <c r="A30" s="1503"/>
      <c r="B30" s="181" t="s">
        <v>488</v>
      </c>
      <c r="C30" s="301"/>
      <c r="D30" s="301"/>
      <c r="E30" s="301"/>
      <c r="F30" s="301"/>
      <c r="G30" s="301"/>
    </row>
    <row r="31" spans="1:7" ht="12.75" customHeight="1">
      <c r="A31" s="1503"/>
      <c r="B31" s="182" t="s">
        <v>489</v>
      </c>
      <c r="C31" s="301"/>
      <c r="D31" s="301"/>
      <c r="E31" s="301"/>
      <c r="F31" s="301"/>
      <c r="G31" s="301"/>
    </row>
    <row r="32" spans="1:7" ht="12.75" customHeight="1">
      <c r="A32" s="1502">
        <v>8</v>
      </c>
      <c r="B32" s="629" t="s">
        <v>498</v>
      </c>
      <c r="C32" s="676">
        <f>C33+C34</f>
        <v>0</v>
      </c>
      <c r="D32" s="676">
        <f>D33+D34</f>
        <v>0</v>
      </c>
      <c r="E32" s="676">
        <f>E33+E34</f>
        <v>0</v>
      </c>
      <c r="F32" s="676">
        <f>F33+F34</f>
        <v>0</v>
      </c>
      <c r="G32" s="677">
        <f>IF(D32=0,0,(G33*D33+G34*D34)/D32)</f>
        <v>0</v>
      </c>
    </row>
    <row r="33" spans="1:7" ht="12.75" customHeight="1">
      <c r="A33" s="1503"/>
      <c r="B33" s="630" t="s">
        <v>488</v>
      </c>
      <c r="C33" s="301"/>
      <c r="D33" s="301"/>
      <c r="E33" s="301"/>
      <c r="F33" s="301"/>
      <c r="G33" s="301"/>
    </row>
    <row r="34" spans="1:7" ht="12.75" customHeight="1">
      <c r="A34" s="1503"/>
      <c r="B34" s="631" t="s">
        <v>489</v>
      </c>
      <c r="C34" s="301"/>
      <c r="D34" s="301"/>
      <c r="E34" s="301"/>
      <c r="F34" s="301"/>
      <c r="G34" s="301"/>
    </row>
    <row r="35" spans="1:7" ht="12.75" customHeight="1">
      <c r="A35" s="1503"/>
      <c r="B35" s="1371" t="s">
        <v>839</v>
      </c>
      <c r="C35" s="1372">
        <f>C36+C37</f>
        <v>0</v>
      </c>
      <c r="D35" s="1372">
        <f>D36+D37</f>
        <v>0</v>
      </c>
      <c r="E35" s="1372">
        <f>E36+E37</f>
        <v>0</v>
      </c>
      <c r="F35" s="1372">
        <f>F36+F37</f>
        <v>0</v>
      </c>
      <c r="G35" s="1372">
        <f>IF(D35=0,0,(G36*D36+G37*D37)/D35)</f>
        <v>0</v>
      </c>
    </row>
    <row r="36" spans="1:7" ht="12.75" customHeight="1">
      <c r="A36" s="1503"/>
      <c r="B36" s="630" t="s">
        <v>488</v>
      </c>
      <c r="C36" s="301"/>
      <c r="D36" s="301"/>
      <c r="E36" s="301"/>
      <c r="F36" s="301"/>
      <c r="G36" s="301"/>
    </row>
    <row r="37" spans="1:7" ht="12.75" customHeight="1">
      <c r="A37" s="1503"/>
      <c r="B37" s="631" t="s">
        <v>489</v>
      </c>
      <c r="C37" s="301"/>
      <c r="D37" s="301"/>
      <c r="E37" s="301"/>
      <c r="F37" s="301"/>
      <c r="G37" s="301"/>
    </row>
    <row r="38" spans="1:7" ht="12.75" customHeight="1">
      <c r="A38" s="1516" t="s">
        <v>840</v>
      </c>
      <c r="B38" s="629" t="s">
        <v>122</v>
      </c>
      <c r="C38" s="676">
        <f>C39+C40</f>
        <v>0</v>
      </c>
      <c r="D38" s="676">
        <f>D39+D40</f>
        <v>0</v>
      </c>
      <c r="E38" s="676">
        <f>E39+E40</f>
        <v>0</v>
      </c>
      <c r="F38" s="676">
        <f>F39+F40</f>
        <v>0</v>
      </c>
      <c r="G38" s="677">
        <f>IF(D38=0,0,(G39*D39+G40*D40)/D38)</f>
        <v>0</v>
      </c>
    </row>
    <row r="39" spans="1:7" ht="12.75" customHeight="1">
      <c r="A39" s="1517"/>
      <c r="B39" s="630" t="s">
        <v>488</v>
      </c>
      <c r="C39" s="301"/>
      <c r="D39" s="301"/>
      <c r="E39" s="301"/>
      <c r="F39" s="301"/>
      <c r="G39" s="301"/>
    </row>
    <row r="40" spans="1:7" ht="12.75" customHeight="1">
      <c r="A40" s="1517"/>
      <c r="B40" s="631" t="s">
        <v>489</v>
      </c>
      <c r="C40" s="301"/>
      <c r="D40" s="301"/>
      <c r="E40" s="301"/>
      <c r="F40" s="301"/>
      <c r="G40" s="301"/>
    </row>
    <row r="41" spans="1:7" ht="12.75" customHeight="1">
      <c r="A41" s="1503"/>
      <c r="B41" s="1371" t="s">
        <v>839</v>
      </c>
      <c r="C41" s="1372">
        <f>C42+C43</f>
        <v>0</v>
      </c>
      <c r="D41" s="1372">
        <f>D42+D43</f>
        <v>0</v>
      </c>
      <c r="E41" s="1372">
        <f>E42+E43</f>
        <v>0</v>
      </c>
      <c r="F41" s="1372">
        <f>F42+F43</f>
        <v>0</v>
      </c>
      <c r="G41" s="1372">
        <f>IF(D41=0,0,(G42*D42+G43*D43)/D41)</f>
        <v>0</v>
      </c>
    </row>
    <row r="42" spans="1:7" ht="12.75" customHeight="1">
      <c r="A42" s="1503"/>
      <c r="B42" s="630" t="s">
        <v>488</v>
      </c>
      <c r="C42" s="301"/>
      <c r="D42" s="301"/>
      <c r="E42" s="301"/>
      <c r="F42" s="301"/>
      <c r="G42" s="301"/>
    </row>
    <row r="43" spans="1:7" ht="12.75" customHeight="1">
      <c r="A43" s="1505"/>
      <c r="B43" s="631" t="s">
        <v>489</v>
      </c>
      <c r="C43" s="301"/>
      <c r="D43" s="301"/>
      <c r="E43" s="301"/>
      <c r="F43" s="301"/>
      <c r="G43" s="301"/>
    </row>
    <row r="44" spans="1:7" ht="12.75" customHeight="1">
      <c r="A44" s="1503">
        <v>9</v>
      </c>
      <c r="B44" s="180" t="s">
        <v>499</v>
      </c>
      <c r="C44" s="676">
        <f>C45+C46</f>
        <v>0</v>
      </c>
      <c r="D44" s="676">
        <f>D45+D46</f>
        <v>0</v>
      </c>
      <c r="E44" s="676">
        <f>E45+E46</f>
        <v>0</v>
      </c>
      <c r="F44" s="676">
        <f>F45+F46</f>
        <v>0</v>
      </c>
      <c r="G44" s="677">
        <f>IF(D44=0,0,(G45*D45+G46*D46)/D44)</f>
        <v>0</v>
      </c>
    </row>
    <row r="45" spans="1:7" ht="12.75" customHeight="1">
      <c r="A45" s="1503"/>
      <c r="B45" s="181" t="s">
        <v>488</v>
      </c>
      <c r="C45" s="301"/>
      <c r="D45" s="301"/>
      <c r="E45" s="301"/>
      <c r="F45" s="301"/>
      <c r="G45" s="301"/>
    </row>
    <row r="46" spans="1:7" ht="12.75" customHeight="1">
      <c r="A46" s="1505"/>
      <c r="B46" s="182" t="s">
        <v>489</v>
      </c>
      <c r="C46" s="301"/>
      <c r="D46" s="301"/>
      <c r="E46" s="301"/>
      <c r="F46" s="301"/>
      <c r="G46" s="301"/>
    </row>
    <row r="47" spans="1:7" ht="12.75" customHeight="1">
      <c r="A47" s="1506"/>
      <c r="B47" s="190" t="s">
        <v>500</v>
      </c>
      <c r="C47" s="299">
        <f>C7+C10+C17+C20+C23+C26+C29+C32+C38+C44</f>
        <v>0</v>
      </c>
      <c r="D47" s="299">
        <f>D7+D10+D17+D20+D23+D26+D29+D32+D38+D44</f>
        <v>0</v>
      </c>
      <c r="E47" s="299">
        <f>E7+E10+E17+E20+E23+E26+E29+E32+E38+E44</f>
        <v>0</v>
      </c>
      <c r="F47" s="299">
        <f>F7+F10+F17+F20+F23+F26+F29+F32+F38+F44</f>
        <v>0</v>
      </c>
      <c r="G47" s="681">
        <f>IF(D47=0,0,(G48*D48+G49*D49)/D47)</f>
        <v>0</v>
      </c>
    </row>
    <row r="48" spans="1:7" ht="12.75" customHeight="1">
      <c r="A48" s="1507"/>
      <c r="B48" s="195" t="s">
        <v>488</v>
      </c>
      <c r="C48" s="299">
        <f>C8+C12+C15+C18+C21+C24+C27+C30+C33+C39+C45</f>
        <v>0</v>
      </c>
      <c r="D48" s="299">
        <f>D8+D12+D15+D18+D21+D24+D27+D30+D33+D39+D45</f>
        <v>0</v>
      </c>
      <c r="E48" s="299">
        <f>E8+E12+E15+E18+E21+E24+E27+E30+E33+E39+E45</f>
        <v>0</v>
      </c>
      <c r="F48" s="299">
        <f>F8+F12+F15+F18+F21+F24+F27+F30+F33+F39+F45</f>
        <v>0</v>
      </c>
      <c r="G48" s="681">
        <f>IF(D48=0,0,(G8*D8+G12*D12+G15*D15+G18*D18+G21*D21+G24*D24+G27*D27+G30*D30+G33*D33+G39*D39+G45*D45)/D48)</f>
        <v>0</v>
      </c>
    </row>
    <row r="49" spans="1:7" ht="12.75" customHeight="1">
      <c r="A49" s="1510"/>
      <c r="B49" s="196" t="s">
        <v>489</v>
      </c>
      <c r="C49" s="299">
        <f>C9+C13+C19+C16+CC4919+C22+C25+C28+C31+C34+C40+C46</f>
        <v>0</v>
      </c>
      <c r="D49" s="299">
        <f>D9+D13+D19+D16+CD4919+D22+D25+D28+D31+D34+D40+D46</f>
        <v>0</v>
      </c>
      <c r="E49" s="299">
        <f>E9+E13+E19+E16+CE4919+E22+E25+E28+E31+E34+E40+E46</f>
        <v>0</v>
      </c>
      <c r="F49" s="299">
        <f>F9+F13+F19+F16+CF4919+F22+F25+F28+F31+F34+F40+F46</f>
        <v>0</v>
      </c>
      <c r="G49" s="681">
        <f>IF(D49=0,0,(G9*D9+G13*D13+G16*D16+G19*D19+G22*D22+G25*D25+G28*D28+G31*D31+G34*D34+G40*D40+G46*D46)/D49)</f>
        <v>0</v>
      </c>
    </row>
    <row r="50" spans="1:7" ht="12.75">
      <c r="A50" s="33"/>
      <c r="B50" s="29"/>
      <c r="C50" s="29"/>
      <c r="D50" s="191"/>
      <c r="E50" s="191"/>
      <c r="F50" s="192"/>
      <c r="G50" s="193"/>
    </row>
    <row r="51" spans="1:3" ht="12.75">
      <c r="A51" s="33"/>
      <c r="B51" s="29" t="s">
        <v>229</v>
      </c>
      <c r="C51" s="29"/>
    </row>
    <row r="52" spans="1:3" ht="12.75">
      <c r="A52" s="33"/>
      <c r="B52" s="29"/>
      <c r="C52" s="29"/>
    </row>
    <row r="53" spans="1:3" ht="12.75">
      <c r="A53" s="33"/>
      <c r="B53" s="29" t="s">
        <v>229</v>
      </c>
      <c r="C53" s="29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7">
      <selection activeCell="B2" sqref="B2"/>
    </sheetView>
  </sheetViews>
  <sheetFormatPr defaultColWidth="9.140625" defaultRowHeight="12.75"/>
  <cols>
    <col min="1" max="1" width="9.140625" style="667" customWidth="1"/>
    <col min="2" max="2" width="46.421875" style="667" customWidth="1"/>
    <col min="3" max="6" width="22.28125" style="667" customWidth="1"/>
    <col min="7" max="7" width="17.28125" style="667" bestFit="1" customWidth="1"/>
    <col min="8" max="16384" width="9.140625" style="667" customWidth="1"/>
  </cols>
  <sheetData>
    <row r="1" spans="2:7" ht="12.75">
      <c r="B1" s="131" t="s">
        <v>397</v>
      </c>
      <c r="G1" s="28" t="s">
        <v>223</v>
      </c>
    </row>
    <row r="2" ht="12.75">
      <c r="B2" s="132" t="s">
        <v>786</v>
      </c>
    </row>
    <row r="4" spans="1:7" ht="12.75">
      <c r="A4" s="1504" t="s">
        <v>507</v>
      </c>
      <c r="B4" s="1504"/>
      <c r="C4" s="1504"/>
      <c r="D4" s="1504"/>
      <c r="E4" s="1504"/>
      <c r="F4" s="1504"/>
      <c r="G4" s="1504"/>
    </row>
    <row r="5" spans="1:7" ht="38.25">
      <c r="A5" s="173" t="s">
        <v>481</v>
      </c>
      <c r="B5" s="174" t="s">
        <v>225</v>
      </c>
      <c r="C5" s="175" t="s">
        <v>482</v>
      </c>
      <c r="D5" s="175" t="s">
        <v>483</v>
      </c>
      <c r="E5" s="175" t="s">
        <v>484</v>
      </c>
      <c r="F5" s="175" t="s">
        <v>485</v>
      </c>
      <c r="G5" s="176" t="s">
        <v>486</v>
      </c>
    </row>
    <row r="6" spans="1:7" ht="12.75" customHeight="1">
      <c r="A6" s="177">
        <v>1</v>
      </c>
      <c r="B6" s="178">
        <v>2</v>
      </c>
      <c r="C6" s="177">
        <v>3</v>
      </c>
      <c r="D6" s="177">
        <v>4</v>
      </c>
      <c r="E6" s="177">
        <v>5</v>
      </c>
      <c r="F6" s="177">
        <v>6</v>
      </c>
      <c r="G6" s="179">
        <v>7</v>
      </c>
    </row>
    <row r="7" spans="1:7" ht="12.75" customHeight="1">
      <c r="A7" s="1502">
        <v>1</v>
      </c>
      <c r="B7" s="180" t="s">
        <v>487</v>
      </c>
      <c r="C7" s="676">
        <f>C8+C9</f>
        <v>0</v>
      </c>
      <c r="D7" s="676">
        <f>D8+D9</f>
        <v>0</v>
      </c>
      <c r="E7" s="676">
        <f>E8+E9</f>
        <v>0</v>
      </c>
      <c r="F7" s="676">
        <f>F8+F9</f>
        <v>0</v>
      </c>
      <c r="G7" s="677">
        <f>IF(D7=0,0,(G8*D8+G9*D9)/D7)</f>
        <v>0</v>
      </c>
    </row>
    <row r="8" spans="1:7" ht="12.75" customHeight="1">
      <c r="A8" s="1503"/>
      <c r="B8" s="181" t="s">
        <v>488</v>
      </c>
      <c r="C8" s="301"/>
      <c r="D8" s="301"/>
      <c r="E8" s="301"/>
      <c r="F8" s="301"/>
      <c r="G8" s="678"/>
    </row>
    <row r="9" spans="1:7" ht="12.75" customHeight="1">
      <c r="A9" s="1505"/>
      <c r="B9" s="182" t="s">
        <v>489</v>
      </c>
      <c r="C9" s="301"/>
      <c r="D9" s="301"/>
      <c r="E9" s="301"/>
      <c r="F9" s="301"/>
      <c r="G9" s="678"/>
    </row>
    <row r="10" spans="1:7" ht="12.75" customHeight="1">
      <c r="A10" s="183">
        <v>2</v>
      </c>
      <c r="B10" s="180" t="s">
        <v>490</v>
      </c>
      <c r="C10" s="676">
        <f>C11+C14</f>
        <v>0</v>
      </c>
      <c r="D10" s="676">
        <f>D11+D14</f>
        <v>0</v>
      </c>
      <c r="E10" s="676">
        <f>E11+E14</f>
        <v>0</v>
      </c>
      <c r="F10" s="676">
        <f>F11+F14</f>
        <v>0</v>
      </c>
      <c r="G10" s="677">
        <f>IF(D10=0,0,(G11*D11+G14*D14)/D10)</f>
        <v>0</v>
      </c>
    </row>
    <row r="11" spans="1:7" ht="12.75" customHeight="1">
      <c r="A11" s="1502"/>
      <c r="B11" s="184" t="s">
        <v>491</v>
      </c>
      <c r="C11" s="679">
        <f>C12+C13</f>
        <v>0</v>
      </c>
      <c r="D11" s="679">
        <f>D12+D13</f>
        <v>0</v>
      </c>
      <c r="E11" s="679">
        <f>E12+E13</f>
        <v>0</v>
      </c>
      <c r="F11" s="679">
        <f>F12+F13</f>
        <v>0</v>
      </c>
      <c r="G11" s="680">
        <f>IF(D11=0,0,(G12*D12+G13*D13)/D11)</f>
        <v>0</v>
      </c>
    </row>
    <row r="12" spans="1:7" ht="12.75" customHeight="1">
      <c r="A12" s="1503"/>
      <c r="B12" s="181" t="s">
        <v>488</v>
      </c>
      <c r="C12" s="301"/>
      <c r="D12" s="301"/>
      <c r="E12" s="301"/>
      <c r="F12" s="301"/>
      <c r="G12" s="678"/>
    </row>
    <row r="13" spans="1:7" ht="12.75" customHeight="1">
      <c r="A13" s="1505"/>
      <c r="B13" s="182" t="s">
        <v>489</v>
      </c>
      <c r="C13" s="301"/>
      <c r="D13" s="301"/>
      <c r="E13" s="301"/>
      <c r="F13" s="301"/>
      <c r="G13" s="678"/>
    </row>
    <row r="14" spans="1:7" ht="12.75" customHeight="1">
      <c r="A14" s="1506"/>
      <c r="B14" s="184" t="s">
        <v>492</v>
      </c>
      <c r="C14" s="679">
        <f>C15+C16</f>
        <v>0</v>
      </c>
      <c r="D14" s="679">
        <f>D15+D16</f>
        <v>0</v>
      </c>
      <c r="E14" s="679">
        <f>E15+E16</f>
        <v>0</v>
      </c>
      <c r="F14" s="679">
        <f>F15+F16</f>
        <v>0</v>
      </c>
      <c r="G14" s="680">
        <f>IF(D14=0,0,(G15*D15+G16*D16)/D14)</f>
        <v>0</v>
      </c>
    </row>
    <row r="15" spans="1:7" ht="12.75" customHeight="1">
      <c r="A15" s="1507"/>
      <c r="B15" s="181" t="s">
        <v>488</v>
      </c>
      <c r="C15" s="301"/>
      <c r="D15" s="301"/>
      <c r="E15" s="301"/>
      <c r="F15" s="301"/>
      <c r="G15" s="678"/>
    </row>
    <row r="16" spans="1:7" ht="12.75" customHeight="1">
      <c r="A16" s="185"/>
      <c r="B16" s="186" t="s">
        <v>489</v>
      </c>
      <c r="C16" s="301"/>
      <c r="D16" s="301"/>
      <c r="E16" s="301"/>
      <c r="F16" s="301"/>
      <c r="G16" s="678"/>
    </row>
    <row r="17" spans="1:7" ht="12.75" customHeight="1">
      <c r="A17" s="1508">
        <v>3</v>
      </c>
      <c r="B17" s="180" t="s">
        <v>493</v>
      </c>
      <c r="C17" s="676">
        <f>C18+C19</f>
        <v>0</v>
      </c>
      <c r="D17" s="676">
        <f>D18+D19</f>
        <v>0</v>
      </c>
      <c r="E17" s="676">
        <f>E18+E19</f>
        <v>0</v>
      </c>
      <c r="F17" s="676">
        <f>F18+F19</f>
        <v>0</v>
      </c>
      <c r="G17" s="677">
        <f>IF(D17=0,0,(G18*D18+G19*D19)/D17)</f>
        <v>0</v>
      </c>
    </row>
    <row r="18" spans="1:7" ht="12.75" customHeight="1">
      <c r="A18" s="1509"/>
      <c r="B18" s="181" t="s">
        <v>488</v>
      </c>
      <c r="C18" s="301"/>
      <c r="D18" s="301"/>
      <c r="E18" s="301"/>
      <c r="F18" s="301"/>
      <c r="G18" s="678"/>
    </row>
    <row r="19" spans="1:7" ht="12.75" customHeight="1">
      <c r="A19" s="187"/>
      <c r="B19" s="188" t="s">
        <v>489</v>
      </c>
      <c r="C19" s="301"/>
      <c r="D19" s="301"/>
      <c r="E19" s="301"/>
      <c r="F19" s="301"/>
      <c r="G19" s="678"/>
    </row>
    <row r="20" spans="1:7" ht="12.75" customHeight="1">
      <c r="A20" s="1502">
        <v>4</v>
      </c>
      <c r="B20" s="180" t="s">
        <v>494</v>
      </c>
      <c r="C20" s="676">
        <f>C21+C22</f>
        <v>0</v>
      </c>
      <c r="D20" s="676">
        <f>D21+D22</f>
        <v>0</v>
      </c>
      <c r="E20" s="676">
        <f>E21+E22</f>
        <v>0</v>
      </c>
      <c r="F20" s="676">
        <f>F21+F22</f>
        <v>0</v>
      </c>
      <c r="G20" s="677">
        <f>IF(D20=0,0,(G21*D21+G22*D22)/D20)</f>
        <v>0</v>
      </c>
    </row>
    <row r="21" spans="1:7" ht="12.75" customHeight="1">
      <c r="A21" s="1503"/>
      <c r="B21" s="181" t="s">
        <v>488</v>
      </c>
      <c r="C21" s="301"/>
      <c r="D21" s="301"/>
      <c r="E21" s="301"/>
      <c r="F21" s="301"/>
      <c r="G21" s="678"/>
    </row>
    <row r="22" spans="1:7" ht="12.75" customHeight="1">
      <c r="A22" s="1505"/>
      <c r="B22" s="182" t="s">
        <v>489</v>
      </c>
      <c r="C22" s="301"/>
      <c r="D22" s="301"/>
      <c r="E22" s="301"/>
      <c r="F22" s="301"/>
      <c r="G22" s="678"/>
    </row>
    <row r="23" spans="1:7" ht="12.75" customHeight="1">
      <c r="A23" s="1502">
        <v>5</v>
      </c>
      <c r="B23" s="180" t="s">
        <v>495</v>
      </c>
      <c r="C23" s="676">
        <f>C24+C25</f>
        <v>0</v>
      </c>
      <c r="D23" s="676">
        <f>D24+D25</f>
        <v>0</v>
      </c>
      <c r="E23" s="676">
        <f>E24+E25</f>
        <v>0</v>
      </c>
      <c r="F23" s="676">
        <f>F24+F25</f>
        <v>0</v>
      </c>
      <c r="G23" s="677">
        <f>IF(D23=0,0,(G24*D24+G25*D25)/D23)</f>
        <v>0</v>
      </c>
    </row>
    <row r="24" spans="1:7" ht="12.75" customHeight="1">
      <c r="A24" s="1503"/>
      <c r="B24" s="181" t="s">
        <v>488</v>
      </c>
      <c r="C24" s="301"/>
      <c r="D24" s="301"/>
      <c r="E24" s="301"/>
      <c r="F24" s="301"/>
      <c r="G24" s="678"/>
    </row>
    <row r="25" spans="1:7" ht="12.75" customHeight="1">
      <c r="A25" s="1505"/>
      <c r="B25" s="182" t="s">
        <v>489</v>
      </c>
      <c r="C25" s="301"/>
      <c r="D25" s="301"/>
      <c r="E25" s="301"/>
      <c r="F25" s="301"/>
      <c r="G25" s="678"/>
    </row>
    <row r="26" spans="1:7" ht="12.75" customHeight="1">
      <c r="A26" s="1502">
        <v>6</v>
      </c>
      <c r="B26" s="180" t="s">
        <v>496</v>
      </c>
      <c r="C26" s="676">
        <f>C27+C28</f>
        <v>0</v>
      </c>
      <c r="D26" s="676">
        <f>D27+D28</f>
        <v>0</v>
      </c>
      <c r="E26" s="676">
        <f>E27+E28</f>
        <v>0</v>
      </c>
      <c r="F26" s="676">
        <f>F27+F28</f>
        <v>0</v>
      </c>
      <c r="G26" s="677">
        <f>IF(D26=0,0,(G27*D27+G28*D28)/D26)</f>
        <v>0</v>
      </c>
    </row>
    <row r="27" spans="1:7" ht="12.75" customHeight="1">
      <c r="A27" s="1503"/>
      <c r="B27" s="181" t="s">
        <v>488</v>
      </c>
      <c r="C27" s="301"/>
      <c r="D27" s="301"/>
      <c r="E27" s="301"/>
      <c r="F27" s="301"/>
      <c r="G27" s="678"/>
    </row>
    <row r="28" spans="1:7" ht="12.75" customHeight="1">
      <c r="A28" s="1505"/>
      <c r="B28" s="182" t="s">
        <v>489</v>
      </c>
      <c r="C28" s="301"/>
      <c r="D28" s="301"/>
      <c r="E28" s="301"/>
      <c r="F28" s="301"/>
      <c r="G28" s="678"/>
    </row>
    <row r="29" spans="1:7" ht="12.75" customHeight="1">
      <c r="A29" s="1502">
        <v>7</v>
      </c>
      <c r="B29" s="189" t="s">
        <v>497</v>
      </c>
      <c r="C29" s="676">
        <f>C30+C31</f>
        <v>0</v>
      </c>
      <c r="D29" s="676">
        <f>D30+D31</f>
        <v>0</v>
      </c>
      <c r="E29" s="676">
        <f>E30+E31</f>
        <v>0</v>
      </c>
      <c r="F29" s="676">
        <f>F30+F31</f>
        <v>0</v>
      </c>
      <c r="G29" s="677">
        <f>IF(D29=0,0,(G30*D30+G31*D31)/D29)</f>
        <v>0</v>
      </c>
    </row>
    <row r="30" spans="1:7" ht="12.75" customHeight="1">
      <c r="A30" s="1503"/>
      <c r="B30" s="181" t="s">
        <v>488</v>
      </c>
      <c r="C30" s="301"/>
      <c r="D30" s="301"/>
      <c r="E30" s="301"/>
      <c r="F30" s="301"/>
      <c r="G30" s="678"/>
    </row>
    <row r="31" spans="1:7" ht="12.75" customHeight="1">
      <c r="A31" s="1503"/>
      <c r="B31" s="182" t="s">
        <v>489</v>
      </c>
      <c r="C31" s="301"/>
      <c r="D31" s="301"/>
      <c r="E31" s="301"/>
      <c r="F31" s="301"/>
      <c r="G31" s="678"/>
    </row>
    <row r="32" spans="1:7" ht="12.75" customHeight="1">
      <c r="A32" s="1502">
        <v>8</v>
      </c>
      <c r="B32" s="629" t="s">
        <v>498</v>
      </c>
      <c r="C32" s="676">
        <f>C33+C34</f>
        <v>0</v>
      </c>
      <c r="D32" s="676">
        <f>D33+D34</f>
        <v>0</v>
      </c>
      <c r="E32" s="676">
        <f>E33+E34</f>
        <v>0</v>
      </c>
      <c r="F32" s="676">
        <f>F33+F34</f>
        <v>0</v>
      </c>
      <c r="G32" s="677">
        <f>IF(D32=0,0,(G33*D33+G34*D34)/D32)</f>
        <v>0</v>
      </c>
    </row>
    <row r="33" spans="1:7" ht="12.75" customHeight="1">
      <c r="A33" s="1503"/>
      <c r="B33" s="630" t="s">
        <v>488</v>
      </c>
      <c r="C33" s="301"/>
      <c r="D33" s="301"/>
      <c r="E33" s="301"/>
      <c r="F33" s="301"/>
      <c r="G33" s="678"/>
    </row>
    <row r="34" spans="1:7" ht="12.75" customHeight="1">
      <c r="A34" s="1503"/>
      <c r="B34" s="631" t="s">
        <v>489</v>
      </c>
      <c r="C34" s="301"/>
      <c r="D34" s="301"/>
      <c r="E34" s="301"/>
      <c r="F34" s="301"/>
      <c r="G34" s="678"/>
    </row>
    <row r="35" spans="1:7" ht="12.75" customHeight="1">
      <c r="A35" s="1503"/>
      <c r="B35" s="1371" t="s">
        <v>839</v>
      </c>
      <c r="C35" s="1372">
        <f>C36+C37</f>
        <v>0</v>
      </c>
      <c r="D35" s="1372">
        <f>D36+D37</f>
        <v>0</v>
      </c>
      <c r="E35" s="1372">
        <f>E36+E37</f>
        <v>0</v>
      </c>
      <c r="F35" s="1372">
        <f>F36+F37</f>
        <v>0</v>
      </c>
      <c r="G35" s="1372">
        <f>IF(D35=0,0,(G36*D36+G37*D37)/D35)</f>
        <v>0</v>
      </c>
    </row>
    <row r="36" spans="1:7" ht="12.75" customHeight="1">
      <c r="A36" s="1503"/>
      <c r="B36" s="630" t="s">
        <v>488</v>
      </c>
      <c r="C36" s="301"/>
      <c r="D36" s="301"/>
      <c r="E36" s="301"/>
      <c r="F36" s="301"/>
      <c r="G36" s="678"/>
    </row>
    <row r="37" spans="1:7" ht="12.75" customHeight="1">
      <c r="A37" s="1503"/>
      <c r="B37" s="631" t="s">
        <v>489</v>
      </c>
      <c r="C37" s="301"/>
      <c r="D37" s="301"/>
      <c r="E37" s="301"/>
      <c r="F37" s="301"/>
      <c r="G37" s="678"/>
    </row>
    <row r="38" spans="1:7" ht="12.75" customHeight="1">
      <c r="A38" s="1516" t="s">
        <v>840</v>
      </c>
      <c r="B38" s="629" t="s">
        <v>122</v>
      </c>
      <c r="C38" s="676">
        <f>C39+C40</f>
        <v>0</v>
      </c>
      <c r="D38" s="676">
        <f>D39+D40</f>
        <v>0</v>
      </c>
      <c r="E38" s="676">
        <f>E39+E40</f>
        <v>0</v>
      </c>
      <c r="F38" s="676">
        <f>F39+F40</f>
        <v>0</v>
      </c>
      <c r="G38" s="677">
        <f>IF(D38=0,0,(G39*D39+G40*D40)/D38)</f>
        <v>0</v>
      </c>
    </row>
    <row r="39" spans="1:7" ht="12.75" customHeight="1">
      <c r="A39" s="1517"/>
      <c r="B39" s="630" t="s">
        <v>488</v>
      </c>
      <c r="C39" s="301"/>
      <c r="D39" s="301"/>
      <c r="E39" s="301"/>
      <c r="F39" s="301"/>
      <c r="G39" s="678"/>
    </row>
    <row r="40" spans="1:7" ht="12.75" customHeight="1">
      <c r="A40" s="1517"/>
      <c r="B40" s="631" t="s">
        <v>489</v>
      </c>
      <c r="C40" s="301"/>
      <c r="D40" s="301"/>
      <c r="E40" s="301"/>
      <c r="F40" s="301"/>
      <c r="G40" s="678"/>
    </row>
    <row r="41" spans="1:7" ht="12.75" customHeight="1">
      <c r="A41" s="1503"/>
      <c r="B41" s="1371" t="s">
        <v>839</v>
      </c>
      <c r="C41" s="1372">
        <f>C42+C43</f>
        <v>0</v>
      </c>
      <c r="D41" s="1372">
        <f>D42+D43</f>
        <v>0</v>
      </c>
      <c r="E41" s="1372">
        <f>E42+E43</f>
        <v>0</v>
      </c>
      <c r="F41" s="1372">
        <f>F42+F43</f>
        <v>0</v>
      </c>
      <c r="G41" s="1372">
        <f>IF(D41=0,0,(G42*D42+G43*D43)/D41)</f>
        <v>0</v>
      </c>
    </row>
    <row r="42" spans="1:7" ht="12.75" customHeight="1">
      <c r="A42" s="1503"/>
      <c r="B42" s="630" t="s">
        <v>488</v>
      </c>
      <c r="C42" s="301"/>
      <c r="D42" s="301"/>
      <c r="E42" s="301"/>
      <c r="F42" s="301"/>
      <c r="G42" s="678"/>
    </row>
    <row r="43" spans="1:7" ht="12.75" customHeight="1">
      <c r="A43" s="1505"/>
      <c r="B43" s="631" t="s">
        <v>489</v>
      </c>
      <c r="C43" s="301"/>
      <c r="D43" s="301"/>
      <c r="E43" s="301"/>
      <c r="F43" s="301"/>
      <c r="G43" s="678"/>
    </row>
    <row r="44" spans="1:7" ht="12.75" customHeight="1">
      <c r="A44" s="1503">
        <v>9</v>
      </c>
      <c r="B44" s="180" t="s">
        <v>499</v>
      </c>
      <c r="C44" s="676">
        <f>C45+C46</f>
        <v>0</v>
      </c>
      <c r="D44" s="676">
        <f>D45+D46</f>
        <v>0</v>
      </c>
      <c r="E44" s="676">
        <f>E45+E46</f>
        <v>0</v>
      </c>
      <c r="F44" s="676">
        <f>F45+F46</f>
        <v>0</v>
      </c>
      <c r="G44" s="677">
        <f>IF(D44=0,0,(G45*D45+G46*D46)/D44)</f>
        <v>0</v>
      </c>
    </row>
    <row r="45" spans="1:7" ht="12.75" customHeight="1">
      <c r="A45" s="1503"/>
      <c r="B45" s="181" t="s">
        <v>488</v>
      </c>
      <c r="C45" s="301"/>
      <c r="D45" s="301"/>
      <c r="E45" s="301"/>
      <c r="F45" s="301"/>
      <c r="G45" s="678"/>
    </row>
    <row r="46" spans="1:7" ht="12.75" customHeight="1">
      <c r="A46" s="1505"/>
      <c r="B46" s="182" t="s">
        <v>489</v>
      </c>
      <c r="C46" s="301"/>
      <c r="D46" s="301"/>
      <c r="E46" s="301"/>
      <c r="F46" s="301"/>
      <c r="G46" s="678"/>
    </row>
    <row r="47" spans="1:7" ht="12.75" customHeight="1">
      <c r="A47" s="1506"/>
      <c r="B47" s="190" t="s">
        <v>500</v>
      </c>
      <c r="C47" s="299">
        <f>C7+C10+C17+C20+C23+C26+C29+C32+C38+C44</f>
        <v>0</v>
      </c>
      <c r="D47" s="299">
        <f>D7+D10+D17+D20+D23+D26+D29+D32+D38+D44</f>
        <v>0</v>
      </c>
      <c r="E47" s="299">
        <f>E7+E10+E17+E20+E23+E26+E29+E32+E38+E44</f>
        <v>0</v>
      </c>
      <c r="F47" s="299">
        <f>F7+F10+F17+F20+F23+F26+F29+F32+F38+F44</f>
        <v>0</v>
      </c>
      <c r="G47" s="681">
        <f>IF(D47=0,0,(G48*D48+G49*D49)/D47)</f>
        <v>0</v>
      </c>
    </row>
    <row r="48" spans="1:7" ht="12.75" customHeight="1">
      <c r="A48" s="1507"/>
      <c r="B48" s="195" t="s">
        <v>488</v>
      </c>
      <c r="C48" s="299">
        <f>C8+C12+C15+C18+C21+C24+C27+C30+C33+C39+C45</f>
        <v>0</v>
      </c>
      <c r="D48" s="299">
        <f>D8+D12+D15+D18+D21+D24+D27+D30+D33+D39+D45</f>
        <v>0</v>
      </c>
      <c r="E48" s="299">
        <f>E8+E12+E15+E18+E21+E24+E27+E30+E33+E39+E45</f>
        <v>0</v>
      </c>
      <c r="F48" s="299">
        <f>F8+F12+F15+F18+F21+F24+F27+F30+F33+F39+F45</f>
        <v>0</v>
      </c>
      <c r="G48" s="681">
        <f>IF(D48=0,0,(G8*D8+G12*D12+G15*D15+G18*D18+G21*D21+G24*D24+G27*D27+G30*D30+G33*D33+G39*D39+G45*D45)/D48)</f>
        <v>0</v>
      </c>
    </row>
    <row r="49" spans="1:7" ht="12.75" customHeight="1">
      <c r="A49" s="1510"/>
      <c r="B49" s="196" t="s">
        <v>489</v>
      </c>
      <c r="C49" s="299">
        <f>C9+C13+C19+C16+CC4919+C22+C25+C28+C31+C34+C40+C46</f>
        <v>0</v>
      </c>
      <c r="D49" s="299">
        <f>D9+D13+D19+D16+CD4919+D22+D25+D28+D31+D34+D40+D46</f>
        <v>0</v>
      </c>
      <c r="E49" s="299">
        <f>E9+E13+E19+E16+CE4919+E22+E25+E28+E31+E34+E40+E46</f>
        <v>0</v>
      </c>
      <c r="F49" s="299">
        <f>F9+F13+F19+F16+CF4919+F22+F25+F28+F31+F34+F40+F46</f>
        <v>0</v>
      </c>
      <c r="G49" s="681">
        <f>IF(D49=0,0,(G9*D9+G13*D13+G16*D16+G19*D19+G22*D22+G25*D25+G28*D28+G31*D31+G34*D34+G40*D40+G46*D46)/D49)</f>
        <v>0</v>
      </c>
    </row>
    <row r="50" spans="1:7" ht="12.75">
      <c r="A50" s="33"/>
      <c r="B50" s="29"/>
      <c r="C50" s="29"/>
      <c r="D50" s="191"/>
      <c r="E50" s="191"/>
      <c r="F50" s="192"/>
      <c r="G50" s="193"/>
    </row>
    <row r="51" spans="1:3" ht="12.75">
      <c r="A51" s="33"/>
      <c r="B51" s="29" t="s">
        <v>229</v>
      </c>
      <c r="C51" s="29"/>
    </row>
    <row r="52" spans="1:3" ht="12.75">
      <c r="A52" s="33"/>
      <c r="B52" s="29"/>
      <c r="C52" s="29"/>
    </row>
    <row r="53" spans="1:3" ht="12.75">
      <c r="A53" s="33"/>
      <c r="B53" s="29" t="s">
        <v>229</v>
      </c>
      <c r="C53" s="29"/>
    </row>
  </sheetData>
  <sheetProtection password="C7AC" sheet="1"/>
  <mergeCells count="15">
    <mergeCell ref="A29:A31"/>
    <mergeCell ref="A17:A18"/>
    <mergeCell ref="A20:A22"/>
    <mergeCell ref="A23:A25"/>
    <mergeCell ref="A26:A28"/>
    <mergeCell ref="A4:G4"/>
    <mergeCell ref="A7:A9"/>
    <mergeCell ref="A11:A13"/>
    <mergeCell ref="A14:A15"/>
    <mergeCell ref="A32:A34"/>
    <mergeCell ref="A44:A46"/>
    <mergeCell ref="A41:A43"/>
    <mergeCell ref="A35:A37"/>
    <mergeCell ref="A38:A40"/>
    <mergeCell ref="A47:A49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zoomScaleNormal="55" workbookViewId="0" topLeftCell="A1">
      <selection activeCell="D49" sqref="D49"/>
    </sheetView>
  </sheetViews>
  <sheetFormatPr defaultColWidth="9.140625" defaultRowHeight="12.75"/>
  <cols>
    <col min="1" max="1" width="5.8515625" style="1082" customWidth="1"/>
    <col min="2" max="2" width="46.421875" style="1082" customWidth="1"/>
    <col min="3" max="6" width="22.28125" style="1082" customWidth="1"/>
    <col min="7" max="7" width="17.28125" style="1082" bestFit="1" customWidth="1"/>
    <col min="8" max="8" width="12.8515625" style="1082" customWidth="1"/>
    <col min="9" max="16384" width="9.140625" style="1082" customWidth="1"/>
  </cols>
  <sheetData>
    <row r="1" spans="2:7" ht="12.75">
      <c r="B1" s="1204" t="s">
        <v>397</v>
      </c>
      <c r="G1" s="1209" t="s">
        <v>223</v>
      </c>
    </row>
    <row r="2" ht="12.75">
      <c r="B2" s="1083" t="s">
        <v>1035</v>
      </c>
    </row>
    <row r="4" spans="1:7" ht="13.5" thickBot="1">
      <c r="A4" s="1518"/>
      <c r="B4" s="1518"/>
      <c r="C4" s="1518"/>
      <c r="D4" s="1518"/>
      <c r="E4" s="1518"/>
      <c r="F4" s="1518"/>
      <c r="G4" s="1518"/>
    </row>
    <row r="5" spans="1:8" ht="64.5" thickBot="1">
      <c r="A5" s="1089" t="s">
        <v>481</v>
      </c>
      <c r="B5" s="1090" t="s">
        <v>225</v>
      </c>
      <c r="C5" s="1097" t="s">
        <v>1036</v>
      </c>
      <c r="D5" s="1097" t="s">
        <v>1037</v>
      </c>
      <c r="E5" s="1097" t="s">
        <v>1038</v>
      </c>
      <c r="F5" s="1097" t="s">
        <v>1039</v>
      </c>
      <c r="G5" s="1097" t="s">
        <v>1040</v>
      </c>
      <c r="H5" s="1098" t="s">
        <v>1041</v>
      </c>
    </row>
    <row r="6" spans="1:8" ht="12.75" customHeight="1">
      <c r="A6" s="177">
        <v>1</v>
      </c>
      <c r="B6" s="178">
        <v>2</v>
      </c>
      <c r="C6" s="177">
        <v>3</v>
      </c>
      <c r="D6" s="177">
        <v>4</v>
      </c>
      <c r="E6" s="177">
        <v>5</v>
      </c>
      <c r="F6" s="177">
        <v>6</v>
      </c>
      <c r="G6" s="179">
        <v>7</v>
      </c>
      <c r="H6" s="1091">
        <v>8</v>
      </c>
    </row>
    <row r="7" spans="1:8" ht="12.75" customHeight="1">
      <c r="A7" s="1502">
        <v>1</v>
      </c>
      <c r="B7" s="1147" t="s">
        <v>487</v>
      </c>
      <c r="C7" s="1148">
        <f>C8+C9</f>
        <v>0</v>
      </c>
      <c r="D7" s="1148">
        <f>D8+D9</f>
        <v>0</v>
      </c>
      <c r="E7" s="1148">
        <f>E8+E9</f>
        <v>0</v>
      </c>
      <c r="F7" s="1148">
        <f>F8+F9</f>
        <v>0</v>
      </c>
      <c r="G7" s="1149">
        <f>IF(D7=0,0,(G8*D8+G9*D9)/D7)</f>
        <v>0</v>
      </c>
      <c r="H7" s="1149">
        <f>IF(D7=0,0,(D8*H8+D9*H9)/D7)</f>
        <v>0</v>
      </c>
    </row>
    <row r="8" spans="1:8" ht="12.75" customHeight="1">
      <c r="A8" s="1503"/>
      <c r="B8" s="181" t="s">
        <v>488</v>
      </c>
      <c r="C8" s="1095"/>
      <c r="D8" s="1095"/>
      <c r="E8" s="1095"/>
      <c r="F8" s="1095"/>
      <c r="G8" s="1096"/>
      <c r="H8" s="1099"/>
    </row>
    <row r="9" spans="1:8" ht="12.75" customHeight="1">
      <c r="A9" s="1505"/>
      <c r="B9" s="182" t="s">
        <v>489</v>
      </c>
      <c r="C9" s="1095"/>
      <c r="D9" s="1095"/>
      <c r="E9" s="1095"/>
      <c r="F9" s="1095"/>
      <c r="G9" s="1096"/>
      <c r="H9" s="1099"/>
    </row>
    <row r="10" spans="1:8" ht="12.75" customHeight="1">
      <c r="A10" s="183">
        <v>2</v>
      </c>
      <c r="B10" s="1147" t="s">
        <v>490</v>
      </c>
      <c r="C10" s="1148">
        <f>C11+C14</f>
        <v>0</v>
      </c>
      <c r="D10" s="1148">
        <f>D11+D14</f>
        <v>0</v>
      </c>
      <c r="E10" s="1148">
        <f>E11+E14</f>
        <v>0</v>
      </c>
      <c r="F10" s="1148">
        <f>F11+F14</f>
        <v>0</v>
      </c>
      <c r="G10" s="1149">
        <f>IF(D10=0,0,(G11*D11+G14*D14)/D10)</f>
        <v>0</v>
      </c>
      <c r="H10" s="1149">
        <f>IF(D10=0,0,(D11*H11+D14*E14)/D10)</f>
        <v>0</v>
      </c>
    </row>
    <row r="11" spans="1:8" ht="12.75" customHeight="1">
      <c r="A11" s="1502"/>
      <c r="B11" s="1092" t="s">
        <v>491</v>
      </c>
      <c r="C11" s="1093">
        <f>C12+C13</f>
        <v>0</v>
      </c>
      <c r="D11" s="1093">
        <f>D12+D13</f>
        <v>0</v>
      </c>
      <c r="E11" s="1093">
        <f>E12+E13</f>
        <v>0</v>
      </c>
      <c r="F11" s="1093">
        <f>F12+F13</f>
        <v>0</v>
      </c>
      <c r="G11" s="1094">
        <f>IF(D11=0,0,(G12*D12+G13*D13)/D11)</f>
        <v>0</v>
      </c>
      <c r="H11" s="1094">
        <f>IF(D11=0,0,(D12*H12+D13*E13)/D11)</f>
        <v>0</v>
      </c>
    </row>
    <row r="12" spans="1:8" ht="12.75" customHeight="1">
      <c r="A12" s="1503"/>
      <c r="B12" s="181" t="s">
        <v>488</v>
      </c>
      <c r="C12" s="1095"/>
      <c r="D12" s="1095"/>
      <c r="E12" s="1095"/>
      <c r="F12" s="1095"/>
      <c r="G12" s="1096"/>
      <c r="H12" s="1099"/>
    </row>
    <row r="13" spans="1:8" ht="12.75" customHeight="1">
      <c r="A13" s="1505"/>
      <c r="B13" s="182" t="s">
        <v>489</v>
      </c>
      <c r="C13" s="1095"/>
      <c r="D13" s="1095"/>
      <c r="E13" s="1095"/>
      <c r="F13" s="1095"/>
      <c r="G13" s="1096"/>
      <c r="H13" s="1099"/>
    </row>
    <row r="14" spans="1:8" ht="12.75" customHeight="1">
      <c r="A14" s="1506"/>
      <c r="B14" s="1092" t="s">
        <v>492</v>
      </c>
      <c r="C14" s="1093">
        <f>C15+C16</f>
        <v>0</v>
      </c>
      <c r="D14" s="1093">
        <f>D15+D16</f>
        <v>0</v>
      </c>
      <c r="E14" s="1093">
        <f>E15+E16</f>
        <v>0</v>
      </c>
      <c r="F14" s="1093">
        <f>F15+F16</f>
        <v>0</v>
      </c>
      <c r="G14" s="1094">
        <f>IF(D14=0,0,(G15*D15+G16*D16)/D14)</f>
        <v>0</v>
      </c>
      <c r="H14" s="1094">
        <f>IF(D14=0,0,(D15*H15+D16*E16)/D14)</f>
        <v>0</v>
      </c>
    </row>
    <row r="15" spans="1:8" ht="12.75" customHeight="1">
      <c r="A15" s="1507"/>
      <c r="B15" s="181" t="s">
        <v>488</v>
      </c>
      <c r="C15" s="1095"/>
      <c r="D15" s="1095"/>
      <c r="E15" s="1095"/>
      <c r="F15" s="1095"/>
      <c r="G15" s="1096"/>
      <c r="H15" s="1099"/>
    </row>
    <row r="16" spans="1:8" ht="12.75" customHeight="1">
      <c r="A16" s="185"/>
      <c r="B16" s="186" t="s">
        <v>489</v>
      </c>
      <c r="C16" s="1095"/>
      <c r="D16" s="1095"/>
      <c r="E16" s="1095"/>
      <c r="F16" s="1095"/>
      <c r="G16" s="1096"/>
      <c r="H16" s="1099"/>
    </row>
    <row r="17" spans="1:8" ht="12.75" customHeight="1">
      <c r="A17" s="1508">
        <v>3</v>
      </c>
      <c r="B17" s="1147" t="s">
        <v>493</v>
      </c>
      <c r="C17" s="1148">
        <f>C18+C19</f>
        <v>0</v>
      </c>
      <c r="D17" s="1148">
        <f>D18+D19</f>
        <v>0</v>
      </c>
      <c r="E17" s="1148">
        <f>E18+E19</f>
        <v>0</v>
      </c>
      <c r="F17" s="1148">
        <f>F18+F19</f>
        <v>0</v>
      </c>
      <c r="G17" s="1149">
        <f>IF(D17=0,0,(G18*D18+G19*D19)/D17)</f>
        <v>0</v>
      </c>
      <c r="H17" s="1149">
        <f>IF(D17=0,0,(D18*H18+D19*E19)/D17)</f>
        <v>0</v>
      </c>
    </row>
    <row r="18" spans="1:8" ht="12.75" customHeight="1">
      <c r="A18" s="1509"/>
      <c r="B18" s="181" t="s">
        <v>488</v>
      </c>
      <c r="C18" s="1095"/>
      <c r="D18" s="1095"/>
      <c r="E18" s="1095"/>
      <c r="F18" s="1095"/>
      <c r="G18" s="1096"/>
      <c r="H18" s="1099"/>
    </row>
    <row r="19" spans="1:8" ht="12.75" customHeight="1">
      <c r="A19" s="187"/>
      <c r="B19" s="188" t="s">
        <v>489</v>
      </c>
      <c r="C19" s="1095"/>
      <c r="D19" s="1095"/>
      <c r="E19" s="1095"/>
      <c r="F19" s="1095"/>
      <c r="G19" s="1096"/>
      <c r="H19" s="1099"/>
    </row>
    <row r="20" spans="1:8" ht="12.75" customHeight="1">
      <c r="A20" s="1502">
        <v>4</v>
      </c>
      <c r="B20" s="1147" t="s">
        <v>494</v>
      </c>
      <c r="C20" s="1148">
        <f>C21+C22</f>
        <v>0</v>
      </c>
      <c r="D20" s="1148">
        <f>D21+D22</f>
        <v>0</v>
      </c>
      <c r="E20" s="1148">
        <f>E21+E22</f>
        <v>0</v>
      </c>
      <c r="F20" s="1148">
        <f>F21+F22</f>
        <v>0</v>
      </c>
      <c r="G20" s="1149">
        <f>IF(D20=0,0,(G21*D21+G22*D22)/D20)</f>
        <v>0</v>
      </c>
      <c r="H20" s="1149">
        <f>IF(D20=0,0,(D21*H21+D22*E22)/D20)</f>
        <v>0</v>
      </c>
    </row>
    <row r="21" spans="1:8" ht="12.75" customHeight="1">
      <c r="A21" s="1503"/>
      <c r="B21" s="181" t="s">
        <v>488</v>
      </c>
      <c r="C21" s="1095"/>
      <c r="D21" s="1095"/>
      <c r="E21" s="1095"/>
      <c r="F21" s="1095"/>
      <c r="G21" s="1096"/>
      <c r="H21" s="1099"/>
    </row>
    <row r="22" spans="1:8" ht="12.75" customHeight="1">
      <c r="A22" s="1505"/>
      <c r="B22" s="182" t="s">
        <v>489</v>
      </c>
      <c r="C22" s="1095"/>
      <c r="D22" s="1095"/>
      <c r="E22" s="1095"/>
      <c r="F22" s="1095"/>
      <c r="G22" s="1096"/>
      <c r="H22" s="1099"/>
    </row>
    <row r="23" spans="1:8" ht="12.75" customHeight="1">
      <c r="A23" s="1502">
        <v>5</v>
      </c>
      <c r="B23" s="1147" t="s">
        <v>495</v>
      </c>
      <c r="C23" s="1148">
        <f>C24+C25</f>
        <v>0</v>
      </c>
      <c r="D23" s="1148">
        <f>D24+D25</f>
        <v>0</v>
      </c>
      <c r="E23" s="1148">
        <f>E24+E25</f>
        <v>0</v>
      </c>
      <c r="F23" s="1148">
        <f>F24+F25</f>
        <v>0</v>
      </c>
      <c r="G23" s="1149">
        <f>IF(D23=0,0,(G24*D24+G25*D25)/D23)</f>
        <v>0</v>
      </c>
      <c r="H23" s="1149">
        <f>IF(D23=0,0,(D24*H24+D25*E25)/D23)</f>
        <v>0</v>
      </c>
    </row>
    <row r="24" spans="1:8" ht="12.75" customHeight="1">
      <c r="A24" s="1503"/>
      <c r="B24" s="181" t="s">
        <v>488</v>
      </c>
      <c r="C24" s="1095"/>
      <c r="D24" s="1095"/>
      <c r="E24" s="1095"/>
      <c r="F24" s="1095"/>
      <c r="G24" s="1096"/>
      <c r="H24" s="1099"/>
    </row>
    <row r="25" spans="1:8" ht="12.75" customHeight="1">
      <c r="A25" s="1505"/>
      <c r="B25" s="182" t="s">
        <v>489</v>
      </c>
      <c r="C25" s="1095"/>
      <c r="D25" s="1095"/>
      <c r="E25" s="1095"/>
      <c r="F25" s="1095"/>
      <c r="G25" s="1096"/>
      <c r="H25" s="1099"/>
    </row>
    <row r="26" spans="1:8" ht="12.75" customHeight="1">
      <c r="A26" s="1502">
        <v>6</v>
      </c>
      <c r="B26" s="1147" t="s">
        <v>496</v>
      </c>
      <c r="C26" s="1148">
        <f>C27+C28</f>
        <v>0</v>
      </c>
      <c r="D26" s="1148">
        <f>D27+D28</f>
        <v>0</v>
      </c>
      <c r="E26" s="1148">
        <f>E27+E28</f>
        <v>0</v>
      </c>
      <c r="F26" s="1148">
        <f>F27+F28</f>
        <v>0</v>
      </c>
      <c r="G26" s="1149">
        <f>IF(D26=0,0,(G27*D27+G28*D28)/D26)</f>
        <v>0</v>
      </c>
      <c r="H26" s="1149">
        <f>IF(D26=0,0,(D27*H27+D28*E28)/D26)</f>
        <v>0</v>
      </c>
    </row>
    <row r="27" spans="1:8" ht="12.75" customHeight="1">
      <c r="A27" s="1503"/>
      <c r="B27" s="181" t="s">
        <v>488</v>
      </c>
      <c r="C27" s="1095"/>
      <c r="D27" s="1095"/>
      <c r="E27" s="1095"/>
      <c r="F27" s="1095"/>
      <c r="G27" s="1096"/>
      <c r="H27" s="1099"/>
    </row>
    <row r="28" spans="1:8" ht="12.75" customHeight="1">
      <c r="A28" s="1505"/>
      <c r="B28" s="182" t="s">
        <v>489</v>
      </c>
      <c r="C28" s="1095"/>
      <c r="D28" s="1095"/>
      <c r="E28" s="1095"/>
      <c r="F28" s="1095"/>
      <c r="G28" s="1096"/>
      <c r="H28" s="1099"/>
    </row>
    <row r="29" spans="1:8" ht="12.75" customHeight="1">
      <c r="A29" s="1502">
        <v>7</v>
      </c>
      <c r="B29" s="1150" t="s">
        <v>497</v>
      </c>
      <c r="C29" s="1148">
        <f>C30+C31</f>
        <v>0</v>
      </c>
      <c r="D29" s="1148">
        <f>D30+D31</f>
        <v>0</v>
      </c>
      <c r="E29" s="1148">
        <f>E30+E31</f>
        <v>0</v>
      </c>
      <c r="F29" s="1148">
        <f>F30+F31</f>
        <v>0</v>
      </c>
      <c r="G29" s="1149">
        <f>IF(D29=0,0,(G30*D30+G31*D31)/D29)</f>
        <v>0</v>
      </c>
      <c r="H29" s="1149">
        <f>IF(D29=0,0,(D30*H30+D31*E31)/D29)</f>
        <v>0</v>
      </c>
    </row>
    <row r="30" spans="1:8" ht="12.75" customHeight="1">
      <c r="A30" s="1503"/>
      <c r="B30" s="181" t="s">
        <v>488</v>
      </c>
      <c r="C30" s="1095"/>
      <c r="D30" s="1095"/>
      <c r="E30" s="1095"/>
      <c r="F30" s="1095"/>
      <c r="G30" s="1096"/>
      <c r="H30" s="1099"/>
    </row>
    <row r="31" spans="1:8" ht="12.75" customHeight="1">
      <c r="A31" s="1503"/>
      <c r="B31" s="182" t="s">
        <v>489</v>
      </c>
      <c r="C31" s="1095"/>
      <c r="D31" s="1095"/>
      <c r="E31" s="1095"/>
      <c r="F31" s="1095"/>
      <c r="G31" s="1096"/>
      <c r="H31" s="1099"/>
    </row>
    <row r="32" spans="1:8" ht="12.75" customHeight="1">
      <c r="A32" s="1502">
        <v>8</v>
      </c>
      <c r="B32" s="1151" t="s">
        <v>1045</v>
      </c>
      <c r="C32" s="1148">
        <f>C33+C34</f>
        <v>0</v>
      </c>
      <c r="D32" s="1148">
        <f>D33+D34</f>
        <v>0</v>
      </c>
      <c r="E32" s="1148">
        <f>E33+E34</f>
        <v>0</v>
      </c>
      <c r="F32" s="1148">
        <f>F33+F34</f>
        <v>0</v>
      </c>
      <c r="G32" s="1149">
        <f>IF(D32=0,0,(G33*D33+G34*D34)/D32)</f>
        <v>0</v>
      </c>
      <c r="H32" s="1149">
        <f>IF(D32=0,0,(D33*H33+D34*E34)/D32)</f>
        <v>0</v>
      </c>
    </row>
    <row r="33" spans="1:8" ht="12.75" customHeight="1">
      <c r="A33" s="1503"/>
      <c r="B33" s="630" t="s">
        <v>488</v>
      </c>
      <c r="C33" s="1095"/>
      <c r="D33" s="1095"/>
      <c r="E33" s="1095"/>
      <c r="F33" s="1095"/>
      <c r="G33" s="1096"/>
      <c r="H33" s="1099"/>
    </row>
    <row r="34" spans="1:8" ht="12.75" customHeight="1">
      <c r="A34" s="1503"/>
      <c r="B34" s="631" t="s">
        <v>489</v>
      </c>
      <c r="C34" s="1095"/>
      <c r="D34" s="1095"/>
      <c r="E34" s="1095"/>
      <c r="F34" s="1095"/>
      <c r="G34" s="1096"/>
      <c r="H34" s="1099"/>
    </row>
    <row r="35" spans="1:8" ht="12.75" customHeight="1">
      <c r="A35" s="1516" t="s">
        <v>840</v>
      </c>
      <c r="B35" s="1151" t="s">
        <v>1044</v>
      </c>
      <c r="C35" s="1148">
        <f>C36+C37</f>
        <v>0</v>
      </c>
      <c r="D35" s="1148">
        <f>D36+D37</f>
        <v>0</v>
      </c>
      <c r="E35" s="1148">
        <f>E36+E37</f>
        <v>0</v>
      </c>
      <c r="F35" s="1148">
        <f>F36+F37</f>
        <v>0</v>
      </c>
      <c r="G35" s="1149">
        <f>IF(D35=0,0,(G36*D36+G37*D37)/D35)</f>
        <v>0</v>
      </c>
      <c r="H35" s="1149">
        <f>IF(D35=0,0,(D36*H36+D37*E37)/D35)</f>
        <v>0</v>
      </c>
    </row>
    <row r="36" spans="1:8" ht="12.75" customHeight="1">
      <c r="A36" s="1517"/>
      <c r="B36" s="630" t="s">
        <v>488</v>
      </c>
      <c r="C36" s="1095"/>
      <c r="D36" s="1095"/>
      <c r="E36" s="1095"/>
      <c r="F36" s="1095"/>
      <c r="G36" s="1096"/>
      <c r="H36" s="1099"/>
    </row>
    <row r="37" spans="1:8" ht="12.75" customHeight="1">
      <c r="A37" s="1517"/>
      <c r="B37" s="631" t="s">
        <v>489</v>
      </c>
      <c r="C37" s="1095"/>
      <c r="D37" s="1095"/>
      <c r="E37" s="1095"/>
      <c r="F37" s="1095"/>
      <c r="G37" s="1096"/>
      <c r="H37" s="1099"/>
    </row>
    <row r="38" spans="1:8" ht="12.75" customHeight="1">
      <c r="A38" s="1503">
        <v>9</v>
      </c>
      <c r="B38" s="1147" t="s">
        <v>1043</v>
      </c>
      <c r="C38" s="1148">
        <f>C39+C40</f>
        <v>0</v>
      </c>
      <c r="D38" s="1148">
        <f>D39+D40</f>
        <v>0</v>
      </c>
      <c r="E38" s="1148">
        <f>E39+E40</f>
        <v>0</v>
      </c>
      <c r="F38" s="1148">
        <f>F39+F40</f>
        <v>0</v>
      </c>
      <c r="G38" s="1149">
        <f>IF(D38=0,0,(G39*D39+G40*D40)/D38)</f>
        <v>0</v>
      </c>
      <c r="H38" s="1149">
        <f>IF(D38=0,0,(D39*H39+D40*E40)/D38)</f>
        <v>0</v>
      </c>
    </row>
    <row r="39" spans="1:8" ht="12.75" customHeight="1">
      <c r="A39" s="1503"/>
      <c r="B39" s="181" t="s">
        <v>488</v>
      </c>
      <c r="C39" s="1095"/>
      <c r="D39" s="1095"/>
      <c r="E39" s="1095"/>
      <c r="F39" s="1095"/>
      <c r="G39" s="1096"/>
      <c r="H39" s="1099"/>
    </row>
    <row r="40" spans="1:8" ht="12.75" customHeight="1">
      <c r="A40" s="1505"/>
      <c r="B40" s="182" t="s">
        <v>489</v>
      </c>
      <c r="C40" s="1095"/>
      <c r="D40" s="1095"/>
      <c r="E40" s="1095"/>
      <c r="F40" s="1095"/>
      <c r="G40" s="1096"/>
      <c r="H40" s="1099"/>
    </row>
    <row r="41" spans="1:8" ht="12.75" customHeight="1">
      <c r="A41" s="1506"/>
      <c r="B41" s="1152" t="s">
        <v>1042</v>
      </c>
      <c r="C41" s="1153">
        <f>C7+C10+C17+C20+C23+C26+C29+C32+C35+C38</f>
        <v>0</v>
      </c>
      <c r="D41" s="1153">
        <f>D7+D10+D17+D20+D23+D26+D29+D32+D35+D38</f>
        <v>0</v>
      </c>
      <c r="E41" s="1153">
        <f>E7+E10+E17+E20+E23+E26+E29+E32+E35+E38</f>
        <v>0</v>
      </c>
      <c r="F41" s="1153">
        <f>F7+F10+F17+F20+F23+F26+F29+F32+F35+F38</f>
        <v>0</v>
      </c>
      <c r="G41" s="1154">
        <f>IF(D41=0,0,(G42*D42+G43*D43)/D41)</f>
        <v>0</v>
      </c>
      <c r="H41" s="1149">
        <f>IF(D41=0,0,(D42*H42+D43*E43)/D41)</f>
        <v>0</v>
      </c>
    </row>
    <row r="42" spans="1:8" ht="12.75" customHeight="1">
      <c r="A42" s="1507"/>
      <c r="B42" s="1155" t="s">
        <v>488</v>
      </c>
      <c r="C42" s="1153">
        <f>C8+C12+C15+C18+C21+C24+C27+C30+C33+C36+C39</f>
        <v>0</v>
      </c>
      <c r="D42" s="1153">
        <f>D8+D12+D15+D18+D21+D24+D27+D30+D33+D36+D39</f>
        <v>0</v>
      </c>
      <c r="E42" s="1153">
        <f>E8+E12+E15+E18+E21+E24+E27+E30+E33+E36+E39</f>
        <v>0</v>
      </c>
      <c r="F42" s="1153">
        <f>F8+F12+F15+F18+F21+F24+F27+F30+F33+F36+F39</f>
        <v>0</v>
      </c>
      <c r="G42" s="1154">
        <f>IF(D42=0,0,(G8*D8+G12*D12+G15*D15+G18*D18+G21*D21+G24*D24+G27*D27+G30*D30+G33*D33+G36*D36+G39*D39)/D42)</f>
        <v>0</v>
      </c>
      <c r="H42" s="1154">
        <f>IF(D42=0,0,(H8*D8+H12*D12+H15*D15+H18*D18+H21*D21+H24*D24+H27*D27+H30*D30+H33*D33+H36*D36+H39*D39)/D42)</f>
        <v>0</v>
      </c>
    </row>
    <row r="43" spans="1:8" ht="12.75" customHeight="1">
      <c r="A43" s="1510"/>
      <c r="B43" s="1156" t="s">
        <v>489</v>
      </c>
      <c r="C43" s="1153">
        <f>C9+C13+C19+C16+CC4913+C22+C25+C28+C31+C34+C37+C40</f>
        <v>0</v>
      </c>
      <c r="D43" s="1153">
        <f>D9+D13+D19+D16+CD4913+D22+D25+D28+D31+D34+D37+D40</f>
        <v>0</v>
      </c>
      <c r="E43" s="1153">
        <f>E9+E13+E19+E16+CE4913+E22+E25+E28+E31+E34+E37+E40</f>
        <v>0</v>
      </c>
      <c r="F43" s="1153">
        <f>F9+F13+F19+F16+CF4913+F22+F25+F28+F31+F34+F37+F40</f>
        <v>0</v>
      </c>
      <c r="G43" s="1154">
        <f>IF(D43=0,0,(G9*D9+G13*D13+G16*D16+G19*D19+G22*D22+G25*D25+G28*D28+G31*D31+G34*D34+G37*D37+G40*D40)/D43)</f>
        <v>0</v>
      </c>
      <c r="H43" s="1154">
        <f>IF(D43=0,0,(H9*D9+H13*D13+H16*D16+H19*D19+H22*D22+H25*D25+H28*D28+H31*D31+H34*D34+H37*D37+H40*D40)/D43)</f>
        <v>0</v>
      </c>
    </row>
    <row r="44" spans="1:7" ht="12.75">
      <c r="A44" s="1084"/>
      <c r="B44" s="1085"/>
      <c r="C44" s="1085"/>
      <c r="D44" s="1086"/>
      <c r="E44" s="1086"/>
      <c r="F44" s="1087"/>
      <c r="G44" s="1088"/>
    </row>
    <row r="45" spans="1:3" ht="12.75">
      <c r="A45" s="1084"/>
      <c r="B45" s="1085" t="s">
        <v>229</v>
      </c>
      <c r="C45" s="1085"/>
    </row>
    <row r="46" spans="1:3" ht="12.75">
      <c r="A46" s="1084"/>
      <c r="B46" s="1085"/>
      <c r="C46" s="1085"/>
    </row>
    <row r="47" spans="1:3" ht="12.75">
      <c r="A47" s="1084"/>
      <c r="B47" s="1085" t="s">
        <v>229</v>
      </c>
      <c r="C47" s="1085"/>
    </row>
    <row r="49" spans="4:9" ht="12.75">
      <c r="D49" s="1371"/>
      <c r="E49" s="1372"/>
      <c r="F49" s="1372"/>
      <c r="G49" s="1372"/>
      <c r="H49" s="1372"/>
      <c r="I49" s="1372"/>
    </row>
  </sheetData>
  <sheetProtection password="C7AC" sheet="1"/>
  <mergeCells count="13">
    <mergeCell ref="A4:G4"/>
    <mergeCell ref="A7:A9"/>
    <mergeCell ref="A11:A13"/>
    <mergeCell ref="A14:A15"/>
    <mergeCell ref="A17:A18"/>
    <mergeCell ref="A20:A22"/>
    <mergeCell ref="A38:A40"/>
    <mergeCell ref="A41:A43"/>
    <mergeCell ref="A23:A25"/>
    <mergeCell ref="A26:A28"/>
    <mergeCell ref="A29:A31"/>
    <mergeCell ref="A32:A34"/>
    <mergeCell ref="A35:A37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8" sqref="C8:E9"/>
    </sheetView>
  </sheetViews>
  <sheetFormatPr defaultColWidth="9.140625" defaultRowHeight="12.75"/>
  <cols>
    <col min="1" max="1" width="6.8515625" style="210" customWidth="1"/>
    <col min="2" max="2" width="36.140625" style="0" customWidth="1"/>
    <col min="3" max="5" width="26.140625" style="0" customWidth="1"/>
  </cols>
  <sheetData>
    <row r="1" spans="1:2" s="1177" customFormat="1" ht="12.75">
      <c r="A1" s="1211"/>
      <c r="B1" s="1204" t="s">
        <v>397</v>
      </c>
    </row>
    <row r="2" ht="12.75">
      <c r="B2" s="102" t="s">
        <v>519</v>
      </c>
    </row>
    <row r="3" spans="2:5" ht="13.5" thickBot="1">
      <c r="B3" s="197"/>
      <c r="C3" s="198"/>
      <c r="D3" s="198"/>
      <c r="E3" s="199" t="s">
        <v>453</v>
      </c>
    </row>
    <row r="4" spans="1:5" ht="12.75">
      <c r="A4" s="209" t="s">
        <v>230</v>
      </c>
      <c r="B4" s="213" t="s">
        <v>508</v>
      </c>
      <c r="C4" s="213" t="s">
        <v>509</v>
      </c>
      <c r="D4" s="213" t="s">
        <v>510</v>
      </c>
      <c r="E4" s="214" t="s">
        <v>511</v>
      </c>
    </row>
    <row r="5" spans="1:5" ht="12.75">
      <c r="A5" s="204"/>
      <c r="B5" s="200">
        <v>1</v>
      </c>
      <c r="C5" s="200">
        <v>2</v>
      </c>
      <c r="D5" s="200">
        <v>3</v>
      </c>
      <c r="E5" s="205">
        <v>4</v>
      </c>
    </row>
    <row r="6" spans="1:5" ht="12.75">
      <c r="A6" s="211">
        <v>1</v>
      </c>
      <c r="B6" s="201" t="s">
        <v>310</v>
      </c>
      <c r="C6" s="1335"/>
      <c r="D6" s="1336"/>
      <c r="E6" s="1337"/>
    </row>
    <row r="7" spans="1:5" ht="12.75">
      <c r="A7" s="211">
        <v>2</v>
      </c>
      <c r="B7" s="202" t="s">
        <v>311</v>
      </c>
      <c r="C7" s="1335"/>
      <c r="D7" s="1336"/>
      <c r="E7" s="1337"/>
    </row>
    <row r="8" spans="1:5" ht="12.75">
      <c r="A8" s="211">
        <v>3</v>
      </c>
      <c r="B8" s="202" t="s">
        <v>512</v>
      </c>
      <c r="C8" s="1335"/>
      <c r="D8" s="1336"/>
      <c r="E8" s="1337"/>
    </row>
    <row r="9" spans="1:5" ht="12.75">
      <c r="A9" s="211">
        <v>4</v>
      </c>
      <c r="B9" s="117" t="s">
        <v>513</v>
      </c>
      <c r="C9" s="1335"/>
      <c r="D9" s="1336"/>
      <c r="E9" s="1337"/>
    </row>
    <row r="10" spans="1:5" ht="12.75">
      <c r="A10" s="211">
        <v>5</v>
      </c>
      <c r="B10" s="202" t="s">
        <v>314</v>
      </c>
      <c r="C10" s="1335"/>
      <c r="D10" s="1336"/>
      <c r="E10" s="1337"/>
    </row>
    <row r="11" spans="1:5" ht="13.5" thickBot="1">
      <c r="A11" s="212"/>
      <c r="B11" s="206" t="s">
        <v>226</v>
      </c>
      <c r="C11" s="215">
        <f>SUM(C6:C10)</f>
        <v>0</v>
      </c>
      <c r="D11" s="207">
        <f>IF(C11=0,0,((C6/C11*D6)+(C7/C11*D7)+(C8/C11*D8)+(C9/C11*D9)+(C10/C11*D10)))</f>
        <v>0</v>
      </c>
      <c r="E11" s="208">
        <f>SUM(E6:E10)</f>
        <v>0</v>
      </c>
    </row>
    <row r="12" spans="1:3" ht="12.75">
      <c r="A12" s="33"/>
      <c r="B12" s="29"/>
      <c r="C12" s="29"/>
    </row>
    <row r="13" spans="1:3" ht="12.75">
      <c r="A13" s="33"/>
      <c r="B13" s="29" t="s">
        <v>229</v>
      </c>
      <c r="C13" s="29"/>
    </row>
    <row r="14" spans="1:3" ht="12.75">
      <c r="A14" s="33"/>
      <c r="B14" s="29"/>
      <c r="C14" s="29"/>
    </row>
    <row r="15" spans="1:3" ht="12.75">
      <c r="A15" s="33"/>
      <c r="B15" s="29" t="s">
        <v>229</v>
      </c>
      <c r="C15" s="29"/>
    </row>
  </sheetData>
  <sheetProtection password="C7AC" sheet="1"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9.140625" style="667" customWidth="1"/>
    <col min="2" max="2" width="51.00390625" style="667" customWidth="1"/>
    <col min="3" max="4" width="22.00390625" style="667" customWidth="1"/>
    <col min="5" max="16384" width="9.140625" style="667" customWidth="1"/>
  </cols>
  <sheetData>
    <row r="1" s="1082" customFormat="1" ht="12.75">
      <c r="B1" s="1204" t="s">
        <v>397</v>
      </c>
    </row>
    <row r="2" ht="12.75">
      <c r="B2" s="49" t="s">
        <v>841</v>
      </c>
    </row>
    <row r="3" spans="1:4" ht="13.5" thickBot="1">
      <c r="A3" s="672"/>
      <c r="B3" s="102"/>
      <c r="C3" s="223"/>
      <c r="D3" s="224"/>
    </row>
    <row r="4" spans="1:4" ht="36">
      <c r="A4" s="216" t="s">
        <v>230</v>
      </c>
      <c r="B4" s="217" t="s">
        <v>225</v>
      </c>
      <c r="C4" s="217" t="s">
        <v>514</v>
      </c>
      <c r="D4" s="218" t="s">
        <v>515</v>
      </c>
    </row>
    <row r="5" spans="1:4" ht="12.75">
      <c r="A5" s="673">
        <v>1</v>
      </c>
      <c r="B5" s="129" t="s">
        <v>516</v>
      </c>
      <c r="C5" s="220"/>
      <c r="D5" s="221"/>
    </row>
    <row r="6" spans="1:4" ht="12.75">
      <c r="A6" s="673">
        <v>2</v>
      </c>
      <c r="B6" s="203" t="s">
        <v>517</v>
      </c>
      <c r="C6" s="220"/>
      <c r="D6" s="221"/>
    </row>
    <row r="7" spans="1:4" ht="12.75">
      <c r="A7" s="673">
        <v>3</v>
      </c>
      <c r="B7" s="203" t="s">
        <v>518</v>
      </c>
      <c r="C7" s="220"/>
      <c r="D7" s="221"/>
    </row>
    <row r="8" spans="1:4" ht="13.5" thickBot="1">
      <c r="A8" s="674"/>
      <c r="B8" s="219" t="s">
        <v>226</v>
      </c>
      <c r="C8" s="675">
        <f>C5+C6+C7</f>
        <v>0</v>
      </c>
      <c r="D8" s="675">
        <f>D5+D6+D7</f>
        <v>0</v>
      </c>
    </row>
    <row r="9" spans="1:3" ht="12.75">
      <c r="A9" s="33"/>
      <c r="B9" s="29"/>
      <c r="C9" s="29"/>
    </row>
    <row r="10" spans="1:3" ht="12.75">
      <c r="A10" s="33"/>
      <c r="B10" s="29" t="s">
        <v>229</v>
      </c>
      <c r="C10" s="29"/>
    </row>
    <row r="11" spans="1:3" ht="12.75">
      <c r="A11" s="33"/>
      <c r="B11" s="29"/>
      <c r="C11" s="29"/>
    </row>
    <row r="12" spans="1:3" ht="12.75">
      <c r="A12" s="33"/>
      <c r="B12" s="29" t="s">
        <v>229</v>
      </c>
      <c r="C12" s="29"/>
    </row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7" sqref="C7:J14"/>
    </sheetView>
  </sheetViews>
  <sheetFormatPr defaultColWidth="9.140625" defaultRowHeight="12.75"/>
  <cols>
    <col min="1" max="1" width="9.28125" style="50" customWidth="1"/>
    <col min="2" max="2" width="31.00390625" style="1" customWidth="1"/>
    <col min="3" max="10" width="12.57421875" style="1" customWidth="1"/>
    <col min="11" max="11" width="23.28125" style="1" customWidth="1"/>
    <col min="12" max="16384" width="9.140625" style="1" customWidth="1"/>
  </cols>
  <sheetData>
    <row r="1" spans="1:11" s="1213" customFormat="1" ht="12.75">
      <c r="A1" s="1212"/>
      <c r="B1" s="1204" t="s">
        <v>520</v>
      </c>
      <c r="C1" s="1085"/>
      <c r="D1" s="1085"/>
      <c r="E1" s="1085"/>
      <c r="F1" s="1085"/>
      <c r="G1" s="1085"/>
      <c r="H1" s="1085"/>
      <c r="I1" s="1085"/>
      <c r="J1" s="1085"/>
      <c r="K1" s="1085"/>
    </row>
    <row r="2" spans="2:11" ht="12.75">
      <c r="B2" s="240" t="s">
        <v>521</v>
      </c>
      <c r="C2" s="241"/>
      <c r="D2" s="241"/>
      <c r="E2" s="29"/>
      <c r="F2" s="29"/>
      <c r="G2" s="29"/>
      <c r="H2" s="29"/>
      <c r="I2" s="29"/>
      <c r="J2" s="29" t="s">
        <v>522</v>
      </c>
      <c r="K2" s="241"/>
    </row>
    <row r="3" spans="2:11" ht="13.5" thickBot="1">
      <c r="B3" s="240"/>
      <c r="C3" s="241"/>
      <c r="D3" s="241"/>
      <c r="E3" s="29"/>
      <c r="F3" s="29"/>
      <c r="G3" s="29"/>
      <c r="H3" s="29"/>
      <c r="I3" s="29"/>
      <c r="J3" s="29"/>
      <c r="K3" s="241"/>
    </row>
    <row r="4" spans="1:11" ht="12.75">
      <c r="A4" s="238" t="s">
        <v>230</v>
      </c>
      <c r="B4" s="233" t="s">
        <v>539</v>
      </c>
      <c r="C4" s="1519"/>
      <c r="D4" s="1520"/>
      <c r="E4" s="1520"/>
      <c r="F4" s="1520"/>
      <c r="G4" s="1520"/>
      <c r="H4" s="1520"/>
      <c r="I4" s="1520"/>
      <c r="J4" s="1521"/>
      <c r="K4" s="234"/>
    </row>
    <row r="5" spans="1:11" ht="12.75">
      <c r="A5" s="239"/>
      <c r="B5" s="226"/>
      <c r="C5" s="227" t="s">
        <v>523</v>
      </c>
      <c r="D5" s="227" t="s">
        <v>540</v>
      </c>
      <c r="E5" s="227" t="s">
        <v>525</v>
      </c>
      <c r="F5" s="227" t="s">
        <v>526</v>
      </c>
      <c r="G5" s="227" t="s">
        <v>527</v>
      </c>
      <c r="H5" s="227" t="s">
        <v>528</v>
      </c>
      <c r="I5" s="227" t="s">
        <v>529</v>
      </c>
      <c r="J5" s="227" t="s">
        <v>480</v>
      </c>
      <c r="K5" s="235" t="s">
        <v>226</v>
      </c>
    </row>
    <row r="6" spans="1:11" ht="12.75">
      <c r="A6" s="57">
        <v>1</v>
      </c>
      <c r="B6" s="228" t="s">
        <v>530</v>
      </c>
      <c r="C6" s="229">
        <f>SUM(C7:C12)</f>
        <v>0</v>
      </c>
      <c r="D6" s="229">
        <f aca="true" t="shared" si="0" ref="D6:J6">SUM(D7:D12)</f>
        <v>0</v>
      </c>
      <c r="E6" s="229">
        <f t="shared" si="0"/>
        <v>0</v>
      </c>
      <c r="F6" s="229">
        <f t="shared" si="0"/>
        <v>0</v>
      </c>
      <c r="G6" s="229">
        <f t="shared" si="0"/>
        <v>0</v>
      </c>
      <c r="H6" s="229">
        <f t="shared" si="0"/>
        <v>0</v>
      </c>
      <c r="I6" s="229">
        <f t="shared" si="0"/>
        <v>0</v>
      </c>
      <c r="J6" s="229">
        <f t="shared" si="0"/>
        <v>0</v>
      </c>
      <c r="K6" s="1338">
        <f aca="true" t="shared" si="1" ref="K6:K15">SUM(C6:J6)</f>
        <v>0</v>
      </c>
    </row>
    <row r="7" spans="1:11" ht="12.75" customHeight="1">
      <c r="A7" s="242" t="s">
        <v>239</v>
      </c>
      <c r="B7" s="230" t="s">
        <v>531</v>
      </c>
      <c r="C7" s="243"/>
      <c r="D7" s="243"/>
      <c r="E7" s="243"/>
      <c r="F7" s="243"/>
      <c r="G7" s="243"/>
      <c r="H7" s="243"/>
      <c r="I7" s="243"/>
      <c r="J7" s="243"/>
      <c r="K7" s="1338">
        <f>SUM(C7:J7)</f>
        <v>0</v>
      </c>
    </row>
    <row r="8" spans="1:11" ht="12.75" customHeight="1">
      <c r="A8" s="242" t="s">
        <v>240</v>
      </c>
      <c r="B8" s="230" t="s">
        <v>532</v>
      </c>
      <c r="C8" s="243"/>
      <c r="D8" s="243"/>
      <c r="E8" s="243"/>
      <c r="F8" s="243"/>
      <c r="G8" s="243"/>
      <c r="H8" s="243"/>
      <c r="I8" s="243"/>
      <c r="J8" s="243"/>
      <c r="K8" s="1338">
        <f t="shared" si="1"/>
        <v>0</v>
      </c>
    </row>
    <row r="9" spans="1:11" ht="12.75" customHeight="1">
      <c r="A9" s="242" t="s">
        <v>241</v>
      </c>
      <c r="B9" s="230" t="s">
        <v>533</v>
      </c>
      <c r="C9" s="243"/>
      <c r="D9" s="243"/>
      <c r="E9" s="243"/>
      <c r="F9" s="243"/>
      <c r="G9" s="243"/>
      <c r="H9" s="243"/>
      <c r="I9" s="243"/>
      <c r="J9" s="243"/>
      <c r="K9" s="1338">
        <f t="shared" si="1"/>
        <v>0</v>
      </c>
    </row>
    <row r="10" spans="1:11" ht="12.75" customHeight="1">
      <c r="A10" s="242" t="s">
        <v>242</v>
      </c>
      <c r="B10" s="230" t="s">
        <v>534</v>
      </c>
      <c r="C10" s="243"/>
      <c r="D10" s="243"/>
      <c r="E10" s="243"/>
      <c r="F10" s="243"/>
      <c r="G10" s="243"/>
      <c r="H10" s="243"/>
      <c r="I10" s="243"/>
      <c r="J10" s="243"/>
      <c r="K10" s="1338">
        <f t="shared" si="1"/>
        <v>0</v>
      </c>
    </row>
    <row r="11" spans="1:11" ht="12.75" customHeight="1">
      <c r="A11" s="242" t="s">
        <v>243</v>
      </c>
      <c r="B11" s="230" t="s">
        <v>535</v>
      </c>
      <c r="C11" s="243"/>
      <c r="D11" s="243"/>
      <c r="E11" s="243"/>
      <c r="F11" s="243"/>
      <c r="G11" s="243"/>
      <c r="H11" s="243"/>
      <c r="I11" s="243"/>
      <c r="J11" s="243"/>
      <c r="K11" s="1338">
        <f t="shared" si="1"/>
        <v>0</v>
      </c>
    </row>
    <row r="12" spans="1:11" ht="12.75" customHeight="1">
      <c r="A12" s="242" t="s">
        <v>411</v>
      </c>
      <c r="B12" s="230" t="s">
        <v>431</v>
      </c>
      <c r="C12" s="243"/>
      <c r="D12" s="243"/>
      <c r="E12" s="243"/>
      <c r="F12" s="243"/>
      <c r="G12" s="243"/>
      <c r="H12" s="243"/>
      <c r="I12" s="243"/>
      <c r="J12" s="243"/>
      <c r="K12" s="1338">
        <f t="shared" si="1"/>
        <v>0</v>
      </c>
    </row>
    <row r="13" spans="1:11" ht="12.75" customHeight="1">
      <c r="A13" s="244">
        <v>2</v>
      </c>
      <c r="B13" s="231" t="s">
        <v>536</v>
      </c>
      <c r="C13" s="243"/>
      <c r="D13" s="243"/>
      <c r="E13" s="243"/>
      <c r="F13" s="243"/>
      <c r="G13" s="243"/>
      <c r="H13" s="243"/>
      <c r="I13" s="243"/>
      <c r="J13" s="243"/>
      <c r="K13" s="1338">
        <f t="shared" si="1"/>
        <v>0</v>
      </c>
    </row>
    <row r="14" spans="1:11" ht="12.75" customHeight="1">
      <c r="A14" s="244">
        <v>3</v>
      </c>
      <c r="B14" s="231" t="s">
        <v>537</v>
      </c>
      <c r="C14" s="243"/>
      <c r="D14" s="243"/>
      <c r="E14" s="243"/>
      <c r="F14" s="243"/>
      <c r="G14" s="243"/>
      <c r="H14" s="243"/>
      <c r="I14" s="243"/>
      <c r="J14" s="243"/>
      <c r="K14" s="1338">
        <f t="shared" si="1"/>
        <v>0</v>
      </c>
    </row>
    <row r="15" spans="1:11" ht="13.5" thickBot="1">
      <c r="A15" s="236"/>
      <c r="B15" s="236" t="s">
        <v>538</v>
      </c>
      <c r="C15" s="752">
        <f>C13+C14</f>
        <v>0</v>
      </c>
      <c r="D15" s="237">
        <f aca="true" t="shared" si="2" ref="D15:J15">D13+D14</f>
        <v>0</v>
      </c>
      <c r="E15" s="237">
        <f t="shared" si="2"/>
        <v>0</v>
      </c>
      <c r="F15" s="237">
        <f t="shared" si="2"/>
        <v>0</v>
      </c>
      <c r="G15" s="237">
        <f t="shared" si="2"/>
        <v>0</v>
      </c>
      <c r="H15" s="237">
        <f t="shared" si="2"/>
        <v>0</v>
      </c>
      <c r="I15" s="237">
        <f t="shared" si="2"/>
        <v>0</v>
      </c>
      <c r="J15" s="237">
        <f t="shared" si="2"/>
        <v>0</v>
      </c>
      <c r="K15" s="1339">
        <f t="shared" si="1"/>
        <v>0</v>
      </c>
    </row>
    <row r="16" spans="1:3" ht="12.75">
      <c r="A16" s="33"/>
      <c r="B16" s="29"/>
      <c r="C16" s="29"/>
    </row>
    <row r="17" spans="1:3" ht="12.75">
      <c r="A17" s="33"/>
      <c r="B17" s="29" t="s">
        <v>229</v>
      </c>
      <c r="C17" s="29"/>
    </row>
    <row r="18" spans="1:3" ht="12.75">
      <c r="A18" s="33"/>
      <c r="B18" s="29"/>
      <c r="C18" s="29"/>
    </row>
    <row r="19" spans="1:3" ht="12.75">
      <c r="A19" s="33"/>
      <c r="B19" s="29" t="s">
        <v>229</v>
      </c>
      <c r="C19" s="29"/>
    </row>
  </sheetData>
  <sheetProtection password="C7AC" sheet="1"/>
  <protectedRanges>
    <protectedRange sqref="C7:J14" name="Диапазон2"/>
  </protectedRanges>
  <mergeCells count="1">
    <mergeCell ref="C4:J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5" sqref="C5:J8"/>
    </sheetView>
  </sheetViews>
  <sheetFormatPr defaultColWidth="9.140625" defaultRowHeight="12.75"/>
  <cols>
    <col min="1" max="1" width="6.57421875" style="1" customWidth="1"/>
    <col min="2" max="2" width="24.8515625" style="1" customWidth="1"/>
    <col min="3" max="10" width="13.421875" style="1" customWidth="1"/>
    <col min="11" max="11" width="20.00390625" style="1" customWidth="1"/>
    <col min="12" max="16384" width="9.140625" style="1" customWidth="1"/>
  </cols>
  <sheetData>
    <row r="1" spans="2:11" ht="12.75">
      <c r="B1" s="131" t="s">
        <v>520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12.75">
      <c r="B2" s="240" t="s">
        <v>547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3.5" thickBot="1">
      <c r="B3" s="240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232" t="s">
        <v>230</v>
      </c>
      <c r="B4" s="233" t="s">
        <v>541</v>
      </c>
      <c r="C4" s="246" t="s">
        <v>523</v>
      </c>
      <c r="D4" s="246" t="s">
        <v>524</v>
      </c>
      <c r="E4" s="246" t="s">
        <v>525</v>
      </c>
      <c r="F4" s="246" t="s">
        <v>526</v>
      </c>
      <c r="G4" s="246" t="s">
        <v>527</v>
      </c>
      <c r="H4" s="246" t="s">
        <v>528</v>
      </c>
      <c r="I4" s="246" t="s">
        <v>529</v>
      </c>
      <c r="J4" s="246" t="s">
        <v>480</v>
      </c>
      <c r="K4" s="1340" t="s">
        <v>226</v>
      </c>
    </row>
    <row r="5" spans="1:11" ht="12.75" customHeight="1">
      <c r="A5" s="225">
        <v>1</v>
      </c>
      <c r="B5" s="250" t="s">
        <v>542</v>
      </c>
      <c r="C5" s="248"/>
      <c r="D5" s="248"/>
      <c r="E5" s="248"/>
      <c r="F5" s="248"/>
      <c r="G5" s="248"/>
      <c r="H5" s="248"/>
      <c r="I5" s="248"/>
      <c r="J5" s="248"/>
      <c r="K5" s="1338">
        <f>SUM(C5:J5)</f>
        <v>0</v>
      </c>
    </row>
    <row r="6" spans="1:11" ht="12.75" customHeight="1">
      <c r="A6" s="225">
        <v>2</v>
      </c>
      <c r="B6" s="250" t="s">
        <v>543</v>
      </c>
      <c r="C6" s="248"/>
      <c r="D6" s="248"/>
      <c r="E6" s="248"/>
      <c r="F6" s="248"/>
      <c r="G6" s="248"/>
      <c r="H6" s="248"/>
      <c r="I6" s="248"/>
      <c r="J6" s="248"/>
      <c r="K6" s="1338">
        <f>SUM(C6:J6)</f>
        <v>0</v>
      </c>
    </row>
    <row r="7" spans="1:11" ht="12.75" customHeight="1">
      <c r="A7" s="225">
        <v>3</v>
      </c>
      <c r="B7" s="245" t="s">
        <v>544</v>
      </c>
      <c r="C7" s="248"/>
      <c r="D7" s="248"/>
      <c r="E7" s="248"/>
      <c r="F7" s="248"/>
      <c r="G7" s="248"/>
      <c r="H7" s="248"/>
      <c r="I7" s="248"/>
      <c r="J7" s="248"/>
      <c r="K7" s="1338">
        <f>SUM(C7:J7)</f>
        <v>0</v>
      </c>
    </row>
    <row r="8" spans="1:11" ht="12.75" customHeight="1">
      <c r="A8" s="225">
        <v>4</v>
      </c>
      <c r="B8" s="245" t="s">
        <v>545</v>
      </c>
      <c r="C8" s="248"/>
      <c r="D8" s="248"/>
      <c r="E8" s="248"/>
      <c r="F8" s="248"/>
      <c r="G8" s="248"/>
      <c r="H8" s="248"/>
      <c r="I8" s="248"/>
      <c r="J8" s="248"/>
      <c r="K8" s="1338">
        <f>SUM(C8:J8)</f>
        <v>0</v>
      </c>
    </row>
    <row r="9" spans="1:11" ht="12.75" customHeight="1" thickBot="1">
      <c r="A9" s="251">
        <v>5</v>
      </c>
      <c r="B9" s="247" t="s">
        <v>546</v>
      </c>
      <c r="C9" s="249"/>
      <c r="D9" s="249"/>
      <c r="E9" s="249"/>
      <c r="F9" s="249"/>
      <c r="G9" s="249"/>
      <c r="H9" s="249"/>
      <c r="I9" s="249"/>
      <c r="J9" s="249"/>
      <c r="K9" s="1339">
        <f>SUM(C9:J9)</f>
        <v>0</v>
      </c>
    </row>
    <row r="10" spans="1:3" ht="12.75">
      <c r="A10" s="33"/>
      <c r="B10" s="29"/>
      <c r="C10" s="29"/>
    </row>
    <row r="11" spans="1:3" ht="12.75">
      <c r="A11" s="33"/>
      <c r="B11" s="29" t="s">
        <v>229</v>
      </c>
      <c r="C11" s="29"/>
    </row>
    <row r="12" spans="1:3" ht="12.75">
      <c r="A12" s="33"/>
      <c r="B12" s="29"/>
      <c r="C12" s="29"/>
    </row>
    <row r="13" spans="1:3" ht="12.75">
      <c r="A13" s="33"/>
      <c r="B13" s="29" t="s">
        <v>229</v>
      </c>
      <c r="C13" s="29"/>
    </row>
  </sheetData>
  <sheetProtection password="C7AC" sheet="1"/>
  <protectedRanges>
    <protectedRange sqref="C5:J9" name="Диапазон4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view="pageBreakPreview" zoomScale="85" zoomScaleSheetLayoutView="85" zoomScalePageLayoutView="0" workbookViewId="0" topLeftCell="A1">
      <selection activeCell="L44" sqref="L44"/>
    </sheetView>
  </sheetViews>
  <sheetFormatPr defaultColWidth="9.140625" defaultRowHeight="12.75"/>
  <cols>
    <col min="1" max="1" width="10.140625" style="0" customWidth="1"/>
    <col min="8" max="8" width="11.57421875" style="0" customWidth="1"/>
  </cols>
  <sheetData>
    <row r="1" spans="1:8" ht="12.75">
      <c r="A1" s="603" t="s">
        <v>869</v>
      </c>
      <c r="B1" s="603"/>
      <c r="C1" s="604"/>
      <c r="D1" s="604"/>
      <c r="E1" s="572"/>
      <c r="F1" s="572"/>
      <c r="G1" s="572"/>
      <c r="H1" s="605"/>
    </row>
    <row r="2" spans="1:8" ht="12.75">
      <c r="A2" s="606" t="s">
        <v>870</v>
      </c>
      <c r="B2" s="604"/>
      <c r="C2" s="604"/>
      <c r="D2" s="604"/>
      <c r="E2" s="572"/>
      <c r="F2" s="572"/>
      <c r="G2" s="572"/>
      <c r="H2" s="605"/>
    </row>
    <row r="3" spans="1:8" ht="12.75">
      <c r="A3" s="607"/>
      <c r="B3" s="607"/>
      <c r="C3" s="607"/>
      <c r="D3" s="607"/>
      <c r="E3" s="608"/>
      <c r="F3" s="1463"/>
      <c r="G3" s="1463"/>
      <c r="H3" s="1463"/>
    </row>
    <row r="4" spans="1:8" ht="12.75">
      <c r="A4" s="607"/>
      <c r="B4" s="607"/>
      <c r="C4" s="607"/>
      <c r="D4" s="607"/>
      <c r="E4" s="607"/>
      <c r="F4" s="607"/>
      <c r="G4" s="609"/>
      <c r="H4" s="609"/>
    </row>
    <row r="5" spans="1:8" ht="12.75">
      <c r="A5" s="607"/>
      <c r="B5" s="607"/>
      <c r="C5" s="607"/>
      <c r="D5" s="607"/>
      <c r="E5" s="607"/>
      <c r="F5" s="607"/>
      <c r="G5" s="576" t="s">
        <v>223</v>
      </c>
      <c r="H5" s="607"/>
    </row>
    <row r="6" spans="1:8" ht="12.75">
      <c r="A6" s="607"/>
      <c r="B6" s="610" t="s">
        <v>894</v>
      </c>
      <c r="C6" s="611"/>
      <c r="D6" s="611"/>
      <c r="E6" s="611"/>
      <c r="F6" s="611"/>
      <c r="G6" s="611"/>
      <c r="H6" s="607"/>
    </row>
    <row r="7" spans="1:8" ht="12.75">
      <c r="A7" s="607"/>
      <c r="B7" s="607"/>
      <c r="C7" s="607"/>
      <c r="D7" s="607"/>
      <c r="E7" s="607"/>
      <c r="F7" s="607"/>
      <c r="G7" s="607"/>
      <c r="H7" s="607"/>
    </row>
    <row r="8" spans="1:8" ht="12.75">
      <c r="A8" s="612" t="s">
        <v>895</v>
      </c>
      <c r="B8" s="612"/>
      <c r="C8" s="612"/>
      <c r="D8" s="612"/>
      <c r="E8" s="612"/>
      <c r="F8" s="612"/>
      <c r="G8" s="612"/>
      <c r="H8" s="607"/>
    </row>
    <row r="9" spans="1:8" ht="12.75">
      <c r="A9" s="612" t="s">
        <v>896</v>
      </c>
      <c r="B9" s="612"/>
      <c r="C9" s="612"/>
      <c r="D9" s="1462"/>
      <c r="E9" s="1462"/>
      <c r="F9" s="1462"/>
      <c r="G9" s="1462"/>
      <c r="H9" s="607"/>
    </row>
    <row r="10" spans="1:8" ht="12.75">
      <c r="A10" s="607"/>
      <c r="B10" s="607"/>
      <c r="C10" s="607"/>
      <c r="D10" s="607"/>
      <c r="E10" s="607"/>
      <c r="F10" s="607"/>
      <c r="G10" s="607"/>
      <c r="H10" s="607"/>
    </row>
    <row r="11" spans="1:8" ht="12.75">
      <c r="A11" s="612" t="s">
        <v>897</v>
      </c>
      <c r="B11" s="612"/>
      <c r="C11" s="612"/>
      <c r="D11" s="612"/>
      <c r="E11" s="612"/>
      <c r="F11" s="612"/>
      <c r="G11" s="612"/>
      <c r="H11" s="607"/>
    </row>
    <row r="12" spans="1:8" ht="12.75">
      <c r="A12" s="612" t="s">
        <v>898</v>
      </c>
      <c r="B12" s="612"/>
      <c r="C12" s="612"/>
      <c r="D12" s="1462"/>
      <c r="E12" s="1462"/>
      <c r="F12" s="1462"/>
      <c r="G12" s="1462"/>
      <c r="H12" s="607"/>
    </row>
    <row r="13" spans="1:8" ht="12.75">
      <c r="A13" s="612"/>
      <c r="B13" s="612"/>
      <c r="C13" s="612"/>
      <c r="D13" s="612"/>
      <c r="E13" s="612"/>
      <c r="F13" s="612"/>
      <c r="G13" s="612"/>
      <c r="H13" s="607"/>
    </row>
    <row r="14" spans="1:8" ht="12.75">
      <c r="A14" s="612" t="s">
        <v>899</v>
      </c>
      <c r="B14" s="612"/>
      <c r="C14" s="612"/>
      <c r="D14" s="1462"/>
      <c r="E14" s="1462"/>
      <c r="F14" s="1462"/>
      <c r="G14" s="1462"/>
      <c r="H14" s="607"/>
    </row>
    <row r="15" spans="1:8" ht="12.75">
      <c r="A15" s="612"/>
      <c r="B15" s="612"/>
      <c r="C15" s="612"/>
      <c r="D15" s="612"/>
      <c r="E15" s="612"/>
      <c r="F15" s="612"/>
      <c r="G15" s="612"/>
      <c r="H15" s="607"/>
    </row>
    <row r="16" spans="1:8" ht="12.75">
      <c r="A16" s="612" t="s">
        <v>900</v>
      </c>
      <c r="B16" s="612"/>
      <c r="C16" s="612"/>
      <c r="D16" s="1462"/>
      <c r="E16" s="1462"/>
      <c r="F16" s="1462"/>
      <c r="G16" s="1462"/>
      <c r="H16" s="607"/>
    </row>
    <row r="17" spans="1:8" ht="12.75">
      <c r="A17" s="612"/>
      <c r="B17" s="612"/>
      <c r="C17" s="612"/>
      <c r="D17" s="613"/>
      <c r="E17" s="613"/>
      <c r="F17" s="613"/>
      <c r="G17" s="613"/>
      <c r="H17" s="607"/>
    </row>
    <row r="18" spans="1:8" ht="12.75">
      <c r="A18" s="612" t="s">
        <v>901</v>
      </c>
      <c r="B18" s="612"/>
      <c r="C18" s="612"/>
      <c r="D18" s="1462"/>
      <c r="E18" s="1462"/>
      <c r="F18" s="1462"/>
      <c r="G18" s="1462"/>
      <c r="H18" s="607"/>
    </row>
    <row r="19" spans="1:8" ht="15.75">
      <c r="A19" s="596"/>
      <c r="B19" s="596"/>
      <c r="C19" s="596"/>
      <c r="D19" s="596"/>
      <c r="E19" s="596"/>
      <c r="F19" s="596"/>
      <c r="G19" s="596"/>
      <c r="H19" s="607"/>
    </row>
    <row r="20" spans="1:8" ht="12.75">
      <c r="A20" s="612" t="s">
        <v>902</v>
      </c>
      <c r="B20" s="612"/>
      <c r="C20" s="612"/>
      <c r="D20" s="612"/>
      <c r="E20" s="612"/>
      <c r="F20" s="612"/>
      <c r="G20" s="612"/>
      <c r="H20" s="607"/>
    </row>
    <row r="21" spans="1:8" ht="12.75">
      <c r="A21" s="612" t="s">
        <v>903</v>
      </c>
      <c r="B21" s="612"/>
      <c r="C21" s="612"/>
      <c r="D21" s="1462"/>
      <c r="E21" s="1462"/>
      <c r="F21" s="1462"/>
      <c r="G21" s="1462"/>
      <c r="H21" s="607"/>
    </row>
    <row r="22" spans="1:8" ht="12.75">
      <c r="A22" s="612"/>
      <c r="B22" s="612"/>
      <c r="C22" s="612"/>
      <c r="D22" s="612"/>
      <c r="E22" s="612"/>
      <c r="F22" s="612"/>
      <c r="G22" s="612"/>
      <c r="H22" s="607"/>
    </row>
    <row r="23" spans="1:8" ht="12.75">
      <c r="A23" s="612" t="s">
        <v>904</v>
      </c>
      <c r="B23" s="612"/>
      <c r="C23" s="612"/>
      <c r="D23" s="1462"/>
      <c r="E23" s="1462"/>
      <c r="F23" s="1462"/>
      <c r="G23" s="1462"/>
      <c r="H23" s="607"/>
    </row>
    <row r="24" spans="1:8" ht="12.75">
      <c r="A24" s="612"/>
      <c r="B24" s="612"/>
      <c r="C24" s="612"/>
      <c r="D24" s="612"/>
      <c r="E24" s="612"/>
      <c r="F24" s="612"/>
      <c r="G24" s="612"/>
      <c r="H24" s="607"/>
    </row>
    <row r="25" spans="1:8" ht="12.75">
      <c r="A25" s="612" t="s">
        <v>905</v>
      </c>
      <c r="B25" s="612"/>
      <c r="C25" s="654"/>
      <c r="D25" s="1461"/>
      <c r="E25" s="1462"/>
      <c r="F25" s="1462"/>
      <c r="G25" s="1462"/>
      <c r="H25" s="607"/>
    </row>
    <row r="26" spans="1:8" ht="12.75">
      <c r="A26" s="612"/>
      <c r="B26" s="612"/>
      <c r="C26" s="612"/>
      <c r="D26" s="612"/>
      <c r="E26" s="612"/>
      <c r="F26" s="612"/>
      <c r="G26" s="612"/>
      <c r="H26" s="607"/>
    </row>
    <row r="27" spans="1:8" ht="12.75">
      <c r="A27" s="612"/>
      <c r="B27" s="612"/>
      <c r="C27" s="612"/>
      <c r="D27" s="612"/>
      <c r="E27" s="612"/>
      <c r="F27" s="612"/>
      <c r="G27" s="612"/>
      <c r="H27" s="607"/>
    </row>
    <row r="28" spans="1:8" ht="12.75">
      <c r="A28" s="612" t="s">
        <v>906</v>
      </c>
      <c r="B28" s="612"/>
      <c r="C28" s="612"/>
      <c r="D28" s="612"/>
      <c r="E28" s="612"/>
      <c r="F28" s="612"/>
      <c r="G28" s="612"/>
      <c r="H28" s="607"/>
    </row>
    <row r="29" spans="1:8" ht="12.75">
      <c r="A29" s="612" t="s">
        <v>907</v>
      </c>
      <c r="B29" s="612"/>
      <c r="C29" s="612"/>
      <c r="D29" s="1462"/>
      <c r="E29" s="1462"/>
      <c r="F29" s="1462"/>
      <c r="G29" s="1462"/>
      <c r="H29" s="607"/>
    </row>
    <row r="30" spans="1:8" ht="12.75">
      <c r="A30" s="612"/>
      <c r="B30" s="612"/>
      <c r="C30" s="612"/>
      <c r="D30" s="612"/>
      <c r="E30" s="612"/>
      <c r="F30" s="612"/>
      <c r="G30" s="612"/>
      <c r="H30" s="607"/>
    </row>
    <row r="31" spans="1:8" ht="12.75">
      <c r="A31" s="612" t="s">
        <v>908</v>
      </c>
      <c r="B31" s="612"/>
      <c r="C31" s="612"/>
      <c r="D31" s="1462"/>
      <c r="E31" s="1462"/>
      <c r="F31" s="1462"/>
      <c r="G31" s="1462"/>
      <c r="H31" s="607"/>
    </row>
    <row r="32" spans="1:8" ht="12.75">
      <c r="A32" s="612"/>
      <c r="B32" s="612"/>
      <c r="C32" s="612"/>
      <c r="D32" s="612"/>
      <c r="E32" s="612"/>
      <c r="F32" s="612"/>
      <c r="G32" s="612"/>
      <c r="H32" s="607"/>
    </row>
    <row r="33" spans="1:8" ht="12.75">
      <c r="A33" s="612" t="s">
        <v>909</v>
      </c>
      <c r="B33" s="608"/>
      <c r="C33" s="608"/>
      <c r="D33" s="608"/>
      <c r="E33" s="648"/>
      <c r="F33" s="648"/>
      <c r="G33" s="648"/>
      <c r="H33" s="607"/>
    </row>
    <row r="34" spans="1:8" ht="13.5" thickBot="1">
      <c r="A34" s="612" t="s">
        <v>910</v>
      </c>
      <c r="B34" s="607"/>
      <c r="C34" s="607"/>
      <c r="D34" s="607"/>
      <c r="E34" s="607"/>
      <c r="F34" s="607"/>
      <c r="G34" s="607"/>
      <c r="H34" s="607"/>
    </row>
    <row r="35" spans="1:8" ht="12.75">
      <c r="A35" s="614" t="s">
        <v>911</v>
      </c>
      <c r="B35" s="615"/>
      <c r="C35" s="615"/>
      <c r="D35" s="615"/>
      <c r="E35" s="615"/>
      <c r="F35" s="615"/>
      <c r="G35" s="616" t="s">
        <v>226</v>
      </c>
      <c r="H35" s="607"/>
    </row>
    <row r="36" spans="1:8" ht="12.75">
      <c r="A36" s="617" t="s">
        <v>912</v>
      </c>
      <c r="B36" s="618"/>
      <c r="C36" s="618"/>
      <c r="D36" s="618"/>
      <c r="E36" s="618"/>
      <c r="F36" s="618"/>
      <c r="G36" s="619"/>
      <c r="H36" s="607"/>
    </row>
    <row r="37" spans="1:8" ht="13.5" thickBot="1">
      <c r="A37" s="620" t="s">
        <v>913</v>
      </c>
      <c r="B37" s="621"/>
      <c r="C37" s="621"/>
      <c r="D37" s="621"/>
      <c r="E37" s="621"/>
      <c r="F37" s="621"/>
      <c r="G37" s="622"/>
      <c r="H37" s="607"/>
    </row>
    <row r="38" spans="1:8" ht="12.75">
      <c r="A38" s="612"/>
      <c r="B38" s="612"/>
      <c r="C38" s="612"/>
      <c r="D38" s="612"/>
      <c r="E38" s="612"/>
      <c r="F38" s="612"/>
      <c r="G38" s="612"/>
      <c r="H38" s="607"/>
    </row>
    <row r="39" spans="1:8" ht="13.5" thickBot="1">
      <c r="A39" s="612" t="s">
        <v>914</v>
      </c>
      <c r="B39" s="612"/>
      <c r="C39" s="612"/>
      <c r="D39" s="612"/>
      <c r="E39" s="612"/>
      <c r="F39" s="612"/>
      <c r="G39" s="612"/>
      <c r="H39" s="607"/>
    </row>
    <row r="40" spans="1:8" ht="12.75">
      <c r="A40" s="614" t="s">
        <v>911</v>
      </c>
      <c r="B40" s="615"/>
      <c r="C40" s="615"/>
      <c r="D40" s="615"/>
      <c r="E40" s="615"/>
      <c r="F40" s="615"/>
      <c r="G40" s="616" t="s">
        <v>226</v>
      </c>
      <c r="H40" s="607"/>
    </row>
    <row r="41" spans="1:8" ht="12.75">
      <c r="A41" s="617" t="s">
        <v>912</v>
      </c>
      <c r="B41" s="618"/>
      <c r="C41" s="618"/>
      <c r="D41" s="618"/>
      <c r="E41" s="618"/>
      <c r="F41" s="618"/>
      <c r="G41" s="619"/>
      <c r="H41" s="607"/>
    </row>
    <row r="42" spans="1:8" ht="13.5" thickBot="1">
      <c r="A42" s="620" t="s">
        <v>913</v>
      </c>
      <c r="B42" s="621"/>
      <c r="C42" s="621"/>
      <c r="D42" s="621"/>
      <c r="E42" s="621"/>
      <c r="F42" s="621"/>
      <c r="G42" s="622"/>
      <c r="H42" s="607"/>
    </row>
    <row r="43" spans="1:8" ht="12.75">
      <c r="A43" s="623"/>
      <c r="B43" s="624"/>
      <c r="C43" s="625"/>
      <c r="D43" s="626"/>
      <c r="E43" s="648"/>
      <c r="F43" s="648"/>
      <c r="G43" s="648"/>
      <c r="H43" s="607"/>
    </row>
    <row r="44" spans="1:8" ht="12.75">
      <c r="A44" s="607" t="s">
        <v>915</v>
      </c>
      <c r="B44" s="609"/>
      <c r="C44" s="608"/>
      <c r="D44" s="608"/>
      <c r="E44" s="608"/>
      <c r="F44" s="608"/>
      <c r="G44" s="608"/>
      <c r="H44" s="625"/>
    </row>
    <row r="45" spans="1:8" ht="12.75">
      <c r="A45" s="1464"/>
      <c r="B45" s="1464"/>
      <c r="C45" s="1464"/>
      <c r="D45" s="1464"/>
      <c r="E45" s="1464"/>
      <c r="F45" s="1464"/>
      <c r="G45" s="1464"/>
      <c r="H45" s="607"/>
    </row>
    <row r="46" spans="1:8" ht="12.75">
      <c r="A46" s="1464"/>
      <c r="B46" s="1464"/>
      <c r="C46" s="1464"/>
      <c r="D46" s="1464"/>
      <c r="E46" s="1464"/>
      <c r="F46" s="1464"/>
      <c r="G46" s="1464"/>
      <c r="H46" s="607"/>
    </row>
    <row r="47" spans="1:8" ht="12.75">
      <c r="A47" s="607" t="s">
        <v>915</v>
      </c>
      <c r="B47" s="608"/>
      <c r="C47" s="608"/>
      <c r="D47" s="608"/>
      <c r="E47" s="608"/>
      <c r="F47" s="608"/>
      <c r="G47" s="648"/>
      <c r="H47" s="648"/>
    </row>
    <row r="48" spans="1:8" ht="12.75">
      <c r="A48" s="648"/>
      <c r="B48" s="648"/>
      <c r="C48" s="648"/>
      <c r="D48" s="648"/>
      <c r="E48" s="648"/>
      <c r="F48" s="648"/>
      <c r="G48" s="648"/>
      <c r="H48" s="648"/>
    </row>
    <row r="49" spans="1:8" ht="12.75">
      <c r="A49" s="649"/>
      <c r="B49" s="649"/>
      <c r="C49" s="649"/>
      <c r="D49" s="649"/>
      <c r="E49" s="649"/>
      <c r="F49" s="649"/>
      <c r="G49" s="649"/>
      <c r="H49" s="649"/>
    </row>
    <row r="50" spans="1:8" ht="12.75">
      <c r="A50" s="649"/>
      <c r="B50" s="649"/>
      <c r="C50" s="649"/>
      <c r="D50" s="649"/>
      <c r="E50" s="649"/>
      <c r="F50" s="649"/>
      <c r="G50" s="649"/>
      <c r="H50" s="649"/>
    </row>
  </sheetData>
  <sheetProtection/>
  <mergeCells count="12">
    <mergeCell ref="D31:G31"/>
    <mergeCell ref="A45:G46"/>
    <mergeCell ref="D16:G16"/>
    <mergeCell ref="D18:G18"/>
    <mergeCell ref="D21:G21"/>
    <mergeCell ref="D23:G23"/>
    <mergeCell ref="D25:G25"/>
    <mergeCell ref="D29:G29"/>
    <mergeCell ref="F3:H3"/>
    <mergeCell ref="D9:G9"/>
    <mergeCell ref="D12:G12"/>
    <mergeCell ref="D14:G14"/>
  </mergeCells>
  <conditionalFormatting sqref="C43:D43">
    <cfRule type="cellIs" priority="2" dxfId="0" operator="notEqual" stopIfTrue="1">
      <formula>TOTCAPP3</formula>
    </cfRule>
  </conditionalFormatting>
  <conditionalFormatting sqref="C44:D44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C43:D4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view="pageBreakPreview" zoomScaleSheetLayoutView="100" zoomScalePageLayoutView="0" workbookViewId="0" topLeftCell="A1">
      <selection activeCell="C10" sqref="C10:P19"/>
    </sheetView>
  </sheetViews>
  <sheetFormatPr defaultColWidth="9.140625" defaultRowHeight="12.75"/>
  <cols>
    <col min="1" max="1" width="3.421875" style="252" customWidth="1"/>
    <col min="2" max="2" width="4.421875" style="252" customWidth="1"/>
    <col min="3" max="3" width="23.421875" style="252" customWidth="1"/>
    <col min="4" max="4" width="17.8515625" style="252" customWidth="1"/>
    <col min="5" max="5" width="13.421875" style="252" customWidth="1"/>
    <col min="6" max="7" width="9.140625" style="252" customWidth="1"/>
    <col min="8" max="9" width="12.00390625" style="252" customWidth="1"/>
    <col min="10" max="15" width="9.140625" style="252" customWidth="1"/>
    <col min="16" max="16" width="20.421875" style="252" customWidth="1"/>
    <col min="17" max="16384" width="9.140625" style="252" customWidth="1"/>
  </cols>
  <sheetData>
    <row r="1" spans="2:16" s="1216" customFormat="1" ht="12.75">
      <c r="B1" s="1204"/>
      <c r="C1" s="1204" t="s">
        <v>520</v>
      </c>
      <c r="D1" s="1214"/>
      <c r="E1" s="1214"/>
      <c r="F1" s="1215"/>
      <c r="G1" s="1215"/>
      <c r="H1" s="1215"/>
      <c r="I1" s="1215"/>
      <c r="J1" s="1215"/>
      <c r="K1" s="1215"/>
      <c r="L1" s="1215"/>
      <c r="P1" s="1217" t="s">
        <v>223</v>
      </c>
    </row>
    <row r="2" spans="2:12" ht="12.75">
      <c r="B2" s="256"/>
      <c r="C2" s="256" t="s">
        <v>566</v>
      </c>
      <c r="D2" s="253"/>
      <c r="E2" s="257"/>
      <c r="F2" s="254"/>
      <c r="G2" s="254"/>
      <c r="H2" s="254"/>
      <c r="I2" s="254"/>
      <c r="J2" s="254"/>
      <c r="K2" s="254"/>
      <c r="L2" s="254"/>
    </row>
    <row r="3" spans="2:12" ht="13.5" thickBot="1">
      <c r="B3" s="254"/>
      <c r="C3" s="257"/>
      <c r="D3" s="257"/>
      <c r="E3" s="257"/>
      <c r="F3" s="254"/>
      <c r="G3" s="254"/>
      <c r="H3" s="254"/>
      <c r="I3" s="254"/>
      <c r="J3" s="254"/>
      <c r="K3" s="254"/>
      <c r="L3" s="254"/>
    </row>
    <row r="4" spans="2:16" s="260" customFormat="1" ht="24" customHeight="1">
      <c r="B4" s="258" t="s">
        <v>548</v>
      </c>
      <c r="C4" s="1538" t="s">
        <v>549</v>
      </c>
      <c r="D4" s="1526" t="s">
        <v>550</v>
      </c>
      <c r="E4" s="1528"/>
      <c r="F4" s="1526" t="s">
        <v>551</v>
      </c>
      <c r="G4" s="1527"/>
      <c r="H4" s="1527"/>
      <c r="I4" s="1527"/>
      <c r="J4" s="1527"/>
      <c r="K4" s="1527"/>
      <c r="L4" s="1527"/>
      <c r="M4" s="1527"/>
      <c r="N4" s="1527"/>
      <c r="O4" s="1527"/>
      <c r="P4" s="1528"/>
    </row>
    <row r="5" spans="2:16" s="260" customFormat="1" ht="4.5" customHeight="1" thickBot="1">
      <c r="B5" s="261"/>
      <c r="C5" s="1539"/>
      <c r="D5" s="1529"/>
      <c r="E5" s="1531"/>
      <c r="F5" s="1529"/>
      <c r="G5" s="1530"/>
      <c r="H5" s="1530"/>
      <c r="I5" s="1530"/>
      <c r="J5" s="1530"/>
      <c r="K5" s="1530"/>
      <c r="L5" s="1530"/>
      <c r="M5" s="1530"/>
      <c r="N5" s="1530"/>
      <c r="O5" s="1530"/>
      <c r="P5" s="1531"/>
    </row>
    <row r="6" spans="2:16" s="260" customFormat="1" ht="12.75" customHeight="1">
      <c r="B6" s="261"/>
      <c r="C6" s="1539"/>
      <c r="D6" s="1538" t="s">
        <v>552</v>
      </c>
      <c r="E6" s="1538" t="s">
        <v>553</v>
      </c>
      <c r="F6" s="1526" t="s">
        <v>554</v>
      </c>
      <c r="G6" s="1527"/>
      <c r="H6" s="1527"/>
      <c r="I6" s="1527"/>
      <c r="J6" s="1528"/>
      <c r="K6" s="1522" t="s">
        <v>90</v>
      </c>
      <c r="L6" s="1541"/>
      <c r="M6" s="1522" t="s">
        <v>555</v>
      </c>
      <c r="N6" s="1536"/>
      <c r="O6" s="1536"/>
      <c r="P6" s="1524" t="s">
        <v>556</v>
      </c>
    </row>
    <row r="7" spans="2:16" s="260" customFormat="1" ht="13.5" thickBot="1">
      <c r="B7" s="261"/>
      <c r="C7" s="1539"/>
      <c r="D7" s="1539"/>
      <c r="E7" s="1539"/>
      <c r="F7" s="1529"/>
      <c r="G7" s="1530"/>
      <c r="H7" s="1530"/>
      <c r="I7" s="1530"/>
      <c r="J7" s="1531"/>
      <c r="K7" s="1542"/>
      <c r="L7" s="1543"/>
      <c r="M7" s="1523"/>
      <c r="N7" s="1537"/>
      <c r="O7" s="1537"/>
      <c r="P7" s="1545"/>
    </row>
    <row r="8" spans="2:16" s="260" customFormat="1" ht="23.25" customHeight="1">
      <c r="B8" s="261"/>
      <c r="C8" s="1539"/>
      <c r="D8" s="1539"/>
      <c r="E8" s="1539"/>
      <c r="F8" s="1524" t="s">
        <v>557</v>
      </c>
      <c r="G8" s="1524" t="s">
        <v>558</v>
      </c>
      <c r="H8" s="1524" t="s">
        <v>559</v>
      </c>
      <c r="I8" s="1524" t="s">
        <v>510</v>
      </c>
      <c r="J8" s="1524" t="s">
        <v>560</v>
      </c>
      <c r="K8" s="1542"/>
      <c r="L8" s="1543"/>
      <c r="M8" s="1522" t="s">
        <v>561</v>
      </c>
      <c r="N8" s="1522" t="s">
        <v>562</v>
      </c>
      <c r="O8" s="1522" t="s">
        <v>563</v>
      </c>
      <c r="P8" s="1545"/>
    </row>
    <row r="9" spans="2:16" s="260" customFormat="1" ht="33.75" customHeight="1" thickBot="1">
      <c r="B9" s="262"/>
      <c r="C9" s="1540"/>
      <c r="D9" s="1540"/>
      <c r="E9" s="1540"/>
      <c r="F9" s="1525"/>
      <c r="G9" s="1525"/>
      <c r="H9" s="1525"/>
      <c r="I9" s="1525"/>
      <c r="J9" s="1525"/>
      <c r="K9" s="1523"/>
      <c r="L9" s="1544"/>
      <c r="M9" s="1523"/>
      <c r="N9" s="1523"/>
      <c r="O9" s="1523"/>
      <c r="P9" s="1525"/>
    </row>
    <row r="10" spans="2:17" s="265" customFormat="1" ht="13.5" customHeight="1" thickBot="1">
      <c r="B10" s="263">
        <v>1</v>
      </c>
      <c r="C10" s="277"/>
      <c r="D10" s="277"/>
      <c r="E10" s="277"/>
      <c r="F10" s="278"/>
      <c r="G10" s="278"/>
      <c r="H10" s="279"/>
      <c r="I10" s="279"/>
      <c r="J10" s="277"/>
      <c r="K10" s="1534"/>
      <c r="L10" s="1535"/>
      <c r="M10" s="1366"/>
      <c r="N10" s="1366"/>
      <c r="O10" s="1366"/>
      <c r="P10" s="280"/>
      <c r="Q10" s="264"/>
    </row>
    <row r="11" spans="2:17" s="260" customFormat="1" ht="13.5" customHeight="1" thickBot="1">
      <c r="B11" s="263">
        <v>2</v>
      </c>
      <c r="C11" s="277"/>
      <c r="D11" s="277"/>
      <c r="E11" s="277"/>
      <c r="F11" s="278"/>
      <c r="G11" s="278"/>
      <c r="H11" s="279"/>
      <c r="I11" s="279"/>
      <c r="J11" s="277"/>
      <c r="K11" s="1534"/>
      <c r="L11" s="1535"/>
      <c r="M11" s="1366"/>
      <c r="N11" s="1366"/>
      <c r="O11" s="1366"/>
      <c r="P11" s="280"/>
      <c r="Q11" s="266"/>
    </row>
    <row r="12" spans="2:17" s="260" customFormat="1" ht="13.5" customHeight="1" thickBot="1">
      <c r="B12" s="263">
        <v>3</v>
      </c>
      <c r="C12" s="277"/>
      <c r="D12" s="277"/>
      <c r="E12" s="277"/>
      <c r="F12" s="278"/>
      <c r="G12" s="278"/>
      <c r="H12" s="279"/>
      <c r="I12" s="279"/>
      <c r="J12" s="277"/>
      <c r="K12" s="1534"/>
      <c r="L12" s="1535"/>
      <c r="M12" s="1366"/>
      <c r="N12" s="1366"/>
      <c r="O12" s="1366"/>
      <c r="P12" s="280"/>
      <c r="Q12" s="266"/>
    </row>
    <row r="13" spans="2:17" s="260" customFormat="1" ht="17.25" customHeight="1" thickBot="1">
      <c r="B13" s="263">
        <v>4</v>
      </c>
      <c r="C13" s="277"/>
      <c r="D13" s="277"/>
      <c r="E13" s="277"/>
      <c r="F13" s="278"/>
      <c r="G13" s="278"/>
      <c r="H13" s="279"/>
      <c r="I13" s="279"/>
      <c r="J13" s="277"/>
      <c r="K13" s="1534"/>
      <c r="L13" s="1535"/>
      <c r="M13" s="1366"/>
      <c r="N13" s="1366"/>
      <c r="O13" s="1366"/>
      <c r="P13" s="280"/>
      <c r="Q13" s="266"/>
    </row>
    <row r="14" spans="2:17" s="260" customFormat="1" ht="13.5" customHeight="1" thickBot="1">
      <c r="B14" s="263">
        <v>5</v>
      </c>
      <c r="C14" s="277"/>
      <c r="D14" s="277"/>
      <c r="E14" s="277"/>
      <c r="F14" s="278"/>
      <c r="G14" s="278"/>
      <c r="H14" s="279"/>
      <c r="I14" s="279"/>
      <c r="J14" s="277"/>
      <c r="K14" s="1534"/>
      <c r="L14" s="1535"/>
      <c r="M14" s="1366"/>
      <c r="N14" s="1366"/>
      <c r="O14" s="1366"/>
      <c r="P14" s="280"/>
      <c r="Q14" s="266"/>
    </row>
    <row r="15" spans="2:17" s="268" customFormat="1" ht="13.5" customHeight="1" thickBot="1">
      <c r="B15" s="263">
        <v>6</v>
      </c>
      <c r="C15" s="277"/>
      <c r="D15" s="277"/>
      <c r="E15" s="277"/>
      <c r="F15" s="278"/>
      <c r="G15" s="278"/>
      <c r="H15" s="279"/>
      <c r="I15" s="279"/>
      <c r="J15" s="277"/>
      <c r="K15" s="1534"/>
      <c r="L15" s="1535"/>
      <c r="M15" s="1366"/>
      <c r="N15" s="1366"/>
      <c r="O15" s="1366"/>
      <c r="P15" s="280"/>
      <c r="Q15" s="267"/>
    </row>
    <row r="16" spans="2:17" s="268" customFormat="1" ht="13.5" customHeight="1" thickBot="1">
      <c r="B16" s="263">
        <v>7</v>
      </c>
      <c r="C16" s="277"/>
      <c r="D16" s="277"/>
      <c r="E16" s="277"/>
      <c r="F16" s="278"/>
      <c r="G16" s="278"/>
      <c r="H16" s="279"/>
      <c r="I16" s="279"/>
      <c r="J16" s="277"/>
      <c r="K16" s="1534"/>
      <c r="L16" s="1535"/>
      <c r="M16" s="1366"/>
      <c r="N16" s="1366"/>
      <c r="O16" s="1366"/>
      <c r="P16" s="280"/>
      <c r="Q16" s="267"/>
    </row>
    <row r="17" spans="2:17" s="268" customFormat="1" ht="13.5" customHeight="1" thickBot="1">
      <c r="B17" s="263">
        <v>8</v>
      </c>
      <c r="C17" s="277"/>
      <c r="D17" s="277"/>
      <c r="E17" s="277"/>
      <c r="F17" s="278"/>
      <c r="G17" s="278"/>
      <c r="H17" s="279"/>
      <c r="I17" s="279"/>
      <c r="J17" s="277"/>
      <c r="K17" s="1534"/>
      <c r="L17" s="1535"/>
      <c r="M17" s="1366"/>
      <c r="N17" s="1366"/>
      <c r="O17" s="1366"/>
      <c r="P17" s="280"/>
      <c r="Q17" s="267"/>
    </row>
    <row r="18" spans="2:17" s="268" customFormat="1" ht="13.5" customHeight="1" thickBot="1">
      <c r="B18" s="263">
        <v>9</v>
      </c>
      <c r="C18" s="277"/>
      <c r="D18" s="277"/>
      <c r="E18" s="277"/>
      <c r="F18" s="278"/>
      <c r="G18" s="278"/>
      <c r="H18" s="279"/>
      <c r="I18" s="279"/>
      <c r="J18" s="277"/>
      <c r="K18" s="1534"/>
      <c r="L18" s="1535"/>
      <c r="M18" s="1366"/>
      <c r="N18" s="1366"/>
      <c r="O18" s="1366"/>
      <c r="P18" s="280"/>
      <c r="Q18" s="267"/>
    </row>
    <row r="19" spans="2:17" s="268" customFormat="1" ht="13.5" customHeight="1" thickBot="1">
      <c r="B19" s="263">
        <v>10</v>
      </c>
      <c r="C19" s="277"/>
      <c r="D19" s="277"/>
      <c r="E19" s="277"/>
      <c r="F19" s="278"/>
      <c r="G19" s="278"/>
      <c r="H19" s="279"/>
      <c r="I19" s="279"/>
      <c r="J19" s="277"/>
      <c r="K19" s="1534"/>
      <c r="L19" s="1535"/>
      <c r="M19" s="1366"/>
      <c r="N19" s="1366"/>
      <c r="O19" s="1366"/>
      <c r="P19" s="280"/>
      <c r="Q19" s="267"/>
    </row>
    <row r="20" spans="2:17" s="260" customFormat="1" ht="13.5" thickBot="1">
      <c r="B20" s="269"/>
      <c r="C20" s="281" t="s">
        <v>416</v>
      </c>
      <c r="D20" s="282"/>
      <c r="E20" s="282"/>
      <c r="F20" s="282"/>
      <c r="G20" s="282"/>
      <c r="H20" s="1157"/>
      <c r="I20" s="282"/>
      <c r="J20" s="282"/>
      <c r="K20" s="1532"/>
      <c r="L20" s="1533"/>
      <c r="M20" s="1341">
        <f>SUM(M10:M19)</f>
        <v>0</v>
      </c>
      <c r="N20" s="1341">
        <f>SUM(N10:N19)</f>
        <v>0</v>
      </c>
      <c r="O20" s="1341">
        <f>SUM(O10:O19)</f>
        <v>0</v>
      </c>
      <c r="P20" s="283"/>
      <c r="Q20" s="266"/>
    </row>
    <row r="21" spans="1:7" ht="12.75">
      <c r="A21" s="33"/>
      <c r="B21" s="29"/>
      <c r="C21" s="29"/>
      <c r="D21" s="1"/>
      <c r="E21" s="1"/>
      <c r="F21" s="1"/>
      <c r="G21" s="1"/>
    </row>
    <row r="22" spans="1:13" s="274" customFormat="1" ht="12.75">
      <c r="A22" s="33"/>
      <c r="B22" s="29" t="s">
        <v>229</v>
      </c>
      <c r="C22" s="29"/>
      <c r="D22" s="1"/>
      <c r="E22" s="1"/>
      <c r="F22" s="1"/>
      <c r="G22" s="1"/>
      <c r="H22" s="254"/>
      <c r="I22" s="275"/>
      <c r="J22" s="254"/>
      <c r="K22" s="254"/>
      <c r="L22" s="254"/>
      <c r="M22" s="254"/>
    </row>
    <row r="23" spans="1:13" s="274" customFormat="1" ht="12.75">
      <c r="A23" s="33"/>
      <c r="B23" s="29"/>
      <c r="C23" s="29"/>
      <c r="D23" s="1"/>
      <c r="E23" s="1"/>
      <c r="F23" s="1"/>
      <c r="G23" s="1"/>
      <c r="H23" s="284"/>
      <c r="I23" s="254"/>
      <c r="J23" s="254"/>
      <c r="K23" s="254"/>
      <c r="L23" s="254"/>
      <c r="M23" s="254"/>
    </row>
    <row r="24" spans="1:13" s="274" customFormat="1" ht="12.75">
      <c r="A24" s="33"/>
      <c r="B24" s="29" t="s">
        <v>229</v>
      </c>
      <c r="C24" s="29"/>
      <c r="D24" s="1"/>
      <c r="E24" s="1"/>
      <c r="F24" s="1"/>
      <c r="G24" s="1"/>
      <c r="H24" s="276"/>
      <c r="I24" s="254"/>
      <c r="J24" s="254"/>
      <c r="K24" s="254"/>
      <c r="L24" s="254"/>
      <c r="M24" s="254"/>
    </row>
  </sheetData>
  <sheetProtection/>
  <mergeCells count="28">
    <mergeCell ref="K12:L12"/>
    <mergeCell ref="M6:O7"/>
    <mergeCell ref="C4:C9"/>
    <mergeCell ref="D4:E5"/>
    <mergeCell ref="F4:P5"/>
    <mergeCell ref="D6:D9"/>
    <mergeCell ref="E6:E9"/>
    <mergeCell ref="K6:L9"/>
    <mergeCell ref="J8:J9"/>
    <mergeCell ref="P6:P9"/>
    <mergeCell ref="K20:L20"/>
    <mergeCell ref="K15:L15"/>
    <mergeCell ref="K16:L16"/>
    <mergeCell ref="K17:L17"/>
    <mergeCell ref="K18:L18"/>
    <mergeCell ref="K10:L10"/>
    <mergeCell ref="K19:L19"/>
    <mergeCell ref="K13:L13"/>
    <mergeCell ref="K14:L14"/>
    <mergeCell ref="K11:L11"/>
    <mergeCell ref="O8:O9"/>
    <mergeCell ref="H8:H9"/>
    <mergeCell ref="F6:J7"/>
    <mergeCell ref="I8:I9"/>
    <mergeCell ref="N8:N9"/>
    <mergeCell ref="F8:F9"/>
    <mergeCell ref="G8:G9"/>
    <mergeCell ref="M8:M9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130" zoomScaleSheetLayoutView="130" zoomScalePageLayoutView="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28.140625" style="1" customWidth="1"/>
    <col min="3" max="6" width="16.7109375" style="1" customWidth="1"/>
    <col min="7" max="16384" width="9.140625" style="1" customWidth="1"/>
  </cols>
  <sheetData>
    <row r="1" spans="1:2" ht="12.75">
      <c r="A1" s="131"/>
      <c r="B1" s="131" t="s">
        <v>520</v>
      </c>
    </row>
    <row r="2" spans="1:2" ht="12.75">
      <c r="A2" s="240"/>
      <c r="B2" s="240" t="s">
        <v>567</v>
      </c>
    </row>
    <row r="3" spans="1:5" ht="13.5" thickBot="1">
      <c r="A3" s="240"/>
      <c r="B3" s="270"/>
      <c r="C3" s="270"/>
      <c r="D3" s="270"/>
      <c r="E3" s="286"/>
    </row>
    <row r="4" spans="1:6" s="667" customFormat="1" ht="26.25" thickBot="1">
      <c r="A4" s="271" t="s">
        <v>548</v>
      </c>
      <c r="B4" s="258" t="s">
        <v>539</v>
      </c>
      <c r="C4" s="258" t="s">
        <v>564</v>
      </c>
      <c r="D4" s="258" t="s">
        <v>91</v>
      </c>
      <c r="E4" s="259" t="s">
        <v>565</v>
      </c>
      <c r="F4" s="259" t="s">
        <v>91</v>
      </c>
    </row>
    <row r="5" spans="1:6" ht="54.75" customHeight="1" thickBot="1">
      <c r="A5" s="272">
        <v>1</v>
      </c>
      <c r="B5" s="273" t="s">
        <v>123</v>
      </c>
      <c r="C5" s="285"/>
      <c r="D5" s="285"/>
      <c r="E5" s="285"/>
      <c r="F5" s="285"/>
    </row>
    <row r="6" spans="1:4" ht="12.75">
      <c r="A6" s="33"/>
      <c r="B6" s="29"/>
      <c r="C6" s="29"/>
      <c r="D6" s="29"/>
    </row>
    <row r="7" spans="1:4" ht="12.75">
      <c r="A7" s="33"/>
      <c r="B7" s="29" t="s">
        <v>229</v>
      </c>
      <c r="C7" s="29"/>
      <c r="D7" s="29"/>
    </row>
    <row r="8" spans="1:4" ht="12.75">
      <c r="A8" s="33"/>
      <c r="B8" s="29"/>
      <c r="C8" s="29"/>
      <c r="D8" s="29"/>
    </row>
    <row r="9" spans="1:4" ht="12.75">
      <c r="A9" s="33"/>
      <c r="B9" s="29" t="s">
        <v>229</v>
      </c>
      <c r="C9" s="29"/>
      <c r="D9" s="29"/>
    </row>
  </sheetData>
  <sheetProtection password="C7AC" sheet="1"/>
  <printOptions/>
  <pageMargins left="0.75" right="0.75" top="1" bottom="1" header="0.5" footer="0.5"/>
  <pageSetup horizontalDpi="600" verticalDpi="600" orientation="portrait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2"/>
  <sheetViews>
    <sheetView view="pageBreakPreview" zoomScale="70" zoomScaleNormal="85" zoomScaleSheetLayoutView="70" zoomScalePageLayoutView="0" workbookViewId="0" topLeftCell="A1">
      <selection activeCell="N29" sqref="N29"/>
    </sheetView>
  </sheetViews>
  <sheetFormatPr defaultColWidth="13.140625" defaultRowHeight="12.75"/>
  <cols>
    <col min="1" max="1" width="3.421875" style="719" customWidth="1"/>
    <col min="2" max="2" width="21.28125" style="719" customWidth="1"/>
    <col min="3" max="3" width="10.421875" style="719" customWidth="1"/>
    <col min="4" max="4" width="13.00390625" style="719" customWidth="1"/>
    <col min="5" max="5" width="12.28125" style="719" customWidth="1"/>
    <col min="6" max="6" width="8.140625" style="719" customWidth="1"/>
    <col min="7" max="7" width="13.8515625" style="719" customWidth="1"/>
    <col min="8" max="8" width="15.28125" style="719" customWidth="1"/>
    <col min="9" max="9" width="11.7109375" style="719" customWidth="1"/>
    <col min="10" max="10" width="10.8515625" style="719" customWidth="1"/>
    <col min="11" max="11" width="8.57421875" style="719" customWidth="1"/>
    <col min="12" max="12" width="15.00390625" style="719" customWidth="1"/>
    <col min="13" max="13" width="12.140625" style="719" customWidth="1"/>
    <col min="14" max="14" width="13.140625" style="719" customWidth="1"/>
    <col min="15" max="15" width="9.7109375" style="719" customWidth="1"/>
    <col min="16" max="16" width="9.8515625" style="719" customWidth="1"/>
    <col min="17" max="16384" width="13.140625" style="719" customWidth="1"/>
  </cols>
  <sheetData>
    <row r="1" spans="2:3" ht="12.75">
      <c r="B1" s="1546" t="s">
        <v>520</v>
      </c>
      <c r="C1" s="1546"/>
    </row>
    <row r="2" spans="2:3" ht="12.75">
      <c r="B2" s="1547" t="s">
        <v>921</v>
      </c>
      <c r="C2" s="1547"/>
    </row>
    <row r="4" spans="1:16" s="1218" customFormat="1" ht="13.5" customHeight="1">
      <c r="A4" s="1548" t="s">
        <v>230</v>
      </c>
      <c r="B4" s="1548" t="s">
        <v>842</v>
      </c>
      <c r="C4" s="1549" t="s">
        <v>843</v>
      </c>
      <c r="D4" s="1549"/>
      <c r="E4" s="1549"/>
      <c r="F4" s="1549"/>
      <c r="G4" s="1549"/>
      <c r="H4" s="1549"/>
      <c r="I4" s="1549"/>
      <c r="J4" s="1549"/>
      <c r="K4" s="1549"/>
      <c r="L4" s="1549"/>
      <c r="M4" s="1549"/>
      <c r="N4" s="1549"/>
      <c r="O4" s="1549"/>
      <c r="P4" s="1549"/>
    </row>
    <row r="5" spans="1:16" ht="12.75" customHeight="1">
      <c r="A5" s="1548"/>
      <c r="B5" s="1548"/>
      <c r="C5" s="1550" t="s">
        <v>554</v>
      </c>
      <c r="D5" s="1550"/>
      <c r="E5" s="1550"/>
      <c r="F5" s="1550"/>
      <c r="G5" s="1550"/>
      <c r="H5" s="1548" t="s">
        <v>93</v>
      </c>
      <c r="I5" s="1551" t="s">
        <v>555</v>
      </c>
      <c r="J5" s="1552"/>
      <c r="K5" s="1553"/>
      <c r="L5" s="1550" t="s">
        <v>844</v>
      </c>
      <c r="M5" s="1550"/>
      <c r="N5" s="1550"/>
      <c r="O5" s="1550"/>
      <c r="P5" s="1550"/>
    </row>
    <row r="6" spans="1:16" ht="62.25" customHeight="1">
      <c r="A6" s="1548"/>
      <c r="B6" s="1548"/>
      <c r="C6" s="720" t="s">
        <v>845</v>
      </c>
      <c r="D6" s="720" t="s">
        <v>846</v>
      </c>
      <c r="E6" s="720" t="s">
        <v>848</v>
      </c>
      <c r="F6" s="720" t="s">
        <v>510</v>
      </c>
      <c r="G6" s="720" t="s">
        <v>560</v>
      </c>
      <c r="H6" s="1548"/>
      <c r="I6" s="720" t="s">
        <v>561</v>
      </c>
      <c r="J6" s="720" t="s">
        <v>510</v>
      </c>
      <c r="K6" s="720" t="s">
        <v>563</v>
      </c>
      <c r="L6" s="720" t="s">
        <v>847</v>
      </c>
      <c r="M6" s="720" t="s">
        <v>846</v>
      </c>
      <c r="N6" s="720" t="s">
        <v>848</v>
      </c>
      <c r="O6" s="720" t="s">
        <v>510</v>
      </c>
      <c r="P6" s="720" t="s">
        <v>849</v>
      </c>
    </row>
    <row r="7" spans="1:16" ht="12.75">
      <c r="A7" s="116"/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16">
        <v>13</v>
      </c>
      <c r="O7" s="116">
        <v>14</v>
      </c>
      <c r="P7" s="116">
        <v>15</v>
      </c>
    </row>
    <row r="8" spans="1:16" ht="12.75">
      <c r="A8" s="1055">
        <v>1</v>
      </c>
      <c r="B8" s="760"/>
      <c r="C8" s="760"/>
      <c r="D8" s="760"/>
      <c r="E8" s="760"/>
      <c r="F8" s="760"/>
      <c r="G8" s="760"/>
      <c r="H8" s="760"/>
      <c r="I8" s="1373"/>
      <c r="J8" s="1373"/>
      <c r="K8" s="1373"/>
      <c r="L8" s="760"/>
      <c r="M8" s="760"/>
      <c r="N8" s="760"/>
      <c r="O8" s="760"/>
      <c r="P8" s="760"/>
    </row>
    <row r="9" spans="1:16" ht="12.75">
      <c r="A9" s="1055">
        <v>2</v>
      </c>
      <c r="B9" s="760"/>
      <c r="C9" s="760"/>
      <c r="D9" s="760"/>
      <c r="E9" s="760"/>
      <c r="F9" s="760"/>
      <c r="G9" s="760"/>
      <c r="H9" s="760"/>
      <c r="I9" s="1373"/>
      <c r="J9" s="1373"/>
      <c r="K9" s="1373"/>
      <c r="L9" s="760"/>
      <c r="M9" s="760"/>
      <c r="N9" s="760"/>
      <c r="O9" s="760"/>
      <c r="P9" s="760"/>
    </row>
    <row r="10" spans="1:16" ht="12.75">
      <c r="A10" s="1055">
        <v>3</v>
      </c>
      <c r="B10" s="760"/>
      <c r="C10" s="760"/>
      <c r="D10" s="760"/>
      <c r="E10" s="760"/>
      <c r="F10" s="760"/>
      <c r="G10" s="760"/>
      <c r="H10" s="760"/>
      <c r="I10" s="1373"/>
      <c r="J10" s="1373"/>
      <c r="K10" s="1373"/>
      <c r="L10" s="760"/>
      <c r="M10" s="760"/>
      <c r="N10" s="760"/>
      <c r="O10" s="760"/>
      <c r="P10" s="760"/>
    </row>
    <row r="11" spans="1:16" ht="12.75">
      <c r="A11" s="1055">
        <v>4</v>
      </c>
      <c r="B11" s="760"/>
      <c r="C11" s="760"/>
      <c r="D11" s="760"/>
      <c r="E11" s="760"/>
      <c r="F11" s="760"/>
      <c r="G11" s="760"/>
      <c r="H11" s="760"/>
      <c r="I11" s="1373"/>
      <c r="J11" s="1373"/>
      <c r="K11" s="1373"/>
      <c r="L11" s="760"/>
      <c r="M11" s="760"/>
      <c r="N11" s="760"/>
      <c r="O11" s="760"/>
      <c r="P11" s="760"/>
    </row>
    <row r="12" spans="1:16" ht="12.75">
      <c r="A12" s="1055">
        <v>5</v>
      </c>
      <c r="B12" s="760"/>
      <c r="C12" s="760"/>
      <c r="D12" s="760"/>
      <c r="E12" s="760"/>
      <c r="F12" s="760"/>
      <c r="G12" s="760"/>
      <c r="H12" s="760"/>
      <c r="I12" s="1373"/>
      <c r="J12" s="1373"/>
      <c r="K12" s="1373"/>
      <c r="L12" s="760"/>
      <c r="M12" s="760"/>
      <c r="N12" s="760"/>
      <c r="O12" s="760"/>
      <c r="P12" s="760"/>
    </row>
    <row r="13" spans="1:16" ht="12.75">
      <c r="A13" s="1055">
        <v>6</v>
      </c>
      <c r="B13" s="760"/>
      <c r="C13" s="760"/>
      <c r="D13" s="760"/>
      <c r="E13" s="760"/>
      <c r="F13" s="760"/>
      <c r="G13" s="760"/>
      <c r="H13" s="760"/>
      <c r="I13" s="1373"/>
      <c r="J13" s="1373"/>
      <c r="K13" s="1373"/>
      <c r="L13" s="760"/>
      <c r="M13" s="760"/>
      <c r="N13" s="760"/>
      <c r="O13" s="760"/>
      <c r="P13" s="760"/>
    </row>
    <row r="14" spans="1:16" ht="12.75">
      <c r="A14" s="1055">
        <v>7</v>
      </c>
      <c r="B14" s="760"/>
      <c r="C14" s="760"/>
      <c r="D14" s="760"/>
      <c r="E14" s="760"/>
      <c r="F14" s="760"/>
      <c r="G14" s="760"/>
      <c r="H14" s="760"/>
      <c r="I14" s="1373"/>
      <c r="J14" s="1373"/>
      <c r="K14" s="1373"/>
      <c r="L14" s="760"/>
      <c r="M14" s="760"/>
      <c r="N14" s="760"/>
      <c r="O14" s="760"/>
      <c r="P14" s="760"/>
    </row>
    <row r="15" spans="1:16" ht="12.75">
      <c r="A15" s="1055">
        <v>8</v>
      </c>
      <c r="B15" s="760"/>
      <c r="C15" s="760"/>
      <c r="D15" s="760"/>
      <c r="E15" s="760"/>
      <c r="F15" s="760"/>
      <c r="G15" s="760"/>
      <c r="H15" s="760"/>
      <c r="I15" s="1373"/>
      <c r="J15" s="1373"/>
      <c r="K15" s="1373"/>
      <c r="L15" s="760"/>
      <c r="M15" s="760"/>
      <c r="N15" s="760"/>
      <c r="O15" s="760"/>
      <c r="P15" s="760"/>
    </row>
    <row r="16" spans="1:16" ht="12.75">
      <c r="A16" s="1055">
        <v>9</v>
      </c>
      <c r="B16" s="760"/>
      <c r="C16" s="760"/>
      <c r="D16" s="760"/>
      <c r="E16" s="760"/>
      <c r="F16" s="760"/>
      <c r="G16" s="760"/>
      <c r="H16" s="760"/>
      <c r="I16" s="1373"/>
      <c r="J16" s="1373"/>
      <c r="K16" s="1373"/>
      <c r="L16" s="760"/>
      <c r="M16" s="760"/>
      <c r="N16" s="760"/>
      <c r="O16" s="760"/>
      <c r="P16" s="760"/>
    </row>
    <row r="17" spans="1:16" ht="12.75">
      <c r="A17" s="1055">
        <v>10</v>
      </c>
      <c r="B17" s="760"/>
      <c r="C17" s="760"/>
      <c r="D17" s="760"/>
      <c r="E17" s="760"/>
      <c r="F17" s="760"/>
      <c r="G17" s="760"/>
      <c r="H17" s="760"/>
      <c r="I17" s="1373"/>
      <c r="J17" s="1373"/>
      <c r="K17" s="1373"/>
      <c r="L17" s="760"/>
      <c r="M17" s="760"/>
      <c r="N17" s="760"/>
      <c r="O17" s="760"/>
      <c r="P17" s="760"/>
    </row>
    <row r="18" spans="1:16" ht="12.75">
      <c r="A18" s="1055">
        <v>11</v>
      </c>
      <c r="B18" s="760"/>
      <c r="C18" s="760"/>
      <c r="D18" s="760"/>
      <c r="E18" s="760"/>
      <c r="F18" s="760"/>
      <c r="G18" s="760"/>
      <c r="H18" s="760"/>
      <c r="I18" s="1373"/>
      <c r="J18" s="1373"/>
      <c r="K18" s="1373"/>
      <c r="L18" s="760"/>
      <c r="M18" s="760"/>
      <c r="N18" s="760"/>
      <c r="O18" s="760"/>
      <c r="P18" s="760"/>
    </row>
    <row r="19" spans="1:16" ht="12.75">
      <c r="A19" s="1055">
        <v>12</v>
      </c>
      <c r="B19" s="760"/>
      <c r="C19" s="760"/>
      <c r="D19" s="760"/>
      <c r="E19" s="760"/>
      <c r="F19" s="760"/>
      <c r="G19" s="760"/>
      <c r="H19" s="760"/>
      <c r="I19" s="1373"/>
      <c r="J19" s="1373"/>
      <c r="K19" s="1373"/>
      <c r="L19" s="760"/>
      <c r="M19" s="760"/>
      <c r="N19" s="760"/>
      <c r="O19" s="760"/>
      <c r="P19" s="760"/>
    </row>
    <row r="20" spans="1:16" ht="12.75">
      <c r="A20" s="1055">
        <v>13</v>
      </c>
      <c r="B20" s="760"/>
      <c r="C20" s="760"/>
      <c r="D20" s="760"/>
      <c r="E20" s="760"/>
      <c r="F20" s="760"/>
      <c r="G20" s="760"/>
      <c r="H20" s="760"/>
      <c r="I20" s="1373"/>
      <c r="J20" s="1373"/>
      <c r="K20" s="1373"/>
      <c r="L20" s="760"/>
      <c r="M20" s="760"/>
      <c r="N20" s="760"/>
      <c r="O20" s="760"/>
      <c r="P20" s="760"/>
    </row>
    <row r="21" spans="1:16" ht="12.75">
      <c r="A21" s="1055">
        <v>14</v>
      </c>
      <c r="B21" s="760"/>
      <c r="C21" s="760"/>
      <c r="D21" s="760"/>
      <c r="E21" s="760"/>
      <c r="F21" s="760"/>
      <c r="G21" s="760"/>
      <c r="H21" s="760"/>
      <c r="I21" s="1373"/>
      <c r="J21" s="1373"/>
      <c r="K21" s="1373"/>
      <c r="L21" s="760"/>
      <c r="M21" s="760"/>
      <c r="N21" s="760"/>
      <c r="O21" s="760"/>
      <c r="P21" s="760"/>
    </row>
    <row r="22" spans="1:16" ht="12.75">
      <c r="A22" s="1055">
        <v>15</v>
      </c>
      <c r="B22" s="760"/>
      <c r="C22" s="760"/>
      <c r="D22" s="760"/>
      <c r="E22" s="760"/>
      <c r="F22" s="760"/>
      <c r="G22" s="760"/>
      <c r="H22" s="760"/>
      <c r="I22" s="1373"/>
      <c r="J22" s="1373"/>
      <c r="K22" s="1373"/>
      <c r="L22" s="760"/>
      <c r="M22" s="760"/>
      <c r="N22" s="760"/>
      <c r="O22" s="760"/>
      <c r="P22" s="760"/>
    </row>
    <row r="23" spans="1:16" ht="12.75">
      <c r="A23" s="1055">
        <v>16</v>
      </c>
      <c r="B23" s="760"/>
      <c r="C23" s="760"/>
      <c r="D23" s="760"/>
      <c r="E23" s="760"/>
      <c r="F23" s="760"/>
      <c r="G23" s="760"/>
      <c r="H23" s="760"/>
      <c r="I23" s="1373"/>
      <c r="J23" s="1373"/>
      <c r="K23" s="1373"/>
      <c r="L23" s="760"/>
      <c r="M23" s="760"/>
      <c r="N23" s="760"/>
      <c r="O23" s="760"/>
      <c r="P23" s="760"/>
    </row>
    <row r="24" spans="1:16" ht="12.75">
      <c r="A24" s="1055">
        <v>17</v>
      </c>
      <c r="B24" s="760"/>
      <c r="C24" s="760"/>
      <c r="D24" s="760"/>
      <c r="E24" s="760"/>
      <c r="F24" s="760"/>
      <c r="G24" s="760"/>
      <c r="H24" s="760"/>
      <c r="I24" s="1373"/>
      <c r="J24" s="1373"/>
      <c r="K24" s="1373"/>
      <c r="L24" s="760"/>
      <c r="M24" s="760"/>
      <c r="N24" s="760"/>
      <c r="O24" s="760"/>
      <c r="P24" s="760"/>
    </row>
    <row r="25" spans="1:16" ht="12.75">
      <c r="A25" s="1055">
        <v>18</v>
      </c>
      <c r="B25" s="760"/>
      <c r="C25" s="760"/>
      <c r="D25" s="760"/>
      <c r="E25" s="760"/>
      <c r="F25" s="760"/>
      <c r="G25" s="760"/>
      <c r="H25" s="760"/>
      <c r="I25" s="1373"/>
      <c r="J25" s="1373"/>
      <c r="K25" s="1373"/>
      <c r="L25" s="760"/>
      <c r="M25" s="760"/>
      <c r="N25" s="760"/>
      <c r="O25" s="760"/>
      <c r="P25" s="760"/>
    </row>
    <row r="26" spans="1:16" ht="12.75">
      <c r="A26" s="1055">
        <v>19</v>
      </c>
      <c r="B26" s="760"/>
      <c r="C26" s="760"/>
      <c r="D26" s="760"/>
      <c r="E26" s="760"/>
      <c r="F26" s="760"/>
      <c r="G26" s="760"/>
      <c r="H26" s="760"/>
      <c r="I26" s="1373"/>
      <c r="J26" s="1373"/>
      <c r="K26" s="1373"/>
      <c r="L26" s="760"/>
      <c r="M26" s="760"/>
      <c r="N26" s="760"/>
      <c r="O26" s="760"/>
      <c r="P26" s="760"/>
    </row>
    <row r="27" spans="1:16" ht="12.75">
      <c r="A27" s="1055">
        <v>20</v>
      </c>
      <c r="B27" s="760"/>
      <c r="C27" s="760"/>
      <c r="D27" s="760"/>
      <c r="E27" s="760"/>
      <c r="F27" s="760"/>
      <c r="G27" s="760"/>
      <c r="H27" s="760"/>
      <c r="I27" s="1373"/>
      <c r="J27" s="1373"/>
      <c r="K27" s="1373"/>
      <c r="L27" s="760"/>
      <c r="M27" s="760"/>
      <c r="N27" s="760"/>
      <c r="O27" s="760"/>
      <c r="P27" s="760"/>
    </row>
    <row r="28" spans="1:16" ht="12.75">
      <c r="A28" s="1055">
        <v>21</v>
      </c>
      <c r="B28" s="760"/>
      <c r="C28" s="760"/>
      <c r="D28" s="760"/>
      <c r="E28" s="760"/>
      <c r="F28" s="760"/>
      <c r="G28" s="760"/>
      <c r="H28" s="760"/>
      <c r="I28" s="1373"/>
      <c r="J28" s="1373"/>
      <c r="K28" s="1373"/>
      <c r="L28" s="760"/>
      <c r="M28" s="760"/>
      <c r="N28" s="760"/>
      <c r="O28" s="760"/>
      <c r="P28" s="760"/>
    </row>
    <row r="29" spans="1:16" ht="12.75">
      <c r="A29" s="1055">
        <v>22</v>
      </c>
      <c r="B29" s="760"/>
      <c r="C29" s="760"/>
      <c r="D29" s="760"/>
      <c r="E29" s="760"/>
      <c r="F29" s="760"/>
      <c r="G29" s="760"/>
      <c r="H29" s="760"/>
      <c r="I29" s="1373"/>
      <c r="J29" s="1373"/>
      <c r="K29" s="1373"/>
      <c r="L29" s="760"/>
      <c r="M29" s="760"/>
      <c r="N29" s="760"/>
      <c r="O29" s="760"/>
      <c r="P29" s="760"/>
    </row>
    <row r="30" spans="1:16" ht="12.75">
      <c r="A30" s="1055">
        <v>23</v>
      </c>
      <c r="B30" s="760"/>
      <c r="C30" s="760"/>
      <c r="D30" s="760"/>
      <c r="E30" s="760"/>
      <c r="F30" s="760"/>
      <c r="G30" s="760"/>
      <c r="H30" s="760"/>
      <c r="I30" s="1373"/>
      <c r="J30" s="1373"/>
      <c r="K30" s="1373"/>
      <c r="L30" s="760"/>
      <c r="M30" s="760"/>
      <c r="N30" s="760"/>
      <c r="O30" s="760"/>
      <c r="P30" s="760"/>
    </row>
    <row r="31" spans="1:16" ht="12.75">
      <c r="A31" s="1055">
        <v>24</v>
      </c>
      <c r="B31" s="760"/>
      <c r="C31" s="760"/>
      <c r="D31" s="760"/>
      <c r="E31" s="760"/>
      <c r="F31" s="760"/>
      <c r="G31" s="760"/>
      <c r="H31" s="760"/>
      <c r="I31" s="1373"/>
      <c r="J31" s="1373"/>
      <c r="K31" s="1373"/>
      <c r="L31" s="760"/>
      <c r="M31" s="760"/>
      <c r="N31" s="760"/>
      <c r="O31" s="760"/>
      <c r="P31" s="760"/>
    </row>
    <row r="32" spans="1:16" ht="12.75">
      <c r="A32" s="1055">
        <v>25</v>
      </c>
      <c r="B32" s="760"/>
      <c r="C32" s="760"/>
      <c r="D32" s="760"/>
      <c r="E32" s="760"/>
      <c r="F32" s="760"/>
      <c r="G32" s="760"/>
      <c r="H32" s="760"/>
      <c r="I32" s="1373"/>
      <c r="J32" s="1373"/>
      <c r="K32" s="1373"/>
      <c r="L32" s="760"/>
      <c r="M32" s="760"/>
      <c r="N32" s="760"/>
      <c r="O32" s="760"/>
      <c r="P32" s="760"/>
    </row>
    <row r="33" spans="1:16" ht="12.75">
      <c r="A33" s="1055">
        <v>26</v>
      </c>
      <c r="B33" s="760"/>
      <c r="C33" s="760"/>
      <c r="D33" s="760"/>
      <c r="E33" s="760"/>
      <c r="F33" s="760"/>
      <c r="G33" s="760"/>
      <c r="H33" s="760"/>
      <c r="I33" s="1373"/>
      <c r="J33" s="1373"/>
      <c r="K33" s="1373"/>
      <c r="L33" s="760"/>
      <c r="M33" s="760"/>
      <c r="N33" s="760"/>
      <c r="O33" s="760"/>
      <c r="P33" s="760"/>
    </row>
    <row r="34" spans="1:16" ht="12.75">
      <c r="A34" s="1055">
        <v>27</v>
      </c>
      <c r="B34" s="760"/>
      <c r="C34" s="760"/>
      <c r="D34" s="760"/>
      <c r="E34" s="760"/>
      <c r="F34" s="760"/>
      <c r="G34" s="760"/>
      <c r="H34" s="760"/>
      <c r="I34" s="1373"/>
      <c r="J34" s="1373"/>
      <c r="K34" s="1373"/>
      <c r="L34" s="760"/>
      <c r="M34" s="760"/>
      <c r="N34" s="760"/>
      <c r="O34" s="760"/>
      <c r="P34" s="760"/>
    </row>
    <row r="35" spans="1:16" ht="12.75">
      <c r="A35" s="1055">
        <v>28</v>
      </c>
      <c r="B35" s="760"/>
      <c r="C35" s="760"/>
      <c r="D35" s="760"/>
      <c r="E35" s="760"/>
      <c r="F35" s="760"/>
      <c r="G35" s="760"/>
      <c r="H35" s="760"/>
      <c r="I35" s="1373"/>
      <c r="J35" s="1373"/>
      <c r="K35" s="1373"/>
      <c r="L35" s="760"/>
      <c r="M35" s="760"/>
      <c r="N35" s="760"/>
      <c r="O35" s="760"/>
      <c r="P35" s="760"/>
    </row>
    <row r="36" spans="1:16" ht="12.75">
      <c r="A36" s="1055">
        <v>29</v>
      </c>
      <c r="B36" s="760"/>
      <c r="C36" s="760"/>
      <c r="D36" s="760"/>
      <c r="E36" s="760"/>
      <c r="F36" s="760"/>
      <c r="G36" s="760"/>
      <c r="H36" s="760"/>
      <c r="I36" s="1373"/>
      <c r="J36" s="1373"/>
      <c r="K36" s="1373"/>
      <c r="L36" s="760"/>
      <c r="M36" s="760"/>
      <c r="N36" s="760"/>
      <c r="O36" s="760"/>
      <c r="P36" s="760"/>
    </row>
    <row r="37" spans="1:16" ht="12.75">
      <c r="A37" s="1166">
        <v>30</v>
      </c>
      <c r="B37" s="1167"/>
      <c r="C37" s="1167"/>
      <c r="D37" s="1167"/>
      <c r="E37" s="1167"/>
      <c r="F37" s="1167"/>
      <c r="G37" s="1167"/>
      <c r="H37" s="1167"/>
      <c r="I37" s="1374"/>
      <c r="J37" s="1374"/>
      <c r="K37" s="1374"/>
      <c r="L37" s="1167"/>
      <c r="M37" s="1167"/>
      <c r="N37" s="1167"/>
      <c r="O37" s="1167"/>
      <c r="P37" s="1167"/>
    </row>
    <row r="38" spans="1:11" s="980" customFormat="1" ht="12.75">
      <c r="A38" s="980">
        <v>31</v>
      </c>
      <c r="I38" s="1727"/>
      <c r="J38" s="1727"/>
      <c r="K38" s="1727"/>
    </row>
    <row r="39" spans="2:12" ht="12.75">
      <c r="B39" s="29" t="s">
        <v>229</v>
      </c>
      <c r="C39" s="29"/>
      <c r="D39" s="29"/>
      <c r="L39" s="1218"/>
    </row>
    <row r="40" spans="2:4" ht="12.75">
      <c r="B40" s="29"/>
      <c r="C40" s="29"/>
      <c r="D40" s="29"/>
    </row>
    <row r="41" spans="2:4" ht="12.75">
      <c r="B41" s="29" t="s">
        <v>229</v>
      </c>
      <c r="C41" s="29"/>
      <c r="D41" s="29"/>
    </row>
    <row r="42" spans="2:4" ht="12.75">
      <c r="B42" s="722"/>
      <c r="C42" s="722"/>
      <c r="D42" s="722"/>
    </row>
  </sheetData>
  <sheetProtection/>
  <mergeCells count="9">
    <mergeCell ref="B1:C1"/>
    <mergeCell ref="B2:C2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57421875" style="773" customWidth="1"/>
    <col min="2" max="2" width="60.7109375" style="29" customWidth="1"/>
    <col min="3" max="3" width="11.140625" style="29" customWidth="1"/>
    <col min="4" max="4" width="10.57421875" style="29" customWidth="1"/>
    <col min="5" max="5" width="11.140625" style="29" customWidth="1"/>
    <col min="6" max="6" width="12.7109375" style="29" customWidth="1"/>
    <col min="7" max="7" width="17.28125" style="29" customWidth="1"/>
    <col min="8" max="8" width="18.57421875" style="29" customWidth="1"/>
    <col min="9" max="9" width="14.7109375" style="29" customWidth="1"/>
    <col min="10" max="16384" width="9.140625" style="29" customWidth="1"/>
  </cols>
  <sheetData>
    <row r="1" spans="2:8" s="1085" customFormat="1" ht="12.75">
      <c r="B1" s="1219" t="s">
        <v>787</v>
      </c>
      <c r="H1" s="1198"/>
    </row>
    <row r="2" spans="1:2" ht="12.75">
      <c r="A2" s="29"/>
      <c r="B2" s="49" t="s">
        <v>15</v>
      </c>
    </row>
    <row r="3" ht="12.75">
      <c r="A3" s="29"/>
    </row>
    <row r="4" spans="1:8" ht="12.75">
      <c r="A4" s="1568" t="s">
        <v>230</v>
      </c>
      <c r="B4" s="1571" t="s">
        <v>225</v>
      </c>
      <c r="C4" s="1566" t="s">
        <v>568</v>
      </c>
      <c r="D4" s="1566"/>
      <c r="E4" s="1566"/>
      <c r="F4" s="1566"/>
      <c r="G4" s="1566"/>
      <c r="H4" s="1567"/>
    </row>
    <row r="5" spans="1:8" ht="12.75">
      <c r="A5" s="1569"/>
      <c r="B5" s="1572"/>
      <c r="C5" s="1566" t="s">
        <v>16</v>
      </c>
      <c r="D5" s="1566"/>
      <c r="E5" s="1566"/>
      <c r="F5" s="1566"/>
      <c r="G5" s="1566"/>
      <c r="H5" s="1567"/>
    </row>
    <row r="6" spans="1:8" ht="12.75">
      <c r="A6" s="1570"/>
      <c r="B6" s="1573"/>
      <c r="C6" s="780" t="s">
        <v>569</v>
      </c>
      <c r="D6" s="781" t="s">
        <v>570</v>
      </c>
      <c r="E6" s="781" t="s">
        <v>571</v>
      </c>
      <c r="F6" s="781" t="s">
        <v>572</v>
      </c>
      <c r="G6" s="781" t="s">
        <v>573</v>
      </c>
      <c r="H6" s="1342" t="s">
        <v>300</v>
      </c>
    </row>
    <row r="7" spans="1:8" ht="12.75">
      <c r="A7" s="782" t="s">
        <v>574</v>
      </c>
      <c r="B7" s="287" t="s">
        <v>575</v>
      </c>
      <c r="C7" s="783">
        <f>C9+C14</f>
        <v>0</v>
      </c>
      <c r="D7" s="783">
        <f>D9+D14</f>
        <v>0</v>
      </c>
      <c r="E7" s="783">
        <f>E9+E14</f>
        <v>0</v>
      </c>
      <c r="F7" s="783">
        <f>F9+F14</f>
        <v>0</v>
      </c>
      <c r="G7" s="783">
        <f>G9+G14</f>
        <v>0</v>
      </c>
      <c r="H7" s="1343">
        <f>SUM(C7:G7)</f>
        <v>0</v>
      </c>
    </row>
    <row r="8" spans="1:8" s="774" customFormat="1" ht="15.75" customHeight="1">
      <c r="A8" s="1560" t="s">
        <v>17</v>
      </c>
      <c r="B8" s="1557" t="s">
        <v>576</v>
      </c>
      <c r="C8" s="1558"/>
      <c r="D8" s="1558"/>
      <c r="E8" s="1558"/>
      <c r="F8" s="1558"/>
      <c r="G8" s="1558"/>
      <c r="H8" s="1559"/>
    </row>
    <row r="9" spans="1:8" s="774" customFormat="1" ht="12.75">
      <c r="A9" s="1561"/>
      <c r="B9" s="785" t="s">
        <v>564</v>
      </c>
      <c r="C9" s="784"/>
      <c r="D9" s="784"/>
      <c r="E9" s="784"/>
      <c r="F9" s="784"/>
      <c r="G9" s="784"/>
      <c r="H9" s="1343">
        <f aca="true" t="shared" si="0" ref="H9:H18">SUM(C9:G9)</f>
        <v>0</v>
      </c>
    </row>
    <row r="10" spans="1:8" s="776" customFormat="1" ht="12.75">
      <c r="A10" s="1561"/>
      <c r="B10" s="1029" t="s">
        <v>92</v>
      </c>
      <c r="C10" s="784"/>
      <c r="D10" s="784"/>
      <c r="E10" s="784"/>
      <c r="F10" s="784"/>
      <c r="G10" s="784"/>
      <c r="H10" s="1343">
        <f t="shared" si="0"/>
        <v>0</v>
      </c>
    </row>
    <row r="11" spans="1:8" s="774" customFormat="1" ht="15" customHeight="1">
      <c r="A11" s="1561"/>
      <c r="B11" s="785" t="s">
        <v>577</v>
      </c>
      <c r="C11" s="784"/>
      <c r="D11" s="784"/>
      <c r="E11" s="784"/>
      <c r="F11" s="784"/>
      <c r="G11" s="784"/>
      <c r="H11" s="1343">
        <f t="shared" si="0"/>
        <v>0</v>
      </c>
    </row>
    <row r="12" spans="1:8" s="776" customFormat="1" ht="12.75">
      <c r="A12" s="1562"/>
      <c r="B12" s="1029" t="s">
        <v>92</v>
      </c>
      <c r="C12" s="784"/>
      <c r="D12" s="784"/>
      <c r="E12" s="784"/>
      <c r="F12" s="784"/>
      <c r="G12" s="784"/>
      <c r="H12" s="1343">
        <f t="shared" si="0"/>
        <v>0</v>
      </c>
    </row>
    <row r="13" spans="1:8" s="774" customFormat="1" ht="12.75">
      <c r="A13" s="1563" t="s">
        <v>18</v>
      </c>
      <c r="B13" s="1557" t="s">
        <v>578</v>
      </c>
      <c r="C13" s="1558"/>
      <c r="D13" s="1558"/>
      <c r="E13" s="1558"/>
      <c r="F13" s="1558"/>
      <c r="G13" s="1558"/>
      <c r="H13" s="1559"/>
    </row>
    <row r="14" spans="1:8" s="774" customFormat="1" ht="12.75">
      <c r="A14" s="1564"/>
      <c r="B14" s="785" t="s">
        <v>564</v>
      </c>
      <c r="C14" s="784"/>
      <c r="D14" s="784"/>
      <c r="E14" s="784"/>
      <c r="F14" s="784"/>
      <c r="G14" s="784"/>
      <c r="H14" s="1343">
        <f t="shared" si="0"/>
        <v>0</v>
      </c>
    </row>
    <row r="15" spans="1:8" s="776" customFormat="1" ht="12.75">
      <c r="A15" s="1564"/>
      <c r="B15" s="1029" t="s">
        <v>92</v>
      </c>
      <c r="C15" s="784"/>
      <c r="D15" s="784"/>
      <c r="E15" s="784"/>
      <c r="F15" s="784"/>
      <c r="G15" s="784"/>
      <c r="H15" s="1343">
        <f t="shared" si="0"/>
        <v>0</v>
      </c>
    </row>
    <row r="16" spans="1:8" s="774" customFormat="1" ht="14.25" customHeight="1">
      <c r="A16" s="1564"/>
      <c r="B16" s="785" t="s">
        <v>577</v>
      </c>
      <c r="C16" s="784"/>
      <c r="D16" s="784"/>
      <c r="E16" s="784"/>
      <c r="F16" s="784"/>
      <c r="G16" s="784"/>
      <c r="H16" s="1343">
        <f t="shared" si="0"/>
        <v>0</v>
      </c>
    </row>
    <row r="17" spans="1:8" s="776" customFormat="1" ht="12.75">
      <c r="A17" s="1565"/>
      <c r="B17" s="1029" t="s">
        <v>92</v>
      </c>
      <c r="C17" s="784"/>
      <c r="D17" s="784"/>
      <c r="E17" s="784"/>
      <c r="F17" s="784"/>
      <c r="G17" s="784"/>
      <c r="H17" s="1343">
        <f t="shared" si="0"/>
        <v>0</v>
      </c>
    </row>
    <row r="18" spans="1:8" s="774" customFormat="1" ht="25.5">
      <c r="A18" s="1563" t="s">
        <v>579</v>
      </c>
      <c r="B18" s="287" t="s">
        <v>580</v>
      </c>
      <c r="C18" s="783">
        <f>C21+C26</f>
        <v>0</v>
      </c>
      <c r="D18" s="783">
        <f>D21+D26</f>
        <v>0</v>
      </c>
      <c r="E18" s="783">
        <f>E21+E26</f>
        <v>0</v>
      </c>
      <c r="F18" s="783">
        <f>F21+F26</f>
        <v>0</v>
      </c>
      <c r="G18" s="783">
        <f>G21+G26</f>
        <v>0</v>
      </c>
      <c r="H18" s="1343">
        <f t="shared" si="0"/>
        <v>0</v>
      </c>
    </row>
    <row r="19" spans="1:8" s="774" customFormat="1" ht="15" customHeight="1">
      <c r="A19" s="1565"/>
      <c r="B19" s="287" t="s">
        <v>581</v>
      </c>
      <c r="C19" s="784"/>
      <c r="D19" s="784"/>
      <c r="E19" s="784"/>
      <c r="F19" s="784"/>
      <c r="G19" s="784"/>
      <c r="H19" s="1343"/>
    </row>
    <row r="20" spans="1:8" s="774" customFormat="1" ht="12.75">
      <c r="A20" s="1563" t="s">
        <v>582</v>
      </c>
      <c r="B20" s="1554" t="s">
        <v>576</v>
      </c>
      <c r="C20" s="1555"/>
      <c r="D20" s="1555"/>
      <c r="E20" s="1555"/>
      <c r="F20" s="1555"/>
      <c r="G20" s="1555"/>
      <c r="H20" s="1556"/>
    </row>
    <row r="21" spans="1:8" s="774" customFormat="1" ht="12.75">
      <c r="A21" s="1564"/>
      <c r="B21" s="785" t="s">
        <v>564</v>
      </c>
      <c r="C21" s="784"/>
      <c r="D21" s="784"/>
      <c r="E21" s="784"/>
      <c r="F21" s="784"/>
      <c r="G21" s="784"/>
      <c r="H21" s="1343">
        <f aca="true" t="shared" si="1" ref="H21:H29">SUM(C21:G21)</f>
        <v>0</v>
      </c>
    </row>
    <row r="22" spans="1:8" s="777" customFormat="1" ht="12.75">
      <c r="A22" s="1564"/>
      <c r="B22" s="1029" t="s">
        <v>92</v>
      </c>
      <c r="C22" s="784"/>
      <c r="D22" s="784"/>
      <c r="E22" s="784"/>
      <c r="F22" s="784"/>
      <c r="G22" s="784"/>
      <c r="H22" s="1343">
        <f t="shared" si="1"/>
        <v>0</v>
      </c>
    </row>
    <row r="23" spans="1:8" ht="12.75">
      <c r="A23" s="1564"/>
      <c r="B23" s="785" t="s">
        <v>577</v>
      </c>
      <c r="C23" s="784"/>
      <c r="D23" s="784"/>
      <c r="E23" s="784"/>
      <c r="F23" s="784"/>
      <c r="G23" s="784"/>
      <c r="H23" s="1343">
        <f t="shared" si="1"/>
        <v>0</v>
      </c>
    </row>
    <row r="24" spans="1:8" s="777" customFormat="1" ht="12.75">
      <c r="A24" s="1565"/>
      <c r="B24" s="1029" t="s">
        <v>92</v>
      </c>
      <c r="C24" s="784"/>
      <c r="D24" s="784"/>
      <c r="E24" s="784"/>
      <c r="F24" s="784"/>
      <c r="G24" s="784"/>
      <c r="H24" s="1343">
        <f t="shared" si="1"/>
        <v>0</v>
      </c>
    </row>
    <row r="25" spans="1:8" ht="12.75">
      <c r="A25" s="1563" t="s">
        <v>583</v>
      </c>
      <c r="B25" s="1554" t="s">
        <v>578</v>
      </c>
      <c r="C25" s="1555"/>
      <c r="D25" s="1555"/>
      <c r="E25" s="1555"/>
      <c r="F25" s="1555"/>
      <c r="G25" s="1555"/>
      <c r="H25" s="1556"/>
    </row>
    <row r="26" spans="1:8" ht="12.75">
      <c r="A26" s="1564"/>
      <c r="B26" s="785" t="s">
        <v>564</v>
      </c>
      <c r="C26" s="784"/>
      <c r="D26" s="784"/>
      <c r="E26" s="784"/>
      <c r="F26" s="784"/>
      <c r="G26" s="784"/>
      <c r="H26" s="1343">
        <f t="shared" si="1"/>
        <v>0</v>
      </c>
    </row>
    <row r="27" spans="1:8" s="777" customFormat="1" ht="12.75">
      <c r="A27" s="1564"/>
      <c r="B27" s="1029" t="s">
        <v>92</v>
      </c>
      <c r="C27" s="784"/>
      <c r="D27" s="784"/>
      <c r="E27" s="784"/>
      <c r="F27" s="784"/>
      <c r="G27" s="784"/>
      <c r="H27" s="1343">
        <f t="shared" si="1"/>
        <v>0</v>
      </c>
    </row>
    <row r="28" spans="1:8" ht="12.75">
      <c r="A28" s="1564"/>
      <c r="B28" s="785" t="s">
        <v>577</v>
      </c>
      <c r="C28" s="784"/>
      <c r="D28" s="784"/>
      <c r="E28" s="784"/>
      <c r="F28" s="784"/>
      <c r="G28" s="784"/>
      <c r="H28" s="1343">
        <f t="shared" si="1"/>
        <v>0</v>
      </c>
    </row>
    <row r="29" spans="1:8" s="777" customFormat="1" ht="12.75">
      <c r="A29" s="1565"/>
      <c r="B29" s="1029" t="s">
        <v>92</v>
      </c>
      <c r="C29" s="784"/>
      <c r="D29" s="784"/>
      <c r="E29" s="784"/>
      <c r="F29" s="784"/>
      <c r="G29" s="784"/>
      <c r="H29" s="1343">
        <f t="shared" si="1"/>
        <v>0</v>
      </c>
    </row>
    <row r="31" ht="12.75">
      <c r="A31" s="773" t="s">
        <v>94</v>
      </c>
    </row>
    <row r="33" ht="12.75">
      <c r="A33" s="773" t="s">
        <v>94</v>
      </c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spans="1:7" ht="12.75">
      <c r="A65" s="33"/>
      <c r="D65" s="1"/>
      <c r="E65" s="1"/>
      <c r="F65" s="1"/>
      <c r="G65" s="1"/>
    </row>
    <row r="66" spans="1:7" ht="12.75">
      <c r="A66" s="33"/>
      <c r="D66" s="1"/>
      <c r="E66" s="1"/>
      <c r="F66" s="1"/>
      <c r="G66" s="1"/>
    </row>
    <row r="67" spans="1:7" ht="12.75">
      <c r="A67" s="33"/>
      <c r="D67" s="1"/>
      <c r="E67" s="1"/>
      <c r="F67" s="1"/>
      <c r="G67" s="1"/>
    </row>
    <row r="68" spans="1:7" ht="12.75">
      <c r="A68" s="33"/>
      <c r="D68" s="1"/>
      <c r="E68" s="1"/>
      <c r="F68" s="1"/>
      <c r="G68" s="1"/>
    </row>
  </sheetData>
  <sheetProtection password="C7AC" sheet="1"/>
  <mergeCells count="13">
    <mergeCell ref="C4:H4"/>
    <mergeCell ref="C5:H5"/>
    <mergeCell ref="B20:H20"/>
    <mergeCell ref="A4:A6"/>
    <mergeCell ref="A13:A17"/>
    <mergeCell ref="A20:A24"/>
    <mergeCell ref="B4:B6"/>
    <mergeCell ref="B25:H25"/>
    <mergeCell ref="B13:H13"/>
    <mergeCell ref="B8:H8"/>
    <mergeCell ref="A8:A12"/>
    <mergeCell ref="A25:A29"/>
    <mergeCell ref="A18:A1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115" zoomScaleSheetLayoutView="115" zoomScalePageLayoutView="0" workbookViewId="0" topLeftCell="A1">
      <selection activeCell="B1" sqref="B1"/>
    </sheetView>
  </sheetViews>
  <sheetFormatPr defaultColWidth="9.140625" defaultRowHeight="12.75"/>
  <cols>
    <col min="1" max="1" width="2.8515625" style="210" bestFit="1" customWidth="1"/>
    <col min="2" max="2" width="26.140625" style="775" customWidth="1"/>
    <col min="3" max="7" width="19.7109375" style="288" customWidth="1"/>
    <col min="8" max="16384" width="9.140625" style="288" customWidth="1"/>
  </cols>
  <sheetData>
    <row r="1" spans="1:7" s="1221" customFormat="1" ht="12.75">
      <c r="A1" s="1220"/>
      <c r="B1" s="1183" t="s">
        <v>787</v>
      </c>
      <c r="C1" s="1184"/>
      <c r="D1" s="1184"/>
      <c r="E1" s="1184"/>
      <c r="F1" s="1184"/>
      <c r="G1" s="1184"/>
    </row>
    <row r="2" spans="1:7" ht="12.75">
      <c r="A2" s="194"/>
      <c r="B2" s="75" t="s">
        <v>788</v>
      </c>
      <c r="C2" s="289"/>
      <c r="D2" s="289"/>
      <c r="E2" s="289"/>
      <c r="F2" s="289"/>
      <c r="G2" s="71"/>
    </row>
    <row r="3" spans="1:7" ht="13.5" thickBot="1">
      <c r="A3" s="194"/>
      <c r="B3" s="75"/>
      <c r="C3" s="289"/>
      <c r="D3" s="289"/>
      <c r="E3" s="289"/>
      <c r="F3" s="289"/>
      <c r="G3" s="71"/>
    </row>
    <row r="4" spans="1:7" ht="25.5">
      <c r="A4" s="786" t="s">
        <v>230</v>
      </c>
      <c r="B4" s="786" t="s">
        <v>584</v>
      </c>
      <c r="C4" s="787" t="s">
        <v>585</v>
      </c>
      <c r="D4" s="787" t="s">
        <v>586</v>
      </c>
      <c r="E4" s="786" t="s">
        <v>587</v>
      </c>
      <c r="F4" s="788" t="s">
        <v>588</v>
      </c>
      <c r="G4" s="789" t="s">
        <v>19</v>
      </c>
    </row>
    <row r="5" spans="1:7" ht="12.75">
      <c r="A5" s="290"/>
      <c r="B5" s="790">
        <v>1</v>
      </c>
      <c r="C5" s="790">
        <v>2</v>
      </c>
      <c r="D5" s="790">
        <v>3</v>
      </c>
      <c r="E5" s="791">
        <v>4</v>
      </c>
      <c r="F5" s="790">
        <v>5</v>
      </c>
      <c r="G5" s="792">
        <v>6</v>
      </c>
    </row>
    <row r="6" spans="1:7" ht="12.75">
      <c r="A6" s="1158">
        <v>1</v>
      </c>
      <c r="B6" s="1159" t="s">
        <v>95</v>
      </c>
      <c r="C6" s="793"/>
      <c r="D6" s="793"/>
      <c r="E6" s="794"/>
      <c r="F6" s="794"/>
      <c r="G6" s="795"/>
    </row>
    <row r="7" spans="1:7" ht="12.75">
      <c r="A7" s="290"/>
      <c r="B7" s="956" t="s">
        <v>92</v>
      </c>
      <c r="C7" s="1160"/>
      <c r="D7" s="1160"/>
      <c r="E7" s="1161"/>
      <c r="F7" s="1161"/>
      <c r="G7" s="1162"/>
    </row>
    <row r="8" spans="1:7" ht="12.75">
      <c r="A8" s="290">
        <v>2</v>
      </c>
      <c r="B8" s="1159" t="s">
        <v>96</v>
      </c>
      <c r="C8" s="793"/>
      <c r="D8" s="793"/>
      <c r="E8" s="794"/>
      <c r="F8" s="794"/>
      <c r="G8" s="795"/>
    </row>
    <row r="9" spans="1:7" ht="12.75">
      <c r="A9" s="800"/>
      <c r="B9" s="956" t="s">
        <v>92</v>
      </c>
      <c r="C9" s="1163"/>
      <c r="D9" s="1163"/>
      <c r="E9" s="1164"/>
      <c r="F9" s="1164"/>
      <c r="G9" s="1165"/>
    </row>
    <row r="10" spans="1:7" ht="13.5" thickBot="1">
      <c r="A10" s="796"/>
      <c r="B10" s="797" t="s">
        <v>226</v>
      </c>
      <c r="C10" s="798">
        <f>C6+C8</f>
        <v>0</v>
      </c>
      <c r="D10" s="798">
        <f>D6+D8</f>
        <v>0</v>
      </c>
      <c r="E10" s="798">
        <f>E6+E8</f>
        <v>0</v>
      </c>
      <c r="F10" s="798">
        <f>F6+F8</f>
        <v>0</v>
      </c>
      <c r="G10" s="799">
        <f>IF(F10=0,0,((F6/F10*G6)+(F8/F10*G8)))</f>
        <v>0</v>
      </c>
    </row>
    <row r="11" spans="1:7" ht="12.75">
      <c r="A11" s="33"/>
      <c r="B11" s="29"/>
      <c r="C11" s="29"/>
      <c r="D11" s="1"/>
      <c r="E11" s="1"/>
      <c r="F11" s="1"/>
      <c r="G11" s="1"/>
    </row>
    <row r="12" spans="1:7" ht="12.75">
      <c r="A12" s="33"/>
      <c r="B12" s="29" t="s">
        <v>229</v>
      </c>
      <c r="C12" s="29"/>
      <c r="D12" s="1"/>
      <c r="E12" s="1"/>
      <c r="F12" s="1"/>
      <c r="G12" s="1"/>
    </row>
    <row r="13" spans="1:7" ht="12.75">
      <c r="A13" s="33"/>
      <c r="B13" s="29"/>
      <c r="C13" s="29"/>
      <c r="D13" s="1"/>
      <c r="E13" s="1"/>
      <c r="F13" s="1"/>
      <c r="G13" s="1"/>
    </row>
    <row r="14" spans="1:7" ht="12.75">
      <c r="A14" s="33"/>
      <c r="B14" s="29" t="s">
        <v>229</v>
      </c>
      <c r="C14" s="29"/>
      <c r="D14" s="1"/>
      <c r="E14" s="1"/>
      <c r="F14" s="1"/>
      <c r="G14" s="1"/>
    </row>
  </sheetData>
  <sheetProtection password="C7AC" sheet="1"/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3.8515625" style="29" customWidth="1"/>
    <col min="2" max="2" width="32.57421875" style="29" customWidth="1"/>
    <col min="3" max="7" width="17.140625" style="29" customWidth="1"/>
    <col min="8" max="8" width="18.57421875" style="29" customWidth="1"/>
    <col min="9" max="16384" width="9.140625" style="29" customWidth="1"/>
  </cols>
  <sheetData>
    <row r="1" ht="12.75">
      <c r="B1" s="49" t="s">
        <v>589</v>
      </c>
    </row>
    <row r="2" ht="12.75">
      <c r="B2" s="49" t="s">
        <v>593</v>
      </c>
    </row>
    <row r="3" ht="13.5" thickBot="1"/>
    <row r="4" spans="1:7" ht="12.75">
      <c r="A4" s="1575" t="s">
        <v>230</v>
      </c>
      <c r="B4" s="1578" t="s">
        <v>539</v>
      </c>
      <c r="C4" s="1581" t="s">
        <v>568</v>
      </c>
      <c r="D4" s="1582"/>
      <c r="E4" s="1582"/>
      <c r="F4" s="1582"/>
      <c r="G4" s="1583"/>
    </row>
    <row r="5" spans="1:7" ht="12.75">
      <c r="A5" s="1576"/>
      <c r="B5" s="1579"/>
      <c r="C5" s="1584" t="s">
        <v>20</v>
      </c>
      <c r="D5" s="1566"/>
      <c r="E5" s="1566"/>
      <c r="F5" s="1566"/>
      <c r="G5" s="1585"/>
    </row>
    <row r="6" spans="1:7" ht="25.5">
      <c r="A6" s="1577"/>
      <c r="B6" s="1580"/>
      <c r="C6" s="801" t="s">
        <v>590</v>
      </c>
      <c r="D6" s="801" t="s">
        <v>591</v>
      </c>
      <c r="E6" s="801" t="s">
        <v>592</v>
      </c>
      <c r="F6" s="801" t="s">
        <v>21</v>
      </c>
      <c r="G6" s="802" t="s">
        <v>226</v>
      </c>
    </row>
    <row r="7" spans="1:7" ht="12.75">
      <c r="A7" s="803" t="s">
        <v>574</v>
      </c>
      <c r="B7" s="1557" t="s">
        <v>576</v>
      </c>
      <c r="C7" s="1558"/>
      <c r="D7" s="1558"/>
      <c r="E7" s="1558"/>
      <c r="F7" s="1558"/>
      <c r="G7" s="1574"/>
    </row>
    <row r="8" spans="1:7" ht="12.75">
      <c r="A8" s="804"/>
      <c r="B8" s="785" t="s">
        <v>564</v>
      </c>
      <c r="C8" s="784"/>
      <c r="D8" s="784"/>
      <c r="E8" s="784"/>
      <c r="F8" s="784"/>
      <c r="G8" s="1375">
        <f>C8+D8+E8+F8</f>
        <v>0</v>
      </c>
    </row>
    <row r="9" spans="1:7" s="777" customFormat="1" ht="12.75">
      <c r="A9" s="839"/>
      <c r="B9" s="956" t="s">
        <v>22</v>
      </c>
      <c r="C9" s="840"/>
      <c r="D9" s="840"/>
      <c r="E9" s="840"/>
      <c r="F9" s="840"/>
      <c r="G9" s="1375">
        <f>C9+D9+E9+F9</f>
        <v>0</v>
      </c>
    </row>
    <row r="10" spans="1:7" ht="12.75">
      <c r="A10" s="805"/>
      <c r="B10" s="785" t="s">
        <v>577</v>
      </c>
      <c r="C10" s="248"/>
      <c r="D10" s="248"/>
      <c r="E10" s="248"/>
      <c r="F10" s="248"/>
      <c r="G10" s="1376">
        <f>C10+D10+E10+F10</f>
        <v>0</v>
      </c>
    </row>
    <row r="11" spans="1:7" s="777" customFormat="1" ht="12.75">
      <c r="A11" s="839"/>
      <c r="B11" s="956" t="s">
        <v>22</v>
      </c>
      <c r="C11" s="248"/>
      <c r="D11" s="248"/>
      <c r="E11" s="248"/>
      <c r="F11" s="248"/>
      <c r="G11" s="1375">
        <f>C11+D11+E11+F11</f>
        <v>0</v>
      </c>
    </row>
    <row r="12" spans="1:7" ht="12.75">
      <c r="A12" s="803" t="s">
        <v>579</v>
      </c>
      <c r="B12" s="1557" t="s">
        <v>578</v>
      </c>
      <c r="C12" s="1558"/>
      <c r="D12" s="1558"/>
      <c r="E12" s="1558"/>
      <c r="F12" s="1558"/>
      <c r="G12" s="1574"/>
    </row>
    <row r="13" spans="1:7" ht="12.75">
      <c r="A13" s="804"/>
      <c r="B13" s="785" t="s">
        <v>564</v>
      </c>
      <c r="C13" s="784"/>
      <c r="D13" s="784"/>
      <c r="E13" s="784"/>
      <c r="F13" s="784"/>
      <c r="G13" s="1375">
        <f>C13+D13+E13+F13</f>
        <v>0</v>
      </c>
    </row>
    <row r="14" spans="1:7" s="777" customFormat="1" ht="12.75">
      <c r="A14" s="839"/>
      <c r="B14" s="956" t="s">
        <v>22</v>
      </c>
      <c r="C14" s="840"/>
      <c r="D14" s="840"/>
      <c r="E14" s="840"/>
      <c r="F14" s="840"/>
      <c r="G14" s="1375">
        <f>C14+D14+E14+F14</f>
        <v>0</v>
      </c>
    </row>
    <row r="15" spans="1:7" ht="12.75">
      <c r="A15" s="804"/>
      <c r="B15" s="806" t="s">
        <v>577</v>
      </c>
      <c r="C15" s="248"/>
      <c r="D15" s="248"/>
      <c r="E15" s="248"/>
      <c r="F15" s="248"/>
      <c r="G15" s="1376">
        <f>C15+D15+E15+F15</f>
        <v>0</v>
      </c>
    </row>
    <row r="16" spans="1:7" s="777" customFormat="1" ht="13.5" thickBot="1">
      <c r="A16" s="1030"/>
      <c r="B16" s="1031" t="s">
        <v>22</v>
      </c>
      <c r="C16" s="248"/>
      <c r="D16" s="248"/>
      <c r="E16" s="248"/>
      <c r="F16" s="248"/>
      <c r="G16" s="1375">
        <f>C16+D16+E16+F16</f>
        <v>0</v>
      </c>
    </row>
    <row r="17" spans="1:7" ht="12.75">
      <c r="A17" s="33"/>
      <c r="D17" s="1"/>
      <c r="E17" s="1"/>
      <c r="F17" s="1"/>
      <c r="G17" s="1"/>
    </row>
    <row r="18" spans="1:7" ht="12.75">
      <c r="A18" s="33"/>
      <c r="B18" s="29" t="s">
        <v>229</v>
      </c>
      <c r="D18" s="1"/>
      <c r="E18" s="1"/>
      <c r="F18" s="1"/>
      <c r="G18" s="1"/>
    </row>
    <row r="19" spans="1:7" ht="12.75">
      <c r="A19" s="33"/>
      <c r="D19" s="1"/>
      <c r="E19" s="1"/>
      <c r="F19" s="1"/>
      <c r="G19" s="1"/>
    </row>
    <row r="20" spans="1:7" ht="12.75">
      <c r="A20" s="33"/>
      <c r="B20" s="29" t="s">
        <v>229</v>
      </c>
      <c r="D20" s="1"/>
      <c r="E20" s="1"/>
      <c r="F20" s="1"/>
      <c r="G20" s="1"/>
    </row>
  </sheetData>
  <sheetProtection password="C7AC" sheet="1"/>
  <mergeCells count="6">
    <mergeCell ref="B12:G12"/>
    <mergeCell ref="B7:G7"/>
    <mergeCell ref="A4:A6"/>
    <mergeCell ref="B4:B6"/>
    <mergeCell ref="C4:G4"/>
    <mergeCell ref="C5:G5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5" zoomScaleSheetLayoutView="100" zoomScalePageLayoutView="0" workbookViewId="0" topLeftCell="A1">
      <selection activeCell="C8" sqref="C8:I17"/>
    </sheetView>
  </sheetViews>
  <sheetFormatPr defaultColWidth="9.140625" defaultRowHeight="12.75"/>
  <cols>
    <col min="1" max="1" width="9.140625" style="194" customWidth="1"/>
    <col min="2" max="2" width="65.421875" style="71" customWidth="1"/>
    <col min="3" max="9" width="14.421875" style="71" customWidth="1"/>
    <col min="10" max="10" width="17.00390625" style="71" customWidth="1"/>
    <col min="11" max="16384" width="9.140625" style="71" customWidth="1"/>
  </cols>
  <sheetData>
    <row r="1" spans="2:10" ht="12.75">
      <c r="B1" s="297" t="s">
        <v>594</v>
      </c>
      <c r="C1" s="297"/>
      <c r="D1" s="297"/>
      <c r="E1" s="297"/>
      <c r="F1" s="297"/>
      <c r="G1" s="297"/>
      <c r="H1" s="297"/>
      <c r="I1" s="255" t="s">
        <v>223</v>
      </c>
      <c r="J1" s="297"/>
    </row>
    <row r="2" spans="2:10" ht="12.75">
      <c r="B2" s="132" t="s">
        <v>606</v>
      </c>
      <c r="C2" s="132"/>
      <c r="D2" s="132"/>
      <c r="E2" s="132"/>
      <c r="F2" s="132"/>
      <c r="G2" s="132"/>
      <c r="H2" s="132"/>
      <c r="I2" s="132"/>
      <c r="J2" s="132"/>
    </row>
    <row r="3" spans="1:2" ht="12.75">
      <c r="A3" s="71"/>
      <c r="B3" s="74" t="s">
        <v>789</v>
      </c>
    </row>
    <row r="4" ht="12.75">
      <c r="A4" s="71"/>
    </row>
    <row r="5" spans="1:10" ht="12.75">
      <c r="A5" s="1586" t="s">
        <v>230</v>
      </c>
      <c r="B5" s="1586" t="s">
        <v>595</v>
      </c>
      <c r="C5" s="1588" t="s">
        <v>596</v>
      </c>
      <c r="D5" s="1589"/>
      <c r="E5" s="1589"/>
      <c r="F5" s="1589"/>
      <c r="G5" s="1589"/>
      <c r="H5" s="1589"/>
      <c r="I5" s="1590"/>
      <c r="J5" s="435" t="s">
        <v>226</v>
      </c>
    </row>
    <row r="6" spans="1:10" ht="12.75">
      <c r="A6" s="1587"/>
      <c r="B6" s="1587"/>
      <c r="C6" s="435" t="s">
        <v>597</v>
      </c>
      <c r="D6" s="435" t="s">
        <v>598</v>
      </c>
      <c r="E6" s="435" t="s">
        <v>599</v>
      </c>
      <c r="F6" s="435" t="s">
        <v>591</v>
      </c>
      <c r="G6" s="435" t="s">
        <v>592</v>
      </c>
      <c r="H6" s="435" t="s">
        <v>600</v>
      </c>
      <c r="I6" s="435" t="s">
        <v>601</v>
      </c>
      <c r="J6" s="291"/>
    </row>
    <row r="7" spans="1:10" ht="12.75">
      <c r="A7" s="116"/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</row>
    <row r="8" spans="1:10" ht="12.75">
      <c r="A8" s="194">
        <v>1</v>
      </c>
      <c r="B8" s="10" t="s">
        <v>607</v>
      </c>
      <c r="C8" s="40"/>
      <c r="D8" s="40"/>
      <c r="E8" s="40"/>
      <c r="F8" s="40"/>
      <c r="G8" s="40"/>
      <c r="H8" s="40"/>
      <c r="I8" s="40"/>
      <c r="J8" s="65">
        <f>SUM(C8:I8)</f>
        <v>0</v>
      </c>
    </row>
    <row r="9" spans="2:10" ht="12.75">
      <c r="B9" s="436" t="s">
        <v>602</v>
      </c>
      <c r="C9" s="40"/>
      <c r="D9" s="40"/>
      <c r="E9" s="40"/>
      <c r="F9" s="40"/>
      <c r="G9" s="40"/>
      <c r="H9" s="40"/>
      <c r="I9" s="40"/>
      <c r="J9" s="65">
        <f aca="true" t="shared" si="0" ref="J9:J19">SUM(C9:I9)</f>
        <v>0</v>
      </c>
    </row>
    <row r="10" spans="1:10" ht="12.75">
      <c r="A10" s="194">
        <v>2</v>
      </c>
      <c r="B10" s="10" t="s">
        <v>608</v>
      </c>
      <c r="C10" s="40"/>
      <c r="D10" s="40"/>
      <c r="E10" s="40"/>
      <c r="F10" s="40"/>
      <c r="G10" s="40"/>
      <c r="H10" s="40"/>
      <c r="I10" s="40"/>
      <c r="J10" s="65">
        <f t="shared" si="0"/>
        <v>0</v>
      </c>
    </row>
    <row r="11" spans="2:10" ht="12.75">
      <c r="B11" s="436" t="s">
        <v>602</v>
      </c>
      <c r="C11" s="40"/>
      <c r="D11" s="40"/>
      <c r="E11" s="40"/>
      <c r="F11" s="40"/>
      <c r="G11" s="40"/>
      <c r="H11" s="40"/>
      <c r="I11" s="40"/>
      <c r="J11" s="65">
        <f t="shared" si="0"/>
        <v>0</v>
      </c>
    </row>
    <row r="12" spans="1:10" ht="12.75">
      <c r="A12" s="194">
        <v>3</v>
      </c>
      <c r="B12" s="10" t="s">
        <v>609</v>
      </c>
      <c r="C12" s="40"/>
      <c r="D12" s="40"/>
      <c r="E12" s="40"/>
      <c r="F12" s="40"/>
      <c r="G12" s="40"/>
      <c r="H12" s="40"/>
      <c r="I12" s="40"/>
      <c r="J12" s="65">
        <f t="shared" si="0"/>
        <v>0</v>
      </c>
    </row>
    <row r="13" spans="2:10" ht="12.75">
      <c r="B13" s="436" t="s">
        <v>602</v>
      </c>
      <c r="C13" s="40"/>
      <c r="D13" s="40"/>
      <c r="E13" s="40"/>
      <c r="F13" s="40"/>
      <c r="G13" s="40"/>
      <c r="H13" s="40"/>
      <c r="I13" s="40"/>
      <c r="J13" s="65">
        <f t="shared" si="0"/>
        <v>0</v>
      </c>
    </row>
    <row r="14" spans="1:10" ht="12.75">
      <c r="A14" s="194">
        <v>4</v>
      </c>
      <c r="B14" s="10" t="s">
        <v>120</v>
      </c>
      <c r="C14" s="40"/>
      <c r="D14" s="40"/>
      <c r="E14" s="40"/>
      <c r="F14" s="40"/>
      <c r="G14" s="40"/>
      <c r="H14" s="40"/>
      <c r="I14" s="40"/>
      <c r="J14" s="65">
        <f t="shared" si="0"/>
        <v>0</v>
      </c>
    </row>
    <row r="15" spans="2:10" ht="12.75">
      <c r="B15" s="436" t="s">
        <v>602</v>
      </c>
      <c r="C15" s="40"/>
      <c r="D15" s="40"/>
      <c r="E15" s="40"/>
      <c r="F15" s="40"/>
      <c r="G15" s="40"/>
      <c r="H15" s="40"/>
      <c r="I15" s="40"/>
      <c r="J15" s="65">
        <f t="shared" si="0"/>
        <v>0</v>
      </c>
    </row>
    <row r="16" spans="1:10" ht="12.75">
      <c r="A16" s="194">
        <v>5</v>
      </c>
      <c r="B16" s="10" t="s">
        <v>610</v>
      </c>
      <c r="C16" s="40"/>
      <c r="D16" s="40"/>
      <c r="E16" s="40"/>
      <c r="F16" s="40"/>
      <c r="G16" s="40"/>
      <c r="H16" s="40"/>
      <c r="I16" s="40"/>
      <c r="J16" s="65">
        <f t="shared" si="0"/>
        <v>0</v>
      </c>
    </row>
    <row r="17" spans="2:10" ht="12.75">
      <c r="B17" s="436" t="s">
        <v>602</v>
      </c>
      <c r="C17" s="40"/>
      <c r="D17" s="40"/>
      <c r="E17" s="40"/>
      <c r="F17" s="40"/>
      <c r="G17" s="40"/>
      <c r="H17" s="40"/>
      <c r="I17" s="40"/>
      <c r="J17" s="65">
        <f t="shared" si="0"/>
        <v>0</v>
      </c>
    </row>
    <row r="18" spans="1:10" ht="12.75">
      <c r="A18" s="437">
        <v>6</v>
      </c>
      <c r="B18" s="16" t="s">
        <v>611</v>
      </c>
      <c r="C18" s="65">
        <f>C8+C10+C12+C14+C16</f>
        <v>0</v>
      </c>
      <c r="D18" s="65">
        <f aca="true" t="shared" si="1" ref="D18:I19">D8+D10+D12+D14+D16</f>
        <v>0</v>
      </c>
      <c r="E18" s="65">
        <f t="shared" si="1"/>
        <v>0</v>
      </c>
      <c r="F18" s="65">
        <f t="shared" si="1"/>
        <v>0</v>
      </c>
      <c r="G18" s="65">
        <f t="shared" si="1"/>
        <v>0</v>
      </c>
      <c r="H18" s="65">
        <f t="shared" si="1"/>
        <v>0</v>
      </c>
      <c r="I18" s="65">
        <f t="shared" si="1"/>
        <v>0</v>
      </c>
      <c r="J18" s="65">
        <f t="shared" si="0"/>
        <v>0</v>
      </c>
    </row>
    <row r="19" spans="1:10" ht="13.5">
      <c r="A19" s="438"/>
      <c r="B19" s="439" t="s">
        <v>602</v>
      </c>
      <c r="C19" s="440">
        <f>C9+C11+C13+C15+C17</f>
        <v>0</v>
      </c>
      <c r="D19" s="440">
        <f t="shared" si="1"/>
        <v>0</v>
      </c>
      <c r="E19" s="440">
        <f t="shared" si="1"/>
        <v>0</v>
      </c>
      <c r="F19" s="440">
        <f t="shared" si="1"/>
        <v>0</v>
      </c>
      <c r="G19" s="440">
        <f t="shared" si="1"/>
        <v>0</v>
      </c>
      <c r="H19" s="440">
        <f t="shared" si="1"/>
        <v>0</v>
      </c>
      <c r="I19" s="440">
        <f t="shared" si="1"/>
        <v>0</v>
      </c>
      <c r="J19" s="65">
        <f t="shared" si="0"/>
        <v>0</v>
      </c>
    </row>
    <row r="20" spans="1:10" ht="12.75">
      <c r="A20" s="33"/>
      <c r="B20" s="29"/>
      <c r="C20" s="29"/>
      <c r="D20" s="1"/>
      <c r="E20" s="1"/>
      <c r="F20" s="1"/>
      <c r="G20" s="1"/>
      <c r="H20" s="441"/>
      <c r="I20" s="441"/>
      <c r="J20" s="441"/>
    </row>
    <row r="21" spans="1:10" ht="12.75">
      <c r="A21" s="33"/>
      <c r="B21" s="29" t="s">
        <v>229</v>
      </c>
      <c r="C21" s="29"/>
      <c r="D21" s="1"/>
      <c r="E21" s="1"/>
      <c r="F21" s="1"/>
      <c r="G21" s="1"/>
      <c r="H21" s="441"/>
      <c r="I21" s="441"/>
      <c r="J21" s="441"/>
    </row>
    <row r="22" spans="1:7" ht="12.75">
      <c r="A22" s="33"/>
      <c r="B22" s="29"/>
      <c r="C22" s="29"/>
      <c r="D22" s="1"/>
      <c r="E22" s="1"/>
      <c r="F22" s="1"/>
      <c r="G22" s="1"/>
    </row>
    <row r="23" spans="1:7" ht="12.75">
      <c r="A23" s="33"/>
      <c r="B23" s="29" t="s">
        <v>229</v>
      </c>
      <c r="C23" s="29"/>
      <c r="D23" s="1"/>
      <c r="E23" s="1"/>
      <c r="F23" s="1"/>
      <c r="G23" s="1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19"/>
  </dataValidations>
  <printOptions/>
  <pageMargins left="0.75" right="0.75" top="1" bottom="1" header="0.5" footer="0.5"/>
  <pageSetup horizontalDpi="600" verticalDpi="600" orientation="landscape" paperSize="9" scale="6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115" zoomScaleNormal="115" zoomScaleSheetLayoutView="115" zoomScalePageLayoutView="0" workbookViewId="0" topLeftCell="A1">
      <selection activeCell="B2" sqref="B2"/>
    </sheetView>
  </sheetViews>
  <sheetFormatPr defaultColWidth="9.140625" defaultRowHeight="12.75"/>
  <cols>
    <col min="1" max="1" width="3.8515625" style="0" customWidth="1"/>
    <col min="2" max="2" width="32.8515625" style="0" customWidth="1"/>
    <col min="3" max="10" width="11.57421875" style="0" customWidth="1"/>
  </cols>
  <sheetData>
    <row r="1" spans="1:10" s="1177" customFormat="1" ht="12.75">
      <c r="A1" s="1178" t="s">
        <v>594</v>
      </c>
      <c r="B1" s="1222"/>
      <c r="C1" s="1222"/>
      <c r="D1" s="1192"/>
      <c r="E1" s="1192"/>
      <c r="F1" s="1192"/>
      <c r="G1" s="1192"/>
      <c r="H1" s="1192"/>
      <c r="I1" s="1192"/>
      <c r="J1" s="1192"/>
    </row>
    <row r="2" spans="1:10" ht="12.75">
      <c r="A2" s="931" t="s">
        <v>97</v>
      </c>
      <c r="B2" s="932"/>
      <c r="C2" s="932"/>
      <c r="D2" s="931"/>
      <c r="E2" s="931"/>
      <c r="F2" s="931"/>
      <c r="G2" s="931"/>
      <c r="H2" s="931"/>
      <c r="I2" s="931"/>
      <c r="J2" s="931"/>
    </row>
    <row r="3" spans="1:10" ht="12.75">
      <c r="A3" s="722"/>
      <c r="B3" s="979"/>
      <c r="C3" s="979"/>
      <c r="D3" s="722"/>
      <c r="E3" s="722"/>
      <c r="F3" s="722"/>
      <c r="G3" s="722"/>
      <c r="H3" s="722"/>
      <c r="I3" s="722"/>
      <c r="J3" s="722"/>
    </row>
    <row r="4" spans="1:10" ht="12.75">
      <c r="A4" s="1550" t="s">
        <v>98</v>
      </c>
      <c r="B4" s="1594" t="s">
        <v>595</v>
      </c>
      <c r="C4" s="1591" t="s">
        <v>596</v>
      </c>
      <c r="D4" s="1592"/>
      <c r="E4" s="1592"/>
      <c r="F4" s="1592"/>
      <c r="G4" s="1592"/>
      <c r="H4" s="1592"/>
      <c r="I4" s="1593"/>
      <c r="J4" s="1595" t="s">
        <v>226</v>
      </c>
    </row>
    <row r="5" spans="1:10" ht="12.75" customHeight="1">
      <c r="A5" s="1550"/>
      <c r="B5" s="1594"/>
      <c r="C5" s="974" t="s">
        <v>597</v>
      </c>
      <c r="D5" s="974" t="s">
        <v>598</v>
      </c>
      <c r="E5" s="974" t="s">
        <v>599</v>
      </c>
      <c r="F5" s="974" t="s">
        <v>591</v>
      </c>
      <c r="G5" s="974" t="s">
        <v>592</v>
      </c>
      <c r="H5" s="974" t="s">
        <v>600</v>
      </c>
      <c r="I5" s="974" t="s">
        <v>601</v>
      </c>
      <c r="J5" s="1595"/>
    </row>
    <row r="6" spans="1:10" ht="12.75">
      <c r="A6" s="975"/>
      <c r="B6" s="972">
        <v>1</v>
      </c>
      <c r="C6" s="973">
        <v>2</v>
      </c>
      <c r="D6" s="973">
        <v>3</v>
      </c>
      <c r="E6" s="973">
        <v>4</v>
      </c>
      <c r="F6" s="973">
        <v>5</v>
      </c>
      <c r="G6" s="973">
        <v>6</v>
      </c>
      <c r="H6" s="973">
        <v>7</v>
      </c>
      <c r="I6" s="973">
        <v>8</v>
      </c>
      <c r="J6" s="973">
        <v>9</v>
      </c>
    </row>
    <row r="7" spans="1:10" ht="12.75">
      <c r="A7" s="745"/>
      <c r="B7" s="961" t="s">
        <v>233</v>
      </c>
      <c r="C7" s="1032"/>
      <c r="D7" s="1032"/>
      <c r="E7" s="1032"/>
      <c r="F7" s="1032"/>
      <c r="G7" s="1032"/>
      <c r="H7" s="1032"/>
      <c r="I7" s="1032"/>
      <c r="J7" s="1032"/>
    </row>
    <row r="8" spans="1:10" ht="12.75">
      <c r="A8" s="962" t="s">
        <v>574</v>
      </c>
      <c r="B8" s="771" t="s">
        <v>607</v>
      </c>
      <c r="C8" s="1033"/>
      <c r="D8" s="1033"/>
      <c r="E8" s="1033"/>
      <c r="F8" s="1033"/>
      <c r="G8" s="1033"/>
      <c r="H8" s="1033"/>
      <c r="I8" s="1033"/>
      <c r="J8" s="65">
        <f>SUM(C8:I8)</f>
        <v>0</v>
      </c>
    </row>
    <row r="9" spans="1:10" ht="12.75">
      <c r="A9" s="963"/>
      <c r="B9" s="964" t="s">
        <v>99</v>
      </c>
      <c r="C9" s="1033"/>
      <c r="D9" s="1033"/>
      <c r="E9" s="1033"/>
      <c r="F9" s="1033"/>
      <c r="G9" s="1033"/>
      <c r="H9" s="1033"/>
      <c r="I9" s="1033"/>
      <c r="J9" s="65">
        <f aca="true" t="shared" si="0" ref="J9:J17">SUM(C9:I9)</f>
        <v>0</v>
      </c>
    </row>
    <row r="10" spans="1:10" ht="12.75">
      <c r="A10" s="962" t="s">
        <v>579</v>
      </c>
      <c r="B10" s="771" t="s">
        <v>100</v>
      </c>
      <c r="C10" s="1033"/>
      <c r="D10" s="1033"/>
      <c r="E10" s="1033"/>
      <c r="F10" s="1033"/>
      <c r="G10" s="1033"/>
      <c r="H10" s="1033"/>
      <c r="I10" s="1033"/>
      <c r="J10" s="65">
        <f t="shared" si="0"/>
        <v>0</v>
      </c>
    </row>
    <row r="11" spans="1:10" ht="12.75">
      <c r="A11" s="963"/>
      <c r="B11" s="964" t="s">
        <v>101</v>
      </c>
      <c r="C11" s="1034"/>
      <c r="D11" s="1034"/>
      <c r="E11" s="1034"/>
      <c r="F11" s="1034"/>
      <c r="G11" s="1034"/>
      <c r="H11" s="1034"/>
      <c r="I11" s="1034"/>
      <c r="J11" s="65">
        <f t="shared" si="0"/>
        <v>0</v>
      </c>
    </row>
    <row r="12" spans="1:10" ht="12.75">
      <c r="A12" s="962" t="s">
        <v>621</v>
      </c>
      <c r="B12" s="771" t="s">
        <v>102</v>
      </c>
      <c r="C12" s="1033"/>
      <c r="D12" s="1034"/>
      <c r="E12" s="1033"/>
      <c r="F12" s="1034"/>
      <c r="G12" s="1033"/>
      <c r="H12" s="1034"/>
      <c r="I12" s="1033"/>
      <c r="J12" s="65">
        <f t="shared" si="0"/>
        <v>0</v>
      </c>
    </row>
    <row r="13" spans="1:10" ht="12.75">
      <c r="A13" s="963"/>
      <c r="B13" s="964" t="s">
        <v>101</v>
      </c>
      <c r="C13" s="1033"/>
      <c r="D13" s="1034"/>
      <c r="E13" s="1033"/>
      <c r="F13" s="1034"/>
      <c r="G13" s="1033"/>
      <c r="H13" s="1034"/>
      <c r="I13" s="1033"/>
      <c r="J13" s="65">
        <f t="shared" si="0"/>
        <v>0</v>
      </c>
    </row>
    <row r="14" spans="1:10" ht="12.75">
      <c r="A14" s="962" t="s">
        <v>624</v>
      </c>
      <c r="B14" s="771" t="s">
        <v>124</v>
      </c>
      <c r="C14" s="1033"/>
      <c r="D14" s="1034"/>
      <c r="E14" s="1033"/>
      <c r="F14" s="1034"/>
      <c r="G14" s="1033"/>
      <c r="H14" s="1034"/>
      <c r="I14" s="1033"/>
      <c r="J14" s="65">
        <f t="shared" si="0"/>
        <v>0</v>
      </c>
    </row>
    <row r="15" spans="1:10" ht="12.75">
      <c r="A15" s="963"/>
      <c r="B15" s="964" t="s">
        <v>101</v>
      </c>
      <c r="C15" s="1033"/>
      <c r="D15" s="1034"/>
      <c r="E15" s="1033"/>
      <c r="F15" s="1034"/>
      <c r="G15" s="1033"/>
      <c r="H15" s="1034"/>
      <c r="I15" s="1033"/>
      <c r="J15" s="65">
        <f t="shared" si="0"/>
        <v>0</v>
      </c>
    </row>
    <row r="16" spans="1:10" ht="27.75" customHeight="1">
      <c r="A16" s="965" t="s">
        <v>625</v>
      </c>
      <c r="B16" s="957" t="s">
        <v>155</v>
      </c>
      <c r="C16" s="1034"/>
      <c r="D16" s="1034"/>
      <c r="E16" s="1034"/>
      <c r="F16" s="1034"/>
      <c r="G16" s="1034"/>
      <c r="H16" s="1034"/>
      <c r="I16" s="1034"/>
      <c r="J16" s="65">
        <f t="shared" si="0"/>
        <v>0</v>
      </c>
    </row>
    <row r="17" spans="1:10" ht="12.75">
      <c r="A17" s="966"/>
      <c r="B17" s="967" t="s">
        <v>101</v>
      </c>
      <c r="C17" s="1033"/>
      <c r="D17" s="1034"/>
      <c r="E17" s="1033"/>
      <c r="F17" s="1034"/>
      <c r="G17" s="1033"/>
      <c r="H17" s="1034"/>
      <c r="I17" s="1033"/>
      <c r="J17" s="65">
        <f t="shared" si="0"/>
        <v>0</v>
      </c>
    </row>
    <row r="18" spans="1:10" ht="38.25">
      <c r="A18" s="732" t="s">
        <v>627</v>
      </c>
      <c r="B18" s="929" t="s">
        <v>156</v>
      </c>
      <c r="C18" s="65">
        <f>C8+C10+C12+C14+C16</f>
        <v>0</v>
      </c>
      <c r="D18" s="65">
        <f aca="true" t="shared" si="1" ref="D18:I19">D8+D10+D12+D14+D16</f>
        <v>0</v>
      </c>
      <c r="E18" s="65">
        <f t="shared" si="1"/>
        <v>0</v>
      </c>
      <c r="F18" s="65">
        <f t="shared" si="1"/>
        <v>0</v>
      </c>
      <c r="G18" s="65">
        <f t="shared" si="1"/>
        <v>0</v>
      </c>
      <c r="H18" s="65">
        <f t="shared" si="1"/>
        <v>0</v>
      </c>
      <c r="I18" s="65">
        <f t="shared" si="1"/>
        <v>0</v>
      </c>
      <c r="J18" s="65">
        <f>SUM(C18:I18)</f>
        <v>0</v>
      </c>
    </row>
    <row r="19" spans="1:10" ht="13.5">
      <c r="A19" s="970"/>
      <c r="B19" s="971" t="s">
        <v>99</v>
      </c>
      <c r="C19" s="440">
        <f>C9+C11+C13+C15+C17</f>
        <v>0</v>
      </c>
      <c r="D19" s="440">
        <f t="shared" si="1"/>
        <v>0</v>
      </c>
      <c r="E19" s="440">
        <f t="shared" si="1"/>
        <v>0</v>
      </c>
      <c r="F19" s="440">
        <f t="shared" si="1"/>
        <v>0</v>
      </c>
      <c r="G19" s="440">
        <f t="shared" si="1"/>
        <v>0</v>
      </c>
      <c r="H19" s="440">
        <f t="shared" si="1"/>
        <v>0</v>
      </c>
      <c r="I19" s="440">
        <f t="shared" si="1"/>
        <v>0</v>
      </c>
      <c r="J19" s="65">
        <f>SUM(C19:I19)</f>
        <v>0</v>
      </c>
    </row>
    <row r="21" ht="12.75">
      <c r="B21" s="29" t="s">
        <v>229</v>
      </c>
    </row>
    <row r="22" ht="12.75">
      <c r="B22" s="29"/>
    </row>
    <row r="23" ht="12.75">
      <c r="B23" s="29" t="s">
        <v>229</v>
      </c>
    </row>
  </sheetData>
  <sheetProtection password="C7AC" sheet="1"/>
  <mergeCells count="4">
    <mergeCell ref="C4:I4"/>
    <mergeCell ref="A4:A5"/>
    <mergeCell ref="B4:B5"/>
    <mergeCell ref="J4:J5"/>
  </mergeCells>
  <dataValidations count="1">
    <dataValidation operator="greaterThanOrEqual" allowBlank="1" showInputMessage="1" showErrorMessage="1" sqref="C18:J19 J8:J17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9"/>
  <sheetViews>
    <sheetView zoomScale="85" zoomScaleNormal="85" zoomScalePageLayoutView="0" workbookViewId="0" topLeftCell="A1">
      <selection activeCell="D33" sqref="D33"/>
    </sheetView>
  </sheetViews>
  <sheetFormatPr defaultColWidth="9.140625" defaultRowHeight="12.75"/>
  <cols>
    <col min="1" max="1" width="9.140625" style="70" customWidth="1"/>
    <col min="2" max="2" width="76.140625" style="71" customWidth="1"/>
    <col min="3" max="3" width="15.57421875" style="71" customWidth="1"/>
    <col min="4" max="4" width="14.28125" style="71" customWidth="1"/>
    <col min="5" max="5" width="15.140625" style="71" customWidth="1"/>
    <col min="6" max="6" width="14.28125" style="71" customWidth="1"/>
    <col min="7" max="7" width="15.00390625" style="71" customWidth="1"/>
    <col min="8" max="8" width="13.421875" style="71" customWidth="1"/>
    <col min="9" max="9" width="15.00390625" style="71" customWidth="1"/>
    <col min="10" max="10" width="19.28125" style="71" customWidth="1"/>
    <col min="11" max="16384" width="9.140625" style="71" customWidth="1"/>
  </cols>
  <sheetData>
    <row r="1" spans="1:10" s="1184" customFormat="1" ht="12.75">
      <c r="A1" s="1182"/>
      <c r="B1" s="1178" t="s">
        <v>594</v>
      </c>
      <c r="C1" s="1178"/>
      <c r="D1" s="1178"/>
      <c r="E1" s="1178"/>
      <c r="F1" s="1178"/>
      <c r="G1" s="1178"/>
      <c r="H1" s="1178"/>
      <c r="I1" s="1217" t="s">
        <v>223</v>
      </c>
      <c r="J1" s="1178"/>
    </row>
    <row r="2" spans="2:10" ht="12.75">
      <c r="B2" s="132" t="s">
        <v>620</v>
      </c>
      <c r="C2" s="132"/>
      <c r="D2" s="132"/>
      <c r="E2" s="132"/>
      <c r="F2" s="132"/>
      <c r="G2" s="132"/>
      <c r="H2" s="132"/>
      <c r="I2" s="132"/>
      <c r="J2" s="132"/>
    </row>
    <row r="3" ht="12.75">
      <c r="B3" s="132" t="s">
        <v>790</v>
      </c>
    </row>
    <row r="4" ht="13.5" thickBot="1"/>
    <row r="5" spans="1:10" ht="12.75">
      <c r="A5" s="1596" t="s">
        <v>230</v>
      </c>
      <c r="B5" s="1598" t="s">
        <v>595</v>
      </c>
      <c r="C5" s="1600" t="s">
        <v>596</v>
      </c>
      <c r="D5" s="1601"/>
      <c r="E5" s="1601"/>
      <c r="F5" s="1601"/>
      <c r="G5" s="1601"/>
      <c r="H5" s="1601"/>
      <c r="I5" s="1602"/>
      <c r="J5" s="442" t="s">
        <v>226</v>
      </c>
    </row>
    <row r="6" spans="1:10" ht="12.75">
      <c r="A6" s="1597"/>
      <c r="B6" s="1599"/>
      <c r="C6" s="435" t="s">
        <v>597</v>
      </c>
      <c r="D6" s="435" t="s">
        <v>598</v>
      </c>
      <c r="E6" s="435" t="s">
        <v>599</v>
      </c>
      <c r="F6" s="435" t="s">
        <v>591</v>
      </c>
      <c r="G6" s="435" t="s">
        <v>592</v>
      </c>
      <c r="H6" s="435" t="s">
        <v>600</v>
      </c>
      <c r="I6" s="435" t="s">
        <v>601</v>
      </c>
      <c r="J6" s="292"/>
    </row>
    <row r="7" spans="1:10" ht="12.75">
      <c r="A7" s="300"/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443">
        <v>9</v>
      </c>
    </row>
    <row r="8" spans="1:10" ht="12.75">
      <c r="A8" s="444">
        <v>7</v>
      </c>
      <c r="B8" s="11" t="s">
        <v>264</v>
      </c>
      <c r="C8" s="670"/>
      <c r="D8" s="670"/>
      <c r="E8" s="670"/>
      <c r="F8" s="670"/>
      <c r="G8" s="670"/>
      <c r="H8" s="670"/>
      <c r="I8" s="670"/>
      <c r="J8" s="718">
        <f>SUM(C8:I8)</f>
        <v>0</v>
      </c>
    </row>
    <row r="9" spans="1:10" ht="12.75">
      <c r="A9" s="444">
        <v>8</v>
      </c>
      <c r="B9" s="10" t="s">
        <v>263</v>
      </c>
      <c r="C9" s="670"/>
      <c r="D9" s="670"/>
      <c r="E9" s="670"/>
      <c r="F9" s="670"/>
      <c r="G9" s="670"/>
      <c r="H9" s="670"/>
      <c r="I9" s="670"/>
      <c r="J9" s="718">
        <f aca="true" t="shared" si="0" ref="J9:J29">SUM(C9:I9)</f>
        <v>0</v>
      </c>
    </row>
    <row r="10" spans="1:10" ht="12.75">
      <c r="A10" s="445">
        <v>9</v>
      </c>
      <c r="B10" s="12" t="s">
        <v>612</v>
      </c>
      <c r="C10" s="695">
        <f>C12+C14+C16+C18+C20</f>
        <v>0</v>
      </c>
      <c r="D10" s="695">
        <f aca="true" t="shared" si="1" ref="D10:J10">D12+D14+D16+D18+D20+D22+D24</f>
        <v>0</v>
      </c>
      <c r="E10" s="695">
        <f t="shared" si="1"/>
        <v>0</v>
      </c>
      <c r="F10" s="695">
        <f t="shared" si="1"/>
        <v>0</v>
      </c>
      <c r="G10" s="695">
        <f t="shared" si="1"/>
        <v>0</v>
      </c>
      <c r="H10" s="695">
        <f t="shared" si="1"/>
        <v>0</v>
      </c>
      <c r="I10" s="695">
        <f t="shared" si="1"/>
        <v>0</v>
      </c>
      <c r="J10" s="695">
        <f t="shared" si="1"/>
        <v>0</v>
      </c>
    </row>
    <row r="11" spans="1:10" ht="12.75">
      <c r="A11" s="446"/>
      <c r="B11" s="439" t="s">
        <v>602</v>
      </c>
      <c r="C11" s="695">
        <f>C13+C15+C17+C19+C21+C23+C25</f>
        <v>0</v>
      </c>
      <c r="D11" s="695">
        <f aca="true" t="shared" si="2" ref="D11:J11">D13+D15+D17+D19+D21+D23+D25</f>
        <v>0</v>
      </c>
      <c r="E11" s="695">
        <f t="shared" si="2"/>
        <v>0</v>
      </c>
      <c r="F11" s="695">
        <f t="shared" si="2"/>
        <v>0</v>
      </c>
      <c r="G11" s="695">
        <f t="shared" si="2"/>
        <v>0</v>
      </c>
      <c r="H11" s="695">
        <f t="shared" si="2"/>
        <v>0</v>
      </c>
      <c r="I11" s="695">
        <f t="shared" si="2"/>
        <v>0</v>
      </c>
      <c r="J11" s="695">
        <f t="shared" si="2"/>
        <v>0</v>
      </c>
    </row>
    <row r="12" spans="1:10" s="1171" customFormat="1" ht="12.75">
      <c r="A12" s="1168" t="s">
        <v>239</v>
      </c>
      <c r="B12" s="1169" t="s">
        <v>613</v>
      </c>
      <c r="C12" s="1170"/>
      <c r="D12" s="1170"/>
      <c r="E12" s="1170"/>
      <c r="F12" s="1170"/>
      <c r="G12" s="1170"/>
      <c r="H12" s="1170"/>
      <c r="I12" s="1170"/>
      <c r="J12" s="1377">
        <f t="shared" si="0"/>
        <v>0</v>
      </c>
    </row>
    <row r="13" spans="1:10" ht="12.75">
      <c r="A13" s="444"/>
      <c r="B13" s="436" t="s">
        <v>602</v>
      </c>
      <c r="C13" s="670"/>
      <c r="D13" s="670"/>
      <c r="E13" s="670"/>
      <c r="F13" s="670"/>
      <c r="G13" s="670"/>
      <c r="H13" s="670"/>
      <c r="I13" s="670"/>
      <c r="J13" s="1377">
        <f t="shared" si="0"/>
        <v>0</v>
      </c>
    </row>
    <row r="14" spans="1:10" s="1171" customFormat="1" ht="12.75">
      <c r="A14" s="1168" t="s">
        <v>240</v>
      </c>
      <c r="B14" s="1169" t="s">
        <v>125</v>
      </c>
      <c r="C14" s="1170"/>
      <c r="D14" s="1170"/>
      <c r="E14" s="1170"/>
      <c r="F14" s="1170"/>
      <c r="G14" s="1170"/>
      <c r="H14" s="1170"/>
      <c r="I14" s="1170"/>
      <c r="J14" s="1377">
        <f t="shared" si="0"/>
        <v>0</v>
      </c>
    </row>
    <row r="15" spans="1:10" ht="12.75">
      <c r="A15" s="444"/>
      <c r="B15" s="436" t="s">
        <v>602</v>
      </c>
      <c r="C15" s="670"/>
      <c r="D15" s="670"/>
      <c r="E15" s="670"/>
      <c r="F15" s="670"/>
      <c r="G15" s="670"/>
      <c r="H15" s="670"/>
      <c r="I15" s="670"/>
      <c r="J15" s="1377">
        <f t="shared" si="0"/>
        <v>0</v>
      </c>
    </row>
    <row r="16" spans="1:10" s="1171" customFormat="1" ht="12.75">
      <c r="A16" s="1168" t="s">
        <v>241</v>
      </c>
      <c r="B16" s="1172" t="s">
        <v>614</v>
      </c>
      <c r="C16" s="1170"/>
      <c r="D16" s="1170"/>
      <c r="E16" s="1170"/>
      <c r="F16" s="1170"/>
      <c r="G16" s="1170"/>
      <c r="H16" s="1170"/>
      <c r="I16" s="1170"/>
      <c r="J16" s="1377">
        <f t="shared" si="0"/>
        <v>0</v>
      </c>
    </row>
    <row r="17" spans="1:10" ht="12.75">
      <c r="A17" s="444"/>
      <c r="B17" s="436" t="s">
        <v>602</v>
      </c>
      <c r="C17" s="670"/>
      <c r="D17" s="670"/>
      <c r="E17" s="670"/>
      <c r="F17" s="670"/>
      <c r="G17" s="670"/>
      <c r="H17" s="670"/>
      <c r="I17" s="670"/>
      <c r="J17" s="1377">
        <f t="shared" si="0"/>
        <v>0</v>
      </c>
    </row>
    <row r="18" spans="1:10" s="1171" customFormat="1" ht="12.75">
      <c r="A18" s="1168" t="s">
        <v>242</v>
      </c>
      <c r="B18" s="1172" t="s">
        <v>126</v>
      </c>
      <c r="C18" s="1170"/>
      <c r="D18" s="1170"/>
      <c r="E18" s="1170"/>
      <c r="F18" s="1170"/>
      <c r="G18" s="1170"/>
      <c r="H18" s="1170"/>
      <c r="I18" s="1170"/>
      <c r="J18" s="1377">
        <f t="shared" si="0"/>
        <v>0</v>
      </c>
    </row>
    <row r="19" spans="1:10" ht="12.75">
      <c r="A19" s="444"/>
      <c r="B19" s="436" t="s">
        <v>602</v>
      </c>
      <c r="C19" s="670"/>
      <c r="D19" s="670"/>
      <c r="E19" s="670"/>
      <c r="F19" s="670"/>
      <c r="G19" s="670"/>
      <c r="H19" s="670"/>
      <c r="I19" s="670"/>
      <c r="J19" s="1377">
        <f t="shared" si="0"/>
        <v>0</v>
      </c>
    </row>
    <row r="20" spans="1:10" s="1171" customFormat="1" ht="12.75">
      <c r="A20" s="1168" t="s">
        <v>243</v>
      </c>
      <c r="B20" s="1172" t="s">
        <v>615</v>
      </c>
      <c r="C20" s="1170"/>
      <c r="D20" s="1170"/>
      <c r="E20" s="1170"/>
      <c r="F20" s="1170"/>
      <c r="G20" s="1170"/>
      <c r="H20" s="1170"/>
      <c r="I20" s="1170"/>
      <c r="J20" s="1377">
        <f t="shared" si="0"/>
        <v>0</v>
      </c>
    </row>
    <row r="21" spans="1:10" ht="12.75">
      <c r="A21" s="634"/>
      <c r="B21" s="436" t="s">
        <v>602</v>
      </c>
      <c r="C21" s="670"/>
      <c r="D21" s="670"/>
      <c r="E21" s="670"/>
      <c r="F21" s="670"/>
      <c r="G21" s="670"/>
      <c r="H21" s="670"/>
      <c r="I21" s="670"/>
      <c r="J21" s="1377">
        <f t="shared" si="0"/>
        <v>0</v>
      </c>
    </row>
    <row r="22" spans="1:10" ht="25.5">
      <c r="A22" s="636" t="s">
        <v>868</v>
      </c>
      <c r="B22" s="632" t="s">
        <v>821</v>
      </c>
      <c r="C22" s="670"/>
      <c r="D22" s="670"/>
      <c r="E22" s="670"/>
      <c r="F22" s="670"/>
      <c r="G22" s="670"/>
      <c r="H22" s="670"/>
      <c r="I22" s="670"/>
      <c r="J22" s="1377">
        <f t="shared" si="0"/>
        <v>0</v>
      </c>
    </row>
    <row r="23" spans="1:10" ht="12.75">
      <c r="A23" s="635"/>
      <c r="B23" s="633" t="s">
        <v>602</v>
      </c>
      <c r="C23" s="670"/>
      <c r="D23" s="670"/>
      <c r="E23" s="670"/>
      <c r="F23" s="670"/>
      <c r="G23" s="670"/>
      <c r="H23" s="670"/>
      <c r="I23" s="670"/>
      <c r="J23" s="1377">
        <f t="shared" si="0"/>
        <v>0</v>
      </c>
    </row>
    <row r="24" spans="1:10" ht="25.5">
      <c r="A24" s="636" t="s">
        <v>867</v>
      </c>
      <c r="B24" s="632" t="s">
        <v>822</v>
      </c>
      <c r="C24" s="670"/>
      <c r="D24" s="670"/>
      <c r="E24" s="670"/>
      <c r="F24" s="670"/>
      <c r="G24" s="670"/>
      <c r="H24" s="670"/>
      <c r="I24" s="670"/>
      <c r="J24" s="1377">
        <f>SUM(C24:I24)</f>
        <v>0</v>
      </c>
    </row>
    <row r="25" spans="1:10" ht="12.75">
      <c r="A25" s="635"/>
      <c r="B25" s="633" t="s">
        <v>602</v>
      </c>
      <c r="C25" s="670"/>
      <c r="D25" s="670"/>
      <c r="E25" s="670"/>
      <c r="F25" s="670"/>
      <c r="G25" s="670"/>
      <c r="H25" s="670"/>
      <c r="I25" s="670"/>
      <c r="J25" s="1377">
        <f>SUM(C25:I25)</f>
        <v>0</v>
      </c>
    </row>
    <row r="26" spans="1:10" ht="25.5">
      <c r="A26" s="636" t="s">
        <v>864</v>
      </c>
      <c r="B26" s="632" t="s">
        <v>865</v>
      </c>
      <c r="C26" s="670"/>
      <c r="D26" s="670"/>
      <c r="E26" s="670"/>
      <c r="F26" s="670"/>
      <c r="G26" s="670"/>
      <c r="H26" s="670"/>
      <c r="I26" s="670"/>
      <c r="J26" s="1377">
        <f>SUM(C26:I26)</f>
        <v>0</v>
      </c>
    </row>
    <row r="27" spans="1:10" ht="12.75">
      <c r="A27" s="723"/>
      <c r="B27" s="633" t="s">
        <v>602</v>
      </c>
      <c r="C27" s="670"/>
      <c r="D27" s="670"/>
      <c r="E27" s="670"/>
      <c r="F27" s="670"/>
      <c r="G27" s="670"/>
      <c r="H27" s="670"/>
      <c r="I27" s="670"/>
      <c r="J27" s="1377">
        <f>SUM(C27:I27)</f>
        <v>0</v>
      </c>
    </row>
    <row r="28" spans="1:10" s="1171" customFormat="1" ht="12.75">
      <c r="A28" s="1173">
        <v>10</v>
      </c>
      <c r="B28" s="1172" t="s">
        <v>616</v>
      </c>
      <c r="C28" s="1170"/>
      <c r="D28" s="1170"/>
      <c r="E28" s="1170"/>
      <c r="F28" s="1170"/>
      <c r="G28" s="1170"/>
      <c r="H28" s="1170"/>
      <c r="I28" s="1170"/>
      <c r="J28" s="1377">
        <f t="shared" si="0"/>
        <v>0</v>
      </c>
    </row>
    <row r="29" spans="1:10" ht="12.75">
      <c r="A29" s="444"/>
      <c r="B29" s="436" t="s">
        <v>602</v>
      </c>
      <c r="C29" s="670"/>
      <c r="D29" s="670"/>
      <c r="E29" s="670"/>
      <c r="F29" s="670"/>
      <c r="G29" s="670"/>
      <c r="H29" s="670"/>
      <c r="I29" s="670"/>
      <c r="J29" s="718">
        <f t="shared" si="0"/>
        <v>0</v>
      </c>
    </row>
    <row r="30" spans="1:10" ht="12.75">
      <c r="A30" s="447">
        <v>11</v>
      </c>
      <c r="B30" s="16" t="s">
        <v>617</v>
      </c>
      <c r="C30" s="695">
        <f>C8+C9+C26+C28</f>
        <v>0</v>
      </c>
      <c r="D30" s="695">
        <f aca="true" t="shared" si="3" ref="D30:I30">D8+D9+D26+D28</f>
        <v>0</v>
      </c>
      <c r="E30" s="695">
        <f t="shared" si="3"/>
        <v>0</v>
      </c>
      <c r="F30" s="695">
        <f t="shared" si="3"/>
        <v>0</v>
      </c>
      <c r="G30" s="695">
        <f t="shared" si="3"/>
        <v>0</v>
      </c>
      <c r="H30" s="695">
        <f t="shared" si="3"/>
        <v>0</v>
      </c>
      <c r="I30" s="695">
        <f t="shared" si="3"/>
        <v>0</v>
      </c>
      <c r="J30" s="695">
        <f>J8+J9+J10+J28</f>
        <v>0</v>
      </c>
    </row>
    <row r="31" spans="1:10" s="729" customFormat="1" ht="13.5">
      <c r="A31" s="728"/>
      <c r="B31" s="439" t="s">
        <v>602</v>
      </c>
      <c r="C31" s="724">
        <f>C9+C10+C27+C29</f>
        <v>0</v>
      </c>
      <c r="D31" s="724">
        <f aca="true" t="shared" si="4" ref="D31:I31">D9+D10+D27+D29</f>
        <v>0</v>
      </c>
      <c r="E31" s="724">
        <f t="shared" si="4"/>
        <v>0</v>
      </c>
      <c r="F31" s="724">
        <f t="shared" si="4"/>
        <v>0</v>
      </c>
      <c r="G31" s="724">
        <f t="shared" si="4"/>
        <v>0</v>
      </c>
      <c r="H31" s="724">
        <f t="shared" si="4"/>
        <v>0</v>
      </c>
      <c r="I31" s="724">
        <f t="shared" si="4"/>
        <v>0</v>
      </c>
      <c r="J31" s="724">
        <f>J11+J29</f>
        <v>0</v>
      </c>
    </row>
    <row r="32" spans="1:10" ht="15.75">
      <c r="A32" s="447">
        <v>12</v>
      </c>
      <c r="B32" s="16" t="s">
        <v>618</v>
      </c>
      <c r="C32" s="695">
        <f>'R060101'!C18-'R060102'!C30</f>
        <v>0</v>
      </c>
      <c r="D32" s="695">
        <f>'R060101'!D18-'R060102'!D30</f>
        <v>0</v>
      </c>
      <c r="E32" s="695">
        <f>'R060101'!E18-'R060102'!E30</f>
        <v>0</v>
      </c>
      <c r="F32" s="695">
        <f>'R060101'!F18-'R060102'!F30</f>
        <v>0</v>
      </c>
      <c r="G32" s="695">
        <f>'R060101'!G18-'R060102'!G30</f>
        <v>0</v>
      </c>
      <c r="H32" s="695">
        <f>'R060101'!H18-'R060102'!H30</f>
        <v>0</v>
      </c>
      <c r="I32" s="695">
        <f>'R060101'!I18-'R060102'!I30</f>
        <v>0</v>
      </c>
      <c r="J32" s="725">
        <f>'R060101'!J18-'R060102'!J30</f>
        <v>0</v>
      </c>
    </row>
    <row r="33" spans="1:10" ht="15.75">
      <c r="A33" s="448"/>
      <c r="B33" s="439" t="s">
        <v>602</v>
      </c>
      <c r="C33" s="724">
        <f>'R060101'!C19-'R060102'!C31</f>
        <v>0</v>
      </c>
      <c r="D33" s="724">
        <f>'R060101'!D19-'R060102'!D31</f>
        <v>0</v>
      </c>
      <c r="E33" s="724">
        <f>'R060101'!E19-'R060102'!E31</f>
        <v>0</v>
      </c>
      <c r="F33" s="724">
        <f>'R060101'!F19-'R060102'!F31</f>
        <v>0</v>
      </c>
      <c r="G33" s="724">
        <f>'R060101'!G19-'R060102'!G31</f>
        <v>0</v>
      </c>
      <c r="H33" s="724">
        <f>'R060101'!H19-'R060102'!H31</f>
        <v>0</v>
      </c>
      <c r="I33" s="724">
        <f>'R060101'!I19-'R060102'!I31</f>
        <v>0</v>
      </c>
      <c r="J33" s="725">
        <f>'R060101'!J19-'R060102'!J31</f>
        <v>0</v>
      </c>
    </row>
    <row r="34" spans="1:10" ht="16.5" thickBot="1">
      <c r="A34" s="447">
        <v>13</v>
      </c>
      <c r="B34" s="16" t="s">
        <v>619</v>
      </c>
      <c r="C34" s="695">
        <f>'R060101'!C18-'R060102'!C30</f>
        <v>0</v>
      </c>
      <c r="D34" s="695">
        <f>SUM($C32:D$32)</f>
        <v>0</v>
      </c>
      <c r="E34" s="695">
        <f>SUM($C32:E$32)</f>
        <v>0</v>
      </c>
      <c r="F34" s="695">
        <f>SUM($C32:F$32)</f>
        <v>0</v>
      </c>
      <c r="G34" s="695">
        <f>SUM($C32:G$32)</f>
        <v>0</v>
      </c>
      <c r="H34" s="695">
        <f>SUM($C32:H$32)</f>
        <v>0</v>
      </c>
      <c r="I34" s="695">
        <f>SUM($C32:I$32)</f>
        <v>0</v>
      </c>
      <c r="J34" s="726">
        <f>SUM($C32:J$32)</f>
        <v>0</v>
      </c>
    </row>
    <row r="35" spans="1:10" ht="16.5" thickBot="1">
      <c r="A35" s="449"/>
      <c r="B35" s="450" t="s">
        <v>602</v>
      </c>
      <c r="C35" s="695">
        <f>'R060101'!C19-'R060102'!C31</f>
        <v>0</v>
      </c>
      <c r="D35" s="727">
        <f>SUM($C33:D$33)</f>
        <v>0</v>
      </c>
      <c r="E35" s="727">
        <f>SUM($C33:E$33)</f>
        <v>0</v>
      </c>
      <c r="F35" s="727">
        <f>SUM($C33:F$33)</f>
        <v>0</v>
      </c>
      <c r="G35" s="727">
        <f>SUM($C33:G$33)</f>
        <v>0</v>
      </c>
      <c r="H35" s="727">
        <f>SUM($C33:H$33)</f>
        <v>0</v>
      </c>
      <c r="I35" s="727">
        <f>SUM($C33:I$33)</f>
        <v>0</v>
      </c>
      <c r="J35" s="726">
        <f>SUM($C33:J$33)</f>
        <v>0</v>
      </c>
    </row>
    <row r="36" spans="1:10" ht="12.75">
      <c r="A36" s="33"/>
      <c r="B36" s="29"/>
      <c r="C36" s="29"/>
      <c r="D36" s="667"/>
      <c r="E36" s="667"/>
      <c r="F36" s="667"/>
      <c r="G36" s="667"/>
      <c r="H36" s="73"/>
      <c r="I36" s="73"/>
      <c r="J36" s="73"/>
    </row>
    <row r="37" spans="1:7" ht="12.75">
      <c r="A37" s="33"/>
      <c r="B37" s="29" t="s">
        <v>229</v>
      </c>
      <c r="C37" s="29"/>
      <c r="D37" s="667"/>
      <c r="E37" s="667"/>
      <c r="F37" s="667"/>
      <c r="G37" s="667"/>
    </row>
    <row r="38" spans="1:7" ht="12.75">
      <c r="A38" s="33"/>
      <c r="B38" s="29"/>
      <c r="C38" s="29"/>
      <c r="D38" s="667"/>
      <c r="E38" s="667"/>
      <c r="F38" s="667"/>
      <c r="G38" s="667"/>
    </row>
    <row r="39" spans="1:7" ht="12.75">
      <c r="A39" s="33"/>
      <c r="B39" s="29" t="s">
        <v>229</v>
      </c>
      <c r="C39" s="29"/>
      <c r="D39" s="667"/>
      <c r="E39" s="667"/>
      <c r="F39" s="667"/>
      <c r="G39" s="667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35"/>
  </dataValidation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9">
      <selection activeCell="A2" sqref="A2"/>
    </sheetView>
  </sheetViews>
  <sheetFormatPr defaultColWidth="9.140625" defaultRowHeight="12.75"/>
  <cols>
    <col min="1" max="1" width="3.8515625" style="0" customWidth="1"/>
    <col min="2" max="2" width="32.8515625" style="0" customWidth="1"/>
    <col min="3" max="10" width="11.57421875" style="0" customWidth="1"/>
  </cols>
  <sheetData>
    <row r="1" ht="12.75">
      <c r="A1" s="297" t="s">
        <v>594</v>
      </c>
    </row>
    <row r="2" ht="12.75">
      <c r="A2" s="931" t="s">
        <v>97</v>
      </c>
    </row>
    <row r="4" spans="1:10" ht="12.75">
      <c r="A4" s="1550" t="s">
        <v>98</v>
      </c>
      <c r="B4" s="1594" t="s">
        <v>595</v>
      </c>
      <c r="C4" s="1595" t="s">
        <v>596</v>
      </c>
      <c r="D4" s="1595"/>
      <c r="E4" s="1595"/>
      <c r="F4" s="1595"/>
      <c r="G4" s="1595"/>
      <c r="H4" s="1595"/>
      <c r="I4" s="1595"/>
      <c r="J4" s="1595" t="s">
        <v>226</v>
      </c>
    </row>
    <row r="5" spans="1:10" ht="25.5">
      <c r="A5" s="1550"/>
      <c r="B5" s="1594"/>
      <c r="C5" s="974" t="s">
        <v>597</v>
      </c>
      <c r="D5" s="974" t="s">
        <v>598</v>
      </c>
      <c r="E5" s="974" t="s">
        <v>599</v>
      </c>
      <c r="F5" s="974" t="s">
        <v>591</v>
      </c>
      <c r="G5" s="974" t="s">
        <v>592</v>
      </c>
      <c r="H5" s="974" t="s">
        <v>600</v>
      </c>
      <c r="I5" s="974" t="s">
        <v>601</v>
      </c>
      <c r="J5" s="1595"/>
    </row>
    <row r="6" spans="1:10" ht="12.75">
      <c r="A6" s="975"/>
      <c r="B6" s="972">
        <v>1</v>
      </c>
      <c r="C6" s="973">
        <v>2</v>
      </c>
      <c r="D6" s="973">
        <v>3</v>
      </c>
      <c r="E6" s="973">
        <v>4</v>
      </c>
      <c r="F6" s="973">
        <v>5</v>
      </c>
      <c r="G6" s="973">
        <v>6</v>
      </c>
      <c r="H6" s="973">
        <v>7</v>
      </c>
      <c r="I6" s="973">
        <v>8</v>
      </c>
      <c r="J6" s="973">
        <v>9</v>
      </c>
    </row>
    <row r="7" spans="1:10" ht="12.75">
      <c r="A7" s="968"/>
      <c r="B7" s="1603" t="s">
        <v>262</v>
      </c>
      <c r="C7" s="1603"/>
      <c r="D7" s="1603"/>
      <c r="E7" s="1603"/>
      <c r="F7" s="1603"/>
      <c r="G7" s="1603"/>
      <c r="H7" s="1603"/>
      <c r="I7" s="1603"/>
      <c r="J7" s="1603"/>
    </row>
    <row r="8" spans="1:10" ht="25.5">
      <c r="A8" s="968" t="s">
        <v>629</v>
      </c>
      <c r="B8" s="957" t="s">
        <v>157</v>
      </c>
      <c r="C8" s="301"/>
      <c r="D8" s="301"/>
      <c r="E8" s="301"/>
      <c r="F8" s="301"/>
      <c r="G8" s="301"/>
      <c r="H8" s="301"/>
      <c r="I8" s="301"/>
      <c r="J8" s="977">
        <f>SUM(C8:I8)</f>
        <v>0</v>
      </c>
    </row>
    <row r="9" spans="1:10" ht="25.5">
      <c r="A9" s="968" t="s">
        <v>630</v>
      </c>
      <c r="B9" s="957" t="s">
        <v>158</v>
      </c>
      <c r="C9" s="301"/>
      <c r="D9" s="301"/>
      <c r="E9" s="301"/>
      <c r="F9" s="301"/>
      <c r="G9" s="301"/>
      <c r="H9" s="301"/>
      <c r="I9" s="301"/>
      <c r="J9" s="977">
        <f aca="true" t="shared" si="0" ref="J9:J31">SUM(C9:I9)</f>
        <v>0</v>
      </c>
    </row>
    <row r="10" spans="1:10" ht="12.75">
      <c r="A10" s="976" t="s">
        <v>631</v>
      </c>
      <c r="B10" s="923" t="s">
        <v>159</v>
      </c>
      <c r="C10" s="977">
        <f>C12+C14+C16+C18+C20</f>
        <v>0</v>
      </c>
      <c r="D10" s="977">
        <f aca="true" t="shared" si="1" ref="D10:I10">D12+D14+D16+D18+D20</f>
        <v>0</v>
      </c>
      <c r="E10" s="977">
        <f t="shared" si="1"/>
        <v>0</v>
      </c>
      <c r="F10" s="977">
        <f t="shared" si="1"/>
        <v>0</v>
      </c>
      <c r="G10" s="977">
        <f t="shared" si="1"/>
        <v>0</v>
      </c>
      <c r="H10" s="977">
        <f t="shared" si="1"/>
        <v>0</v>
      </c>
      <c r="I10" s="977">
        <f t="shared" si="1"/>
        <v>0</v>
      </c>
      <c r="J10" s="977">
        <f t="shared" si="0"/>
        <v>0</v>
      </c>
    </row>
    <row r="11" spans="1:10" ht="13.5">
      <c r="A11" s="978"/>
      <c r="B11" s="1012" t="s">
        <v>101</v>
      </c>
      <c r="C11" s="977">
        <f>C13+C15+C17+C19+C21</f>
        <v>0</v>
      </c>
      <c r="D11" s="977">
        <f aca="true" t="shared" si="2" ref="D11:I11">D13+D15+D17+D19+D21</f>
        <v>0</v>
      </c>
      <c r="E11" s="977">
        <f t="shared" si="2"/>
        <v>0</v>
      </c>
      <c r="F11" s="977">
        <f t="shared" si="2"/>
        <v>0</v>
      </c>
      <c r="G11" s="977">
        <f t="shared" si="2"/>
        <v>0</v>
      </c>
      <c r="H11" s="977">
        <f t="shared" si="2"/>
        <v>0</v>
      </c>
      <c r="I11" s="977">
        <f t="shared" si="2"/>
        <v>0</v>
      </c>
      <c r="J11" s="977">
        <f t="shared" si="0"/>
        <v>0</v>
      </c>
    </row>
    <row r="12" spans="1:10" ht="12.75">
      <c r="A12" s="968"/>
      <c r="B12" s="957" t="s">
        <v>160</v>
      </c>
      <c r="C12" s="301"/>
      <c r="D12" s="301"/>
      <c r="E12" s="301"/>
      <c r="F12" s="301"/>
      <c r="G12" s="301"/>
      <c r="H12" s="301"/>
      <c r="I12" s="301"/>
      <c r="J12" s="977">
        <f t="shared" si="0"/>
        <v>0</v>
      </c>
    </row>
    <row r="13" spans="1:10" ht="12.75">
      <c r="A13" s="969"/>
      <c r="B13" s="967" t="s">
        <v>99</v>
      </c>
      <c r="C13" s="301"/>
      <c r="D13" s="301"/>
      <c r="E13" s="301"/>
      <c r="F13" s="301"/>
      <c r="G13" s="301"/>
      <c r="H13" s="301"/>
      <c r="I13" s="301"/>
      <c r="J13" s="977">
        <f t="shared" si="0"/>
        <v>0</v>
      </c>
    </row>
    <row r="14" spans="1:10" ht="12.75">
      <c r="A14" s="968"/>
      <c r="B14" s="957" t="s">
        <v>127</v>
      </c>
      <c r="C14" s="301"/>
      <c r="D14" s="301"/>
      <c r="E14" s="301"/>
      <c r="F14" s="301"/>
      <c r="G14" s="301"/>
      <c r="H14" s="301"/>
      <c r="I14" s="301"/>
      <c r="J14" s="977">
        <f t="shared" si="0"/>
        <v>0</v>
      </c>
    </row>
    <row r="15" spans="1:10" ht="12.75">
      <c r="A15" s="969"/>
      <c r="B15" s="967" t="s">
        <v>101</v>
      </c>
      <c r="C15" s="301"/>
      <c r="D15" s="301"/>
      <c r="E15" s="301"/>
      <c r="F15" s="301"/>
      <c r="G15" s="301"/>
      <c r="H15" s="301"/>
      <c r="I15" s="301"/>
      <c r="J15" s="977">
        <f t="shared" si="0"/>
        <v>0</v>
      </c>
    </row>
    <row r="16" spans="1:10" ht="25.5">
      <c r="A16" s="968"/>
      <c r="B16" s="957" t="s">
        <v>975</v>
      </c>
      <c r="C16" s="301"/>
      <c r="D16" s="301"/>
      <c r="E16" s="301"/>
      <c r="F16" s="301"/>
      <c r="G16" s="301"/>
      <c r="H16" s="301"/>
      <c r="I16" s="301"/>
      <c r="J16" s="977">
        <f t="shared" si="0"/>
        <v>0</v>
      </c>
    </row>
    <row r="17" spans="1:10" ht="12.75">
      <c r="A17" s="969"/>
      <c r="B17" s="967" t="s">
        <v>99</v>
      </c>
      <c r="C17" s="301"/>
      <c r="D17" s="301"/>
      <c r="E17" s="301"/>
      <c r="F17" s="301"/>
      <c r="G17" s="301"/>
      <c r="H17" s="301"/>
      <c r="I17" s="301"/>
      <c r="J17" s="977">
        <f t="shared" si="0"/>
        <v>0</v>
      </c>
    </row>
    <row r="18" spans="1:10" ht="12.75">
      <c r="A18" s="968"/>
      <c r="B18" s="957" t="s">
        <v>110</v>
      </c>
      <c r="C18" s="301"/>
      <c r="D18" s="301"/>
      <c r="E18" s="301"/>
      <c r="F18" s="301"/>
      <c r="G18" s="301"/>
      <c r="H18" s="301"/>
      <c r="I18" s="301"/>
      <c r="J18" s="977">
        <f t="shared" si="0"/>
        <v>0</v>
      </c>
    </row>
    <row r="19" spans="1:10" ht="12.75">
      <c r="A19" s="969"/>
      <c r="B19" s="967" t="s">
        <v>101</v>
      </c>
      <c r="C19" s="301"/>
      <c r="D19" s="301"/>
      <c r="E19" s="301"/>
      <c r="F19" s="301"/>
      <c r="G19" s="301"/>
      <c r="H19" s="301"/>
      <c r="I19" s="301"/>
      <c r="J19" s="977">
        <f t="shared" si="0"/>
        <v>0</v>
      </c>
    </row>
    <row r="20" spans="1:10" ht="12.75">
      <c r="A20" s="968"/>
      <c r="B20" s="957" t="s">
        <v>976</v>
      </c>
      <c r="C20" s="301"/>
      <c r="D20" s="301"/>
      <c r="E20" s="301"/>
      <c r="F20" s="301"/>
      <c r="G20" s="301"/>
      <c r="H20" s="301"/>
      <c r="I20" s="301"/>
      <c r="J20" s="977">
        <f t="shared" si="0"/>
        <v>0</v>
      </c>
    </row>
    <row r="21" spans="1:10" ht="12.75">
      <c r="A21" s="969"/>
      <c r="B21" s="967" t="s">
        <v>161</v>
      </c>
      <c r="C21" s="301"/>
      <c r="D21" s="301"/>
      <c r="E21" s="301"/>
      <c r="F21" s="301"/>
      <c r="G21" s="301"/>
      <c r="H21" s="301"/>
      <c r="I21" s="301"/>
      <c r="J21" s="977">
        <f t="shared" si="0"/>
        <v>0</v>
      </c>
    </row>
    <row r="22" spans="1:10" ht="51">
      <c r="A22" s="976">
        <v>10</v>
      </c>
      <c r="B22" s="923" t="s">
        <v>162</v>
      </c>
      <c r="C22" s="977">
        <f>C24+C26</f>
        <v>0</v>
      </c>
      <c r="D22" s="977">
        <f aca="true" t="shared" si="3" ref="D22:I22">D24+D26</f>
        <v>0</v>
      </c>
      <c r="E22" s="977">
        <f t="shared" si="3"/>
        <v>0</v>
      </c>
      <c r="F22" s="977">
        <f t="shared" si="3"/>
        <v>0</v>
      </c>
      <c r="G22" s="977">
        <f t="shared" si="3"/>
        <v>0</v>
      </c>
      <c r="H22" s="977">
        <f t="shared" si="3"/>
        <v>0</v>
      </c>
      <c r="I22" s="977">
        <f t="shared" si="3"/>
        <v>0</v>
      </c>
      <c r="J22" s="977">
        <f t="shared" si="0"/>
        <v>0</v>
      </c>
    </row>
    <row r="23" spans="1:10" ht="13.5">
      <c r="A23" s="976"/>
      <c r="B23" s="1012" t="s">
        <v>101</v>
      </c>
      <c r="C23" s="977">
        <f>C25+C27</f>
        <v>0</v>
      </c>
      <c r="D23" s="977">
        <f aca="true" t="shared" si="4" ref="D23:I23">D25+D27</f>
        <v>0</v>
      </c>
      <c r="E23" s="977">
        <f t="shared" si="4"/>
        <v>0</v>
      </c>
      <c r="F23" s="977">
        <f t="shared" si="4"/>
        <v>0</v>
      </c>
      <c r="G23" s="977">
        <f t="shared" si="4"/>
        <v>0</v>
      </c>
      <c r="H23" s="977">
        <f t="shared" si="4"/>
        <v>0</v>
      </c>
      <c r="I23" s="977">
        <f t="shared" si="4"/>
        <v>0</v>
      </c>
      <c r="J23" s="977">
        <f t="shared" si="0"/>
        <v>0</v>
      </c>
    </row>
    <row r="24" spans="1:10" ht="38.25">
      <c r="A24" s="968"/>
      <c r="B24" s="957" t="s">
        <v>163</v>
      </c>
      <c r="C24" s="301"/>
      <c r="D24" s="301"/>
      <c r="E24" s="301"/>
      <c r="F24" s="301"/>
      <c r="G24" s="301"/>
      <c r="H24" s="301"/>
      <c r="I24" s="301"/>
      <c r="J24" s="977">
        <f t="shared" si="0"/>
        <v>0</v>
      </c>
    </row>
    <row r="25" spans="1:10" ht="12.75">
      <c r="A25" s="969"/>
      <c r="B25" s="967" t="s">
        <v>164</v>
      </c>
      <c r="C25" s="301"/>
      <c r="D25" s="301"/>
      <c r="E25" s="301"/>
      <c r="F25" s="301"/>
      <c r="G25" s="301"/>
      <c r="H25" s="301"/>
      <c r="I25" s="301"/>
      <c r="J25" s="977">
        <f t="shared" si="0"/>
        <v>0</v>
      </c>
    </row>
    <row r="26" spans="1:10" ht="51">
      <c r="A26" s="968"/>
      <c r="B26" s="957" t="s">
        <v>165</v>
      </c>
      <c r="C26" s="301"/>
      <c r="D26" s="301"/>
      <c r="E26" s="301"/>
      <c r="F26" s="301"/>
      <c r="G26" s="301"/>
      <c r="H26" s="301"/>
      <c r="I26" s="301"/>
      <c r="J26" s="977">
        <f t="shared" si="0"/>
        <v>0</v>
      </c>
    </row>
    <row r="27" spans="1:10" ht="12.75">
      <c r="A27" s="969"/>
      <c r="B27" s="967" t="s">
        <v>101</v>
      </c>
      <c r="C27" s="301"/>
      <c r="D27" s="301"/>
      <c r="E27" s="301"/>
      <c r="F27" s="301"/>
      <c r="G27" s="301"/>
      <c r="H27" s="301"/>
      <c r="I27" s="301"/>
      <c r="J27" s="977">
        <f t="shared" si="0"/>
        <v>0</v>
      </c>
    </row>
    <row r="28" spans="1:10" ht="25.5">
      <c r="A28" s="968">
        <v>11</v>
      </c>
      <c r="B28" s="957" t="s">
        <v>166</v>
      </c>
      <c r="C28" s="301"/>
      <c r="D28" s="301"/>
      <c r="E28" s="301"/>
      <c r="F28" s="301"/>
      <c r="G28" s="301"/>
      <c r="H28" s="301"/>
      <c r="I28" s="301"/>
      <c r="J28" s="977">
        <f t="shared" si="0"/>
        <v>0</v>
      </c>
    </row>
    <row r="29" spans="1:10" ht="12.75">
      <c r="A29" s="969"/>
      <c r="B29" s="967" t="s">
        <v>101</v>
      </c>
      <c r="C29" s="301"/>
      <c r="D29" s="301"/>
      <c r="E29" s="301"/>
      <c r="F29" s="301"/>
      <c r="G29" s="301"/>
      <c r="H29" s="301"/>
      <c r="I29" s="301"/>
      <c r="J29" s="977">
        <f t="shared" si="0"/>
        <v>0</v>
      </c>
    </row>
    <row r="30" spans="1:10" ht="25.5">
      <c r="A30" s="976">
        <v>12</v>
      </c>
      <c r="B30" s="923" t="s">
        <v>167</v>
      </c>
      <c r="C30" s="977">
        <f>C8+C9+C10+C22+C28</f>
        <v>0</v>
      </c>
      <c r="D30" s="977">
        <f aca="true" t="shared" si="5" ref="D30:I30">D8+D9+D10+D22+D28</f>
        <v>0</v>
      </c>
      <c r="E30" s="977">
        <f t="shared" si="5"/>
        <v>0</v>
      </c>
      <c r="F30" s="977">
        <f t="shared" si="5"/>
        <v>0</v>
      </c>
      <c r="G30" s="977">
        <f t="shared" si="5"/>
        <v>0</v>
      </c>
      <c r="H30" s="977">
        <f t="shared" si="5"/>
        <v>0</v>
      </c>
      <c r="I30" s="977">
        <f t="shared" si="5"/>
        <v>0</v>
      </c>
      <c r="J30" s="977">
        <f t="shared" si="0"/>
        <v>0</v>
      </c>
    </row>
    <row r="31" spans="1:10" ht="13.5">
      <c r="A31" s="978"/>
      <c r="B31" s="1012" t="s">
        <v>101</v>
      </c>
      <c r="C31" s="977">
        <f>C11+C23+C29</f>
        <v>0</v>
      </c>
      <c r="D31" s="977">
        <f aca="true" t="shared" si="6" ref="D31:I31">D11+D23+D29</f>
        <v>0</v>
      </c>
      <c r="E31" s="977">
        <f t="shared" si="6"/>
        <v>0</v>
      </c>
      <c r="F31" s="977">
        <f t="shared" si="6"/>
        <v>0</v>
      </c>
      <c r="G31" s="977">
        <f t="shared" si="6"/>
        <v>0</v>
      </c>
      <c r="H31" s="977">
        <f t="shared" si="6"/>
        <v>0</v>
      </c>
      <c r="I31" s="977">
        <f t="shared" si="6"/>
        <v>0</v>
      </c>
      <c r="J31" s="977">
        <f t="shared" si="0"/>
        <v>0</v>
      </c>
    </row>
    <row r="32" spans="1:10" ht="12.75">
      <c r="A32" s="976">
        <v>13</v>
      </c>
      <c r="B32" s="923" t="s">
        <v>618</v>
      </c>
      <c r="C32" s="977">
        <f>'R060101i'!C18-'R060102i'!C30</f>
        <v>0</v>
      </c>
      <c r="D32" s="977">
        <f>'R060101i'!D18-'R060102i'!D30</f>
        <v>0</v>
      </c>
      <c r="E32" s="977">
        <f>'R060101i'!E18-'R060102i'!E30</f>
        <v>0</v>
      </c>
      <c r="F32" s="977">
        <f>'R060101i'!F18-'R060102i'!F30</f>
        <v>0</v>
      </c>
      <c r="G32" s="977">
        <f>'R060101i'!G18-'R060102i'!G30</f>
        <v>0</v>
      </c>
      <c r="H32" s="977">
        <f>'R060101i'!H18-'R060102i'!H30</f>
        <v>0</v>
      </c>
      <c r="I32" s="977">
        <f>'R060101i'!I18-'R060102i'!I30</f>
        <v>0</v>
      </c>
      <c r="J32" s="977">
        <f>'R060101i'!J18-'R060102i'!J30</f>
        <v>0</v>
      </c>
    </row>
    <row r="33" spans="1:10" ht="13.5">
      <c r="A33" s="978"/>
      <c r="B33" s="1012" t="s">
        <v>101</v>
      </c>
      <c r="C33" s="977">
        <f>'R060101i'!C19-'R060102i'!C31</f>
        <v>0</v>
      </c>
      <c r="D33" s="977">
        <f>'R060101i'!D19-'R060102i'!D31</f>
        <v>0</v>
      </c>
      <c r="E33" s="977">
        <f>'R060101i'!E19-'R060102i'!E31</f>
        <v>0</v>
      </c>
      <c r="F33" s="977">
        <f>'R060101i'!F19-'R060102i'!F31</f>
        <v>0</v>
      </c>
      <c r="G33" s="977">
        <f>'R060101i'!G19-'R060102i'!G31</f>
        <v>0</v>
      </c>
      <c r="H33" s="977">
        <f>'R060101i'!H19-'R060102i'!H31</f>
        <v>0</v>
      </c>
      <c r="I33" s="977">
        <f>'R060101i'!I19-'R060102i'!I31</f>
        <v>0</v>
      </c>
      <c r="J33" s="977">
        <f>'R060101i'!J19-'R060102i'!J31</f>
        <v>0</v>
      </c>
    </row>
    <row r="34" spans="1:10" ht="15.75">
      <c r="A34" s="976">
        <v>14</v>
      </c>
      <c r="B34" s="923" t="s">
        <v>619</v>
      </c>
      <c r="C34" s="977">
        <f>'R060101i'!C18-'R060102i'!C30</f>
        <v>0</v>
      </c>
      <c r="D34" s="695">
        <f>SUM($C32:D$32)</f>
        <v>0</v>
      </c>
      <c r="E34" s="695">
        <f>SUM($C32:E$32)</f>
        <v>0</v>
      </c>
      <c r="F34" s="695">
        <f>SUM($C32:F$32)</f>
        <v>0</v>
      </c>
      <c r="G34" s="695">
        <f>SUM($C32:G$32)</f>
        <v>0</v>
      </c>
      <c r="H34" s="695">
        <f>SUM($C32:H$32)</f>
        <v>0</v>
      </c>
      <c r="I34" s="695">
        <f>SUM($C32:I$32)</f>
        <v>0</v>
      </c>
      <c r="J34" s="725">
        <f>SUM($C32:J$32)</f>
        <v>0</v>
      </c>
    </row>
    <row r="35" spans="1:10" ht="15.75">
      <c r="A35" s="978"/>
      <c r="B35" s="1012" t="s">
        <v>101</v>
      </c>
      <c r="C35" s="977">
        <f>'R060101i'!C19-'R060102i'!C31</f>
        <v>0</v>
      </c>
      <c r="D35" s="724">
        <f>SUM($C33:D$33)</f>
        <v>0</v>
      </c>
      <c r="E35" s="724">
        <f>SUM($C33:E$33)</f>
        <v>0</v>
      </c>
      <c r="F35" s="724">
        <f>SUM($C33:F$33)</f>
        <v>0</v>
      </c>
      <c r="G35" s="724">
        <f>SUM($C33:G$33)</f>
        <v>0</v>
      </c>
      <c r="H35" s="724">
        <f>SUM($C33:H$33)</f>
        <v>0</v>
      </c>
      <c r="I35" s="724">
        <f>SUM($C33:I$33)</f>
        <v>0</v>
      </c>
      <c r="J35" s="725">
        <f>SUM($C33:J$33)</f>
        <v>0</v>
      </c>
    </row>
    <row r="37" ht="12.75">
      <c r="B37" s="29" t="s">
        <v>229</v>
      </c>
    </row>
    <row r="38" ht="12.75">
      <c r="B38" s="29"/>
    </row>
    <row r="39" ht="12.75">
      <c r="B39" s="29" t="s">
        <v>229</v>
      </c>
    </row>
  </sheetData>
  <sheetProtection password="C7AC" sheet="1"/>
  <mergeCells count="5">
    <mergeCell ref="C4:I4"/>
    <mergeCell ref="J4:J5"/>
    <mergeCell ref="B7:J7"/>
    <mergeCell ref="A4:A5"/>
    <mergeCell ref="B4:B5"/>
  </mergeCells>
  <dataValidations count="1">
    <dataValidation operator="greaterThanOrEqual" allowBlank="1" showInputMessage="1" showErrorMessage="1" sqref="D34:J35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7.00390625" style="33" customWidth="1"/>
    <col min="2" max="2" width="63.7109375" style="29" customWidth="1"/>
    <col min="3" max="4" width="19.28125" style="29" customWidth="1"/>
    <col min="5" max="16384" width="9.140625" style="29" customWidth="1"/>
  </cols>
  <sheetData>
    <row r="1" spans="2:4" ht="12.75">
      <c r="B1" s="3" t="s">
        <v>780</v>
      </c>
      <c r="C1" s="4"/>
      <c r="D1" s="28" t="s">
        <v>223</v>
      </c>
    </row>
    <row r="2" spans="2:4" ht="13.5" thickBot="1">
      <c r="B2" s="5"/>
      <c r="C2" s="6"/>
      <c r="D2" s="42" t="s">
        <v>224</v>
      </c>
    </row>
    <row r="3" spans="1:4" ht="28.5" customHeight="1" thickBot="1" thickTop="1">
      <c r="A3" s="702" t="s">
        <v>230</v>
      </c>
      <c r="B3" s="703" t="s">
        <v>225</v>
      </c>
      <c r="C3" s="703" t="s">
        <v>226</v>
      </c>
      <c r="D3" s="704" t="s">
        <v>231</v>
      </c>
    </row>
    <row r="4" spans="1:4" s="30" customFormat="1" ht="12.75">
      <c r="A4" s="34" t="s">
        <v>232</v>
      </c>
      <c r="B4" s="24" t="s">
        <v>233</v>
      </c>
      <c r="C4" s="705"/>
      <c r="D4" s="706"/>
    </row>
    <row r="5" spans="1:4" ht="14.25" customHeight="1">
      <c r="A5" s="35">
        <v>1.1</v>
      </c>
      <c r="B5" s="8" t="s">
        <v>234</v>
      </c>
      <c r="C5" s="662"/>
      <c r="D5" s="662"/>
    </row>
    <row r="6" spans="1:4" ht="14.25" customHeight="1">
      <c r="A6" s="35">
        <v>1.2</v>
      </c>
      <c r="B6" s="8" t="s">
        <v>227</v>
      </c>
      <c r="C6" s="661"/>
      <c r="D6" s="662"/>
    </row>
    <row r="7" spans="1:4" ht="14.25" customHeight="1">
      <c r="A7" s="35">
        <v>2</v>
      </c>
      <c r="B7" s="8" t="s">
        <v>235</v>
      </c>
      <c r="C7" s="661"/>
      <c r="D7" s="662"/>
    </row>
    <row r="8" spans="1:4" ht="14.25" customHeight="1">
      <c r="A8" s="35">
        <v>3</v>
      </c>
      <c r="B8" s="9" t="s">
        <v>236</v>
      </c>
      <c r="C8" s="661"/>
      <c r="D8" s="662"/>
    </row>
    <row r="9" spans="1:4" ht="14.25" customHeight="1">
      <c r="A9" s="35">
        <v>4</v>
      </c>
      <c r="B9" s="9" t="s">
        <v>237</v>
      </c>
      <c r="C9" s="661"/>
      <c r="D9" s="662"/>
    </row>
    <row r="10" spans="1:4" ht="14.25" customHeight="1">
      <c r="A10" s="642">
        <v>5</v>
      </c>
      <c r="B10" s="8" t="s">
        <v>238</v>
      </c>
      <c r="C10" s="662"/>
      <c r="D10" s="662"/>
    </row>
    <row r="11" spans="1:4" ht="14.25" customHeight="1">
      <c r="A11" s="644">
        <v>6</v>
      </c>
      <c r="B11" s="641" t="s">
        <v>103</v>
      </c>
      <c r="C11" s="661"/>
      <c r="D11" s="662"/>
    </row>
    <row r="12" spans="1:4" s="667" customFormat="1" ht="12.75">
      <c r="A12" s="707"/>
      <c r="B12" s="708" t="s">
        <v>827</v>
      </c>
      <c r="C12" s="709"/>
      <c r="D12" s="710"/>
    </row>
    <row r="13" spans="1:4" ht="12.75">
      <c r="A13" s="644">
        <v>7</v>
      </c>
      <c r="B13" s="645" t="s">
        <v>244</v>
      </c>
      <c r="C13" s="661"/>
      <c r="D13" s="662"/>
    </row>
    <row r="14" spans="1:4" ht="12.75">
      <c r="A14" s="646"/>
      <c r="B14" s="708" t="s">
        <v>827</v>
      </c>
      <c r="C14" s="661"/>
      <c r="D14" s="662"/>
    </row>
    <row r="15" spans="1:4" ht="25.5">
      <c r="A15" s="643">
        <v>8</v>
      </c>
      <c r="B15" s="11" t="s">
        <v>245</v>
      </c>
      <c r="C15" s="661"/>
      <c r="D15" s="662"/>
    </row>
    <row r="16" spans="1:4" ht="12.75">
      <c r="A16" s="37">
        <v>9</v>
      </c>
      <c r="B16" s="14" t="s">
        <v>246</v>
      </c>
      <c r="C16" s="711">
        <f>C11+C13-C15</f>
        <v>0</v>
      </c>
      <c r="D16" s="712">
        <f>D11+D13-D15</f>
        <v>0</v>
      </c>
    </row>
    <row r="17" spans="1:4" ht="14.25" customHeight="1">
      <c r="A17" s="35">
        <v>10</v>
      </c>
      <c r="B17" s="8" t="s">
        <v>247</v>
      </c>
      <c r="C17" s="1395">
        <f>SUM(C18:C19)</f>
        <v>0</v>
      </c>
      <c r="D17" s="1395">
        <f>SUM(D18:D19)</f>
        <v>0</v>
      </c>
    </row>
    <row r="18" spans="1:4" ht="14.25" customHeight="1">
      <c r="A18" s="35" t="s">
        <v>239</v>
      </c>
      <c r="B18" s="13" t="s">
        <v>248</v>
      </c>
      <c r="C18" s="661"/>
      <c r="D18" s="662"/>
    </row>
    <row r="19" spans="1:4" ht="12.75">
      <c r="A19" s="35" t="s">
        <v>240</v>
      </c>
      <c r="B19" s="13" t="s">
        <v>249</v>
      </c>
      <c r="C19" s="670"/>
      <c r="D19" s="94"/>
    </row>
    <row r="20" spans="1:4" ht="12.75">
      <c r="A20" s="37">
        <v>11</v>
      </c>
      <c r="B20" s="14" t="s">
        <v>250</v>
      </c>
      <c r="C20" s="711">
        <f>C21+C22</f>
        <v>0</v>
      </c>
      <c r="D20" s="712">
        <f>D21+D22</f>
        <v>0</v>
      </c>
    </row>
    <row r="21" spans="1:4" ht="12.75">
      <c r="A21" s="35" t="s">
        <v>239</v>
      </c>
      <c r="B21" s="13" t="s">
        <v>251</v>
      </c>
      <c r="C21" s="670"/>
      <c r="D21" s="94"/>
    </row>
    <row r="22" spans="1:4" ht="12.75">
      <c r="A22" s="35" t="s">
        <v>240</v>
      </c>
      <c r="B22" s="13" t="s">
        <v>252</v>
      </c>
      <c r="C22" s="670"/>
      <c r="D22" s="94"/>
    </row>
    <row r="23" spans="1:4" ht="12.75">
      <c r="A23" s="35">
        <v>12</v>
      </c>
      <c r="B23" s="10" t="s">
        <v>253</v>
      </c>
      <c r="C23" s="670"/>
      <c r="D23" s="94"/>
    </row>
    <row r="24" spans="1:4" ht="12.75">
      <c r="A24" s="37">
        <v>13</v>
      </c>
      <c r="B24" s="14" t="s">
        <v>254</v>
      </c>
      <c r="C24" s="711">
        <f>(C25+C26+C27+C28)-C29</f>
        <v>0</v>
      </c>
      <c r="D24" s="712">
        <f>(D25+D26+D27+D28)-D29</f>
        <v>0</v>
      </c>
    </row>
    <row r="25" spans="1:4" ht="12.75">
      <c r="A25" s="35" t="s">
        <v>239</v>
      </c>
      <c r="B25" s="13" t="s">
        <v>255</v>
      </c>
      <c r="C25" s="661"/>
      <c r="D25" s="662"/>
    </row>
    <row r="26" spans="1:4" ht="12.75">
      <c r="A26" s="35" t="s">
        <v>240</v>
      </c>
      <c r="B26" s="13" t="s">
        <v>256</v>
      </c>
      <c r="C26" s="661"/>
      <c r="D26" s="662"/>
    </row>
    <row r="27" spans="1:4" ht="12.75">
      <c r="A27" s="35" t="s">
        <v>241</v>
      </c>
      <c r="B27" s="13" t="s">
        <v>257</v>
      </c>
      <c r="C27" s="661"/>
      <c r="D27" s="662"/>
    </row>
    <row r="28" spans="1:4" ht="12.75">
      <c r="A28" s="35" t="s">
        <v>242</v>
      </c>
      <c r="B28" s="8" t="s">
        <v>258</v>
      </c>
      <c r="C28" s="661"/>
      <c r="D28" s="662"/>
    </row>
    <row r="29" spans="1:4" ht="12.75">
      <c r="A29" s="35" t="s">
        <v>243</v>
      </c>
      <c r="B29" s="13" t="s">
        <v>259</v>
      </c>
      <c r="C29" s="661"/>
      <c r="D29" s="662"/>
    </row>
    <row r="30" spans="1:4" ht="12.75">
      <c r="A30" s="37">
        <v>14</v>
      </c>
      <c r="B30" s="14" t="s">
        <v>261</v>
      </c>
      <c r="C30" s="711">
        <f>C5+C7+C8+C9+C10+C16+C17+C20+C23+C24</f>
        <v>0</v>
      </c>
      <c r="D30" s="712">
        <f>D5+D7+D8+D9+D10+D16+D17+D20+D23+D24</f>
        <v>0</v>
      </c>
    </row>
    <row r="31" spans="1:4" ht="13.5" thickBot="1">
      <c r="A31" s="39"/>
      <c r="B31" s="26"/>
      <c r="C31" s="27"/>
      <c r="D31" s="714"/>
    </row>
    <row r="33" ht="12.75">
      <c r="B33" s="29" t="s">
        <v>229</v>
      </c>
    </row>
    <row r="35" ht="12.75">
      <c r="B35" s="29" t="s">
        <v>229</v>
      </c>
    </row>
  </sheetData>
  <sheetProtection password="C7AC" sheet="1"/>
  <conditionalFormatting sqref="D32">
    <cfRule type="cellIs" priority="1" dxfId="0" operator="notEqual" stopIfTrue="1">
      <formula>TOTASSETS</formula>
    </cfRule>
  </conditionalFormatting>
  <conditionalFormatting sqref="D31">
    <cfRule type="cellIs" priority="2" dxfId="0" operator="notEqual" stopIfTrue="1">
      <formula>TOTCAPP3</formula>
    </cfRule>
  </conditionalFormatting>
  <dataValidations count="1">
    <dataValidation operator="greaterThanOrEqual" allowBlank="1" showInputMessage="1" showErrorMessage="1" sqref="D21:D23 C16:C17 D31:D32 D5:D19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5.28125" style="29" customWidth="1"/>
    <col min="2" max="2" width="36.57421875" style="29" customWidth="1"/>
    <col min="3" max="3" width="15.57421875" style="29" customWidth="1"/>
    <col min="4" max="4" width="14.28125" style="29" customWidth="1"/>
    <col min="5" max="5" width="15.140625" style="29" customWidth="1"/>
    <col min="6" max="6" width="14.28125" style="29" customWidth="1"/>
    <col min="7" max="7" width="15.00390625" style="29" customWidth="1"/>
    <col min="8" max="8" width="13.421875" style="29" customWidth="1"/>
    <col min="9" max="9" width="15.00390625" style="29" customWidth="1"/>
    <col min="10" max="10" width="14.8515625" style="29" customWidth="1"/>
    <col min="11" max="16384" width="9.140625" style="29" customWidth="1"/>
  </cols>
  <sheetData>
    <row r="1" spans="2:10" ht="12.75">
      <c r="B1" s="452" t="s">
        <v>594</v>
      </c>
      <c r="C1" s="452"/>
      <c r="D1" s="452"/>
      <c r="E1" s="452"/>
      <c r="F1" s="452"/>
      <c r="G1" s="452"/>
      <c r="H1" s="452"/>
      <c r="I1" s="452"/>
      <c r="J1" s="28" t="s">
        <v>223</v>
      </c>
    </row>
    <row r="2" spans="2:10" ht="12" customHeight="1">
      <c r="B2" s="132" t="s">
        <v>638</v>
      </c>
      <c r="C2" s="453"/>
      <c r="D2" s="453"/>
      <c r="E2" s="453"/>
      <c r="F2" s="453"/>
      <c r="G2" s="453"/>
      <c r="H2" s="453"/>
      <c r="I2" s="453"/>
      <c r="J2" s="453"/>
    </row>
    <row r="3" ht="12" customHeight="1">
      <c r="B3" s="453" t="s">
        <v>789</v>
      </c>
    </row>
    <row r="4" ht="13.5" thickBot="1"/>
    <row r="5" spans="1:10" ht="12.75">
      <c r="A5" s="1610" t="s">
        <v>230</v>
      </c>
      <c r="B5" s="1606" t="s">
        <v>595</v>
      </c>
      <c r="C5" s="1606" t="s">
        <v>596</v>
      </c>
      <c r="D5" s="1606"/>
      <c r="E5" s="1606"/>
      <c r="F5" s="1606"/>
      <c r="G5" s="1606"/>
      <c r="H5" s="1606"/>
      <c r="I5" s="1606"/>
      <c r="J5" s="1608" t="s">
        <v>226</v>
      </c>
    </row>
    <row r="6" spans="1:10" ht="15" customHeight="1">
      <c r="A6" s="1611"/>
      <c r="B6" s="1607"/>
      <c r="C6" s="457" t="s">
        <v>597</v>
      </c>
      <c r="D6" s="457" t="s">
        <v>598</v>
      </c>
      <c r="E6" s="457" t="s">
        <v>599</v>
      </c>
      <c r="F6" s="457" t="s">
        <v>591</v>
      </c>
      <c r="G6" s="457" t="s">
        <v>592</v>
      </c>
      <c r="H6" s="457" t="s">
        <v>600</v>
      </c>
      <c r="I6" s="457" t="s">
        <v>601</v>
      </c>
      <c r="J6" s="1609"/>
    </row>
    <row r="7" spans="1:10" ht="15.75" customHeight="1">
      <c r="A7" s="458"/>
      <c r="B7" s="459">
        <v>1</v>
      </c>
      <c r="C7" s="459">
        <v>2</v>
      </c>
      <c r="D7" s="459">
        <v>3</v>
      </c>
      <c r="E7" s="459">
        <v>4</v>
      </c>
      <c r="F7" s="459">
        <v>5</v>
      </c>
      <c r="G7" s="459">
        <v>6</v>
      </c>
      <c r="H7" s="459">
        <v>7</v>
      </c>
      <c r="I7" s="459">
        <v>8</v>
      </c>
      <c r="J7" s="460">
        <v>9</v>
      </c>
    </row>
    <row r="8" spans="1:10" ht="12.75">
      <c r="A8" s="1612" t="s">
        <v>574</v>
      </c>
      <c r="B8" s="11" t="s">
        <v>607</v>
      </c>
      <c r="C8" s="40"/>
      <c r="D8" s="40"/>
      <c r="E8" s="40"/>
      <c r="F8" s="40"/>
      <c r="G8" s="40"/>
      <c r="H8" s="40"/>
      <c r="I8" s="40"/>
      <c r="J8" s="25">
        <f>SUM(C8:I8)</f>
        <v>0</v>
      </c>
    </row>
    <row r="9" spans="1:10" ht="12.75">
      <c r="A9" s="1613"/>
      <c r="B9" s="463" t="s">
        <v>602</v>
      </c>
      <c r="C9" s="40"/>
      <c r="D9" s="40"/>
      <c r="E9" s="40"/>
      <c r="F9" s="40"/>
      <c r="G9" s="40"/>
      <c r="H9" s="40"/>
      <c r="I9" s="40"/>
      <c r="J9" s="25">
        <f aca="true" t="shared" si="0" ref="J9:J19">SUM(C9:I9)</f>
        <v>0</v>
      </c>
    </row>
    <row r="10" spans="1:10" ht="12.75">
      <c r="A10" s="1612" t="s">
        <v>579</v>
      </c>
      <c r="B10" s="11" t="s">
        <v>608</v>
      </c>
      <c r="C10" s="40"/>
      <c r="D10" s="40"/>
      <c r="E10" s="40"/>
      <c r="F10" s="40"/>
      <c r="G10" s="40"/>
      <c r="H10" s="40"/>
      <c r="I10" s="40"/>
      <c r="J10" s="25">
        <f t="shared" si="0"/>
        <v>0</v>
      </c>
    </row>
    <row r="11" spans="1:10" ht="12.75">
      <c r="A11" s="1613"/>
      <c r="B11" s="463" t="s">
        <v>602</v>
      </c>
      <c r="C11" s="40"/>
      <c r="D11" s="40"/>
      <c r="E11" s="40"/>
      <c r="F11" s="40"/>
      <c r="G11" s="40"/>
      <c r="H11" s="40"/>
      <c r="I11" s="40"/>
      <c r="J11" s="25">
        <f t="shared" si="0"/>
        <v>0</v>
      </c>
    </row>
    <row r="12" spans="1:10" ht="25.5">
      <c r="A12" s="461" t="s">
        <v>621</v>
      </c>
      <c r="B12" s="11" t="s">
        <v>622</v>
      </c>
      <c r="C12" s="40"/>
      <c r="D12" s="40"/>
      <c r="E12" s="40"/>
      <c r="F12" s="40"/>
      <c r="G12" s="40"/>
      <c r="H12" s="40"/>
      <c r="I12" s="40"/>
      <c r="J12" s="25">
        <f t="shared" si="0"/>
        <v>0</v>
      </c>
    </row>
    <row r="13" spans="1:10" ht="12.75">
      <c r="A13" s="462"/>
      <c r="B13" s="463" t="s">
        <v>623</v>
      </c>
      <c r="C13" s="40"/>
      <c r="D13" s="40"/>
      <c r="E13" s="40"/>
      <c r="F13" s="40"/>
      <c r="G13" s="40"/>
      <c r="H13" s="40"/>
      <c r="I13" s="40"/>
      <c r="J13" s="25">
        <f t="shared" si="0"/>
        <v>0</v>
      </c>
    </row>
    <row r="14" spans="1:10" ht="12.75">
      <c r="A14" s="461" t="s">
        <v>624</v>
      </c>
      <c r="B14" s="11" t="s">
        <v>120</v>
      </c>
      <c r="C14" s="40"/>
      <c r="D14" s="40"/>
      <c r="E14" s="40"/>
      <c r="F14" s="40"/>
      <c r="G14" s="40"/>
      <c r="H14" s="40"/>
      <c r="I14" s="40"/>
      <c r="J14" s="25">
        <f t="shared" si="0"/>
        <v>0</v>
      </c>
    </row>
    <row r="15" spans="1:10" ht="12.75">
      <c r="A15" s="462"/>
      <c r="B15" s="463" t="s">
        <v>602</v>
      </c>
      <c r="C15" s="40"/>
      <c r="D15" s="40"/>
      <c r="E15" s="40"/>
      <c r="F15" s="40"/>
      <c r="G15" s="40"/>
      <c r="H15" s="40"/>
      <c r="I15" s="40"/>
      <c r="J15" s="25">
        <f t="shared" si="0"/>
        <v>0</v>
      </c>
    </row>
    <row r="16" spans="1:10" ht="12.75">
      <c r="A16" s="1612" t="s">
        <v>625</v>
      </c>
      <c r="B16" s="11" t="s">
        <v>626</v>
      </c>
      <c r="C16" s="40"/>
      <c r="D16" s="40"/>
      <c r="E16" s="40"/>
      <c r="F16" s="40"/>
      <c r="G16" s="40"/>
      <c r="H16" s="40"/>
      <c r="I16" s="40"/>
      <c r="J16" s="25">
        <f t="shared" si="0"/>
        <v>0</v>
      </c>
    </row>
    <row r="17" spans="1:10" ht="12.75">
      <c r="A17" s="1613"/>
      <c r="B17" s="463" t="s">
        <v>602</v>
      </c>
      <c r="C17" s="40"/>
      <c r="D17" s="40"/>
      <c r="E17" s="40"/>
      <c r="F17" s="40"/>
      <c r="G17" s="40"/>
      <c r="H17" s="40"/>
      <c r="I17" s="40"/>
      <c r="J17" s="25">
        <f t="shared" si="0"/>
        <v>0</v>
      </c>
    </row>
    <row r="18" spans="1:10" ht="12.75">
      <c r="A18" s="1604" t="s">
        <v>627</v>
      </c>
      <c r="B18" s="431" t="s">
        <v>628</v>
      </c>
      <c r="C18" s="65">
        <f>C8+C10+C12+C16+C14</f>
        <v>0</v>
      </c>
      <c r="D18" s="65">
        <f aca="true" t="shared" si="1" ref="D18:I18">D8+D10+D12+D16+D14</f>
        <v>0</v>
      </c>
      <c r="E18" s="65">
        <f t="shared" si="1"/>
        <v>0</v>
      </c>
      <c r="F18" s="65">
        <f t="shared" si="1"/>
        <v>0</v>
      </c>
      <c r="G18" s="65">
        <f t="shared" si="1"/>
        <v>0</v>
      </c>
      <c r="H18" s="65">
        <f t="shared" si="1"/>
        <v>0</v>
      </c>
      <c r="I18" s="65">
        <f t="shared" si="1"/>
        <v>0</v>
      </c>
      <c r="J18" s="25">
        <f>SUM(C18:I18)</f>
        <v>0</v>
      </c>
    </row>
    <row r="19" spans="1:10" ht="14.25" thickBot="1">
      <c r="A19" s="1605"/>
      <c r="B19" s="464" t="s">
        <v>602</v>
      </c>
      <c r="C19" s="451">
        <f>C9+C11+C17+C13+C15</f>
        <v>0</v>
      </c>
      <c r="D19" s="451">
        <f aca="true" t="shared" si="2" ref="D19:I19">D9+D11+D17+D13+D15</f>
        <v>0</v>
      </c>
      <c r="E19" s="451">
        <f t="shared" si="2"/>
        <v>0</v>
      </c>
      <c r="F19" s="451">
        <f t="shared" si="2"/>
        <v>0</v>
      </c>
      <c r="G19" s="451">
        <f t="shared" si="2"/>
        <v>0</v>
      </c>
      <c r="H19" s="451">
        <f t="shared" si="2"/>
        <v>0</v>
      </c>
      <c r="I19" s="451">
        <f t="shared" si="2"/>
        <v>0</v>
      </c>
      <c r="J19" s="66">
        <f t="shared" si="0"/>
        <v>0</v>
      </c>
    </row>
    <row r="20" spans="1:10" ht="13.5">
      <c r="A20" s="33"/>
      <c r="D20" s="1"/>
      <c r="E20" s="1"/>
      <c r="F20" s="1"/>
      <c r="G20" s="1"/>
      <c r="H20" s="465"/>
      <c r="I20" s="465"/>
      <c r="J20" s="465"/>
    </row>
    <row r="21" spans="1:7" ht="12.75">
      <c r="A21" s="33"/>
      <c r="B21" s="29" t="s">
        <v>229</v>
      </c>
      <c r="D21" s="1"/>
      <c r="E21" s="1"/>
      <c r="F21" s="1"/>
      <c r="G21" s="1"/>
    </row>
    <row r="22" spans="1:7" ht="12.75">
      <c r="A22" s="33"/>
      <c r="D22" s="1"/>
      <c r="E22" s="1"/>
      <c r="F22" s="1"/>
      <c r="G22" s="1"/>
    </row>
    <row r="23" spans="1:7" ht="12.75">
      <c r="A23" s="33"/>
      <c r="B23" s="29" t="s">
        <v>229</v>
      </c>
      <c r="D23" s="1"/>
      <c r="E23" s="1"/>
      <c r="F23" s="1"/>
      <c r="G23" s="1"/>
    </row>
  </sheetData>
  <sheetProtection password="C7AC" sheet="1"/>
  <mergeCells count="8">
    <mergeCell ref="A18:A19"/>
    <mergeCell ref="B5:B6"/>
    <mergeCell ref="C5:I5"/>
    <mergeCell ref="J5:J6"/>
    <mergeCell ref="A5:A6"/>
    <mergeCell ref="A8:A9"/>
    <mergeCell ref="A10:A11"/>
    <mergeCell ref="A16:A17"/>
  </mergeCells>
  <dataValidations count="1">
    <dataValidation operator="greaterThanOrEqual" allowBlank="1" showInputMessage="1" showErrorMessage="1" sqref="C8:J20"/>
  </dataValidation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43.7109375" style="0" customWidth="1"/>
    <col min="3" max="10" width="12.00390625" style="0" customWidth="1"/>
  </cols>
  <sheetData>
    <row r="1" ht="25.5" customHeight="1">
      <c r="B1" s="452" t="s">
        <v>594</v>
      </c>
    </row>
    <row r="2" spans="1:10" ht="12.75">
      <c r="A2" s="931"/>
      <c r="B2" s="931" t="s">
        <v>168</v>
      </c>
      <c r="C2" s="946"/>
      <c r="D2" s="946"/>
      <c r="E2" s="946"/>
      <c r="F2" s="946"/>
      <c r="G2" s="946"/>
      <c r="H2" s="946"/>
      <c r="I2" s="946"/>
      <c r="J2" s="946"/>
    </row>
    <row r="3" spans="1:10" ht="12.75">
      <c r="A3" s="700"/>
      <c r="B3" s="925"/>
      <c r="C3" s="700"/>
      <c r="D3" s="700"/>
      <c r="E3" s="700"/>
      <c r="F3" s="700"/>
      <c r="G3" s="700"/>
      <c r="H3" s="700"/>
      <c r="I3" s="700"/>
      <c r="J3" s="700"/>
    </row>
    <row r="4" spans="1:10" ht="12.75">
      <c r="A4" s="1595"/>
      <c r="B4" s="1616" t="s">
        <v>595</v>
      </c>
      <c r="C4" s="1591" t="s">
        <v>596</v>
      </c>
      <c r="D4" s="1592"/>
      <c r="E4" s="1592"/>
      <c r="F4" s="1592"/>
      <c r="G4" s="1592"/>
      <c r="H4" s="1592"/>
      <c r="I4" s="1593"/>
      <c r="J4" s="1595" t="s">
        <v>226</v>
      </c>
    </row>
    <row r="5" spans="1:10" ht="12.75">
      <c r="A5" s="1595"/>
      <c r="B5" s="1616"/>
      <c r="C5" s="974" t="s">
        <v>597</v>
      </c>
      <c r="D5" s="974" t="s">
        <v>598</v>
      </c>
      <c r="E5" s="974" t="s">
        <v>599</v>
      </c>
      <c r="F5" s="974" t="s">
        <v>591</v>
      </c>
      <c r="G5" s="974" t="s">
        <v>592</v>
      </c>
      <c r="H5" s="974" t="s">
        <v>600</v>
      </c>
      <c r="I5" s="974" t="s">
        <v>601</v>
      </c>
      <c r="J5" s="1595"/>
    </row>
    <row r="6" spans="1:10" ht="12.75">
      <c r="A6" s="1595"/>
      <c r="B6" s="986">
        <v>1</v>
      </c>
      <c r="C6" s="756">
        <v>2</v>
      </c>
      <c r="D6" s="756">
        <v>3</v>
      </c>
      <c r="E6" s="756">
        <v>4</v>
      </c>
      <c r="F6" s="756">
        <v>5</v>
      </c>
      <c r="G6" s="756">
        <v>6</v>
      </c>
      <c r="H6" s="756">
        <v>7</v>
      </c>
      <c r="I6" s="756">
        <v>8</v>
      </c>
      <c r="J6" s="756">
        <v>9</v>
      </c>
    </row>
    <row r="7" spans="1:10" ht="12.75">
      <c r="A7" s="1595"/>
      <c r="B7" s="986" t="s">
        <v>233</v>
      </c>
      <c r="C7" s="987"/>
      <c r="D7" s="987"/>
      <c r="E7" s="988"/>
      <c r="F7" s="988"/>
      <c r="G7" s="988"/>
      <c r="H7" s="988"/>
      <c r="I7" s="988"/>
      <c r="J7" s="987"/>
    </row>
    <row r="8" spans="1:10" ht="12.75">
      <c r="A8" s="1614">
        <v>1</v>
      </c>
      <c r="B8" s="982" t="s">
        <v>607</v>
      </c>
      <c r="C8" s="670"/>
      <c r="D8" s="670"/>
      <c r="E8" s="670"/>
      <c r="F8" s="670"/>
      <c r="G8" s="670"/>
      <c r="H8" s="670"/>
      <c r="I8" s="670"/>
      <c r="J8" s="989">
        <f>SUM(C8:I8)</f>
        <v>0</v>
      </c>
    </row>
    <row r="9" spans="1:10" ht="12.75">
      <c r="A9" s="1614"/>
      <c r="B9" s="983" t="s">
        <v>99</v>
      </c>
      <c r="C9" s="670"/>
      <c r="D9" s="670"/>
      <c r="E9" s="670"/>
      <c r="F9" s="670"/>
      <c r="G9" s="670"/>
      <c r="H9" s="670"/>
      <c r="I9" s="670"/>
      <c r="J9" s="989">
        <f aca="true" t="shared" si="0" ref="J9:J18">SUM(C9:I9)</f>
        <v>0</v>
      </c>
    </row>
    <row r="10" spans="1:10" ht="12.75">
      <c r="A10" s="1614">
        <v>2</v>
      </c>
      <c r="B10" s="982" t="s">
        <v>100</v>
      </c>
      <c r="C10" s="670"/>
      <c r="D10" s="670"/>
      <c r="E10" s="670"/>
      <c r="F10" s="670"/>
      <c r="G10" s="670"/>
      <c r="H10" s="670"/>
      <c r="I10" s="670"/>
      <c r="J10" s="989">
        <f t="shared" si="0"/>
        <v>0</v>
      </c>
    </row>
    <row r="11" spans="1:10" ht="12.75">
      <c r="A11" s="1614"/>
      <c r="B11" s="983" t="s">
        <v>99</v>
      </c>
      <c r="C11" s="1035"/>
      <c r="D11" s="1035"/>
      <c r="E11" s="1035"/>
      <c r="F11" s="1035"/>
      <c r="G11" s="1035"/>
      <c r="H11" s="1035"/>
      <c r="I11" s="1035"/>
      <c r="J11" s="989">
        <f t="shared" si="0"/>
        <v>0</v>
      </c>
    </row>
    <row r="12" spans="1:10" ht="25.5">
      <c r="A12" s="981">
        <v>3</v>
      </c>
      <c r="B12" s="982" t="s">
        <v>954</v>
      </c>
      <c r="C12" s="670"/>
      <c r="D12" s="1035"/>
      <c r="E12" s="670"/>
      <c r="F12" s="1035"/>
      <c r="G12" s="670"/>
      <c r="H12" s="1035"/>
      <c r="I12" s="670"/>
      <c r="J12" s="989">
        <f t="shared" si="0"/>
        <v>0</v>
      </c>
    </row>
    <row r="13" spans="1:10" ht="12.75">
      <c r="A13" s="981"/>
      <c r="B13" s="983" t="s">
        <v>623</v>
      </c>
      <c r="C13" s="670"/>
      <c r="D13" s="1035"/>
      <c r="E13" s="670"/>
      <c r="F13" s="1035"/>
      <c r="G13" s="670"/>
      <c r="H13" s="1035"/>
      <c r="I13" s="670"/>
      <c r="J13" s="989">
        <f t="shared" si="0"/>
        <v>0</v>
      </c>
    </row>
    <row r="14" spans="1:10" ht="12.75">
      <c r="A14" s="981">
        <v>4</v>
      </c>
      <c r="B14" s="982" t="s">
        <v>128</v>
      </c>
      <c r="C14" s="670"/>
      <c r="D14" s="1035"/>
      <c r="E14" s="670"/>
      <c r="F14" s="1035"/>
      <c r="G14" s="670"/>
      <c r="H14" s="1035"/>
      <c r="I14" s="670"/>
      <c r="J14" s="989">
        <f t="shared" si="0"/>
        <v>0</v>
      </c>
    </row>
    <row r="15" spans="1:10" ht="12.75">
      <c r="A15" s="984"/>
      <c r="B15" s="983" t="s">
        <v>99</v>
      </c>
      <c r="C15" s="670"/>
      <c r="D15" s="1035"/>
      <c r="E15" s="670"/>
      <c r="F15" s="1035"/>
      <c r="G15" s="670"/>
      <c r="H15" s="1035"/>
      <c r="I15" s="670"/>
      <c r="J15" s="989">
        <f t="shared" si="0"/>
        <v>0</v>
      </c>
    </row>
    <row r="16" spans="1:10" ht="12.75">
      <c r="A16" s="1614">
        <v>5</v>
      </c>
      <c r="B16" s="982" t="s">
        <v>626</v>
      </c>
      <c r="C16" s="670"/>
      <c r="D16" s="1035"/>
      <c r="E16" s="670"/>
      <c r="F16" s="1035"/>
      <c r="G16" s="670"/>
      <c r="H16" s="1035"/>
      <c r="I16" s="670"/>
      <c r="J16" s="989">
        <f t="shared" si="0"/>
        <v>0</v>
      </c>
    </row>
    <row r="17" spans="1:10" ht="12.75">
      <c r="A17" s="1614"/>
      <c r="B17" s="983" t="s">
        <v>101</v>
      </c>
      <c r="C17" s="1035"/>
      <c r="D17" s="1035"/>
      <c r="E17" s="1035"/>
      <c r="F17" s="1035"/>
      <c r="G17" s="1035"/>
      <c r="H17" s="1035"/>
      <c r="I17" s="1035"/>
      <c r="J17" s="989">
        <f t="shared" si="0"/>
        <v>0</v>
      </c>
    </row>
    <row r="18" spans="1:10" ht="12.75">
      <c r="A18" s="1615">
        <v>6</v>
      </c>
      <c r="B18" s="990" t="s">
        <v>628</v>
      </c>
      <c r="C18" s="989">
        <f aca="true" t="shared" si="1" ref="C18:F19">C8+C10+C12+C14+C16</f>
        <v>0</v>
      </c>
      <c r="D18" s="989">
        <f t="shared" si="1"/>
        <v>0</v>
      </c>
      <c r="E18" s="989">
        <f t="shared" si="1"/>
        <v>0</v>
      </c>
      <c r="F18" s="989">
        <f t="shared" si="1"/>
        <v>0</v>
      </c>
      <c r="G18" s="989">
        <f aca="true" t="shared" si="2" ref="G18:I19">G8+G10+G12+G14+G16</f>
        <v>0</v>
      </c>
      <c r="H18" s="989">
        <f t="shared" si="2"/>
        <v>0</v>
      </c>
      <c r="I18" s="989">
        <f t="shared" si="2"/>
        <v>0</v>
      </c>
      <c r="J18" s="989">
        <f t="shared" si="0"/>
        <v>0</v>
      </c>
    </row>
    <row r="19" spans="1:10" ht="12.75">
      <c r="A19" s="1615"/>
      <c r="B19" s="991" t="s">
        <v>99</v>
      </c>
      <c r="C19" s="989">
        <f t="shared" si="1"/>
        <v>0</v>
      </c>
      <c r="D19" s="989">
        <f t="shared" si="1"/>
        <v>0</v>
      </c>
      <c r="E19" s="989">
        <f t="shared" si="1"/>
        <v>0</v>
      </c>
      <c r="F19" s="989">
        <f t="shared" si="1"/>
        <v>0</v>
      </c>
      <c r="G19" s="989">
        <f t="shared" si="2"/>
        <v>0</v>
      </c>
      <c r="H19" s="989">
        <f t="shared" si="2"/>
        <v>0</v>
      </c>
      <c r="I19" s="989">
        <f t="shared" si="2"/>
        <v>0</v>
      </c>
      <c r="J19" s="989">
        <f>SUM(C19:I19)</f>
        <v>0</v>
      </c>
    </row>
    <row r="21" ht="12.75">
      <c r="B21" s="29" t="s">
        <v>229</v>
      </c>
    </row>
    <row r="22" ht="12.75">
      <c r="B22" s="29"/>
    </row>
    <row r="23" ht="12.75">
      <c r="B23" s="29" t="s">
        <v>229</v>
      </c>
    </row>
  </sheetData>
  <sheetProtection password="C7AC" sheet="1"/>
  <mergeCells count="8">
    <mergeCell ref="J4:J5"/>
    <mergeCell ref="C4:I4"/>
    <mergeCell ref="A16:A17"/>
    <mergeCell ref="A18:A19"/>
    <mergeCell ref="A8:A9"/>
    <mergeCell ref="A10:A11"/>
    <mergeCell ref="A4:A7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C12" sqref="C12:I23"/>
    </sheetView>
  </sheetViews>
  <sheetFormatPr defaultColWidth="9.140625" defaultRowHeight="12.75"/>
  <cols>
    <col min="1" max="1" width="5.28125" style="71" customWidth="1"/>
    <col min="2" max="2" width="53.28125" style="71" customWidth="1"/>
    <col min="3" max="3" width="15.57421875" style="71" customWidth="1"/>
    <col min="4" max="4" width="14.28125" style="71" customWidth="1"/>
    <col min="5" max="5" width="15.140625" style="71" customWidth="1"/>
    <col min="6" max="6" width="14.28125" style="71" customWidth="1"/>
    <col min="7" max="7" width="15.00390625" style="71" customWidth="1"/>
    <col min="8" max="8" width="13.421875" style="71" customWidth="1"/>
    <col min="9" max="9" width="15.00390625" style="71" customWidth="1"/>
    <col min="10" max="10" width="18.8515625" style="71" customWidth="1"/>
    <col min="11" max="16384" width="9.140625" style="71" customWidth="1"/>
  </cols>
  <sheetData>
    <row r="1" spans="2:10" s="1184" customFormat="1" ht="12.75">
      <c r="B1" s="1178" t="s">
        <v>594</v>
      </c>
      <c r="C1" s="1178"/>
      <c r="D1" s="1178"/>
      <c r="E1" s="1178"/>
      <c r="F1" s="1178"/>
      <c r="G1" s="1178"/>
      <c r="H1" s="1178"/>
      <c r="I1" s="1178"/>
      <c r="J1" s="1217" t="s">
        <v>223</v>
      </c>
    </row>
    <row r="2" spans="2:10" ht="12" customHeight="1">
      <c r="B2" s="132" t="s">
        <v>638</v>
      </c>
      <c r="C2" s="132"/>
      <c r="D2" s="132"/>
      <c r="E2" s="132"/>
      <c r="F2" s="132"/>
      <c r="G2" s="132"/>
      <c r="H2" s="132"/>
      <c r="I2" s="132"/>
      <c r="J2" s="132"/>
    </row>
    <row r="3" spans="2:10" ht="12" customHeight="1">
      <c r="B3" s="132" t="s">
        <v>790</v>
      </c>
      <c r="C3" s="132"/>
      <c r="D3" s="132"/>
      <c r="E3" s="132"/>
      <c r="F3" s="132"/>
      <c r="G3" s="132"/>
      <c r="H3" s="132"/>
      <c r="I3" s="132"/>
      <c r="J3" s="132"/>
    </row>
    <row r="4" spans="2:10" ht="12" customHeight="1" thickBot="1"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" customHeight="1">
      <c r="A5" s="454" t="s">
        <v>230</v>
      </c>
      <c r="B5" s="455" t="s">
        <v>595</v>
      </c>
      <c r="C5" s="1600" t="s">
        <v>596</v>
      </c>
      <c r="D5" s="1617"/>
      <c r="E5" s="1617"/>
      <c r="F5" s="1617"/>
      <c r="G5" s="1617"/>
      <c r="H5" s="1617"/>
      <c r="I5" s="1618"/>
      <c r="J5" s="442" t="s">
        <v>226</v>
      </c>
    </row>
    <row r="6" spans="1:10" ht="12.75">
      <c r="A6" s="456"/>
      <c r="B6" s="435"/>
      <c r="C6" s="435" t="s">
        <v>597</v>
      </c>
      <c r="D6" s="435" t="s">
        <v>598</v>
      </c>
      <c r="E6" s="435" t="s">
        <v>599</v>
      </c>
      <c r="F6" s="435" t="s">
        <v>591</v>
      </c>
      <c r="G6" s="435" t="s">
        <v>592</v>
      </c>
      <c r="H6" s="435" t="s">
        <v>600</v>
      </c>
      <c r="I6" s="435" t="s">
        <v>601</v>
      </c>
      <c r="J6" s="292"/>
    </row>
    <row r="7" spans="1:10" ht="12.75">
      <c r="A7" s="458"/>
      <c r="B7" s="459">
        <v>1</v>
      </c>
      <c r="C7" s="459">
        <v>2</v>
      </c>
      <c r="D7" s="459">
        <v>3</v>
      </c>
      <c r="E7" s="459">
        <v>4</v>
      </c>
      <c r="F7" s="459">
        <v>5</v>
      </c>
      <c r="G7" s="459">
        <v>6</v>
      </c>
      <c r="H7" s="459">
        <v>7</v>
      </c>
      <c r="I7" s="459">
        <v>8</v>
      </c>
      <c r="J7" s="460">
        <v>9</v>
      </c>
    </row>
    <row r="8" spans="1:10" ht="12.75">
      <c r="A8" s="466" t="s">
        <v>629</v>
      </c>
      <c r="B8" s="10" t="s">
        <v>264</v>
      </c>
      <c r="C8" s="40"/>
      <c r="D8" s="40"/>
      <c r="E8" s="40"/>
      <c r="F8" s="40"/>
      <c r="G8" s="40"/>
      <c r="H8" s="40"/>
      <c r="I8" s="40"/>
      <c r="J8" s="65">
        <f>SUM(C8:I8)</f>
        <v>0</v>
      </c>
    </row>
    <row r="9" spans="1:10" ht="12.75">
      <c r="A9" s="466" t="s">
        <v>630</v>
      </c>
      <c r="B9" s="10" t="s">
        <v>263</v>
      </c>
      <c r="C9" s="40"/>
      <c r="D9" s="40"/>
      <c r="E9" s="40"/>
      <c r="F9" s="40"/>
      <c r="G9" s="40"/>
      <c r="H9" s="40"/>
      <c r="I9" s="40"/>
      <c r="J9" s="65">
        <f aca="true" t="shared" si="0" ref="J9:J21">SUM(C9:I9)</f>
        <v>0</v>
      </c>
    </row>
    <row r="10" spans="1:10" ht="12.75">
      <c r="A10" s="467" t="s">
        <v>631</v>
      </c>
      <c r="B10" s="468" t="s">
        <v>612</v>
      </c>
      <c r="C10" s="64">
        <f>C12+C14+C16+C18+C20</f>
        <v>0</v>
      </c>
      <c r="D10" s="64">
        <f aca="true" t="shared" si="1" ref="D10:I11">D12+D14+D16+D18+D20</f>
        <v>0</v>
      </c>
      <c r="E10" s="64">
        <f t="shared" si="1"/>
        <v>0</v>
      </c>
      <c r="F10" s="64">
        <f t="shared" si="1"/>
        <v>0</v>
      </c>
      <c r="G10" s="64">
        <f t="shared" si="1"/>
        <v>0</v>
      </c>
      <c r="H10" s="64">
        <f t="shared" si="1"/>
        <v>0</v>
      </c>
      <c r="I10" s="64">
        <f t="shared" si="1"/>
        <v>0</v>
      </c>
      <c r="J10" s="65">
        <f>SUM(C10:I10)</f>
        <v>0</v>
      </c>
    </row>
    <row r="11" spans="1:10" ht="12.75">
      <c r="A11" s="469"/>
      <c r="B11" s="470" t="s">
        <v>602</v>
      </c>
      <c r="C11" s="471">
        <f>C13+C15+C17+C19+C21</f>
        <v>0</v>
      </c>
      <c r="D11" s="471">
        <f t="shared" si="1"/>
        <v>0</v>
      </c>
      <c r="E11" s="471">
        <f t="shared" si="1"/>
        <v>0</v>
      </c>
      <c r="F11" s="471">
        <f t="shared" si="1"/>
        <v>0</v>
      </c>
      <c r="G11" s="471">
        <f t="shared" si="1"/>
        <v>0</v>
      </c>
      <c r="H11" s="471">
        <f t="shared" si="1"/>
        <v>0</v>
      </c>
      <c r="I11" s="471">
        <f t="shared" si="1"/>
        <v>0</v>
      </c>
      <c r="J11" s="65">
        <f t="shared" si="0"/>
        <v>0</v>
      </c>
    </row>
    <row r="12" spans="1:10" ht="12.75">
      <c r="A12" s="469"/>
      <c r="B12" s="8" t="s">
        <v>603</v>
      </c>
      <c r="C12" s="40"/>
      <c r="D12" s="40"/>
      <c r="E12" s="40"/>
      <c r="F12" s="40"/>
      <c r="G12" s="40"/>
      <c r="H12" s="40"/>
      <c r="I12" s="40"/>
      <c r="J12" s="65">
        <f t="shared" si="0"/>
        <v>0</v>
      </c>
    </row>
    <row r="13" spans="1:10" ht="12.75">
      <c r="A13" s="469"/>
      <c r="B13" s="436" t="s">
        <v>602</v>
      </c>
      <c r="C13" s="40"/>
      <c r="D13" s="40"/>
      <c r="E13" s="40"/>
      <c r="F13" s="40"/>
      <c r="G13" s="40"/>
      <c r="H13" s="40"/>
      <c r="I13" s="40"/>
      <c r="J13" s="65">
        <f t="shared" si="0"/>
        <v>0</v>
      </c>
    </row>
    <row r="14" spans="1:10" ht="12.75">
      <c r="A14" s="469"/>
      <c r="B14" s="8" t="s">
        <v>129</v>
      </c>
      <c r="C14" s="40"/>
      <c r="D14" s="40"/>
      <c r="E14" s="40"/>
      <c r="F14" s="40"/>
      <c r="G14" s="40"/>
      <c r="H14" s="40"/>
      <c r="I14" s="40"/>
      <c r="J14" s="65">
        <f t="shared" si="0"/>
        <v>0</v>
      </c>
    </row>
    <row r="15" spans="1:10" ht="12.75">
      <c r="A15" s="469"/>
      <c r="B15" s="436" t="s">
        <v>602</v>
      </c>
      <c r="C15" s="40"/>
      <c r="D15" s="40"/>
      <c r="E15" s="40"/>
      <c r="F15" s="40"/>
      <c r="G15" s="40"/>
      <c r="H15" s="40"/>
      <c r="I15" s="40"/>
      <c r="J15" s="65">
        <f t="shared" si="0"/>
        <v>0</v>
      </c>
    </row>
    <row r="16" spans="1:10" ht="12.75">
      <c r="A16" s="466"/>
      <c r="B16" s="10" t="s">
        <v>604</v>
      </c>
      <c r="C16" s="40"/>
      <c r="D16" s="40"/>
      <c r="E16" s="40"/>
      <c r="F16" s="40"/>
      <c r="G16" s="40"/>
      <c r="H16" s="40"/>
      <c r="I16" s="40"/>
      <c r="J16" s="65">
        <f t="shared" si="0"/>
        <v>0</v>
      </c>
    </row>
    <row r="17" spans="1:10" ht="12.75">
      <c r="A17" s="466"/>
      <c r="B17" s="436" t="s">
        <v>602</v>
      </c>
      <c r="C17" s="40"/>
      <c r="D17" s="40"/>
      <c r="E17" s="40"/>
      <c r="F17" s="40"/>
      <c r="G17" s="40"/>
      <c r="H17" s="40"/>
      <c r="I17" s="40"/>
      <c r="J17" s="65">
        <f t="shared" si="0"/>
        <v>0</v>
      </c>
    </row>
    <row r="18" spans="1:10" ht="12.75">
      <c r="A18" s="466"/>
      <c r="B18" s="10" t="s">
        <v>130</v>
      </c>
      <c r="C18" s="40"/>
      <c r="D18" s="40"/>
      <c r="E18" s="40"/>
      <c r="F18" s="40"/>
      <c r="G18" s="40"/>
      <c r="H18" s="40"/>
      <c r="I18" s="40"/>
      <c r="J18" s="65">
        <f t="shared" si="0"/>
        <v>0</v>
      </c>
    </row>
    <row r="19" spans="1:10" ht="12.75">
      <c r="A19" s="466"/>
      <c r="B19" s="436" t="s">
        <v>602</v>
      </c>
      <c r="C19" s="40"/>
      <c r="D19" s="40"/>
      <c r="E19" s="40"/>
      <c r="F19" s="40"/>
      <c r="G19" s="40"/>
      <c r="H19" s="40"/>
      <c r="I19" s="40"/>
      <c r="J19" s="65">
        <f t="shared" si="0"/>
        <v>0</v>
      </c>
    </row>
    <row r="20" spans="1:10" ht="20.25" customHeight="1">
      <c r="A20" s="466"/>
      <c r="B20" s="10" t="s">
        <v>605</v>
      </c>
      <c r="C20" s="40"/>
      <c r="D20" s="40"/>
      <c r="E20" s="40"/>
      <c r="F20" s="40"/>
      <c r="G20" s="40"/>
      <c r="H20" s="40"/>
      <c r="I20" s="40"/>
      <c r="J20" s="65">
        <f t="shared" si="0"/>
        <v>0</v>
      </c>
    </row>
    <row r="21" spans="1:10" ht="12.75">
      <c r="A21" s="472"/>
      <c r="B21" s="436" t="s">
        <v>602</v>
      </c>
      <c r="C21" s="40"/>
      <c r="D21" s="40"/>
      <c r="E21" s="40"/>
      <c r="F21" s="40"/>
      <c r="G21" s="40"/>
      <c r="H21" s="40"/>
      <c r="I21" s="40"/>
      <c r="J21" s="65">
        <f t="shared" si="0"/>
        <v>0</v>
      </c>
    </row>
    <row r="22" spans="1:10" ht="12.75">
      <c r="A22" s="473" t="s">
        <v>632</v>
      </c>
      <c r="B22" s="10" t="s">
        <v>633</v>
      </c>
      <c r="C22" s="40"/>
      <c r="D22" s="40"/>
      <c r="E22" s="40"/>
      <c r="F22" s="40"/>
      <c r="G22" s="40"/>
      <c r="H22" s="40"/>
      <c r="I22" s="40"/>
      <c r="J22" s="65">
        <f aca="true" t="shared" si="2" ref="J22:J29">SUM(C22:I22)</f>
        <v>0</v>
      </c>
    </row>
    <row r="23" spans="1:10" ht="12.75">
      <c r="A23" s="466"/>
      <c r="B23" s="436" t="s">
        <v>602</v>
      </c>
      <c r="C23" s="40"/>
      <c r="D23" s="40"/>
      <c r="E23" s="40"/>
      <c r="F23" s="40"/>
      <c r="G23" s="40"/>
      <c r="H23" s="40"/>
      <c r="I23" s="40"/>
      <c r="J23" s="65">
        <f t="shared" si="2"/>
        <v>0</v>
      </c>
    </row>
    <row r="24" spans="1:10" ht="12.75">
      <c r="A24" s="466" t="s">
        <v>634</v>
      </c>
      <c r="B24" s="16" t="s">
        <v>635</v>
      </c>
      <c r="C24" s="65">
        <f>C8+C9+C10+C22</f>
        <v>0</v>
      </c>
      <c r="D24" s="65">
        <f aca="true" t="shared" si="3" ref="D24:I24">D8+D9+D10+D22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0</v>
      </c>
      <c r="I24" s="65">
        <f t="shared" si="3"/>
        <v>0</v>
      </c>
      <c r="J24" s="65">
        <f t="shared" si="2"/>
        <v>0</v>
      </c>
    </row>
    <row r="25" spans="1:10" ht="13.5">
      <c r="A25" s="466"/>
      <c r="B25" s="439" t="s">
        <v>602</v>
      </c>
      <c r="C25" s="440">
        <f>C11+C23</f>
        <v>0</v>
      </c>
      <c r="D25" s="440">
        <f aca="true" t="shared" si="4" ref="D25:I25">D11+D23</f>
        <v>0</v>
      </c>
      <c r="E25" s="440">
        <f t="shared" si="4"/>
        <v>0</v>
      </c>
      <c r="F25" s="440">
        <f t="shared" si="4"/>
        <v>0</v>
      </c>
      <c r="G25" s="440">
        <f t="shared" si="4"/>
        <v>0</v>
      </c>
      <c r="H25" s="440">
        <f t="shared" si="4"/>
        <v>0</v>
      </c>
      <c r="I25" s="440">
        <f t="shared" si="4"/>
        <v>0</v>
      </c>
      <c r="J25" s="65">
        <f t="shared" si="2"/>
        <v>0</v>
      </c>
    </row>
    <row r="26" spans="1:10" ht="12.75">
      <c r="A26" s="466" t="s">
        <v>636</v>
      </c>
      <c r="B26" s="16" t="s">
        <v>618</v>
      </c>
      <c r="C26" s="65">
        <f>'R060201'!C18-'R060202'!C24</f>
        <v>0</v>
      </c>
      <c r="D26" s="65">
        <f>'R060201'!D18-'R060202'!D24</f>
        <v>0</v>
      </c>
      <c r="E26" s="65">
        <f>'R060201'!E18-'R060202'!E24</f>
        <v>0</v>
      </c>
      <c r="F26" s="65">
        <f>'R060201'!F18-'R060202'!F24</f>
        <v>0</v>
      </c>
      <c r="G26" s="65">
        <f>'R060201'!G18-'R060202'!G24</f>
        <v>0</v>
      </c>
      <c r="H26" s="65">
        <f>'R060201'!H18-'R060202'!H24</f>
        <v>0</v>
      </c>
      <c r="I26" s="65">
        <f>'R060201'!I18-'R060202'!I24</f>
        <v>0</v>
      </c>
      <c r="J26" s="65">
        <f t="shared" si="2"/>
        <v>0</v>
      </c>
    </row>
    <row r="27" spans="1:10" ht="12.75">
      <c r="A27" s="466"/>
      <c r="B27" s="439" t="s">
        <v>602</v>
      </c>
      <c r="C27" s="65">
        <f>'R060201'!C19-'R060202'!C25</f>
        <v>0</v>
      </c>
      <c r="D27" s="65">
        <f>'R060201'!D19-'R060202'!D25</f>
        <v>0</v>
      </c>
      <c r="E27" s="65">
        <f>'R060201'!E19-'R060202'!E25</f>
        <v>0</v>
      </c>
      <c r="F27" s="65">
        <f>'R060201'!F19-'R060202'!F25</f>
        <v>0</v>
      </c>
      <c r="G27" s="65">
        <f>'R060201'!G19-'R060202'!G25</f>
        <v>0</v>
      </c>
      <c r="H27" s="65">
        <f>'R060201'!H19-'R060202'!H25</f>
        <v>0</v>
      </c>
      <c r="I27" s="65">
        <f>'R060201'!I19-'R060202'!I25</f>
        <v>0</v>
      </c>
      <c r="J27" s="65">
        <f t="shared" si="2"/>
        <v>0</v>
      </c>
    </row>
    <row r="28" spans="1:10" ht="12.75">
      <c r="A28" s="466" t="s">
        <v>637</v>
      </c>
      <c r="B28" s="16" t="s">
        <v>619</v>
      </c>
      <c r="C28" s="65">
        <f>'R060201'!C18-'R060202'!C24</f>
        <v>0</v>
      </c>
      <c r="D28" s="65">
        <f>'R060201'!D18-'R060202'!D24</f>
        <v>0</v>
      </c>
      <c r="E28" s="65">
        <f>'R060201'!E18-'R060202'!E24</f>
        <v>0</v>
      </c>
      <c r="F28" s="65">
        <f>'R060201'!F18-'R060202'!F24</f>
        <v>0</v>
      </c>
      <c r="G28" s="65">
        <f>'R060201'!G18-'R060202'!G24</f>
        <v>0</v>
      </c>
      <c r="H28" s="65">
        <f>'R060201'!H18-'R060202'!H24</f>
        <v>0</v>
      </c>
      <c r="I28" s="65">
        <f>'R060201'!I18-'R060202'!I24</f>
        <v>0</v>
      </c>
      <c r="J28" s="65">
        <f t="shared" si="2"/>
        <v>0</v>
      </c>
    </row>
    <row r="29" spans="1:10" ht="16.5" customHeight="1">
      <c r="A29" s="466"/>
      <c r="B29" s="439" t="s">
        <v>602</v>
      </c>
      <c r="C29" s="440">
        <f>'R060201'!C19-'R060202'!C25</f>
        <v>0</v>
      </c>
      <c r="D29" s="440">
        <f>'R060201'!D19-'R060202'!D25</f>
        <v>0</v>
      </c>
      <c r="E29" s="440">
        <f>'R060201'!E19-'R060202'!E25</f>
        <v>0</v>
      </c>
      <c r="F29" s="440">
        <f>'R060201'!F19-'R060202'!F25</f>
        <v>0</v>
      </c>
      <c r="G29" s="440">
        <f>'R060201'!G19-'R060202'!G25</f>
        <v>0</v>
      </c>
      <c r="H29" s="440">
        <f>'R060201'!H19-'R060202'!H25</f>
        <v>0</v>
      </c>
      <c r="I29" s="440">
        <f>'R060201'!I19-'R060202'!I25</f>
        <v>0</v>
      </c>
      <c r="J29" s="440">
        <f t="shared" si="2"/>
        <v>0</v>
      </c>
    </row>
    <row r="30" spans="1:7" ht="12.75">
      <c r="A30" s="33"/>
      <c r="B30" s="29"/>
      <c r="C30" s="29"/>
      <c r="D30" s="1"/>
      <c r="E30" s="1"/>
      <c r="F30" s="1"/>
      <c r="G30" s="1"/>
    </row>
    <row r="31" spans="1:7" ht="12.75">
      <c r="A31" s="33"/>
      <c r="B31" s="29" t="s">
        <v>229</v>
      </c>
      <c r="C31" s="29"/>
      <c r="D31" s="1"/>
      <c r="E31" s="1"/>
      <c r="F31" s="1"/>
      <c r="G31" s="1"/>
    </row>
    <row r="32" spans="1:7" ht="12.75">
      <c r="A32" s="33"/>
      <c r="B32" s="29"/>
      <c r="C32" s="29"/>
      <c r="D32" s="1"/>
      <c r="E32" s="1"/>
      <c r="F32" s="1"/>
      <c r="G32" s="1"/>
    </row>
    <row r="33" spans="1:7" ht="12.75">
      <c r="A33" s="33"/>
      <c r="B33" s="29" t="s">
        <v>229</v>
      </c>
      <c r="C33" s="29"/>
      <c r="D33" s="1"/>
      <c r="E33" s="1"/>
      <c r="F33" s="1"/>
      <c r="G33" s="1"/>
    </row>
    <row r="39" ht="12.75">
      <c r="K39" s="474"/>
    </row>
  </sheetData>
  <sheetProtection password="C7AC" sheet="1"/>
  <mergeCells count="1">
    <mergeCell ref="C5:I5"/>
  </mergeCells>
  <dataValidations count="1">
    <dataValidation operator="greaterThanOrEqual" allowBlank="1" showInputMessage="1" showErrorMessage="1" sqref="C8:J29"/>
  </dataValidation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58.00390625" style="0" customWidth="1"/>
    <col min="3" max="10" width="12.28125" style="0" customWidth="1"/>
  </cols>
  <sheetData>
    <row r="1" s="1177" customFormat="1" ht="25.5" customHeight="1">
      <c r="B1" s="1223" t="s">
        <v>594</v>
      </c>
    </row>
    <row r="2" spans="1:10" ht="12.75" customHeight="1">
      <c r="A2" s="995"/>
      <c r="B2" s="1036" t="s">
        <v>169</v>
      </c>
      <c r="C2" s="1027"/>
      <c r="D2" s="1027"/>
      <c r="E2" s="1027"/>
      <c r="F2" s="1027"/>
      <c r="G2" s="1027"/>
      <c r="H2" s="1027"/>
      <c r="I2" s="1027"/>
      <c r="J2" s="1027"/>
    </row>
    <row r="3" spans="1:10" ht="12.75">
      <c r="A3" s="992"/>
      <c r="B3" s="993"/>
      <c r="C3" s="876"/>
      <c r="D3" s="994"/>
      <c r="E3" s="876"/>
      <c r="F3" s="876"/>
      <c r="G3" s="992"/>
      <c r="H3" s="876"/>
      <c r="I3" s="1028" t="s">
        <v>224</v>
      </c>
      <c r="J3" s="1028"/>
    </row>
    <row r="4" spans="1:10" ht="12.75">
      <c r="A4" s="1595"/>
      <c r="B4" s="1616" t="s">
        <v>595</v>
      </c>
      <c r="C4" s="1591" t="s">
        <v>596</v>
      </c>
      <c r="D4" s="1592"/>
      <c r="E4" s="1592"/>
      <c r="F4" s="1592"/>
      <c r="G4" s="1592"/>
      <c r="H4" s="1592"/>
      <c r="I4" s="1593"/>
      <c r="J4" s="1595" t="s">
        <v>226</v>
      </c>
    </row>
    <row r="5" spans="1:10" ht="12.75">
      <c r="A5" s="1595"/>
      <c r="B5" s="1616"/>
      <c r="C5" s="974" t="s">
        <v>597</v>
      </c>
      <c r="D5" s="974" t="s">
        <v>598</v>
      </c>
      <c r="E5" s="974" t="s">
        <v>599</v>
      </c>
      <c r="F5" s="974" t="s">
        <v>591</v>
      </c>
      <c r="G5" s="974" t="s">
        <v>592</v>
      </c>
      <c r="H5" s="974" t="s">
        <v>600</v>
      </c>
      <c r="I5" s="974" t="s">
        <v>601</v>
      </c>
      <c r="J5" s="1595"/>
    </row>
    <row r="6" spans="1:10" ht="12.75">
      <c r="A6" s="1595"/>
      <c r="B6" s="986">
        <v>1</v>
      </c>
      <c r="C6" s="756">
        <v>2</v>
      </c>
      <c r="D6" s="756">
        <v>3</v>
      </c>
      <c r="E6" s="756">
        <v>4</v>
      </c>
      <c r="F6" s="756">
        <v>5</v>
      </c>
      <c r="G6" s="756">
        <v>6</v>
      </c>
      <c r="H6" s="756">
        <v>7</v>
      </c>
      <c r="I6" s="756">
        <v>8</v>
      </c>
      <c r="J6" s="756">
        <v>9</v>
      </c>
    </row>
    <row r="7" spans="1:10" ht="12.75">
      <c r="A7" s="1595"/>
      <c r="B7" s="986" t="s">
        <v>262</v>
      </c>
      <c r="C7" s="987"/>
      <c r="D7" s="987"/>
      <c r="E7" s="988"/>
      <c r="F7" s="988"/>
      <c r="G7" s="988"/>
      <c r="H7" s="988"/>
      <c r="I7" s="988"/>
      <c r="J7" s="987"/>
    </row>
    <row r="8" spans="1:10" ht="12.75">
      <c r="A8" s="981">
        <v>7</v>
      </c>
      <c r="B8" s="982" t="s">
        <v>157</v>
      </c>
      <c r="C8" s="670"/>
      <c r="D8" s="670"/>
      <c r="E8" s="670"/>
      <c r="F8" s="670"/>
      <c r="G8" s="670"/>
      <c r="H8" s="670"/>
      <c r="I8" s="670"/>
      <c r="J8" s="989">
        <f>SUM(C8:I8)</f>
        <v>0</v>
      </c>
    </row>
    <row r="9" spans="1:10" ht="12.75">
      <c r="A9" s="981">
        <v>8</v>
      </c>
      <c r="B9" s="982" t="s">
        <v>158</v>
      </c>
      <c r="C9" s="670"/>
      <c r="D9" s="670"/>
      <c r="E9" s="670"/>
      <c r="F9" s="670"/>
      <c r="G9" s="670"/>
      <c r="H9" s="670"/>
      <c r="I9" s="670"/>
      <c r="J9" s="989">
        <f>SUM(C9:I9)</f>
        <v>0</v>
      </c>
    </row>
    <row r="10" spans="1:10" ht="12.75">
      <c r="A10" s="1619">
        <v>9</v>
      </c>
      <c r="B10" s="982" t="s">
        <v>159</v>
      </c>
      <c r="C10" s="996">
        <f aca="true" t="shared" si="0" ref="C10:E11">C12+C14+C16+C18+C20</f>
        <v>0</v>
      </c>
      <c r="D10" s="996">
        <f t="shared" si="0"/>
        <v>0</v>
      </c>
      <c r="E10" s="996">
        <f t="shared" si="0"/>
        <v>0</v>
      </c>
      <c r="F10" s="996">
        <f aca="true" t="shared" si="1" ref="F10:I11">F12+F14+F16+F18+F20</f>
        <v>0</v>
      </c>
      <c r="G10" s="996">
        <f t="shared" si="1"/>
        <v>0</v>
      </c>
      <c r="H10" s="996">
        <f t="shared" si="1"/>
        <v>0</v>
      </c>
      <c r="I10" s="996">
        <f t="shared" si="1"/>
        <v>0</v>
      </c>
      <c r="J10" s="989">
        <f>SUM(C10:I10)</f>
        <v>0</v>
      </c>
    </row>
    <row r="11" spans="1:10" ht="12.75">
      <c r="A11" s="1620"/>
      <c r="B11" s="983" t="s">
        <v>99</v>
      </c>
      <c r="C11" s="996">
        <f t="shared" si="0"/>
        <v>0</v>
      </c>
      <c r="D11" s="996">
        <f t="shared" si="0"/>
        <v>0</v>
      </c>
      <c r="E11" s="996">
        <f t="shared" si="0"/>
        <v>0</v>
      </c>
      <c r="F11" s="996">
        <f t="shared" si="1"/>
        <v>0</v>
      </c>
      <c r="G11" s="996">
        <f t="shared" si="1"/>
        <v>0</v>
      </c>
      <c r="H11" s="996">
        <f t="shared" si="1"/>
        <v>0</v>
      </c>
      <c r="I11" s="996">
        <f t="shared" si="1"/>
        <v>0</v>
      </c>
      <c r="J11" s="989">
        <f>SUM(C11:I11)</f>
        <v>0</v>
      </c>
    </row>
    <row r="12" spans="1:10" ht="12.75">
      <c r="A12" s="1620"/>
      <c r="B12" s="982" t="s">
        <v>170</v>
      </c>
      <c r="C12" s="670"/>
      <c r="D12" s="670"/>
      <c r="E12" s="670"/>
      <c r="F12" s="670"/>
      <c r="G12" s="670"/>
      <c r="H12" s="670"/>
      <c r="I12" s="670"/>
      <c r="J12" s="989">
        <f aca="true" t="shared" si="2" ref="J12:J35">SUM(C12:I12)</f>
        <v>0</v>
      </c>
    </row>
    <row r="13" spans="1:10" ht="12.75">
      <c r="A13" s="1620"/>
      <c r="B13" s="983" t="s">
        <v>99</v>
      </c>
      <c r="C13" s="670"/>
      <c r="D13" s="670"/>
      <c r="E13" s="670"/>
      <c r="F13" s="670"/>
      <c r="G13" s="670"/>
      <c r="H13" s="670"/>
      <c r="I13" s="670"/>
      <c r="J13" s="989">
        <f t="shared" si="2"/>
        <v>0</v>
      </c>
    </row>
    <row r="14" spans="1:10" ht="12.75">
      <c r="A14" s="1620"/>
      <c r="B14" s="982" t="s">
        <v>127</v>
      </c>
      <c r="C14" s="670"/>
      <c r="D14" s="670"/>
      <c r="E14" s="670"/>
      <c r="F14" s="670"/>
      <c r="G14" s="670"/>
      <c r="H14" s="670"/>
      <c r="I14" s="670"/>
      <c r="J14" s="989">
        <f t="shared" si="2"/>
        <v>0</v>
      </c>
    </row>
    <row r="15" spans="1:10" ht="12.75">
      <c r="A15" s="1620"/>
      <c r="B15" s="983" t="s">
        <v>99</v>
      </c>
      <c r="C15" s="670"/>
      <c r="D15" s="670"/>
      <c r="E15" s="670"/>
      <c r="F15" s="670"/>
      <c r="G15" s="670"/>
      <c r="H15" s="670"/>
      <c r="I15" s="670"/>
      <c r="J15" s="989">
        <f t="shared" si="2"/>
        <v>0</v>
      </c>
    </row>
    <row r="16" spans="1:10" ht="12.75">
      <c r="A16" s="1620"/>
      <c r="B16" s="982" t="s">
        <v>975</v>
      </c>
      <c r="C16" s="670"/>
      <c r="D16" s="670"/>
      <c r="E16" s="670"/>
      <c r="F16" s="670"/>
      <c r="G16" s="670"/>
      <c r="H16" s="670"/>
      <c r="I16" s="670"/>
      <c r="J16" s="989">
        <f t="shared" si="2"/>
        <v>0</v>
      </c>
    </row>
    <row r="17" spans="1:10" ht="12.75">
      <c r="A17" s="1620"/>
      <c r="B17" s="983" t="s">
        <v>99</v>
      </c>
      <c r="C17" s="670"/>
      <c r="D17" s="670"/>
      <c r="E17" s="670"/>
      <c r="F17" s="670"/>
      <c r="G17" s="670"/>
      <c r="H17" s="670"/>
      <c r="I17" s="670"/>
      <c r="J17" s="989">
        <f t="shared" si="2"/>
        <v>0</v>
      </c>
    </row>
    <row r="18" spans="1:10" ht="12.75">
      <c r="A18" s="1620"/>
      <c r="B18" s="982" t="s">
        <v>110</v>
      </c>
      <c r="C18" s="670"/>
      <c r="D18" s="670"/>
      <c r="E18" s="670"/>
      <c r="F18" s="670"/>
      <c r="G18" s="670"/>
      <c r="H18" s="670"/>
      <c r="I18" s="670"/>
      <c r="J18" s="989">
        <f t="shared" si="2"/>
        <v>0</v>
      </c>
    </row>
    <row r="19" spans="1:10" ht="12.75">
      <c r="A19" s="1620"/>
      <c r="B19" s="983" t="s">
        <v>101</v>
      </c>
      <c r="C19" s="670"/>
      <c r="D19" s="670"/>
      <c r="E19" s="670"/>
      <c r="F19" s="670"/>
      <c r="G19" s="670"/>
      <c r="H19" s="670"/>
      <c r="I19" s="670"/>
      <c r="J19" s="989">
        <f t="shared" si="2"/>
        <v>0</v>
      </c>
    </row>
    <row r="20" spans="1:10" ht="12.75">
      <c r="A20" s="1620"/>
      <c r="B20" s="982" t="s">
        <v>976</v>
      </c>
      <c r="C20" s="670"/>
      <c r="D20" s="670"/>
      <c r="E20" s="670"/>
      <c r="F20" s="670"/>
      <c r="G20" s="670"/>
      <c r="H20" s="670"/>
      <c r="I20" s="670"/>
      <c r="J20" s="989">
        <f t="shared" si="2"/>
        <v>0</v>
      </c>
    </row>
    <row r="21" spans="1:10" ht="12.75">
      <c r="A21" s="1621"/>
      <c r="B21" s="983" t="s">
        <v>101</v>
      </c>
      <c r="C21" s="670"/>
      <c r="D21" s="670"/>
      <c r="E21" s="670"/>
      <c r="F21" s="670"/>
      <c r="G21" s="670"/>
      <c r="H21" s="670"/>
      <c r="I21" s="670"/>
      <c r="J21" s="989">
        <f t="shared" si="2"/>
        <v>0</v>
      </c>
    </row>
    <row r="22" spans="1:10" ht="25.5">
      <c r="A22" s="1619">
        <v>10</v>
      </c>
      <c r="B22" s="982" t="s">
        <v>162</v>
      </c>
      <c r="C22" s="1037">
        <f aca="true" t="shared" si="3" ref="C22:E23">C24+C26</f>
        <v>0</v>
      </c>
      <c r="D22" s="1037">
        <f t="shared" si="3"/>
        <v>0</v>
      </c>
      <c r="E22" s="1037">
        <f t="shared" si="3"/>
        <v>0</v>
      </c>
      <c r="F22" s="1037">
        <f aca="true" t="shared" si="4" ref="F22:I23">F24+F26</f>
        <v>0</v>
      </c>
      <c r="G22" s="1037">
        <f t="shared" si="4"/>
        <v>0</v>
      </c>
      <c r="H22" s="1037">
        <f t="shared" si="4"/>
        <v>0</v>
      </c>
      <c r="I22" s="1037">
        <f t="shared" si="4"/>
        <v>0</v>
      </c>
      <c r="J22" s="989">
        <f t="shared" si="2"/>
        <v>0</v>
      </c>
    </row>
    <row r="23" spans="1:10" ht="12.75">
      <c r="A23" s="1620"/>
      <c r="B23" s="983" t="s">
        <v>101</v>
      </c>
      <c r="C23" s="1037">
        <f t="shared" si="3"/>
        <v>0</v>
      </c>
      <c r="D23" s="1037">
        <f t="shared" si="3"/>
        <v>0</v>
      </c>
      <c r="E23" s="1037">
        <f t="shared" si="3"/>
        <v>0</v>
      </c>
      <c r="F23" s="1037">
        <f t="shared" si="4"/>
        <v>0</v>
      </c>
      <c r="G23" s="1037">
        <f t="shared" si="4"/>
        <v>0</v>
      </c>
      <c r="H23" s="1037">
        <f t="shared" si="4"/>
        <v>0</v>
      </c>
      <c r="I23" s="1037">
        <f t="shared" si="4"/>
        <v>0</v>
      </c>
      <c r="J23" s="989">
        <f t="shared" si="2"/>
        <v>0</v>
      </c>
    </row>
    <row r="24" spans="1:10" ht="25.5">
      <c r="A24" s="1620"/>
      <c r="B24" s="982" t="s">
        <v>163</v>
      </c>
      <c r="C24" s="784"/>
      <c r="D24" s="784"/>
      <c r="E24" s="784"/>
      <c r="F24" s="784"/>
      <c r="G24" s="784"/>
      <c r="H24" s="784"/>
      <c r="I24" s="784"/>
      <c r="J24" s="989">
        <f t="shared" si="2"/>
        <v>0</v>
      </c>
    </row>
    <row r="25" spans="1:10" ht="12.75">
      <c r="A25" s="1620"/>
      <c r="B25" s="983" t="s">
        <v>164</v>
      </c>
      <c r="C25" s="784"/>
      <c r="D25" s="784"/>
      <c r="E25" s="784"/>
      <c r="F25" s="784"/>
      <c r="G25" s="784"/>
      <c r="H25" s="784"/>
      <c r="I25" s="784"/>
      <c r="J25" s="989">
        <f t="shared" si="2"/>
        <v>0</v>
      </c>
    </row>
    <row r="26" spans="1:10" ht="25.5">
      <c r="A26" s="1620"/>
      <c r="B26" s="982" t="s">
        <v>165</v>
      </c>
      <c r="C26" s="784"/>
      <c r="D26" s="784"/>
      <c r="E26" s="784"/>
      <c r="F26" s="784"/>
      <c r="G26" s="784"/>
      <c r="H26" s="784"/>
      <c r="I26" s="784"/>
      <c r="J26" s="989">
        <f t="shared" si="2"/>
        <v>0</v>
      </c>
    </row>
    <row r="27" spans="1:10" ht="12.75">
      <c r="A27" s="1621"/>
      <c r="B27" s="983" t="s">
        <v>101</v>
      </c>
      <c r="C27" s="784"/>
      <c r="D27" s="784"/>
      <c r="E27" s="784"/>
      <c r="F27" s="784"/>
      <c r="G27" s="784"/>
      <c r="H27" s="784"/>
      <c r="I27" s="784"/>
      <c r="J27" s="989">
        <f t="shared" si="2"/>
        <v>0</v>
      </c>
    </row>
    <row r="28" spans="1:10" ht="12.75">
      <c r="A28" s="1614">
        <v>11</v>
      </c>
      <c r="B28" s="982" t="s">
        <v>633</v>
      </c>
      <c r="C28" s="670"/>
      <c r="D28" s="670"/>
      <c r="E28" s="670"/>
      <c r="F28" s="670"/>
      <c r="G28" s="670"/>
      <c r="H28" s="670"/>
      <c r="I28" s="670"/>
      <c r="J28" s="989">
        <f t="shared" si="2"/>
        <v>0</v>
      </c>
    </row>
    <row r="29" spans="1:10" ht="12.75">
      <c r="A29" s="1614"/>
      <c r="B29" s="983" t="s">
        <v>99</v>
      </c>
      <c r="C29" s="670"/>
      <c r="D29" s="670"/>
      <c r="E29" s="670"/>
      <c r="F29" s="670"/>
      <c r="G29" s="670"/>
      <c r="H29" s="670"/>
      <c r="I29" s="670"/>
      <c r="J29" s="989">
        <f t="shared" si="2"/>
        <v>0</v>
      </c>
    </row>
    <row r="30" spans="1:10" ht="12.75">
      <c r="A30" s="1615">
        <v>12</v>
      </c>
      <c r="B30" s="990" t="s">
        <v>635</v>
      </c>
      <c r="C30" s="989">
        <f>C8+C9+C10+C22+C28</f>
        <v>0</v>
      </c>
      <c r="D30" s="989">
        <f aca="true" t="shared" si="5" ref="D30:I30">D8+D9+D10+D22+D28</f>
        <v>0</v>
      </c>
      <c r="E30" s="989">
        <f t="shared" si="5"/>
        <v>0</v>
      </c>
      <c r="F30" s="989">
        <f t="shared" si="5"/>
        <v>0</v>
      </c>
      <c r="G30" s="989">
        <f t="shared" si="5"/>
        <v>0</v>
      </c>
      <c r="H30" s="989">
        <f t="shared" si="5"/>
        <v>0</v>
      </c>
      <c r="I30" s="989">
        <f t="shared" si="5"/>
        <v>0</v>
      </c>
      <c r="J30" s="989">
        <f t="shared" si="2"/>
        <v>0</v>
      </c>
    </row>
    <row r="31" spans="1:10" ht="12.75">
      <c r="A31" s="1615"/>
      <c r="B31" s="991" t="s">
        <v>99</v>
      </c>
      <c r="C31" s="989">
        <f>C11+C23+C29</f>
        <v>0</v>
      </c>
      <c r="D31" s="989">
        <f aca="true" t="shared" si="6" ref="D31:I31">D11+D23+D29</f>
        <v>0</v>
      </c>
      <c r="E31" s="989">
        <f t="shared" si="6"/>
        <v>0</v>
      </c>
      <c r="F31" s="989">
        <f t="shared" si="6"/>
        <v>0</v>
      </c>
      <c r="G31" s="989">
        <f t="shared" si="6"/>
        <v>0</v>
      </c>
      <c r="H31" s="989">
        <f t="shared" si="6"/>
        <v>0</v>
      </c>
      <c r="I31" s="989">
        <f t="shared" si="6"/>
        <v>0</v>
      </c>
      <c r="J31" s="989">
        <f t="shared" si="2"/>
        <v>0</v>
      </c>
    </row>
    <row r="32" spans="1:10" ht="12.75">
      <c r="A32" s="1615">
        <v>13</v>
      </c>
      <c r="B32" s="990" t="s">
        <v>618</v>
      </c>
      <c r="C32" s="989">
        <f>'R060201i'!C18-C30</f>
        <v>0</v>
      </c>
      <c r="D32" s="989">
        <f>'R060201i'!D18-D30</f>
        <v>0</v>
      </c>
      <c r="E32" s="989">
        <f>'R060201i'!E18-E30</f>
        <v>0</v>
      </c>
      <c r="F32" s="989">
        <f>'R060201i'!F18-F30</f>
        <v>0</v>
      </c>
      <c r="G32" s="989">
        <f>'R060201i'!G18-G30</f>
        <v>0</v>
      </c>
      <c r="H32" s="989">
        <f>'R060201i'!H18-H30</f>
        <v>0</v>
      </c>
      <c r="I32" s="989">
        <f>'R060201i'!I18-I30</f>
        <v>0</v>
      </c>
      <c r="J32" s="989">
        <f t="shared" si="2"/>
        <v>0</v>
      </c>
    </row>
    <row r="33" spans="1:10" ht="12.75">
      <c r="A33" s="1615"/>
      <c r="B33" s="991" t="s">
        <v>101</v>
      </c>
      <c r="C33" s="989">
        <f>'R060201i'!C19-C31</f>
        <v>0</v>
      </c>
      <c r="D33" s="989">
        <f>'R060201i'!D19-D31</f>
        <v>0</v>
      </c>
      <c r="E33" s="989">
        <f>'R060201i'!E19-E31</f>
        <v>0</v>
      </c>
      <c r="F33" s="989">
        <f>'R060201i'!F19-F31</f>
        <v>0</v>
      </c>
      <c r="G33" s="989">
        <f>'R060201i'!G19-G31</f>
        <v>0</v>
      </c>
      <c r="H33" s="989">
        <f>'R060201i'!H19-H31</f>
        <v>0</v>
      </c>
      <c r="I33" s="989">
        <f>'R060201i'!I19-I31</f>
        <v>0</v>
      </c>
      <c r="J33" s="989">
        <f t="shared" si="2"/>
        <v>0</v>
      </c>
    </row>
    <row r="34" spans="1:10" ht="12.75">
      <c r="A34" s="1615">
        <v>14</v>
      </c>
      <c r="B34" s="990" t="s">
        <v>619</v>
      </c>
      <c r="C34" s="989">
        <f>'R060201i'!C18-C30</f>
        <v>0</v>
      </c>
      <c r="D34" s="989">
        <f>'R060201i'!D18-D30</f>
        <v>0</v>
      </c>
      <c r="E34" s="989">
        <f>'R060201i'!E18-E30</f>
        <v>0</v>
      </c>
      <c r="F34" s="989">
        <f>'R060201i'!F18-F30</f>
        <v>0</v>
      </c>
      <c r="G34" s="989">
        <f>'R060201i'!G18-G30</f>
        <v>0</v>
      </c>
      <c r="H34" s="989">
        <f>'R060201i'!H18-H30</f>
        <v>0</v>
      </c>
      <c r="I34" s="989">
        <f>'R060201i'!I18-I30</f>
        <v>0</v>
      </c>
      <c r="J34" s="989">
        <f t="shared" si="2"/>
        <v>0</v>
      </c>
    </row>
    <row r="35" spans="1:10" ht="12.75">
      <c r="A35" s="1615"/>
      <c r="B35" s="991" t="s">
        <v>99</v>
      </c>
      <c r="C35" s="989">
        <f>'R060201i'!C19-C31</f>
        <v>0</v>
      </c>
      <c r="D35" s="989">
        <f>'R060201i'!D19-D31</f>
        <v>0</v>
      </c>
      <c r="E35" s="989">
        <f>'R060201i'!E19-E31</f>
        <v>0</v>
      </c>
      <c r="F35" s="989">
        <f>'R060201i'!F19-F31</f>
        <v>0</v>
      </c>
      <c r="G35" s="989">
        <f>'R060201i'!G19-G31</f>
        <v>0</v>
      </c>
      <c r="H35" s="989">
        <f>'R060201i'!H19-H31</f>
        <v>0</v>
      </c>
      <c r="I35" s="989">
        <f>'R060201i'!I19-I31</f>
        <v>0</v>
      </c>
      <c r="J35" s="989">
        <f t="shared" si="2"/>
        <v>0</v>
      </c>
    </row>
    <row r="37" ht="12.75">
      <c r="B37" s="29" t="s">
        <v>229</v>
      </c>
    </row>
    <row r="38" ht="12.75">
      <c r="B38" s="29"/>
    </row>
    <row r="39" ht="12.75">
      <c r="B39" s="29" t="s">
        <v>229</v>
      </c>
    </row>
  </sheetData>
  <sheetProtection password="C7AC" sheet="1"/>
  <mergeCells count="10">
    <mergeCell ref="A4:A7"/>
    <mergeCell ref="B4:B5"/>
    <mergeCell ref="C4:I4"/>
    <mergeCell ref="J4:J5"/>
    <mergeCell ref="A32:A33"/>
    <mergeCell ref="A34:A35"/>
    <mergeCell ref="A10:A21"/>
    <mergeCell ref="A22:A27"/>
    <mergeCell ref="A28:A29"/>
    <mergeCell ref="A30:A31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4" sqref="C14:C15"/>
    </sheetView>
  </sheetViews>
  <sheetFormatPr defaultColWidth="9.140625" defaultRowHeight="12.75"/>
  <cols>
    <col min="1" max="1" width="6.28125" style="194" customWidth="1"/>
    <col min="2" max="2" width="93.00390625" style="71" customWidth="1"/>
    <col min="3" max="3" width="14.421875" style="71" customWidth="1"/>
    <col min="4" max="4" width="17.00390625" style="71" bestFit="1" customWidth="1"/>
    <col min="5" max="16384" width="9.140625" style="71" customWidth="1"/>
  </cols>
  <sheetData>
    <row r="1" spans="2:3" ht="12.75">
      <c r="B1" s="295" t="s">
        <v>648</v>
      </c>
      <c r="C1" s="255" t="s">
        <v>223</v>
      </c>
    </row>
    <row r="2" ht="12.75">
      <c r="B2" s="68" t="s">
        <v>797</v>
      </c>
    </row>
    <row r="3" ht="15" customHeight="1" thickBot="1">
      <c r="B3" s="67" t="s">
        <v>224</v>
      </c>
    </row>
    <row r="4" spans="1:4" ht="12.75">
      <c r="A4" s="475" t="s">
        <v>230</v>
      </c>
      <c r="B4" s="476" t="s">
        <v>595</v>
      </c>
      <c r="C4" s="477" t="s">
        <v>564</v>
      </c>
      <c r="D4" s="778" t="s">
        <v>171</v>
      </c>
    </row>
    <row r="5" spans="1:4" ht="12.75">
      <c r="A5" s="478"/>
      <c r="B5" s="479">
        <v>1</v>
      </c>
      <c r="C5" s="480">
        <v>2</v>
      </c>
      <c r="D5" s="779">
        <v>3</v>
      </c>
    </row>
    <row r="6" spans="1:4" ht="12.75">
      <c r="A6" s="290">
        <v>1</v>
      </c>
      <c r="B6" s="468" t="s">
        <v>639</v>
      </c>
      <c r="C6" s="468">
        <f>C7+C8</f>
        <v>0</v>
      </c>
      <c r="D6" s="468">
        <f>D7+D8</f>
        <v>0</v>
      </c>
    </row>
    <row r="7" spans="1:4" ht="12.75">
      <c r="A7" s="290" t="s">
        <v>239</v>
      </c>
      <c r="B7" s="483" t="s">
        <v>641</v>
      </c>
      <c r="C7" s="41"/>
      <c r="D7" s="41"/>
    </row>
    <row r="8" spans="1:4" ht="12.75">
      <c r="A8" s="290" t="s">
        <v>240</v>
      </c>
      <c r="B8" s="483" t="s">
        <v>640</v>
      </c>
      <c r="C8" s="41"/>
      <c r="D8" s="41"/>
    </row>
    <row r="9" spans="1:4" ht="12.75">
      <c r="A9" s="290">
        <v>2</v>
      </c>
      <c r="B9" s="481" t="s">
        <v>642</v>
      </c>
      <c r="C9" s="482"/>
      <c r="D9" s="482"/>
    </row>
    <row r="10" spans="1:4" ht="12.75">
      <c r="A10" s="290">
        <v>3</v>
      </c>
      <c r="B10" s="481" t="s">
        <v>643</v>
      </c>
      <c r="C10" s="482"/>
      <c r="D10" s="482"/>
    </row>
    <row r="11" spans="1:4" ht="12.75">
      <c r="A11" s="290">
        <v>4</v>
      </c>
      <c r="B11" s="10" t="s">
        <v>644</v>
      </c>
      <c r="C11" s="482"/>
      <c r="D11" s="482"/>
    </row>
    <row r="12" spans="1:4" ht="12.75">
      <c r="A12" s="290">
        <v>5</v>
      </c>
      <c r="B12" s="10" t="s">
        <v>645</v>
      </c>
      <c r="C12" s="41"/>
      <c r="D12" s="41"/>
    </row>
    <row r="13" spans="1:4" ht="12.75">
      <c r="A13" s="290">
        <v>6</v>
      </c>
      <c r="B13" s="468" t="s">
        <v>646</v>
      </c>
      <c r="C13" s="484">
        <f>C14+C15</f>
        <v>0</v>
      </c>
      <c r="D13" s="484">
        <f>D14+D15</f>
        <v>0</v>
      </c>
    </row>
    <row r="14" spans="1:4" ht="12.75">
      <c r="A14" s="290" t="s">
        <v>239</v>
      </c>
      <c r="B14" s="483" t="s">
        <v>647</v>
      </c>
      <c r="C14" s="41"/>
      <c r="D14" s="41"/>
    </row>
    <row r="15" spans="1:4" ht="13.5" thickBot="1">
      <c r="A15" s="293" t="s">
        <v>240</v>
      </c>
      <c r="B15" s="485" t="s">
        <v>640</v>
      </c>
      <c r="C15" s="486"/>
      <c r="D15" s="41"/>
    </row>
    <row r="16" spans="1:7" ht="12.75">
      <c r="A16" s="33"/>
      <c r="B16" s="29"/>
      <c r="C16" s="29"/>
      <c r="D16" s="1"/>
      <c r="E16" s="1"/>
      <c r="F16" s="1"/>
      <c r="G16" s="1"/>
    </row>
    <row r="17" spans="1:7" ht="12.75">
      <c r="A17" s="33"/>
      <c r="B17" s="29" t="s">
        <v>229</v>
      </c>
      <c r="C17" s="29"/>
      <c r="D17" s="1"/>
      <c r="E17" s="1"/>
      <c r="F17" s="1"/>
      <c r="G17" s="1"/>
    </row>
    <row r="18" spans="1:7" ht="12.75">
      <c r="A18" s="33"/>
      <c r="B18" s="29"/>
      <c r="C18" s="29"/>
      <c r="D18" s="1"/>
      <c r="E18" s="1"/>
      <c r="F18" s="1"/>
      <c r="G18" s="1"/>
    </row>
    <row r="19" spans="1:7" ht="12.75">
      <c r="A19" s="33"/>
      <c r="B19" s="29" t="s">
        <v>229</v>
      </c>
      <c r="C19" s="29"/>
      <c r="D19" s="1"/>
      <c r="E19" s="1"/>
      <c r="F19" s="1"/>
      <c r="G19" s="1"/>
    </row>
  </sheetData>
  <sheetProtection password="C7AC" sheet="1"/>
  <conditionalFormatting sqref="D9">
    <cfRule type="cellIs" priority="4" dxfId="0" operator="notEqual" stopIfTrue="1">
      <formula>RECOTHERL</formula>
    </cfRule>
  </conditionalFormatting>
  <conditionalFormatting sqref="D9">
    <cfRule type="cellIs" priority="3" dxfId="0" operator="notEqual" stopIfTrue="1">
      <formula>RECOTHERL</formula>
    </cfRule>
  </conditionalFormatting>
  <conditionalFormatting sqref="C9">
    <cfRule type="cellIs" priority="2" dxfId="0" operator="notEqual" stopIfTrue="1">
      <formula>RECOTHERL</formula>
    </cfRule>
  </conditionalFormatting>
  <conditionalFormatting sqref="C9">
    <cfRule type="cellIs" priority="1" dxfId="0" operator="notEqual" stopIfTrue="1">
      <formula>RECOTHERL</formula>
    </cfRule>
  </conditionalFormatting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0" zoomScaleNormal="85" zoomScaleSheetLayoutView="80" zoomScalePageLayoutView="0" workbookViewId="0" topLeftCell="A1">
      <selection activeCell="C28" sqref="C28"/>
    </sheetView>
  </sheetViews>
  <sheetFormatPr defaultColWidth="9.140625" defaultRowHeight="12.75"/>
  <cols>
    <col min="1" max="1" width="4.28125" style="830" customWidth="1"/>
    <col min="2" max="2" width="49.28125" style="814" customWidth="1"/>
    <col min="3" max="10" width="12.28125" style="814" customWidth="1"/>
    <col min="11" max="12" width="16.421875" style="814" customWidth="1"/>
    <col min="13" max="14" width="12.28125" style="814" customWidth="1"/>
    <col min="15" max="16384" width="9.140625" style="814" customWidth="1"/>
  </cols>
  <sheetData>
    <row r="1" spans="1:14" s="1226" customFormat="1" ht="12.75">
      <c r="A1" s="1224"/>
      <c r="B1" s="1225" t="s">
        <v>791</v>
      </c>
      <c r="C1" s="1224"/>
      <c r="D1" s="1224"/>
      <c r="E1" s="1224"/>
      <c r="F1" s="1224"/>
      <c r="G1" s="1224"/>
      <c r="H1" s="1224"/>
      <c r="I1" s="1224"/>
      <c r="J1" s="1224"/>
      <c r="K1" s="1224"/>
      <c r="L1" s="1217" t="s">
        <v>223</v>
      </c>
      <c r="M1" s="1217"/>
      <c r="N1" s="1217"/>
    </row>
    <row r="2" spans="1:14" s="808" customFormat="1" ht="12.75">
      <c r="A2" s="807"/>
      <c r="B2" s="809" t="s">
        <v>23</v>
      </c>
      <c r="C2" s="810"/>
      <c r="D2" s="810"/>
      <c r="E2" s="810"/>
      <c r="F2" s="810"/>
      <c r="G2" s="810"/>
      <c r="H2" s="810"/>
      <c r="I2" s="810"/>
      <c r="J2" s="810"/>
      <c r="K2" s="810"/>
      <c r="L2" s="811"/>
      <c r="M2" s="811"/>
      <c r="N2" s="811"/>
    </row>
    <row r="3" spans="1:14" s="808" customFormat="1" ht="12.75">
      <c r="A3" s="812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13" t="s">
        <v>427</v>
      </c>
      <c r="M3" s="813"/>
      <c r="N3" s="813"/>
    </row>
    <row r="4" spans="1:14" ht="30" customHeight="1">
      <c r="A4" s="1043" t="s">
        <v>230</v>
      </c>
      <c r="B4" s="1043" t="s">
        <v>595</v>
      </c>
      <c r="C4" s="1043" t="s">
        <v>649</v>
      </c>
      <c r="D4" s="815"/>
      <c r="E4" s="815"/>
      <c r="F4" s="815"/>
      <c r="G4" s="1043" t="s">
        <v>650</v>
      </c>
      <c r="H4" s="815"/>
      <c r="I4" s="815"/>
      <c r="J4" s="815"/>
      <c r="K4" s="817" t="s">
        <v>651</v>
      </c>
      <c r="L4" s="817" t="s">
        <v>652</v>
      </c>
      <c r="M4" s="817"/>
      <c r="N4" s="817"/>
    </row>
    <row r="5" spans="1:14" s="835" customFormat="1" ht="51">
      <c r="A5" s="832"/>
      <c r="B5" s="832"/>
      <c r="C5" s="833" t="s">
        <v>226</v>
      </c>
      <c r="D5" s="836" t="s">
        <v>173</v>
      </c>
      <c r="E5" s="833" t="s">
        <v>92</v>
      </c>
      <c r="F5" s="833" t="s">
        <v>172</v>
      </c>
      <c r="G5" s="833" t="s">
        <v>226</v>
      </c>
      <c r="H5" s="833" t="s">
        <v>173</v>
      </c>
      <c r="I5" s="833" t="s">
        <v>92</v>
      </c>
      <c r="J5" s="833" t="s">
        <v>172</v>
      </c>
      <c r="K5" s="834" t="s">
        <v>226</v>
      </c>
      <c r="L5" s="834" t="s">
        <v>173</v>
      </c>
      <c r="M5" s="834" t="s">
        <v>92</v>
      </c>
      <c r="N5" s="834" t="s">
        <v>172</v>
      </c>
    </row>
    <row r="6" spans="1:14" ht="12.75">
      <c r="A6" s="1044"/>
      <c r="B6" s="815"/>
      <c r="C6" s="815"/>
      <c r="D6" s="816"/>
      <c r="E6" s="816"/>
      <c r="F6" s="816"/>
      <c r="G6" s="815"/>
      <c r="H6" s="816"/>
      <c r="I6" s="816"/>
      <c r="J6" s="816"/>
      <c r="K6" s="818"/>
      <c r="L6" s="820"/>
      <c r="M6" s="820"/>
      <c r="N6" s="820"/>
    </row>
    <row r="7" spans="1:14" ht="12.75">
      <c r="A7" s="838"/>
      <c r="B7" s="819">
        <v>1</v>
      </c>
      <c r="C7" s="819">
        <v>2</v>
      </c>
      <c r="D7" s="837">
        <v>3</v>
      </c>
      <c r="E7" s="837">
        <v>4</v>
      </c>
      <c r="F7" s="837">
        <v>5</v>
      </c>
      <c r="G7" s="819">
        <v>6</v>
      </c>
      <c r="H7" s="838">
        <v>7</v>
      </c>
      <c r="I7" s="819">
        <v>8</v>
      </c>
      <c r="J7" s="838">
        <v>9</v>
      </c>
      <c r="K7" s="820">
        <v>10</v>
      </c>
      <c r="L7" s="817">
        <v>11</v>
      </c>
      <c r="M7" s="820">
        <v>12</v>
      </c>
      <c r="N7" s="817">
        <v>13</v>
      </c>
    </row>
    <row r="8" spans="1:14" ht="25.5">
      <c r="A8" s="1045">
        <v>1</v>
      </c>
      <c r="B8" s="1038" t="s">
        <v>1032</v>
      </c>
      <c r="C8" s="821">
        <f aca="true" t="shared" si="0" ref="C8:J8">SUM(C9:C11)</f>
        <v>0</v>
      </c>
      <c r="D8" s="821">
        <f t="shared" si="0"/>
        <v>0</v>
      </c>
      <c r="E8" s="821">
        <f t="shared" si="0"/>
        <v>0</v>
      </c>
      <c r="F8" s="821">
        <f t="shared" si="0"/>
        <v>0</v>
      </c>
      <c r="G8" s="821">
        <f t="shared" si="0"/>
        <v>0</v>
      </c>
      <c r="H8" s="821">
        <f t="shared" si="0"/>
        <v>0</v>
      </c>
      <c r="I8" s="821">
        <f t="shared" si="0"/>
        <v>0</v>
      </c>
      <c r="J8" s="821">
        <f t="shared" si="0"/>
        <v>0</v>
      </c>
      <c r="K8" s="822">
        <f aca="true" t="shared" si="1" ref="K8:K27">C8-G8</f>
        <v>0</v>
      </c>
      <c r="L8" s="822">
        <f aca="true" t="shared" si="2" ref="L8:L27">D8-H8</f>
        <v>0</v>
      </c>
      <c r="M8" s="822">
        <f aca="true" t="shared" si="3" ref="M8:M27">E8-I8</f>
        <v>0</v>
      </c>
      <c r="N8" s="822">
        <f aca="true" t="shared" si="4" ref="N8:N27">F8-J8</f>
        <v>0</v>
      </c>
    </row>
    <row r="9" spans="1:14" ht="25.5">
      <c r="A9" s="1046" t="s">
        <v>239</v>
      </c>
      <c r="B9" s="1039" t="s">
        <v>24</v>
      </c>
      <c r="C9" s="823"/>
      <c r="D9" s="823"/>
      <c r="E9" s="823"/>
      <c r="F9" s="823"/>
      <c r="G9" s="823"/>
      <c r="H9" s="823"/>
      <c r="I9" s="823"/>
      <c r="J9" s="823"/>
      <c r="K9" s="822">
        <f t="shared" si="1"/>
        <v>0</v>
      </c>
      <c r="L9" s="822">
        <f t="shared" si="2"/>
        <v>0</v>
      </c>
      <c r="M9" s="822">
        <f t="shared" si="3"/>
        <v>0</v>
      </c>
      <c r="N9" s="822">
        <f t="shared" si="4"/>
        <v>0</v>
      </c>
    </row>
    <row r="10" spans="1:14" ht="12.75">
      <c r="A10" s="1046" t="s">
        <v>240</v>
      </c>
      <c r="B10" s="1039" t="s">
        <v>654</v>
      </c>
      <c r="C10" s="823"/>
      <c r="D10" s="823"/>
      <c r="E10" s="823"/>
      <c r="F10" s="823"/>
      <c r="G10" s="823"/>
      <c r="H10" s="823"/>
      <c r="I10" s="823"/>
      <c r="J10" s="823"/>
      <c r="K10" s="822">
        <f t="shared" si="1"/>
        <v>0</v>
      </c>
      <c r="L10" s="822">
        <f t="shared" si="2"/>
        <v>0</v>
      </c>
      <c r="M10" s="822">
        <f t="shared" si="3"/>
        <v>0</v>
      </c>
      <c r="N10" s="822">
        <f t="shared" si="4"/>
        <v>0</v>
      </c>
    </row>
    <row r="11" spans="1:14" ht="12.75">
      <c r="A11" s="1046" t="s">
        <v>241</v>
      </c>
      <c r="B11" s="1039" t="s">
        <v>435</v>
      </c>
      <c r="C11" s="823"/>
      <c r="D11" s="823"/>
      <c r="E11" s="823"/>
      <c r="F11" s="823"/>
      <c r="G11" s="823"/>
      <c r="H11" s="823"/>
      <c r="I11" s="823"/>
      <c r="J11" s="823"/>
      <c r="K11" s="822">
        <f t="shared" si="1"/>
        <v>0</v>
      </c>
      <c r="L11" s="822">
        <f t="shared" si="2"/>
        <v>0</v>
      </c>
      <c r="M11" s="822">
        <f t="shared" si="3"/>
        <v>0</v>
      </c>
      <c r="N11" s="822">
        <f t="shared" si="4"/>
        <v>0</v>
      </c>
    </row>
    <row r="12" spans="1:14" ht="12.75">
      <c r="A12" s="1045">
        <v>2</v>
      </c>
      <c r="B12" s="1038" t="s">
        <v>436</v>
      </c>
      <c r="C12" s="821">
        <f aca="true" t="shared" si="5" ref="C12:J12">SUM(C13:C19)</f>
        <v>0</v>
      </c>
      <c r="D12" s="821">
        <f t="shared" si="5"/>
        <v>0</v>
      </c>
      <c r="E12" s="821">
        <f t="shared" si="5"/>
        <v>0</v>
      </c>
      <c r="F12" s="821">
        <f t="shared" si="5"/>
        <v>0</v>
      </c>
      <c r="G12" s="821">
        <f t="shared" si="5"/>
        <v>0</v>
      </c>
      <c r="H12" s="821">
        <f t="shared" si="5"/>
        <v>0</v>
      </c>
      <c r="I12" s="821">
        <f t="shared" si="5"/>
        <v>0</v>
      </c>
      <c r="J12" s="821">
        <f t="shared" si="5"/>
        <v>0</v>
      </c>
      <c r="K12" s="822">
        <f t="shared" si="1"/>
        <v>0</v>
      </c>
      <c r="L12" s="822">
        <f t="shared" si="2"/>
        <v>0</v>
      </c>
      <c r="M12" s="822">
        <f t="shared" si="3"/>
        <v>0</v>
      </c>
      <c r="N12" s="822">
        <f t="shared" si="4"/>
        <v>0</v>
      </c>
    </row>
    <row r="13" spans="1:14" ht="12.75">
      <c r="A13" s="1046" t="s">
        <v>239</v>
      </c>
      <c r="B13" s="1039" t="s">
        <v>656</v>
      </c>
      <c r="C13" s="823"/>
      <c r="D13" s="823"/>
      <c r="E13" s="823"/>
      <c r="F13" s="823"/>
      <c r="G13" s="823"/>
      <c r="H13" s="823"/>
      <c r="I13" s="823"/>
      <c r="J13" s="823"/>
      <c r="K13" s="822">
        <f t="shared" si="1"/>
        <v>0</v>
      </c>
      <c r="L13" s="822">
        <f t="shared" si="2"/>
        <v>0</v>
      </c>
      <c r="M13" s="822">
        <f t="shared" si="3"/>
        <v>0</v>
      </c>
      <c r="N13" s="822">
        <f t="shared" si="4"/>
        <v>0</v>
      </c>
    </row>
    <row r="14" spans="1:14" ht="12.75">
      <c r="A14" s="1046" t="s">
        <v>240</v>
      </c>
      <c r="B14" s="1039" t="s">
        <v>655</v>
      </c>
      <c r="C14" s="823"/>
      <c r="D14" s="823"/>
      <c r="E14" s="823"/>
      <c r="F14" s="823"/>
      <c r="G14" s="823"/>
      <c r="H14" s="823"/>
      <c r="I14" s="823"/>
      <c r="J14" s="823"/>
      <c r="K14" s="822">
        <f t="shared" si="1"/>
        <v>0</v>
      </c>
      <c r="L14" s="822">
        <f t="shared" si="2"/>
        <v>0</v>
      </c>
      <c r="M14" s="822">
        <f t="shared" si="3"/>
        <v>0</v>
      </c>
      <c r="N14" s="822">
        <f t="shared" si="4"/>
        <v>0</v>
      </c>
    </row>
    <row r="15" spans="1:14" ht="12.75">
      <c r="A15" s="1046" t="s">
        <v>241</v>
      </c>
      <c r="B15" s="1039" t="s">
        <v>657</v>
      </c>
      <c r="C15" s="823"/>
      <c r="D15" s="823"/>
      <c r="E15" s="823"/>
      <c r="F15" s="823"/>
      <c r="G15" s="823"/>
      <c r="H15" s="823"/>
      <c r="I15" s="823"/>
      <c r="J15" s="823"/>
      <c r="K15" s="822">
        <f t="shared" si="1"/>
        <v>0</v>
      </c>
      <c r="L15" s="822">
        <f t="shared" si="2"/>
        <v>0</v>
      </c>
      <c r="M15" s="822">
        <f t="shared" si="3"/>
        <v>0</v>
      </c>
      <c r="N15" s="822">
        <f t="shared" si="4"/>
        <v>0</v>
      </c>
    </row>
    <row r="16" spans="1:14" ht="12.75">
      <c r="A16" s="1046" t="s">
        <v>242</v>
      </c>
      <c r="B16" s="1039" t="s">
        <v>659</v>
      </c>
      <c r="C16" s="823"/>
      <c r="D16" s="823"/>
      <c r="E16" s="823"/>
      <c r="F16" s="823"/>
      <c r="G16" s="823"/>
      <c r="H16" s="823"/>
      <c r="I16" s="823"/>
      <c r="J16" s="823"/>
      <c r="K16" s="822">
        <f t="shared" si="1"/>
        <v>0</v>
      </c>
      <c r="L16" s="822">
        <f t="shared" si="2"/>
        <v>0</v>
      </c>
      <c r="M16" s="822">
        <f t="shared" si="3"/>
        <v>0</v>
      </c>
      <c r="N16" s="822">
        <f t="shared" si="4"/>
        <v>0</v>
      </c>
    </row>
    <row r="17" spans="1:14" ht="12.75">
      <c r="A17" s="1046" t="s">
        <v>243</v>
      </c>
      <c r="B17" s="1039" t="s">
        <v>658</v>
      </c>
      <c r="C17" s="823"/>
      <c r="D17" s="823"/>
      <c r="E17" s="823"/>
      <c r="F17" s="823"/>
      <c r="G17" s="823"/>
      <c r="H17" s="823"/>
      <c r="I17" s="823"/>
      <c r="J17" s="823"/>
      <c r="K17" s="822">
        <f t="shared" si="1"/>
        <v>0</v>
      </c>
      <c r="L17" s="822">
        <f t="shared" si="2"/>
        <v>0</v>
      </c>
      <c r="M17" s="822">
        <f t="shared" si="3"/>
        <v>0</v>
      </c>
      <c r="N17" s="822">
        <f t="shared" si="4"/>
        <v>0</v>
      </c>
    </row>
    <row r="18" spans="1:14" ht="12.75">
      <c r="A18" s="1046" t="s">
        <v>411</v>
      </c>
      <c r="B18" s="1039" t="s">
        <v>660</v>
      </c>
      <c r="C18" s="823"/>
      <c r="D18" s="823"/>
      <c r="E18" s="823"/>
      <c r="F18" s="823"/>
      <c r="G18" s="823"/>
      <c r="H18" s="823"/>
      <c r="I18" s="823"/>
      <c r="J18" s="823"/>
      <c r="K18" s="822">
        <f t="shared" si="1"/>
        <v>0</v>
      </c>
      <c r="L18" s="822">
        <f t="shared" si="2"/>
        <v>0</v>
      </c>
      <c r="M18" s="822">
        <f t="shared" si="3"/>
        <v>0</v>
      </c>
      <c r="N18" s="822">
        <f t="shared" si="4"/>
        <v>0</v>
      </c>
    </row>
    <row r="19" spans="1:14" ht="12.75">
      <c r="A19" s="1046" t="s">
        <v>412</v>
      </c>
      <c r="B19" s="1039" t="s">
        <v>446</v>
      </c>
      <c r="C19" s="823"/>
      <c r="D19" s="823"/>
      <c r="E19" s="823"/>
      <c r="F19" s="823"/>
      <c r="G19" s="823"/>
      <c r="H19" s="823"/>
      <c r="I19" s="823"/>
      <c r="J19" s="823"/>
      <c r="K19" s="822">
        <f t="shared" si="1"/>
        <v>0</v>
      </c>
      <c r="L19" s="822">
        <f t="shared" si="2"/>
        <v>0</v>
      </c>
      <c r="M19" s="822">
        <f t="shared" si="3"/>
        <v>0</v>
      </c>
      <c r="N19" s="822">
        <f t="shared" si="4"/>
        <v>0</v>
      </c>
    </row>
    <row r="20" spans="1:14" ht="12.75">
      <c r="A20" s="1047">
        <v>3</v>
      </c>
      <c r="B20" s="1040" t="s">
        <v>447</v>
      </c>
      <c r="C20" s="821">
        <f aca="true" t="shared" si="6" ref="C20:J20">SUM(C8,C12)</f>
        <v>0</v>
      </c>
      <c r="D20" s="821">
        <f t="shared" si="6"/>
        <v>0</v>
      </c>
      <c r="E20" s="821">
        <f t="shared" si="6"/>
        <v>0</v>
      </c>
      <c r="F20" s="821">
        <f t="shared" si="6"/>
        <v>0</v>
      </c>
      <c r="G20" s="821">
        <f t="shared" si="6"/>
        <v>0</v>
      </c>
      <c r="H20" s="821">
        <f t="shared" si="6"/>
        <v>0</v>
      </c>
      <c r="I20" s="821">
        <f t="shared" si="6"/>
        <v>0</v>
      </c>
      <c r="J20" s="821">
        <f t="shared" si="6"/>
        <v>0</v>
      </c>
      <c r="K20" s="822">
        <f t="shared" si="1"/>
        <v>0</v>
      </c>
      <c r="L20" s="822">
        <f t="shared" si="2"/>
        <v>0</v>
      </c>
      <c r="M20" s="822">
        <f t="shared" si="3"/>
        <v>0</v>
      </c>
      <c r="N20" s="822">
        <f t="shared" si="4"/>
        <v>0</v>
      </c>
    </row>
    <row r="21" spans="1:14" ht="12.75">
      <c r="A21" s="1046">
        <v>4</v>
      </c>
      <c r="B21" s="1041" t="s">
        <v>448</v>
      </c>
      <c r="C21" s="823"/>
      <c r="D21" s="823"/>
      <c r="E21" s="823"/>
      <c r="F21" s="823"/>
      <c r="G21" s="823"/>
      <c r="H21" s="823"/>
      <c r="I21" s="823"/>
      <c r="J21" s="823"/>
      <c r="K21" s="822">
        <f t="shared" si="1"/>
        <v>0</v>
      </c>
      <c r="L21" s="822">
        <f t="shared" si="2"/>
        <v>0</v>
      </c>
      <c r="M21" s="822">
        <f t="shared" si="3"/>
        <v>0</v>
      </c>
      <c r="N21" s="822">
        <f t="shared" si="4"/>
        <v>0</v>
      </c>
    </row>
    <row r="22" spans="1:14" ht="25.5">
      <c r="A22" s="1046">
        <v>5</v>
      </c>
      <c r="B22" s="1041" t="s">
        <v>449</v>
      </c>
      <c r="C22" s="823"/>
      <c r="D22" s="823"/>
      <c r="E22" s="823"/>
      <c r="F22" s="823"/>
      <c r="G22" s="823"/>
      <c r="H22" s="823"/>
      <c r="I22" s="823"/>
      <c r="J22" s="823"/>
      <c r="K22" s="822">
        <f t="shared" si="1"/>
        <v>0</v>
      </c>
      <c r="L22" s="822">
        <f t="shared" si="2"/>
        <v>0</v>
      </c>
      <c r="M22" s="822">
        <f t="shared" si="3"/>
        <v>0</v>
      </c>
      <c r="N22" s="822">
        <f t="shared" si="4"/>
        <v>0</v>
      </c>
    </row>
    <row r="23" spans="1:14" ht="12.75">
      <c r="A23" s="1046">
        <v>6</v>
      </c>
      <c r="B23" s="1041" t="s">
        <v>254</v>
      </c>
      <c r="C23" s="823"/>
      <c r="D23" s="823"/>
      <c r="E23" s="823"/>
      <c r="F23" s="823"/>
      <c r="G23" s="823"/>
      <c r="H23" s="823"/>
      <c r="I23" s="823"/>
      <c r="J23" s="823"/>
      <c r="K23" s="822">
        <f t="shared" si="1"/>
        <v>0</v>
      </c>
      <c r="L23" s="822">
        <f t="shared" si="2"/>
        <v>0</v>
      </c>
      <c r="M23" s="822">
        <f t="shared" si="3"/>
        <v>0</v>
      </c>
      <c r="N23" s="822">
        <f t="shared" si="4"/>
        <v>0</v>
      </c>
    </row>
    <row r="24" spans="1:14" ht="12.75">
      <c r="A24" s="1047">
        <v>7</v>
      </c>
      <c r="B24" s="1040" t="s">
        <v>450</v>
      </c>
      <c r="C24" s="821">
        <f aca="true" t="shared" si="7" ref="C24:J24">SUM(C20:C23)</f>
        <v>0</v>
      </c>
      <c r="D24" s="821">
        <f t="shared" si="7"/>
        <v>0</v>
      </c>
      <c r="E24" s="821">
        <f t="shared" si="7"/>
        <v>0</v>
      </c>
      <c r="F24" s="821">
        <f t="shared" si="7"/>
        <v>0</v>
      </c>
      <c r="G24" s="821">
        <f t="shared" si="7"/>
        <v>0</v>
      </c>
      <c r="H24" s="821">
        <f t="shared" si="7"/>
        <v>0</v>
      </c>
      <c r="I24" s="821">
        <f t="shared" si="7"/>
        <v>0</v>
      </c>
      <c r="J24" s="821">
        <f t="shared" si="7"/>
        <v>0</v>
      </c>
      <c r="K24" s="822">
        <f t="shared" si="1"/>
        <v>0</v>
      </c>
      <c r="L24" s="822">
        <f t="shared" si="2"/>
        <v>0</v>
      </c>
      <c r="M24" s="822">
        <f t="shared" si="3"/>
        <v>0</v>
      </c>
      <c r="N24" s="822">
        <f t="shared" si="4"/>
        <v>0</v>
      </c>
    </row>
    <row r="25" spans="1:14" ht="12.75">
      <c r="A25" s="1046">
        <v>8</v>
      </c>
      <c r="B25" s="1041" t="s">
        <v>451</v>
      </c>
      <c r="C25" s="823"/>
      <c r="D25" s="823"/>
      <c r="E25" s="823"/>
      <c r="F25" s="823"/>
      <c r="G25" s="823"/>
      <c r="H25" s="823"/>
      <c r="I25" s="823"/>
      <c r="J25" s="823"/>
      <c r="K25" s="822">
        <f t="shared" si="1"/>
        <v>0</v>
      </c>
      <c r="L25" s="822">
        <f t="shared" si="2"/>
        <v>0</v>
      </c>
      <c r="M25" s="822">
        <f t="shared" si="3"/>
        <v>0</v>
      </c>
      <c r="N25" s="822">
        <f t="shared" si="4"/>
        <v>0</v>
      </c>
    </row>
    <row r="26" spans="1:14" ht="12.75">
      <c r="A26" s="1046">
        <v>9</v>
      </c>
      <c r="B26" s="1041" t="s">
        <v>661</v>
      </c>
      <c r="C26" s="823"/>
      <c r="D26" s="823"/>
      <c r="E26" s="823"/>
      <c r="F26" s="823"/>
      <c r="G26" s="823"/>
      <c r="H26" s="823"/>
      <c r="I26" s="823"/>
      <c r="J26" s="823"/>
      <c r="K26" s="822">
        <f t="shared" si="1"/>
        <v>0</v>
      </c>
      <c r="L26" s="822">
        <f t="shared" si="2"/>
        <v>0</v>
      </c>
      <c r="M26" s="822">
        <f t="shared" si="3"/>
        <v>0</v>
      </c>
      <c r="N26" s="822">
        <f t="shared" si="4"/>
        <v>0</v>
      </c>
    </row>
    <row r="27" spans="1:14" ht="25.5">
      <c r="A27" s="1048">
        <v>10</v>
      </c>
      <c r="B27" s="1042" t="s">
        <v>452</v>
      </c>
      <c r="C27" s="822">
        <f aca="true" t="shared" si="8" ref="C27:J27">SUM(C24:C26)</f>
        <v>0</v>
      </c>
      <c r="D27" s="822">
        <f t="shared" si="8"/>
        <v>0</v>
      </c>
      <c r="E27" s="822">
        <f t="shared" si="8"/>
        <v>0</v>
      </c>
      <c r="F27" s="822">
        <f t="shared" si="8"/>
        <v>0</v>
      </c>
      <c r="G27" s="822">
        <f t="shared" si="8"/>
        <v>0</v>
      </c>
      <c r="H27" s="822">
        <f t="shared" si="8"/>
        <v>0</v>
      </c>
      <c r="I27" s="822">
        <f t="shared" si="8"/>
        <v>0</v>
      </c>
      <c r="J27" s="822">
        <f t="shared" si="8"/>
        <v>0</v>
      </c>
      <c r="K27" s="822">
        <f t="shared" si="1"/>
        <v>0</v>
      </c>
      <c r="L27" s="822">
        <f t="shared" si="2"/>
        <v>0</v>
      </c>
      <c r="M27" s="822">
        <f t="shared" si="3"/>
        <v>0</v>
      </c>
      <c r="N27" s="822">
        <f t="shared" si="4"/>
        <v>0</v>
      </c>
    </row>
    <row r="28" spans="1:14" s="824" customFormat="1" ht="25.5">
      <c r="A28" s="1049"/>
      <c r="B28" s="1050" t="s">
        <v>653</v>
      </c>
      <c r="C28" s="823"/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</row>
    <row r="29" spans="1:11" ht="12.75">
      <c r="A29" s="825"/>
      <c r="B29" s="826"/>
      <c r="C29" s="826"/>
      <c r="D29" s="827"/>
      <c r="E29" s="997"/>
      <c r="F29" s="997"/>
      <c r="G29" s="997"/>
      <c r="H29" s="997"/>
      <c r="I29" s="997"/>
      <c r="J29" s="997"/>
      <c r="K29" s="997"/>
    </row>
    <row r="30" spans="1:11" ht="12.75">
      <c r="A30" s="825"/>
      <c r="B30" s="826" t="s">
        <v>229</v>
      </c>
      <c r="C30" s="826"/>
      <c r="D30" s="827"/>
      <c r="E30" s="997"/>
      <c r="F30" s="997"/>
      <c r="G30" s="997"/>
      <c r="H30" s="997"/>
      <c r="I30" s="997"/>
      <c r="J30" s="997"/>
      <c r="K30" s="997"/>
    </row>
    <row r="31" spans="1:11" ht="12.75">
      <c r="A31" s="825"/>
      <c r="B31" s="826"/>
      <c r="C31" s="826"/>
      <c r="D31" s="827"/>
      <c r="E31" s="997"/>
      <c r="F31" s="997"/>
      <c r="G31" s="997"/>
      <c r="H31" s="997"/>
      <c r="I31" s="997"/>
      <c r="J31" s="997"/>
      <c r="K31" s="997"/>
    </row>
    <row r="32" spans="1:11" ht="12.75">
      <c r="A32" s="825"/>
      <c r="B32" s="826" t="s">
        <v>229</v>
      </c>
      <c r="C32" s="826"/>
      <c r="D32" s="827"/>
      <c r="E32" s="997"/>
      <c r="F32" s="997"/>
      <c r="G32" s="997"/>
      <c r="H32" s="997"/>
      <c r="I32" s="997"/>
      <c r="J32" s="997"/>
      <c r="K32" s="997"/>
    </row>
    <row r="34" spans="4:6" ht="12.75">
      <c r="D34" s="808"/>
      <c r="E34" s="808"/>
      <c r="F34" s="808"/>
    </row>
    <row r="35" spans="4:6" ht="12.75">
      <c r="D35" s="808"/>
      <c r="E35" s="808"/>
      <c r="F35" s="808"/>
    </row>
    <row r="36" spans="4:6" ht="12.75">
      <c r="D36" s="828"/>
      <c r="E36" s="828"/>
      <c r="F36" s="828"/>
    </row>
    <row r="37" spans="4:6" ht="12.75">
      <c r="D37" s="828"/>
      <c r="E37" s="828"/>
      <c r="F37" s="828"/>
    </row>
    <row r="38" spans="4:6" ht="12.75">
      <c r="D38" s="808"/>
      <c r="E38" s="808"/>
      <c r="F38" s="808"/>
    </row>
    <row r="39" spans="4:6" ht="12.75">
      <c r="D39" s="828"/>
      <c r="E39" s="828"/>
      <c r="F39" s="828"/>
    </row>
    <row r="40" spans="4:6" ht="12.75">
      <c r="D40" s="828"/>
      <c r="E40" s="828"/>
      <c r="F40" s="828"/>
    </row>
    <row r="41" spans="4:6" ht="12.75">
      <c r="D41" s="829"/>
      <c r="E41" s="829"/>
      <c r="F41" s="829"/>
    </row>
    <row r="42" spans="4:6" ht="12.75">
      <c r="D42" s="808"/>
      <c r="E42" s="808"/>
      <c r="F42" s="808"/>
    </row>
  </sheetData>
  <sheetProtection password="C7AC" sheet="1"/>
  <printOptions/>
  <pageMargins left="0.75" right="0.75" top="1" bottom="1" header="0.5" footer="0.5"/>
  <pageSetup horizontalDpi="600" verticalDpi="600" orientation="landscape" paperSize="9" scale="63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8" sqref="C8:J17"/>
    </sheetView>
  </sheetViews>
  <sheetFormatPr defaultColWidth="9.140625" defaultRowHeight="12.75"/>
  <cols>
    <col min="1" max="1" width="3.57421875" style="314" customWidth="1"/>
    <col min="2" max="2" width="5.7109375" style="314" customWidth="1"/>
    <col min="3" max="3" width="15.421875" style="314" customWidth="1"/>
    <col min="4" max="4" width="7.7109375" style="314" customWidth="1"/>
    <col min="5" max="5" width="12.8515625" style="314" customWidth="1"/>
    <col min="6" max="6" width="13.140625" style="314" customWidth="1"/>
    <col min="7" max="8" width="14.00390625" style="314" customWidth="1"/>
    <col min="9" max="9" width="13.28125" style="314" customWidth="1"/>
    <col min="10" max="10" width="13.8515625" style="314" customWidth="1"/>
    <col min="11" max="11" width="10.57421875" style="314" customWidth="1"/>
    <col min="12" max="12" width="10.8515625" style="314" customWidth="1"/>
    <col min="13" max="16384" width="9.140625" style="314" customWidth="1"/>
  </cols>
  <sheetData>
    <row r="1" spans="2:5" s="1229" customFormat="1" ht="12.75">
      <c r="B1" s="1176"/>
      <c r="C1" s="1176" t="s">
        <v>792</v>
      </c>
      <c r="D1" s="1227"/>
      <c r="E1" s="1228"/>
    </row>
    <row r="2" spans="2:5" ht="12.75">
      <c r="B2" s="3"/>
      <c r="C2" s="3" t="s">
        <v>671</v>
      </c>
      <c r="D2" s="4"/>
      <c r="E2" s="6"/>
    </row>
    <row r="3" spans="2:5" ht="13.5" thickBot="1">
      <c r="B3" s="315"/>
      <c r="C3" s="315"/>
      <c r="D3" s="315"/>
      <c r="E3" s="315"/>
    </row>
    <row r="4" spans="2:10" ht="15.75" customHeight="1">
      <c r="B4" s="1628" t="s">
        <v>230</v>
      </c>
      <c r="C4" s="1631" t="s">
        <v>662</v>
      </c>
      <c r="D4" s="1632"/>
      <c r="E4" s="1632"/>
      <c r="F4" s="1632"/>
      <c r="G4" s="1632"/>
      <c r="H4" s="1632"/>
      <c r="I4" s="1632"/>
      <c r="J4" s="1633"/>
    </row>
    <row r="5" spans="2:10" ht="12.75">
      <c r="B5" s="1629"/>
      <c r="C5" s="1634" t="s">
        <v>663</v>
      </c>
      <c r="D5" s="302"/>
      <c r="E5" s="1636" t="s">
        <v>664</v>
      </c>
      <c r="F5" s="1637"/>
      <c r="G5" s="1637"/>
      <c r="H5" s="1637"/>
      <c r="I5" s="1637"/>
      <c r="J5" s="1638"/>
    </row>
    <row r="6" spans="2:10" ht="25.5">
      <c r="B6" s="1630"/>
      <c r="C6" s="1635"/>
      <c r="D6" s="303" t="s">
        <v>665</v>
      </c>
      <c r="E6" s="303" t="s">
        <v>666</v>
      </c>
      <c r="F6" s="303" t="s">
        <v>667</v>
      </c>
      <c r="G6" s="303" t="s">
        <v>254</v>
      </c>
      <c r="H6" s="303" t="s">
        <v>667</v>
      </c>
      <c r="I6" s="304" t="s">
        <v>226</v>
      </c>
      <c r="J6" s="304" t="s">
        <v>668</v>
      </c>
    </row>
    <row r="7" spans="2:10" ht="12.75">
      <c r="B7" s="305">
        <v>1</v>
      </c>
      <c r="C7" s="306">
        <v>2</v>
      </c>
      <c r="D7" s="307">
        <v>3</v>
      </c>
      <c r="E7" s="306">
        <v>4</v>
      </c>
      <c r="F7" s="306">
        <v>5</v>
      </c>
      <c r="G7" s="306">
        <v>6</v>
      </c>
      <c r="H7" s="306">
        <v>7</v>
      </c>
      <c r="I7" s="308">
        <v>8</v>
      </c>
      <c r="J7" s="308">
        <v>9</v>
      </c>
    </row>
    <row r="8" spans="2:10" ht="12.75">
      <c r="B8" s="309">
        <v>1</v>
      </c>
      <c r="C8" s="317"/>
      <c r="D8" s="316"/>
      <c r="E8" s="316"/>
      <c r="F8" s="316"/>
      <c r="G8" s="316"/>
      <c r="H8" s="316"/>
      <c r="I8" s="487"/>
      <c r="J8" s="487"/>
    </row>
    <row r="9" spans="2:10" ht="12.75">
      <c r="B9" s="310">
        <v>2</v>
      </c>
      <c r="C9" s="317"/>
      <c r="D9" s="316"/>
      <c r="E9" s="316"/>
      <c r="F9" s="316"/>
      <c r="G9" s="316"/>
      <c r="H9" s="316"/>
      <c r="I9" s="487"/>
      <c r="J9" s="487"/>
    </row>
    <row r="10" spans="2:10" ht="12.75">
      <c r="B10" s="309">
        <v>3</v>
      </c>
      <c r="C10" s="317"/>
      <c r="D10" s="316"/>
      <c r="E10" s="316"/>
      <c r="F10" s="316"/>
      <c r="G10" s="316"/>
      <c r="H10" s="316"/>
      <c r="I10" s="487"/>
      <c r="J10" s="487"/>
    </row>
    <row r="11" spans="2:10" ht="12.75">
      <c r="B11" s="310">
        <v>4</v>
      </c>
      <c r="C11" s="317"/>
      <c r="D11" s="316"/>
      <c r="E11" s="316"/>
      <c r="F11" s="316"/>
      <c r="G11" s="316"/>
      <c r="H11" s="316"/>
      <c r="I11" s="487"/>
      <c r="J11" s="487"/>
    </row>
    <row r="12" spans="2:10" ht="12.75">
      <c r="B12" s="309">
        <v>5</v>
      </c>
      <c r="C12" s="317"/>
      <c r="D12" s="316"/>
      <c r="E12" s="316"/>
      <c r="F12" s="316"/>
      <c r="G12" s="316"/>
      <c r="H12" s="316"/>
      <c r="I12" s="487"/>
      <c r="J12" s="487"/>
    </row>
    <row r="13" spans="2:10" ht="12.75">
      <c r="B13" s="310">
        <v>6</v>
      </c>
      <c r="C13" s="317"/>
      <c r="D13" s="316"/>
      <c r="E13" s="316"/>
      <c r="F13" s="316"/>
      <c r="G13" s="316"/>
      <c r="H13" s="316"/>
      <c r="I13" s="487"/>
      <c r="J13" s="487"/>
    </row>
    <row r="14" spans="2:10" ht="12.75">
      <c r="B14" s="309">
        <v>7</v>
      </c>
      <c r="C14" s="317"/>
      <c r="D14" s="316"/>
      <c r="E14" s="316"/>
      <c r="F14" s="316"/>
      <c r="G14" s="316"/>
      <c r="H14" s="316"/>
      <c r="I14" s="487"/>
      <c r="J14" s="487"/>
    </row>
    <row r="15" spans="2:10" ht="12.75">
      <c r="B15" s="310">
        <v>8</v>
      </c>
      <c r="C15" s="317"/>
      <c r="D15" s="316"/>
      <c r="E15" s="316"/>
      <c r="F15" s="316"/>
      <c r="G15" s="316"/>
      <c r="H15" s="316"/>
      <c r="I15" s="487"/>
      <c r="J15" s="487"/>
    </row>
    <row r="16" spans="2:10" ht="12.75">
      <c r="B16" s="309">
        <v>9</v>
      </c>
      <c r="C16" s="317"/>
      <c r="D16" s="316"/>
      <c r="E16" s="316"/>
      <c r="F16" s="316"/>
      <c r="G16" s="316"/>
      <c r="H16" s="316"/>
      <c r="I16" s="487"/>
      <c r="J16" s="487"/>
    </row>
    <row r="17" spans="2:10" ht="12.75">
      <c r="B17" s="310">
        <v>10</v>
      </c>
      <c r="C17" s="317"/>
      <c r="D17" s="316"/>
      <c r="E17" s="316"/>
      <c r="F17" s="316"/>
      <c r="G17" s="316"/>
      <c r="H17" s="316"/>
      <c r="I17" s="487"/>
      <c r="J17" s="487"/>
    </row>
    <row r="18" spans="2:10" ht="12.75">
      <c r="B18" s="310">
        <v>11</v>
      </c>
      <c r="C18" s="1622" t="s">
        <v>669</v>
      </c>
      <c r="D18" s="1623"/>
      <c r="E18" s="1623"/>
      <c r="F18" s="1624"/>
      <c r="G18" s="311"/>
      <c r="H18" s="1378"/>
      <c r="I18" s="1344">
        <f>SUM(I8:I17)</f>
        <v>0</v>
      </c>
      <c r="J18" s="1380"/>
    </row>
    <row r="19" spans="2:10" ht="13.5" thickBot="1">
      <c r="B19" s="312">
        <v>12</v>
      </c>
      <c r="C19" s="1625" t="s">
        <v>670</v>
      </c>
      <c r="D19" s="1626"/>
      <c r="E19" s="1626"/>
      <c r="F19" s="1627"/>
      <c r="G19" s="313"/>
      <c r="H19" s="1379"/>
      <c r="I19" s="1345"/>
      <c r="J19" s="1381"/>
    </row>
    <row r="20" spans="1:7" ht="12.75">
      <c r="A20" s="33"/>
      <c r="B20" s="29"/>
      <c r="C20" s="29"/>
      <c r="D20" s="1"/>
      <c r="E20" s="1"/>
      <c r="F20" s="1"/>
      <c r="G20" s="1"/>
    </row>
    <row r="21" spans="1:7" ht="12.75">
      <c r="A21" s="33"/>
      <c r="B21" s="29" t="s">
        <v>229</v>
      </c>
      <c r="C21" s="29"/>
      <c r="D21" s="1"/>
      <c r="E21" s="1"/>
      <c r="F21" s="1"/>
      <c r="G21" s="1"/>
    </row>
    <row r="22" spans="1:7" ht="12.75">
      <c r="A22" s="33"/>
      <c r="B22" s="29"/>
      <c r="C22" s="29"/>
      <c r="D22" s="1"/>
      <c r="E22" s="1"/>
      <c r="F22" s="1"/>
      <c r="G22" s="1"/>
    </row>
    <row r="23" spans="1:7" ht="12.75">
      <c r="A23" s="33"/>
      <c r="B23" s="29" t="s">
        <v>229</v>
      </c>
      <c r="C23" s="29"/>
      <c r="D23" s="1"/>
      <c r="E23" s="1"/>
      <c r="F23" s="1"/>
      <c r="G23" s="1"/>
    </row>
  </sheetData>
  <sheetProtection password="C7AC" sheet="1"/>
  <mergeCells count="6">
    <mergeCell ref="C18:F18"/>
    <mergeCell ref="C19:F19"/>
    <mergeCell ref="B4:B6"/>
    <mergeCell ref="C4:J4"/>
    <mergeCell ref="C5:C6"/>
    <mergeCell ref="E5:J5"/>
  </mergeCells>
  <dataValidations count="1">
    <dataValidation type="whole" operator="greaterThanOrEqual" allowBlank="1" showInputMessage="1" showErrorMessage="1" sqref="D8:D17 I18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zoomScalePageLayoutView="0" workbookViewId="0" topLeftCell="A3">
      <selection activeCell="C6" sqref="C6:L22"/>
    </sheetView>
  </sheetViews>
  <sheetFormatPr defaultColWidth="9.140625" defaultRowHeight="12.75"/>
  <cols>
    <col min="1" max="1" width="4.57421875" style="488" customWidth="1"/>
    <col min="2" max="2" width="6.140625" style="488" customWidth="1"/>
    <col min="3" max="3" width="21.140625" style="488" customWidth="1"/>
    <col min="4" max="12" width="19.00390625" style="488" customWidth="1"/>
    <col min="13" max="16384" width="9.140625" style="488" customWidth="1"/>
  </cols>
  <sheetData>
    <row r="1" spans="3:12" ht="12.75">
      <c r="C1" s="3" t="s">
        <v>792</v>
      </c>
      <c r="D1" s="88"/>
      <c r="E1" s="88"/>
      <c r="F1" s="88"/>
      <c r="G1" s="88"/>
      <c r="H1" s="88"/>
      <c r="I1" s="69"/>
      <c r="J1" s="69"/>
      <c r="K1" s="69"/>
      <c r="L1" s="69"/>
    </row>
    <row r="2" spans="3:12" ht="12.75">
      <c r="C2" s="88" t="s">
        <v>682</v>
      </c>
      <c r="D2" s="88"/>
      <c r="E2" s="88"/>
      <c r="F2" s="88"/>
      <c r="G2" s="88"/>
      <c r="H2" s="88"/>
      <c r="I2" s="69"/>
      <c r="J2" s="69"/>
      <c r="K2" s="69"/>
      <c r="L2" s="69"/>
    </row>
    <row r="3" spans="2:12" ht="13.5" thickBot="1">
      <c r="B3" s="8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2:12" s="489" customFormat="1" ht="27" customHeight="1">
      <c r="B4" s="323" t="s">
        <v>230</v>
      </c>
      <c r="C4" s="324" t="s">
        <v>672</v>
      </c>
      <c r="D4" s="324" t="s">
        <v>673</v>
      </c>
      <c r="E4" s="324" t="s">
        <v>674</v>
      </c>
      <c r="F4" s="324" t="s">
        <v>675</v>
      </c>
      <c r="G4" s="324" t="s">
        <v>676</v>
      </c>
      <c r="H4" s="324" t="s">
        <v>677</v>
      </c>
      <c r="I4" s="324" t="s">
        <v>678</v>
      </c>
      <c r="J4" s="324" t="s">
        <v>679</v>
      </c>
      <c r="K4" s="324" t="s">
        <v>680</v>
      </c>
      <c r="L4" s="325" t="s">
        <v>681</v>
      </c>
    </row>
    <row r="5" spans="2:12" ht="12.75">
      <c r="B5" s="319">
        <v>1</v>
      </c>
      <c r="C5" s="320">
        <v>2</v>
      </c>
      <c r="D5" s="320">
        <v>3</v>
      </c>
      <c r="E5" s="320">
        <v>4</v>
      </c>
      <c r="F5" s="320">
        <v>5</v>
      </c>
      <c r="G5" s="320">
        <v>6</v>
      </c>
      <c r="H5" s="320">
        <v>7</v>
      </c>
      <c r="I5" s="320">
        <v>8</v>
      </c>
      <c r="J5" s="320">
        <v>9</v>
      </c>
      <c r="K5" s="320">
        <v>10</v>
      </c>
      <c r="L5" s="321">
        <v>11</v>
      </c>
    </row>
    <row r="6" spans="2:12" ht="12.75">
      <c r="B6" s="322">
        <v>1</v>
      </c>
      <c r="C6" s="326"/>
      <c r="D6" s="328"/>
      <c r="E6" s="326"/>
      <c r="F6" s="329"/>
      <c r="G6" s="329"/>
      <c r="H6" s="328"/>
      <c r="I6" s="326"/>
      <c r="J6" s="326"/>
      <c r="K6" s="326"/>
      <c r="L6" s="327"/>
    </row>
    <row r="7" spans="2:12" ht="12.75">
      <c r="B7" s="322">
        <v>2</v>
      </c>
      <c r="C7" s="326"/>
      <c r="D7" s="328"/>
      <c r="E7" s="326"/>
      <c r="F7" s="329"/>
      <c r="G7" s="329"/>
      <c r="H7" s="328"/>
      <c r="I7" s="326"/>
      <c r="J7" s="326"/>
      <c r="K7" s="326"/>
      <c r="L7" s="327"/>
    </row>
    <row r="8" spans="2:12" ht="12.75">
      <c r="B8" s="322">
        <v>3</v>
      </c>
      <c r="C8" s="326"/>
      <c r="D8" s="328"/>
      <c r="E8" s="326"/>
      <c r="F8" s="329"/>
      <c r="G8" s="329"/>
      <c r="H8" s="328"/>
      <c r="I8" s="326"/>
      <c r="J8" s="326"/>
      <c r="K8" s="326"/>
      <c r="L8" s="327"/>
    </row>
    <row r="9" spans="2:12" ht="12.75">
      <c r="B9" s="322">
        <v>4</v>
      </c>
      <c r="C9" s="326"/>
      <c r="D9" s="328"/>
      <c r="E9" s="326"/>
      <c r="F9" s="329"/>
      <c r="G9" s="329"/>
      <c r="H9" s="328"/>
      <c r="I9" s="326"/>
      <c r="J9" s="326"/>
      <c r="K9" s="326"/>
      <c r="L9" s="327"/>
    </row>
    <row r="10" spans="2:12" ht="12.75">
      <c r="B10" s="322">
        <v>5</v>
      </c>
      <c r="C10" s="326"/>
      <c r="D10" s="328"/>
      <c r="E10" s="326"/>
      <c r="F10" s="329"/>
      <c r="G10" s="329"/>
      <c r="H10" s="328"/>
      <c r="I10" s="326"/>
      <c r="J10" s="326"/>
      <c r="K10" s="326"/>
      <c r="L10" s="327"/>
    </row>
    <row r="11" spans="2:12" ht="12.75">
      <c r="B11" s="322">
        <v>6</v>
      </c>
      <c r="C11" s="326"/>
      <c r="D11" s="328"/>
      <c r="E11" s="326"/>
      <c r="F11" s="329"/>
      <c r="G11" s="329"/>
      <c r="H11" s="328"/>
      <c r="I11" s="326"/>
      <c r="J11" s="326"/>
      <c r="K11" s="326"/>
      <c r="L11" s="327"/>
    </row>
    <row r="12" spans="2:12" ht="12.75">
      <c r="B12" s="322">
        <v>7</v>
      </c>
      <c r="C12" s="326"/>
      <c r="D12" s="328"/>
      <c r="E12" s="326"/>
      <c r="F12" s="329"/>
      <c r="G12" s="329"/>
      <c r="H12" s="328"/>
      <c r="I12" s="326"/>
      <c r="J12" s="326"/>
      <c r="K12" s="326"/>
      <c r="L12" s="327"/>
    </row>
    <row r="13" spans="2:12" ht="12.75">
      <c r="B13" s="322">
        <v>8</v>
      </c>
      <c r="C13" s="326"/>
      <c r="D13" s="328"/>
      <c r="E13" s="326"/>
      <c r="F13" s="329"/>
      <c r="G13" s="329"/>
      <c r="H13" s="328"/>
      <c r="I13" s="326"/>
      <c r="J13" s="326"/>
      <c r="K13" s="326"/>
      <c r="L13" s="327"/>
    </row>
    <row r="14" spans="2:12" ht="12.75">
      <c r="B14" s="322">
        <v>9</v>
      </c>
      <c r="C14" s="326"/>
      <c r="D14" s="328"/>
      <c r="E14" s="326"/>
      <c r="F14" s="329"/>
      <c r="G14" s="329"/>
      <c r="H14" s="328"/>
      <c r="I14" s="326"/>
      <c r="J14" s="326"/>
      <c r="K14" s="326"/>
      <c r="L14" s="327"/>
    </row>
    <row r="15" spans="2:12" ht="12.75">
      <c r="B15" s="322">
        <v>10</v>
      </c>
      <c r="C15" s="326"/>
      <c r="D15" s="328"/>
      <c r="E15" s="326"/>
      <c r="F15" s="329"/>
      <c r="G15" s="329"/>
      <c r="H15" s="328"/>
      <c r="I15" s="326"/>
      <c r="J15" s="326"/>
      <c r="K15" s="326"/>
      <c r="L15" s="327"/>
    </row>
    <row r="16" spans="2:12" ht="12.75">
      <c r="B16" s="322">
        <v>11</v>
      </c>
      <c r="C16" s="326"/>
      <c r="D16" s="328"/>
      <c r="E16" s="326"/>
      <c r="F16" s="329"/>
      <c r="G16" s="329"/>
      <c r="H16" s="328"/>
      <c r="I16" s="326"/>
      <c r="J16" s="326"/>
      <c r="K16" s="326"/>
      <c r="L16" s="327"/>
    </row>
    <row r="17" spans="2:12" ht="12.75">
      <c r="B17" s="322">
        <v>12</v>
      </c>
      <c r="C17" s="326"/>
      <c r="D17" s="328"/>
      <c r="E17" s="326"/>
      <c r="F17" s="329"/>
      <c r="G17" s="329"/>
      <c r="H17" s="328"/>
      <c r="I17" s="326"/>
      <c r="J17" s="326"/>
      <c r="K17" s="326"/>
      <c r="L17" s="327"/>
    </row>
    <row r="18" spans="2:12" ht="12.75">
      <c r="B18" s="322">
        <v>13</v>
      </c>
      <c r="C18" s="326"/>
      <c r="D18" s="328"/>
      <c r="E18" s="326"/>
      <c r="F18" s="329"/>
      <c r="G18" s="329"/>
      <c r="H18" s="328"/>
      <c r="I18" s="326"/>
      <c r="J18" s="326"/>
      <c r="K18" s="326"/>
      <c r="L18" s="327"/>
    </row>
    <row r="19" spans="2:12" ht="12.75">
      <c r="B19" s="322">
        <v>14</v>
      </c>
      <c r="C19" s="326"/>
      <c r="D19" s="328"/>
      <c r="E19" s="326"/>
      <c r="F19" s="329"/>
      <c r="G19" s="329"/>
      <c r="H19" s="328"/>
      <c r="I19" s="326"/>
      <c r="J19" s="326"/>
      <c r="K19" s="326"/>
      <c r="L19" s="327"/>
    </row>
    <row r="20" spans="2:12" ht="12.75">
      <c r="B20" s="322">
        <v>15</v>
      </c>
      <c r="C20" s="326"/>
      <c r="D20" s="328"/>
      <c r="E20" s="326"/>
      <c r="F20" s="329"/>
      <c r="G20" s="329"/>
      <c r="H20" s="328"/>
      <c r="I20" s="326"/>
      <c r="J20" s="326"/>
      <c r="K20" s="326"/>
      <c r="L20" s="327"/>
    </row>
    <row r="21" spans="2:12" ht="12.75">
      <c r="B21" s="322">
        <v>16</v>
      </c>
      <c r="C21" s="326"/>
      <c r="D21" s="328"/>
      <c r="E21" s="326"/>
      <c r="F21" s="329"/>
      <c r="G21" s="329"/>
      <c r="H21" s="328"/>
      <c r="I21" s="326"/>
      <c r="J21" s="326"/>
      <c r="K21" s="326"/>
      <c r="L21" s="327"/>
    </row>
    <row r="22" spans="2:12" ht="12.75">
      <c r="B22" s="322">
        <v>17</v>
      </c>
      <c r="C22" s="326"/>
      <c r="D22" s="328"/>
      <c r="E22" s="326"/>
      <c r="F22" s="329"/>
      <c r="G22" s="329"/>
      <c r="H22" s="328"/>
      <c r="I22" s="326"/>
      <c r="J22" s="326"/>
      <c r="K22" s="326"/>
      <c r="L22" s="327"/>
    </row>
    <row r="23" spans="1:12" ht="12.75">
      <c r="A23" s="33"/>
      <c r="B23" s="1360"/>
      <c r="C23" s="1360" t="s">
        <v>416</v>
      </c>
      <c r="D23" s="1361">
        <f>SUM(D6:D22)</f>
        <v>0</v>
      </c>
      <c r="E23" s="1362"/>
      <c r="F23" s="1362"/>
      <c r="G23" s="1362"/>
      <c r="H23" s="1359"/>
      <c r="I23" s="1359"/>
      <c r="J23" s="1359"/>
      <c r="K23" s="1359"/>
      <c r="L23" s="1359"/>
    </row>
    <row r="24" spans="1:7" ht="12.75">
      <c r="A24" s="33"/>
      <c r="B24" s="29" t="s">
        <v>229</v>
      </c>
      <c r="C24" s="29"/>
      <c r="D24" s="1"/>
      <c r="E24" s="1"/>
      <c r="F24" s="1"/>
      <c r="G24" s="1"/>
    </row>
    <row r="25" spans="1:7" ht="12.75">
      <c r="A25" s="33"/>
      <c r="B25" s="29"/>
      <c r="C25" s="29"/>
      <c r="D25" s="1"/>
      <c r="E25" s="1"/>
      <c r="F25" s="1"/>
      <c r="G25" s="1"/>
    </row>
    <row r="26" spans="1:7" ht="12.75">
      <c r="A26" s="33"/>
      <c r="B26" s="29" t="s">
        <v>229</v>
      </c>
      <c r="C26" s="29"/>
      <c r="D26" s="1"/>
      <c r="E26" s="1"/>
      <c r="F26" s="1"/>
      <c r="G2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85" zoomScaleSheetLayoutView="85" zoomScalePageLayoutView="0" workbookViewId="0" topLeftCell="A1">
      <selection activeCell="B6" sqref="B6:I35"/>
    </sheetView>
  </sheetViews>
  <sheetFormatPr defaultColWidth="18.8515625" defaultRowHeight="12.75"/>
  <cols>
    <col min="1" max="1" width="4.140625" style="719" customWidth="1"/>
    <col min="2" max="2" width="22.7109375" style="719" customWidth="1"/>
    <col min="3" max="3" width="14.28125" style="719" customWidth="1"/>
    <col min="4" max="5" width="15.8515625" style="719" customWidth="1"/>
    <col min="6" max="16384" width="18.8515625" style="719" customWidth="1"/>
  </cols>
  <sheetData>
    <row r="1" spans="1:10" s="667" customFormat="1" ht="15" customHeight="1">
      <c r="A1" s="566"/>
      <c r="B1" s="1640" t="s">
        <v>792</v>
      </c>
      <c r="C1" s="1640"/>
      <c r="D1" s="1640"/>
      <c r="E1" s="1640"/>
      <c r="H1" s="566"/>
      <c r="I1" s="566"/>
      <c r="J1" s="566"/>
    </row>
    <row r="2" spans="1:11" s="667" customFormat="1" ht="12.75">
      <c r="A2" s="567"/>
      <c r="B2" s="1639" t="s">
        <v>922</v>
      </c>
      <c r="C2" s="1639"/>
      <c r="D2" s="1639"/>
      <c r="E2" s="1639"/>
      <c r="F2" s="569"/>
      <c r="G2" s="569"/>
      <c r="H2" s="569"/>
      <c r="I2" s="569"/>
      <c r="J2" s="569"/>
      <c r="K2" s="569"/>
    </row>
    <row r="3" spans="1:11" s="667" customFormat="1" ht="13.5" thickBot="1">
      <c r="A3" s="567"/>
      <c r="B3" s="568"/>
      <c r="C3" s="568"/>
      <c r="D3" s="568"/>
      <c r="E3" s="568"/>
      <c r="F3" s="569"/>
      <c r="G3" s="569"/>
      <c r="H3" s="569"/>
      <c r="I3" s="569"/>
      <c r="J3" s="569"/>
      <c r="K3" s="569"/>
    </row>
    <row r="4" spans="1:9" ht="12.75">
      <c r="A4" s="762" t="s">
        <v>230</v>
      </c>
      <c r="B4" s="754" t="s">
        <v>850</v>
      </c>
      <c r="C4" s="754" t="s">
        <v>564</v>
      </c>
      <c r="D4" s="754" t="s">
        <v>851</v>
      </c>
      <c r="E4" s="754" t="s">
        <v>846</v>
      </c>
      <c r="F4" s="754" t="s">
        <v>852</v>
      </c>
      <c r="G4" s="754" t="s">
        <v>667</v>
      </c>
      <c r="H4" s="754" t="s">
        <v>803</v>
      </c>
      <c r="I4" s="755" t="s">
        <v>853</v>
      </c>
    </row>
    <row r="5" spans="1:9" ht="12.75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  <c r="G5" s="116">
        <v>7</v>
      </c>
      <c r="H5" s="116">
        <v>8</v>
      </c>
      <c r="I5" s="443">
        <v>9</v>
      </c>
    </row>
    <row r="6" spans="1:9" ht="12.75">
      <c r="A6" s="730">
        <v>1</v>
      </c>
      <c r="B6" s="763"/>
      <c r="C6" s="763"/>
      <c r="D6" s="763"/>
      <c r="E6" s="763"/>
      <c r="F6" s="763"/>
      <c r="G6" s="763"/>
      <c r="H6" s="763"/>
      <c r="I6" s="764"/>
    </row>
    <row r="7" spans="1:9" ht="12.75">
      <c r="A7" s="730">
        <v>2</v>
      </c>
      <c r="B7" s="763"/>
      <c r="C7" s="763"/>
      <c r="D7" s="763"/>
      <c r="E7" s="763"/>
      <c r="F7" s="763"/>
      <c r="G7" s="763"/>
      <c r="H7" s="763"/>
      <c r="I7" s="764"/>
    </row>
    <row r="8" spans="1:9" ht="12.75">
      <c r="A8" s="730">
        <v>3</v>
      </c>
      <c r="B8" s="763"/>
      <c r="C8" s="763"/>
      <c r="D8" s="763"/>
      <c r="E8" s="763"/>
      <c r="F8" s="763"/>
      <c r="G8" s="763"/>
      <c r="H8" s="763"/>
      <c r="I8" s="764"/>
    </row>
    <row r="9" spans="1:9" ht="12.75">
      <c r="A9" s="730">
        <v>4</v>
      </c>
      <c r="B9" s="763"/>
      <c r="C9" s="763"/>
      <c r="D9" s="763"/>
      <c r="E9" s="763"/>
      <c r="F9" s="763"/>
      <c r="G9" s="763"/>
      <c r="H9" s="763"/>
      <c r="I9" s="764"/>
    </row>
    <row r="10" spans="1:9" ht="12.75">
      <c r="A10" s="730">
        <v>5</v>
      </c>
      <c r="B10" s="763"/>
      <c r="C10" s="763"/>
      <c r="D10" s="763"/>
      <c r="E10" s="763"/>
      <c r="F10" s="763"/>
      <c r="G10" s="763"/>
      <c r="H10" s="763"/>
      <c r="I10" s="764"/>
    </row>
    <row r="11" spans="1:9" ht="12.75">
      <c r="A11" s="730">
        <v>6</v>
      </c>
      <c r="B11" s="763"/>
      <c r="C11" s="763"/>
      <c r="D11" s="763"/>
      <c r="E11" s="763"/>
      <c r="F11" s="763"/>
      <c r="G11" s="763"/>
      <c r="H11" s="763"/>
      <c r="I11" s="764"/>
    </row>
    <row r="12" spans="1:9" ht="12.75">
      <c r="A12" s="730">
        <v>7</v>
      </c>
      <c r="B12" s="763"/>
      <c r="C12" s="763"/>
      <c r="D12" s="763"/>
      <c r="E12" s="763"/>
      <c r="F12" s="763"/>
      <c r="G12" s="763"/>
      <c r="H12" s="763"/>
      <c r="I12" s="764"/>
    </row>
    <row r="13" spans="1:9" ht="12.75">
      <c r="A13" s="730">
        <v>8</v>
      </c>
      <c r="B13" s="763"/>
      <c r="C13" s="763"/>
      <c r="D13" s="763"/>
      <c r="E13" s="763"/>
      <c r="F13" s="763"/>
      <c r="G13" s="763"/>
      <c r="H13" s="763"/>
      <c r="I13" s="764"/>
    </row>
    <row r="14" spans="1:9" ht="12.75">
      <c r="A14" s="730">
        <v>9</v>
      </c>
      <c r="B14" s="763"/>
      <c r="C14" s="763"/>
      <c r="D14" s="763"/>
      <c r="E14" s="763"/>
      <c r="F14" s="763"/>
      <c r="G14" s="763"/>
      <c r="H14" s="763"/>
      <c r="I14" s="764"/>
    </row>
    <row r="15" spans="1:9" ht="12.75">
      <c r="A15" s="730">
        <v>10</v>
      </c>
      <c r="B15" s="763"/>
      <c r="C15" s="763"/>
      <c r="D15" s="763"/>
      <c r="E15" s="763"/>
      <c r="F15" s="763"/>
      <c r="G15" s="763"/>
      <c r="H15" s="763"/>
      <c r="I15" s="764"/>
    </row>
    <row r="16" spans="1:9" ht="12.75">
      <c r="A16" s="730">
        <v>11</v>
      </c>
      <c r="B16" s="763"/>
      <c r="C16" s="763"/>
      <c r="D16" s="763"/>
      <c r="E16" s="763"/>
      <c r="F16" s="763"/>
      <c r="G16" s="763"/>
      <c r="H16" s="763"/>
      <c r="I16" s="764"/>
    </row>
    <row r="17" spans="1:9" ht="12.75">
      <c r="A17" s="730">
        <v>12</v>
      </c>
      <c r="B17" s="763"/>
      <c r="C17" s="763"/>
      <c r="D17" s="763"/>
      <c r="E17" s="763"/>
      <c r="F17" s="763"/>
      <c r="G17" s="763"/>
      <c r="H17" s="763"/>
      <c r="I17" s="764"/>
    </row>
    <row r="18" spans="1:9" ht="12.75">
      <c r="A18" s="730">
        <v>13</v>
      </c>
      <c r="B18" s="763"/>
      <c r="C18" s="763"/>
      <c r="D18" s="763"/>
      <c r="E18" s="763"/>
      <c r="F18" s="763"/>
      <c r="G18" s="763"/>
      <c r="H18" s="763"/>
      <c r="I18" s="764"/>
    </row>
    <row r="19" spans="1:9" ht="12.75">
      <c r="A19" s="730">
        <v>14</v>
      </c>
      <c r="B19" s="763"/>
      <c r="C19" s="763"/>
      <c r="D19" s="763"/>
      <c r="E19" s="763"/>
      <c r="F19" s="763"/>
      <c r="G19" s="763"/>
      <c r="H19" s="763"/>
      <c r="I19" s="764"/>
    </row>
    <row r="20" spans="1:9" ht="12.75">
      <c r="A20" s="730">
        <v>15</v>
      </c>
      <c r="B20" s="763"/>
      <c r="C20" s="763"/>
      <c r="D20" s="763"/>
      <c r="E20" s="763"/>
      <c r="F20" s="763"/>
      <c r="G20" s="763"/>
      <c r="H20" s="763"/>
      <c r="I20" s="764"/>
    </row>
    <row r="21" spans="1:9" ht="12.75">
      <c r="A21" s="730">
        <v>16</v>
      </c>
      <c r="B21" s="763"/>
      <c r="C21" s="763"/>
      <c r="D21" s="763"/>
      <c r="E21" s="763"/>
      <c r="F21" s="763"/>
      <c r="G21" s="763"/>
      <c r="H21" s="763"/>
      <c r="I21" s="764"/>
    </row>
    <row r="22" spans="1:9" ht="12.75">
      <c r="A22" s="730">
        <v>17</v>
      </c>
      <c r="B22" s="763"/>
      <c r="C22" s="763"/>
      <c r="D22" s="763"/>
      <c r="E22" s="763"/>
      <c r="F22" s="763"/>
      <c r="G22" s="763"/>
      <c r="H22" s="763"/>
      <c r="I22" s="764"/>
    </row>
    <row r="23" spans="1:9" ht="12.75">
      <c r="A23" s="730">
        <v>18</v>
      </c>
      <c r="B23" s="763"/>
      <c r="C23" s="763"/>
      <c r="D23" s="763"/>
      <c r="E23" s="763"/>
      <c r="F23" s="763"/>
      <c r="G23" s="763"/>
      <c r="H23" s="763"/>
      <c r="I23" s="764"/>
    </row>
    <row r="24" spans="1:9" ht="12.75">
      <c r="A24" s="730">
        <v>19</v>
      </c>
      <c r="B24" s="763"/>
      <c r="C24" s="763"/>
      <c r="D24" s="763"/>
      <c r="E24" s="763"/>
      <c r="F24" s="763"/>
      <c r="G24" s="763"/>
      <c r="H24" s="763"/>
      <c r="I24" s="764"/>
    </row>
    <row r="25" spans="1:9" ht="12.75">
      <c r="A25" s="730">
        <v>20</v>
      </c>
      <c r="B25" s="763"/>
      <c r="C25" s="763"/>
      <c r="D25" s="763"/>
      <c r="E25" s="763"/>
      <c r="F25" s="763"/>
      <c r="G25" s="763"/>
      <c r="H25" s="763"/>
      <c r="I25" s="764"/>
    </row>
    <row r="26" spans="1:9" ht="12.75">
      <c r="A26" s="730">
        <v>21</v>
      </c>
      <c r="B26" s="763"/>
      <c r="C26" s="763"/>
      <c r="D26" s="763"/>
      <c r="E26" s="763"/>
      <c r="F26" s="763"/>
      <c r="G26" s="763"/>
      <c r="H26" s="763"/>
      <c r="I26" s="764"/>
    </row>
    <row r="27" spans="1:9" ht="12.75">
      <c r="A27" s="730">
        <v>22</v>
      </c>
      <c r="B27" s="763"/>
      <c r="C27" s="763"/>
      <c r="D27" s="763"/>
      <c r="E27" s="763"/>
      <c r="F27" s="763"/>
      <c r="G27" s="763"/>
      <c r="H27" s="763"/>
      <c r="I27" s="764"/>
    </row>
    <row r="28" spans="1:9" ht="12.75">
      <c r="A28" s="730">
        <v>23</v>
      </c>
      <c r="B28" s="763"/>
      <c r="C28" s="763"/>
      <c r="D28" s="763"/>
      <c r="E28" s="763"/>
      <c r="F28" s="763"/>
      <c r="G28" s="763"/>
      <c r="H28" s="763"/>
      <c r="I28" s="764"/>
    </row>
    <row r="29" spans="1:9" ht="12.75">
      <c r="A29" s="730">
        <v>24</v>
      </c>
      <c r="B29" s="763"/>
      <c r="C29" s="763"/>
      <c r="D29" s="763"/>
      <c r="E29" s="763"/>
      <c r="F29" s="763"/>
      <c r="G29" s="763"/>
      <c r="H29" s="763"/>
      <c r="I29" s="764"/>
    </row>
    <row r="30" spans="1:9" ht="12.75">
      <c r="A30" s="730">
        <v>25</v>
      </c>
      <c r="B30" s="763"/>
      <c r="C30" s="763"/>
      <c r="D30" s="763"/>
      <c r="E30" s="763"/>
      <c r="F30" s="763"/>
      <c r="G30" s="763"/>
      <c r="H30" s="763"/>
      <c r="I30" s="764"/>
    </row>
    <row r="31" spans="1:9" ht="12.75">
      <c r="A31" s="730">
        <v>26</v>
      </c>
      <c r="B31" s="763"/>
      <c r="C31" s="763"/>
      <c r="D31" s="763"/>
      <c r="E31" s="763"/>
      <c r="F31" s="763"/>
      <c r="G31" s="763"/>
      <c r="H31" s="763"/>
      <c r="I31" s="764"/>
    </row>
    <row r="32" spans="1:9" ht="12.75">
      <c r="A32" s="730">
        <v>27</v>
      </c>
      <c r="B32" s="763"/>
      <c r="C32" s="763"/>
      <c r="D32" s="763"/>
      <c r="E32" s="763"/>
      <c r="F32" s="763"/>
      <c r="G32" s="763"/>
      <c r="H32" s="763"/>
      <c r="I32" s="764"/>
    </row>
    <row r="33" spans="1:9" ht="12.75">
      <c r="A33" s="730">
        <v>28</v>
      </c>
      <c r="B33" s="763"/>
      <c r="C33" s="763"/>
      <c r="D33" s="763"/>
      <c r="E33" s="763"/>
      <c r="F33" s="763"/>
      <c r="G33" s="763"/>
      <c r="H33" s="763"/>
      <c r="I33" s="764"/>
    </row>
    <row r="34" spans="1:9" ht="12.75">
      <c r="A34" s="730">
        <v>29</v>
      </c>
      <c r="B34" s="763"/>
      <c r="C34" s="763"/>
      <c r="D34" s="763"/>
      <c r="E34" s="763"/>
      <c r="F34" s="763"/>
      <c r="G34" s="763"/>
      <c r="H34" s="763"/>
      <c r="I34" s="764"/>
    </row>
    <row r="35" spans="1:9" ht="12.75">
      <c r="A35" s="730">
        <v>30</v>
      </c>
      <c r="B35" s="763"/>
      <c r="C35" s="763"/>
      <c r="D35" s="763"/>
      <c r="E35" s="763"/>
      <c r="F35" s="763"/>
      <c r="G35" s="763"/>
      <c r="H35" s="763"/>
      <c r="I35" s="764"/>
    </row>
    <row r="36" spans="1:9" ht="12.75">
      <c r="A36" s="731"/>
      <c r="B36" s="732" t="s">
        <v>226</v>
      </c>
      <c r="C36" s="732">
        <f>SUM(C6:C35)</f>
        <v>0</v>
      </c>
      <c r="D36" s="732"/>
      <c r="E36" s="732"/>
      <c r="F36" s="732">
        <f>SUM(F6:F35)</f>
        <v>0</v>
      </c>
      <c r="G36" s="732"/>
      <c r="H36" s="732"/>
      <c r="I36" s="733"/>
    </row>
    <row r="38" spans="2:4" ht="12.75">
      <c r="B38" s="29" t="s">
        <v>229</v>
      </c>
      <c r="C38" s="29"/>
      <c r="D38" s="29"/>
    </row>
    <row r="39" spans="2:4" ht="12.75">
      <c r="B39" s="29"/>
      <c r="C39" s="29"/>
      <c r="D39" s="29"/>
    </row>
    <row r="40" spans="2:4" ht="12.75">
      <c r="B40" s="29" t="s">
        <v>229</v>
      </c>
      <c r="C40" s="29"/>
      <c r="D40" s="29"/>
    </row>
  </sheetData>
  <sheetProtection password="C7AC" sheet="1"/>
  <mergeCells count="2">
    <mergeCell ref="B2:E2"/>
    <mergeCell ref="B1:E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PageLayoutView="0" workbookViewId="0" topLeftCell="A16">
      <selection activeCell="C7" sqref="C7:J40"/>
    </sheetView>
  </sheetViews>
  <sheetFormatPr defaultColWidth="9.140625" defaultRowHeight="12.75"/>
  <cols>
    <col min="1" max="2" width="9.140625" style="29" customWidth="1"/>
    <col min="3" max="3" width="26.00390625" style="29" customWidth="1"/>
    <col min="4" max="4" width="15.8515625" style="29" customWidth="1"/>
    <col min="5" max="10" width="18.140625" style="29" customWidth="1"/>
    <col min="11" max="16384" width="9.140625" style="29" customWidth="1"/>
  </cols>
  <sheetData>
    <row r="1" spans="2:10" ht="12.75">
      <c r="B1" s="337" t="s">
        <v>793</v>
      </c>
      <c r="C1" s="330"/>
      <c r="D1" s="330"/>
      <c r="E1" s="330"/>
      <c r="F1" s="330"/>
      <c r="G1" s="330"/>
      <c r="H1" s="330"/>
      <c r="I1" s="331"/>
      <c r="J1" s="332"/>
    </row>
    <row r="2" spans="2:10" ht="13.5" thickBot="1">
      <c r="B2" s="332"/>
      <c r="C2" s="333"/>
      <c r="D2" s="333"/>
      <c r="E2" s="331"/>
      <c r="F2" s="331"/>
      <c r="G2" s="6"/>
      <c r="H2" s="6"/>
      <c r="I2" s="1641" t="s">
        <v>224</v>
      </c>
      <c r="J2" s="1641"/>
    </row>
    <row r="3" spans="2:10" ht="15.75" customHeight="1">
      <c r="B3" s="1628" t="s">
        <v>230</v>
      </c>
      <c r="C3" s="1631" t="s">
        <v>683</v>
      </c>
      <c r="D3" s="1632"/>
      <c r="E3" s="1632"/>
      <c r="F3" s="1632"/>
      <c r="G3" s="1632"/>
      <c r="H3" s="1632"/>
      <c r="I3" s="1632"/>
      <c r="J3" s="1633"/>
    </row>
    <row r="4" spans="2:10" ht="12.75">
      <c r="B4" s="1629"/>
      <c r="C4" s="1634" t="s">
        <v>684</v>
      </c>
      <c r="D4" s="302"/>
      <c r="E4" s="1636" t="s">
        <v>685</v>
      </c>
      <c r="F4" s="1637"/>
      <c r="G4" s="1637"/>
      <c r="H4" s="1637"/>
      <c r="I4" s="1637"/>
      <c r="J4" s="1638"/>
    </row>
    <row r="5" spans="2:10" ht="25.5">
      <c r="B5" s="1630"/>
      <c r="C5" s="1635"/>
      <c r="D5" s="303" t="s">
        <v>665</v>
      </c>
      <c r="E5" s="303" t="s">
        <v>666</v>
      </c>
      <c r="F5" s="303" t="s">
        <v>667</v>
      </c>
      <c r="G5" s="303" t="s">
        <v>254</v>
      </c>
      <c r="H5" s="303" t="s">
        <v>667</v>
      </c>
      <c r="I5" s="303" t="s">
        <v>226</v>
      </c>
      <c r="J5" s="304" t="s">
        <v>668</v>
      </c>
    </row>
    <row r="6" spans="2:10" ht="12.75">
      <c r="B6" s="334">
        <v>1</v>
      </c>
      <c r="C6" s="335">
        <v>2</v>
      </c>
      <c r="D6" s="335">
        <v>3</v>
      </c>
      <c r="E6" s="335">
        <v>4</v>
      </c>
      <c r="F6" s="335">
        <v>5</v>
      </c>
      <c r="G6" s="335">
        <v>6</v>
      </c>
      <c r="H6" s="335">
        <v>7</v>
      </c>
      <c r="I6" s="335">
        <v>8</v>
      </c>
      <c r="J6" s="336">
        <v>9</v>
      </c>
    </row>
    <row r="7" spans="2:10" ht="12.75">
      <c r="B7" s="1728">
        <v>1</v>
      </c>
      <c r="C7" s="338"/>
      <c r="D7" s="339"/>
      <c r="E7" s="339"/>
      <c r="F7" s="340"/>
      <c r="G7" s="339"/>
      <c r="H7" s="340"/>
      <c r="I7" s="339"/>
      <c r="J7" s="341"/>
    </row>
    <row r="8" spans="2:10" ht="12.75">
      <c r="B8" s="1728">
        <v>2</v>
      </c>
      <c r="C8" s="338"/>
      <c r="D8" s="339"/>
      <c r="E8" s="339"/>
      <c r="F8" s="340"/>
      <c r="G8" s="339"/>
      <c r="H8" s="340"/>
      <c r="I8" s="339"/>
      <c r="J8" s="341"/>
    </row>
    <row r="9" spans="2:10" ht="12.75">
      <c r="B9" s="1728">
        <v>3</v>
      </c>
      <c r="C9" s="338"/>
      <c r="D9" s="339"/>
      <c r="E9" s="339"/>
      <c r="F9" s="340"/>
      <c r="G9" s="339"/>
      <c r="H9" s="340"/>
      <c r="I9" s="339"/>
      <c r="J9" s="341"/>
    </row>
    <row r="10" spans="2:10" ht="12.75">
      <c r="B10" s="1728">
        <v>4</v>
      </c>
      <c r="C10" s="338"/>
      <c r="D10" s="339"/>
      <c r="E10" s="339"/>
      <c r="F10" s="340"/>
      <c r="G10" s="339"/>
      <c r="H10" s="340"/>
      <c r="I10" s="339"/>
      <c r="J10" s="341"/>
    </row>
    <row r="11" spans="2:10" ht="12.75">
      <c r="B11" s="1728">
        <v>5</v>
      </c>
      <c r="C11" s="338"/>
      <c r="D11" s="339"/>
      <c r="E11" s="339"/>
      <c r="F11" s="340"/>
      <c r="G11" s="339"/>
      <c r="H11" s="340"/>
      <c r="I11" s="339"/>
      <c r="J11" s="341"/>
    </row>
    <row r="12" spans="2:10" ht="12.75">
      <c r="B12" s="1728">
        <v>6</v>
      </c>
      <c r="C12" s="338"/>
      <c r="D12" s="339"/>
      <c r="E12" s="339"/>
      <c r="F12" s="340"/>
      <c r="G12" s="339"/>
      <c r="H12" s="340"/>
      <c r="I12" s="339"/>
      <c r="J12" s="341"/>
    </row>
    <row r="13" spans="2:10" ht="12.75">
      <c r="B13" s="1728">
        <v>7</v>
      </c>
      <c r="C13" s="338"/>
      <c r="D13" s="339"/>
      <c r="E13" s="339"/>
      <c r="F13" s="340"/>
      <c r="G13" s="339"/>
      <c r="H13" s="340"/>
      <c r="I13" s="339"/>
      <c r="J13" s="341"/>
    </row>
    <row r="14" spans="2:10" ht="12.75">
      <c r="B14" s="1728">
        <v>8</v>
      </c>
      <c r="C14" s="338"/>
      <c r="D14" s="339"/>
      <c r="E14" s="339"/>
      <c r="F14" s="340"/>
      <c r="G14" s="339"/>
      <c r="H14" s="340"/>
      <c r="I14" s="339"/>
      <c r="J14" s="341"/>
    </row>
    <row r="15" spans="2:10" ht="12.75">
      <c r="B15" s="1728">
        <v>9</v>
      </c>
      <c r="C15" s="338"/>
      <c r="D15" s="339"/>
      <c r="E15" s="339"/>
      <c r="F15" s="340"/>
      <c r="G15" s="339"/>
      <c r="H15" s="340"/>
      <c r="I15" s="339"/>
      <c r="J15" s="341"/>
    </row>
    <row r="16" spans="2:10" ht="12.75">
      <c r="B16" s="1728">
        <v>10</v>
      </c>
      <c r="C16" s="338"/>
      <c r="D16" s="339"/>
      <c r="E16" s="339"/>
      <c r="F16" s="340"/>
      <c r="G16" s="339"/>
      <c r="H16" s="340"/>
      <c r="I16" s="339"/>
      <c r="J16" s="341"/>
    </row>
    <row r="17" spans="2:10" ht="12.75">
      <c r="B17" s="1728">
        <v>11</v>
      </c>
      <c r="C17" s="338"/>
      <c r="D17" s="339"/>
      <c r="E17" s="339"/>
      <c r="F17" s="340"/>
      <c r="G17" s="339"/>
      <c r="H17" s="340"/>
      <c r="I17" s="339"/>
      <c r="J17" s="341"/>
    </row>
    <row r="18" spans="2:10" ht="12.75">
      <c r="B18" s="1728">
        <v>12</v>
      </c>
      <c r="C18" s="338"/>
      <c r="D18" s="339"/>
      <c r="E18" s="339"/>
      <c r="F18" s="340"/>
      <c r="G18" s="339"/>
      <c r="H18" s="340"/>
      <c r="I18" s="339"/>
      <c r="J18" s="341"/>
    </row>
    <row r="19" spans="2:10" ht="12.75">
      <c r="B19" s="1728">
        <v>13</v>
      </c>
      <c r="C19" s="338"/>
      <c r="D19" s="339"/>
      <c r="E19" s="339"/>
      <c r="F19" s="340"/>
      <c r="G19" s="339"/>
      <c r="H19" s="340"/>
      <c r="I19" s="339"/>
      <c r="J19" s="341"/>
    </row>
    <row r="20" spans="2:10" ht="12.75">
      <c r="B20" s="1728">
        <v>14</v>
      </c>
      <c r="C20" s="338"/>
      <c r="D20" s="339"/>
      <c r="E20" s="339"/>
      <c r="F20" s="340"/>
      <c r="G20" s="339"/>
      <c r="H20" s="340"/>
      <c r="I20" s="339"/>
      <c r="J20" s="341"/>
    </row>
    <row r="21" spans="2:10" ht="12.75">
      <c r="B21" s="1728">
        <v>15</v>
      </c>
      <c r="C21" s="338"/>
      <c r="D21" s="339"/>
      <c r="E21" s="339"/>
      <c r="F21" s="340"/>
      <c r="G21" s="339"/>
      <c r="H21" s="340"/>
      <c r="I21" s="339"/>
      <c r="J21" s="341"/>
    </row>
    <row r="22" spans="2:10" ht="12.75">
      <c r="B22" s="1728">
        <v>16</v>
      </c>
      <c r="C22" s="338"/>
      <c r="D22" s="339"/>
      <c r="E22" s="339"/>
      <c r="F22" s="340"/>
      <c r="G22" s="339"/>
      <c r="H22" s="340"/>
      <c r="I22" s="339"/>
      <c r="J22" s="341"/>
    </row>
    <row r="23" spans="2:10" ht="12.75">
      <c r="B23" s="1728">
        <v>17</v>
      </c>
      <c r="C23" s="338"/>
      <c r="D23" s="339"/>
      <c r="E23" s="339"/>
      <c r="F23" s="340"/>
      <c r="G23" s="339"/>
      <c r="H23" s="340"/>
      <c r="I23" s="339"/>
      <c r="J23" s="341"/>
    </row>
    <row r="24" spans="2:10" ht="12.75">
      <c r="B24" s="1728">
        <v>18</v>
      </c>
      <c r="C24" s="338"/>
      <c r="D24" s="339"/>
      <c r="E24" s="339"/>
      <c r="F24" s="340"/>
      <c r="G24" s="339"/>
      <c r="H24" s="340"/>
      <c r="I24" s="339"/>
      <c r="J24" s="341"/>
    </row>
    <row r="25" spans="2:10" ht="12.75">
      <c r="B25" s="1728">
        <v>19</v>
      </c>
      <c r="C25" s="338"/>
      <c r="D25" s="339"/>
      <c r="E25" s="339"/>
      <c r="F25" s="340"/>
      <c r="G25" s="339"/>
      <c r="H25" s="340"/>
      <c r="I25" s="339"/>
      <c r="J25" s="341"/>
    </row>
    <row r="26" spans="2:10" ht="12.75">
      <c r="B26" s="1728">
        <v>20</v>
      </c>
      <c r="C26" s="338"/>
      <c r="D26" s="339"/>
      <c r="E26" s="339"/>
      <c r="F26" s="340"/>
      <c r="G26" s="339"/>
      <c r="H26" s="340"/>
      <c r="I26" s="339"/>
      <c r="J26" s="341"/>
    </row>
    <row r="27" spans="2:10" ht="12.75">
      <c r="B27" s="1728">
        <v>21</v>
      </c>
      <c r="C27" s="338"/>
      <c r="D27" s="339"/>
      <c r="E27" s="339"/>
      <c r="F27" s="340"/>
      <c r="G27" s="339"/>
      <c r="H27" s="340"/>
      <c r="I27" s="339"/>
      <c r="J27" s="341"/>
    </row>
    <row r="28" spans="2:10" ht="12.75">
      <c r="B28" s="1728">
        <v>22</v>
      </c>
      <c r="C28" s="338"/>
      <c r="D28" s="339"/>
      <c r="E28" s="339"/>
      <c r="F28" s="340"/>
      <c r="G28" s="339"/>
      <c r="H28" s="340"/>
      <c r="I28" s="339"/>
      <c r="J28" s="341"/>
    </row>
    <row r="29" spans="2:10" ht="12.75">
      <c r="B29" s="1728">
        <v>23</v>
      </c>
      <c r="C29" s="338"/>
      <c r="D29" s="339"/>
      <c r="E29" s="339"/>
      <c r="F29" s="340"/>
      <c r="G29" s="339"/>
      <c r="H29" s="340"/>
      <c r="I29" s="339"/>
      <c r="J29" s="341"/>
    </row>
    <row r="30" spans="2:10" ht="12.75">
      <c r="B30" s="1728">
        <v>24</v>
      </c>
      <c r="C30" s="338"/>
      <c r="D30" s="339"/>
      <c r="E30" s="339"/>
      <c r="F30" s="340"/>
      <c r="G30" s="339"/>
      <c r="H30" s="340"/>
      <c r="I30" s="339"/>
      <c r="J30" s="341"/>
    </row>
    <row r="31" spans="2:10" ht="12.75">
      <c r="B31" s="1728">
        <v>25</v>
      </c>
      <c r="C31" s="338"/>
      <c r="D31" s="339"/>
      <c r="E31" s="339"/>
      <c r="F31" s="340"/>
      <c r="G31" s="339"/>
      <c r="H31" s="340"/>
      <c r="I31" s="339"/>
      <c r="J31" s="341"/>
    </row>
    <row r="32" spans="2:10" ht="13.5" customHeight="1">
      <c r="B32" s="1728">
        <v>26</v>
      </c>
      <c r="C32" s="338"/>
      <c r="D32" s="339"/>
      <c r="E32" s="339"/>
      <c r="F32" s="340"/>
      <c r="G32" s="339"/>
      <c r="H32" s="340"/>
      <c r="I32" s="339"/>
      <c r="J32" s="341"/>
    </row>
    <row r="33" spans="2:10" ht="12.75">
      <c r="B33" s="1728">
        <v>27</v>
      </c>
      <c r="C33" s="338"/>
      <c r="D33" s="339"/>
      <c r="E33" s="339"/>
      <c r="F33" s="340"/>
      <c r="G33" s="339"/>
      <c r="H33" s="340"/>
      <c r="I33" s="339"/>
      <c r="J33" s="341"/>
    </row>
    <row r="34" spans="2:10" ht="12.75">
      <c r="B34" s="1728">
        <v>28</v>
      </c>
      <c r="C34" s="338"/>
      <c r="D34" s="339"/>
      <c r="E34" s="339"/>
      <c r="F34" s="340"/>
      <c r="G34" s="339"/>
      <c r="H34" s="340"/>
      <c r="I34" s="339"/>
      <c r="J34" s="341"/>
    </row>
    <row r="35" spans="2:10" ht="12.75">
      <c r="B35" s="1728">
        <v>29</v>
      </c>
      <c r="C35" s="338"/>
      <c r="D35" s="339"/>
      <c r="E35" s="339"/>
      <c r="F35" s="340"/>
      <c r="G35" s="339"/>
      <c r="H35" s="340"/>
      <c r="I35" s="339"/>
      <c r="J35" s="341"/>
    </row>
    <row r="36" spans="2:10" ht="12.75">
      <c r="B36" s="1728">
        <v>6</v>
      </c>
      <c r="C36" s="338"/>
      <c r="D36" s="339"/>
      <c r="E36" s="339"/>
      <c r="F36" s="340"/>
      <c r="G36" s="339"/>
      <c r="H36" s="340"/>
      <c r="I36" s="339"/>
      <c r="J36" s="341"/>
    </row>
    <row r="37" spans="2:10" ht="12.75">
      <c r="B37" s="1728">
        <v>7</v>
      </c>
      <c r="C37" s="338"/>
      <c r="D37" s="339"/>
      <c r="E37" s="339"/>
      <c r="F37" s="340"/>
      <c r="G37" s="339"/>
      <c r="H37" s="340"/>
      <c r="I37" s="339"/>
      <c r="J37" s="341"/>
    </row>
    <row r="38" spans="2:10" ht="12.75">
      <c r="B38" s="1728">
        <v>8</v>
      </c>
      <c r="C38" s="338"/>
      <c r="D38" s="339"/>
      <c r="E38" s="339"/>
      <c r="F38" s="340"/>
      <c r="G38" s="339"/>
      <c r="H38" s="340"/>
      <c r="I38" s="339"/>
      <c r="J38" s="341"/>
    </row>
    <row r="39" spans="2:10" ht="12.75">
      <c r="B39" s="1728">
        <v>9</v>
      </c>
      <c r="C39" s="338"/>
      <c r="D39" s="339"/>
      <c r="E39" s="339"/>
      <c r="F39" s="340"/>
      <c r="G39" s="339"/>
      <c r="H39" s="340"/>
      <c r="I39" s="339"/>
      <c r="J39" s="341"/>
    </row>
    <row r="40" spans="2:10" ht="12.75">
      <c r="B40" s="1728">
        <v>10</v>
      </c>
      <c r="C40" s="338"/>
      <c r="D40" s="339"/>
      <c r="E40" s="339"/>
      <c r="F40" s="340"/>
      <c r="G40" s="339"/>
      <c r="H40" s="340"/>
      <c r="I40" s="339"/>
      <c r="J40" s="341"/>
    </row>
    <row r="41" spans="2:10" ht="13.5" thickBot="1">
      <c r="B41" s="1347" t="s">
        <v>798</v>
      </c>
      <c r="C41" s="1348"/>
      <c r="D41" s="1348"/>
      <c r="E41" s="1349">
        <f>SUM(E31:E40)</f>
        <v>0</v>
      </c>
      <c r="F41" s="1349"/>
      <c r="G41" s="1349">
        <f>SUM(G31:G40)</f>
        <v>0</v>
      </c>
      <c r="H41" s="1349"/>
      <c r="I41" s="1346">
        <f>SUM(I31:I40)</f>
        <v>0</v>
      </c>
      <c r="J41" s="1350"/>
    </row>
    <row r="42" spans="1:7" ht="12.75">
      <c r="A42" s="33"/>
      <c r="D42" s="1"/>
      <c r="E42" s="1"/>
      <c r="F42" s="1"/>
      <c r="G42" s="1"/>
    </row>
    <row r="43" spans="1:7" ht="12.75">
      <c r="A43" s="33"/>
      <c r="B43" s="29" t="s">
        <v>229</v>
      </c>
      <c r="D43" s="1"/>
      <c r="E43" s="1"/>
      <c r="F43" s="1"/>
      <c r="G43" s="1"/>
    </row>
    <row r="44" spans="1:7" ht="12.75">
      <c r="A44" s="33"/>
      <c r="D44" s="1"/>
      <c r="E44" s="1"/>
      <c r="F44" s="1"/>
      <c r="G44" s="1"/>
    </row>
    <row r="45" spans="1:7" ht="12.75">
      <c r="A45" s="33"/>
      <c r="B45" s="29" t="s">
        <v>229</v>
      </c>
      <c r="D45" s="1"/>
      <c r="E45" s="1"/>
      <c r="F45" s="1"/>
      <c r="G45" s="1"/>
    </row>
  </sheetData>
  <sheetProtection/>
  <mergeCells count="5">
    <mergeCell ref="I2:J2"/>
    <mergeCell ref="B3:B5"/>
    <mergeCell ref="C3:J3"/>
    <mergeCell ref="C4:C5"/>
    <mergeCell ref="E4:J4"/>
  </mergeCells>
  <dataValidations count="2">
    <dataValidation type="whole" operator="greaterThanOrEqual" allowBlank="1" showInputMessage="1" showErrorMessage="1" sqref="I31:I40 D31:D40">
      <formula1>0</formula1>
    </dataValidation>
    <dataValidation operator="greaterThanOrEqual" allowBlank="1" showInputMessage="1" showErrorMessage="1" sqref="J31:J40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00390625" style="0" bestFit="1" customWidth="1"/>
    <col min="2" max="2" width="54.7109375" style="0" customWidth="1"/>
    <col min="3" max="4" width="16.140625" style="0" customWidth="1"/>
  </cols>
  <sheetData>
    <row r="1" spans="1:4" ht="12.75">
      <c r="A1" s="873"/>
      <c r="B1" s="88" t="s">
        <v>780</v>
      </c>
      <c r="C1" s="874"/>
      <c r="D1" s="871"/>
    </row>
    <row r="2" spans="1:4" ht="12.75">
      <c r="A2" s="873"/>
      <c r="B2" s="88" t="s">
        <v>942</v>
      </c>
      <c r="C2" s="875"/>
      <c r="D2" s="871"/>
    </row>
    <row r="3" spans="1:4" ht="12.75">
      <c r="A3" s="890"/>
      <c r="B3" s="876"/>
      <c r="C3" s="876"/>
      <c r="D3" s="871"/>
    </row>
    <row r="4" spans="1:4" ht="13.5" thickBot="1">
      <c r="A4" s="891"/>
      <c r="B4" s="871"/>
      <c r="C4" s="871"/>
      <c r="D4" s="872" t="s">
        <v>997</v>
      </c>
    </row>
    <row r="5" spans="1:4" ht="32.25" thickBot="1">
      <c r="A5" s="878"/>
      <c r="B5" s="879" t="s">
        <v>225</v>
      </c>
      <c r="C5" s="879" t="s">
        <v>226</v>
      </c>
      <c r="D5" s="880" t="s">
        <v>231</v>
      </c>
    </row>
    <row r="6" spans="1:4" ht="15.75">
      <c r="A6" s="892"/>
      <c r="B6" s="881" t="s">
        <v>943</v>
      </c>
      <c r="C6" s="882"/>
      <c r="D6" s="883"/>
    </row>
    <row r="7" spans="1:4" ht="12.75">
      <c r="A7" s="893">
        <v>1</v>
      </c>
      <c r="B7" s="869" t="s">
        <v>944</v>
      </c>
      <c r="C7" s="1053"/>
      <c r="D7" s="1254"/>
    </row>
    <row r="8" spans="1:4" ht="12.75">
      <c r="A8" s="893">
        <v>2</v>
      </c>
      <c r="B8" s="869" t="s">
        <v>104</v>
      </c>
      <c r="C8" s="1053"/>
      <c r="D8" s="1254"/>
    </row>
    <row r="9" spans="1:4" ht="12.75">
      <c r="A9" s="894">
        <v>3</v>
      </c>
      <c r="B9" s="886" t="s">
        <v>105</v>
      </c>
      <c r="C9" s="1004">
        <f>SUM(C10:C12)</f>
        <v>0</v>
      </c>
      <c r="D9" s="1255">
        <f>SUM(D10:D12)</f>
        <v>0</v>
      </c>
    </row>
    <row r="10" spans="1:4" ht="12.75">
      <c r="A10" s="893"/>
      <c r="B10" s="869" t="s">
        <v>945</v>
      </c>
      <c r="C10" s="1053"/>
      <c r="D10" s="1254"/>
    </row>
    <row r="11" spans="1:4" ht="12.75">
      <c r="A11" s="893"/>
      <c r="B11" s="869" t="s">
        <v>946</v>
      </c>
      <c r="C11" s="1053"/>
      <c r="D11" s="1254"/>
    </row>
    <row r="12" spans="1:4" ht="12.75">
      <c r="A12" s="893"/>
      <c r="B12" s="869" t="s">
        <v>947</v>
      </c>
      <c r="C12" s="1053"/>
      <c r="D12" s="1254"/>
    </row>
    <row r="13" spans="1:4" ht="12.75">
      <c r="A13" s="893">
        <v>4</v>
      </c>
      <c r="B13" s="869" t="s">
        <v>948</v>
      </c>
      <c r="C13" s="1053"/>
      <c r="D13" s="1254"/>
    </row>
    <row r="14" spans="1:4" ht="12.75">
      <c r="A14" s="894">
        <v>5</v>
      </c>
      <c r="B14" s="886" t="s">
        <v>106</v>
      </c>
      <c r="C14" s="1004">
        <f>SUM(C15:C21)</f>
        <v>0</v>
      </c>
      <c r="D14" s="1255">
        <f>SUM(D15:D21)</f>
        <v>0</v>
      </c>
    </row>
    <row r="15" spans="1:4" ht="12.75">
      <c r="A15" s="893"/>
      <c r="B15" s="869" t="s">
        <v>945</v>
      </c>
      <c r="C15" s="1053"/>
      <c r="D15" s="1254"/>
    </row>
    <row r="16" spans="1:4" ht="12.75">
      <c r="A16" s="893"/>
      <c r="B16" s="869" t="s">
        <v>946</v>
      </c>
      <c r="C16" s="1053"/>
      <c r="D16" s="1254"/>
    </row>
    <row r="17" spans="1:4" ht="12.75">
      <c r="A17" s="893"/>
      <c r="B17" s="869" t="s">
        <v>949</v>
      </c>
      <c r="C17" s="1053"/>
      <c r="D17" s="1254"/>
    </row>
    <row r="18" spans="1:4" ht="12.75">
      <c r="A18" s="893"/>
      <c r="B18" s="869" t="s">
        <v>950</v>
      </c>
      <c r="C18" s="1053"/>
      <c r="D18" s="1254"/>
    </row>
    <row r="19" spans="1:4" ht="12.75">
      <c r="A19" s="893"/>
      <c r="B19" s="869" t="s">
        <v>951</v>
      </c>
      <c r="C19" s="1053"/>
      <c r="D19" s="1254"/>
    </row>
    <row r="20" spans="1:4" ht="12.75">
      <c r="A20" s="893"/>
      <c r="B20" s="869" t="s">
        <v>952</v>
      </c>
      <c r="C20" s="1053"/>
      <c r="D20" s="1254"/>
    </row>
    <row r="21" spans="1:4" ht="12.75">
      <c r="A21" s="893"/>
      <c r="B21" s="869" t="s">
        <v>953</v>
      </c>
      <c r="C21" s="1053"/>
      <c r="D21" s="1254"/>
    </row>
    <row r="22" spans="1:4" ht="12.75">
      <c r="A22" s="894">
        <v>6</v>
      </c>
      <c r="B22" s="886" t="s">
        <v>954</v>
      </c>
      <c r="C22" s="1004">
        <f>SUM(C23:C29)</f>
        <v>0</v>
      </c>
      <c r="D22" s="1255">
        <f>SUM(D23:D29)</f>
        <v>0</v>
      </c>
    </row>
    <row r="23" spans="1:4" ht="12.75">
      <c r="A23" s="893"/>
      <c r="B23" s="869" t="s">
        <v>955</v>
      </c>
      <c r="C23" s="1053"/>
      <c r="D23" s="1254"/>
    </row>
    <row r="24" spans="1:4" ht="12.75">
      <c r="A24" s="893"/>
      <c r="B24" s="869" t="s">
        <v>946</v>
      </c>
      <c r="C24" s="1053"/>
      <c r="D24" s="1254"/>
    </row>
    <row r="25" spans="1:4" ht="12.75">
      <c r="A25" s="893"/>
      <c r="B25" s="869" t="s">
        <v>956</v>
      </c>
      <c r="C25" s="1053"/>
      <c r="D25" s="1254"/>
    </row>
    <row r="26" spans="1:4" ht="12.75">
      <c r="A26" s="893"/>
      <c r="B26" s="869" t="s">
        <v>950</v>
      </c>
      <c r="C26" s="1053"/>
      <c r="D26" s="1254"/>
    </row>
    <row r="27" spans="1:4" ht="12.75">
      <c r="A27" s="893"/>
      <c r="B27" s="869" t="s">
        <v>951</v>
      </c>
      <c r="C27" s="1053"/>
      <c r="D27" s="1254"/>
    </row>
    <row r="28" spans="1:4" ht="12.75">
      <c r="A28" s="893"/>
      <c r="B28" s="869" t="s">
        <v>952</v>
      </c>
      <c r="C28" s="1053"/>
      <c r="D28" s="1254"/>
    </row>
    <row r="29" spans="1:4" ht="12.75">
      <c r="A29" s="893"/>
      <c r="B29" s="869" t="s">
        <v>957</v>
      </c>
      <c r="C29" s="1053"/>
      <c r="D29" s="1254"/>
    </row>
    <row r="30" spans="1:4" ht="12.75">
      <c r="A30" s="893">
        <v>7</v>
      </c>
      <c r="B30" s="869" t="s">
        <v>958</v>
      </c>
      <c r="C30" s="1053"/>
      <c r="D30" s="1254"/>
    </row>
    <row r="31" spans="1:4" ht="12.75">
      <c r="A31" s="1013">
        <v>8</v>
      </c>
      <c r="B31" s="1014" t="s">
        <v>959</v>
      </c>
      <c r="C31" s="1252">
        <f>C14+C22-C30</f>
        <v>0</v>
      </c>
      <c r="D31" s="1256">
        <f>D14+D22-D30</f>
        <v>0</v>
      </c>
    </row>
    <row r="32" spans="1:4" ht="12.75">
      <c r="A32" s="894">
        <v>9</v>
      </c>
      <c r="B32" s="886" t="s">
        <v>960</v>
      </c>
      <c r="C32" s="1004">
        <f>SUM(C33:C34)</f>
        <v>0</v>
      </c>
      <c r="D32" s="1255">
        <f>SUM(D33:D34)</f>
        <v>0</v>
      </c>
    </row>
    <row r="33" spans="1:4" ht="12.75">
      <c r="A33" s="893"/>
      <c r="B33" s="869" t="s">
        <v>961</v>
      </c>
      <c r="C33" s="1053"/>
      <c r="D33" s="1254"/>
    </row>
    <row r="34" spans="1:4" ht="12.75">
      <c r="A34" s="893"/>
      <c r="B34" s="869" t="s">
        <v>962</v>
      </c>
      <c r="C34" s="1053"/>
      <c r="D34" s="1254"/>
    </row>
    <row r="35" spans="1:4" ht="12.75">
      <c r="A35" s="894">
        <v>10</v>
      </c>
      <c r="B35" s="886" t="s">
        <v>963</v>
      </c>
      <c r="C35" s="1004">
        <f>SUM(C36:C37)</f>
        <v>0</v>
      </c>
      <c r="D35" s="1255">
        <f>SUM(D36:D37)</f>
        <v>0</v>
      </c>
    </row>
    <row r="36" spans="1:4" ht="25.5">
      <c r="A36" s="893"/>
      <c r="B36" s="869" t="s">
        <v>964</v>
      </c>
      <c r="C36" s="1053"/>
      <c r="D36" s="1254"/>
    </row>
    <row r="37" spans="1:4" ht="25.5">
      <c r="A37" s="893"/>
      <c r="B37" s="869" t="s">
        <v>965</v>
      </c>
      <c r="C37" s="1053"/>
      <c r="D37" s="1254"/>
    </row>
    <row r="38" spans="1:4" ht="12.75">
      <c r="A38" s="893">
        <v>11</v>
      </c>
      <c r="B38" s="869" t="s">
        <v>966</v>
      </c>
      <c r="C38" s="1053"/>
      <c r="D38" s="1254"/>
    </row>
    <row r="39" spans="1:4" ht="15.75">
      <c r="A39" s="895">
        <v>12</v>
      </c>
      <c r="B39" s="889" t="s">
        <v>967</v>
      </c>
      <c r="C39" s="1253">
        <f>C7+C8+C9+C13+C31+C32+C35+C38</f>
        <v>0</v>
      </c>
      <c r="D39" s="1257">
        <f>D7+D8+D9+D13+D31+D32+D35+D38</f>
        <v>0</v>
      </c>
    </row>
    <row r="41" spans="1:4" ht="12.75">
      <c r="A41" s="897"/>
      <c r="B41" s="722" t="s">
        <v>998</v>
      </c>
      <c r="C41" s="722"/>
      <c r="D41" s="722"/>
    </row>
    <row r="42" spans="1:4" ht="12.75">
      <c r="A42" s="897"/>
      <c r="B42" s="722"/>
      <c r="C42" s="722"/>
      <c r="D42" s="722"/>
    </row>
    <row r="43" spans="1:4" ht="12.75">
      <c r="A43" s="897"/>
      <c r="B43" s="722" t="s">
        <v>998</v>
      </c>
      <c r="C43" s="722"/>
      <c r="D43" s="722"/>
    </row>
  </sheetData>
  <sheetProtection password="C7AC" sheet="1"/>
  <printOptions/>
  <pageMargins left="0.75" right="0.75" top="1" bottom="1" header="0.5" footer="0.5"/>
  <pageSetup horizontalDpi="600" verticalDpi="600" orientation="portrait" paperSize="9" scale="95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zoomScale="85" zoomScaleNormal="85" zoomScalePageLayoutView="0" workbookViewId="0" topLeftCell="A4">
      <selection activeCell="D9" sqref="D9:F9"/>
    </sheetView>
  </sheetViews>
  <sheetFormatPr defaultColWidth="9.140625" defaultRowHeight="12.75"/>
  <cols>
    <col min="1" max="1" width="9.140625" style="294" customWidth="1"/>
    <col min="2" max="2" width="40.421875" style="1075" customWidth="1"/>
    <col min="3" max="3" width="11.421875" style="1075" customWidth="1"/>
    <col min="4" max="4" width="13.8515625" style="1075" customWidth="1"/>
    <col min="5" max="5" width="2.140625" style="1075" customWidth="1"/>
    <col min="6" max="6" width="16.140625" style="1075" customWidth="1"/>
    <col min="7" max="7" width="12.421875" style="1358" customWidth="1"/>
    <col min="8" max="8" width="20.8515625" style="1075" customWidth="1"/>
    <col min="9" max="9" width="13.421875" style="1075" customWidth="1"/>
    <col min="10" max="16384" width="9.140625" style="294" customWidth="1"/>
  </cols>
  <sheetData>
    <row r="1" spans="2:9" ht="12.75">
      <c r="B1" s="1686" t="s">
        <v>154</v>
      </c>
      <c r="C1" s="1686"/>
      <c r="D1" s="1686"/>
      <c r="E1" s="1686"/>
      <c r="F1" s="1686"/>
      <c r="G1" s="1686"/>
      <c r="H1" s="1686"/>
      <c r="I1" s="1073"/>
    </row>
    <row r="2" spans="2:9" ht="13.5" thickBot="1">
      <c r="B2" s="1073"/>
      <c r="C2" s="1073"/>
      <c r="D2" s="1073"/>
      <c r="E2" s="1073"/>
      <c r="F2" s="1073"/>
      <c r="G2" s="1352"/>
      <c r="H2" s="1073"/>
      <c r="I2" s="1073"/>
    </row>
    <row r="3" spans="2:9" ht="39" customHeight="1" thickBot="1">
      <c r="B3" s="1080" t="s">
        <v>686</v>
      </c>
      <c r="C3" s="1081" t="s">
        <v>687</v>
      </c>
      <c r="D3" s="1687" t="s">
        <v>688</v>
      </c>
      <c r="E3" s="1688"/>
      <c r="F3" s="1689"/>
      <c r="G3" s="1353" t="s">
        <v>689</v>
      </c>
      <c r="H3" s="1081" t="s">
        <v>690</v>
      </c>
      <c r="I3" s="1081" t="s">
        <v>691</v>
      </c>
    </row>
    <row r="4" spans="2:9" ht="16.5" customHeight="1" thickBot="1">
      <c r="B4" s="1645" t="s">
        <v>692</v>
      </c>
      <c r="C4" s="1646"/>
      <c r="D4" s="1646"/>
      <c r="E4" s="1646"/>
      <c r="F4" s="1646"/>
      <c r="G4" s="1646"/>
      <c r="H4" s="1646"/>
      <c r="I4" s="1690"/>
    </row>
    <row r="5" spans="2:9" ht="12.75">
      <c r="B5" s="1683" t="s">
        <v>693</v>
      </c>
      <c r="C5" s="1231"/>
      <c r="D5" s="1648"/>
      <c r="E5" s="1649"/>
      <c r="F5" s="1662"/>
      <c r="G5" s="1691">
        <f>('R0103'!C6+'R0103'!C7)/50000*100%</f>
        <v>0</v>
      </c>
      <c r="H5" s="1683" t="s">
        <v>694</v>
      </c>
      <c r="I5" s="1692">
        <f>100-G5</f>
        <v>100</v>
      </c>
    </row>
    <row r="6" spans="2:9" ht="13.5" thickBot="1">
      <c r="B6" s="1657"/>
      <c r="C6" s="1232"/>
      <c r="D6" s="1650" t="s">
        <v>131</v>
      </c>
      <c r="E6" s="1651"/>
      <c r="F6" s="1666"/>
      <c r="G6" s="1671"/>
      <c r="H6" s="1653"/>
      <c r="I6" s="1660"/>
    </row>
    <row r="7" spans="2:9" ht="12.75">
      <c r="B7" s="1652" t="s">
        <v>695</v>
      </c>
      <c r="C7" s="1685"/>
      <c r="D7" s="1648"/>
      <c r="E7" s="1649"/>
      <c r="F7" s="1662"/>
      <c r="G7" s="1670" t="e">
        <f>'R0101'!C23/IF('R0103'!C12&lt;=0,'R0103'!C5-'R0101'!C23,'R0103'!C5-'R0103'!C12-'R0101'!C23)*100%</f>
        <v>#DIV/0!</v>
      </c>
      <c r="H7" s="1683" t="s">
        <v>696</v>
      </c>
      <c r="I7" s="1684" t="e">
        <f>30-G7</f>
        <v>#DIV/0!</v>
      </c>
    </row>
    <row r="8" spans="2:9" ht="13.5" thickBot="1">
      <c r="B8" s="1657"/>
      <c r="C8" s="1660"/>
      <c r="D8" s="1650" t="s">
        <v>132</v>
      </c>
      <c r="E8" s="1651"/>
      <c r="F8" s="1666"/>
      <c r="G8" s="1671"/>
      <c r="H8" s="1657"/>
      <c r="I8" s="1660"/>
    </row>
    <row r="9" spans="2:9" ht="12.75">
      <c r="B9" s="1652" t="s">
        <v>133</v>
      </c>
      <c r="C9" s="1654"/>
      <c r="D9" s="1648"/>
      <c r="E9" s="1649"/>
      <c r="F9" s="1662"/>
      <c r="G9" s="1670" t="e">
        <f>'R0801'!I19/IF('R0103'!C12&lt;=0,'R0103'!C5-'R0101'!C23,'R0103'!C5-'R0103'!C12-'R0101'!C23)*100%</f>
        <v>#DIV/0!</v>
      </c>
      <c r="H9" s="1652" t="s">
        <v>135</v>
      </c>
      <c r="I9" s="1658" t="e">
        <f>20-G9</f>
        <v>#DIV/0!</v>
      </c>
    </row>
    <row r="10" spans="2:9" ht="13.5" thickBot="1">
      <c r="B10" s="1657"/>
      <c r="C10" s="1660"/>
      <c r="D10" s="1650" t="s">
        <v>134</v>
      </c>
      <c r="E10" s="1651"/>
      <c r="F10" s="1666"/>
      <c r="G10" s="1671"/>
      <c r="H10" s="1657"/>
      <c r="I10" s="1660"/>
    </row>
    <row r="11" spans="2:9" ht="12.75">
      <c r="B11" s="1652" t="s">
        <v>823</v>
      </c>
      <c r="C11" s="1654"/>
      <c r="D11" s="1648"/>
      <c r="E11" s="1649"/>
      <c r="F11" s="1662"/>
      <c r="G11" s="1670" t="e">
        <f>'R0102'!C13/IF('R0103'!C12&lt;=0,'R0103'!C5-'R0101'!C23,'R0103'!C5-'R0103'!C12-'R0101'!C23)*100%</f>
        <v>#DIV/0!</v>
      </c>
      <c r="H11" s="1652" t="s">
        <v>824</v>
      </c>
      <c r="I11" s="1658" t="e">
        <f>100-G11</f>
        <v>#DIV/0!</v>
      </c>
    </row>
    <row r="12" spans="2:9" ht="24" customHeight="1" thickBot="1">
      <c r="B12" s="1657"/>
      <c r="C12" s="1660"/>
      <c r="D12" s="1650" t="s">
        <v>136</v>
      </c>
      <c r="E12" s="1651"/>
      <c r="F12" s="1666"/>
      <c r="G12" s="1671"/>
      <c r="H12" s="1657"/>
      <c r="I12" s="1660"/>
    </row>
    <row r="13" spans="2:9" ht="12.75">
      <c r="B13" s="1652" t="s">
        <v>825</v>
      </c>
      <c r="C13" s="1654"/>
      <c r="D13" s="1648"/>
      <c r="E13" s="1649"/>
      <c r="F13" s="1662"/>
      <c r="G13" s="1670" t="e">
        <f>'R0102'!C14/IF('R0103'!C12&lt;=0,'R0103'!C5-'R0101'!C23,'R0103'!C5-'R0103'!C12-'R0101'!C23)*100%</f>
        <v>#DIV/0!</v>
      </c>
      <c r="H13" s="1652" t="s">
        <v>824</v>
      </c>
      <c r="I13" s="1658" t="e">
        <f>100-G13</f>
        <v>#DIV/0!</v>
      </c>
    </row>
    <row r="14" spans="2:9" ht="26.25" customHeight="1" thickBot="1">
      <c r="B14" s="1657"/>
      <c r="C14" s="1660"/>
      <c r="D14" s="1650" t="s">
        <v>137</v>
      </c>
      <c r="E14" s="1651"/>
      <c r="F14" s="1666"/>
      <c r="G14" s="1671"/>
      <c r="H14" s="1657"/>
      <c r="I14" s="1660"/>
    </row>
    <row r="15" spans="2:9" ht="12.75">
      <c r="B15" s="1652" t="s">
        <v>138</v>
      </c>
      <c r="C15" s="1654"/>
      <c r="D15" s="1648"/>
      <c r="E15" s="1649"/>
      <c r="F15" s="1662"/>
      <c r="G15" s="1667" t="e">
        <f>('R0102'!C7)/IF('R0103'!C12&lt;=0,'R0103'!C5-'R0101'!C23,'R0103'!C5-'R0103'!C12-'R0101'!C23)*100%</f>
        <v>#DIV/0!</v>
      </c>
      <c r="H15" s="1652" t="s">
        <v>866</v>
      </c>
      <c r="I15" s="1658" t="e">
        <f>500-G15</f>
        <v>#DIV/0!</v>
      </c>
    </row>
    <row r="16" spans="2:9" ht="12.75">
      <c r="B16" s="1656"/>
      <c r="C16" s="1659"/>
      <c r="D16" s="1663"/>
      <c r="E16" s="1664"/>
      <c r="F16" s="1665"/>
      <c r="G16" s="1668"/>
      <c r="H16" s="1656"/>
      <c r="I16" s="1659"/>
    </row>
    <row r="17" spans="2:9" ht="13.5" thickBot="1">
      <c r="B17" s="1657"/>
      <c r="C17" s="1655"/>
      <c r="D17" s="1650" t="s">
        <v>139</v>
      </c>
      <c r="E17" s="1651"/>
      <c r="F17" s="1666"/>
      <c r="G17" s="1669"/>
      <c r="H17" s="1657"/>
      <c r="I17" s="1660"/>
    </row>
    <row r="18" spans="2:9" ht="15.75" customHeight="1" thickBot="1">
      <c r="B18" s="1650" t="s">
        <v>140</v>
      </c>
      <c r="C18" s="1651"/>
      <c r="D18" s="1651"/>
      <c r="E18" s="1651"/>
      <c r="F18" s="1651"/>
      <c r="G18" s="1651"/>
      <c r="H18" s="1651"/>
      <c r="I18" s="1661"/>
    </row>
    <row r="19" spans="2:9" ht="26.25" thickBot="1">
      <c r="B19" s="1067" t="s">
        <v>697</v>
      </c>
      <c r="C19" s="1068" t="s">
        <v>698</v>
      </c>
      <c r="D19" s="1645" t="s">
        <v>141</v>
      </c>
      <c r="E19" s="1646"/>
      <c r="F19" s="1647"/>
      <c r="G19" s="1363">
        <f>IF('R0103'!C12&lt;=0,'R0103'!C5-'R0101'!C23,'R0103'!C5-'R0103'!C12-'R0101'!C23)/100000*100%</f>
        <v>0</v>
      </c>
      <c r="H19" s="1069" t="s">
        <v>694</v>
      </c>
      <c r="I19" s="1058"/>
    </row>
    <row r="20" spans="2:9" ht="13.5" thickBot="1">
      <c r="B20" s="1061" t="s">
        <v>699</v>
      </c>
      <c r="C20" s="1066" t="s">
        <v>700</v>
      </c>
      <c r="D20" s="1645" t="s">
        <v>142</v>
      </c>
      <c r="E20" s="1646"/>
      <c r="F20" s="1646"/>
      <c r="G20" s="1363"/>
      <c r="H20" s="1070" t="s">
        <v>701</v>
      </c>
      <c r="I20" s="1056"/>
    </row>
    <row r="21" spans="2:9" ht="26.25" thickBot="1">
      <c r="B21" s="1061" t="s">
        <v>702</v>
      </c>
      <c r="C21" s="1068" t="s">
        <v>703</v>
      </c>
      <c r="D21" s="1645" t="s">
        <v>143</v>
      </c>
      <c r="E21" s="1646"/>
      <c r="F21" s="1647"/>
      <c r="G21" s="1363" t="e">
        <f>'R0801'!I19/IF('R0103'!C12&lt;=0,'R0103'!C5-'R0101'!C23,'R0103'!C5-'R0103'!C12-'R0101'!C23)*100%</f>
        <v>#DIV/0!</v>
      </c>
      <c r="H21" s="1071" t="s">
        <v>704</v>
      </c>
      <c r="I21" s="1058"/>
    </row>
    <row r="22" spans="2:9" ht="13.5" thickBot="1">
      <c r="B22" s="1061" t="s">
        <v>705</v>
      </c>
      <c r="C22" s="1071" t="s">
        <v>706</v>
      </c>
      <c r="D22" s="1645" t="s">
        <v>144</v>
      </c>
      <c r="E22" s="1646"/>
      <c r="F22" s="1647"/>
      <c r="G22" s="1364" t="e">
        <f>('R0101'!C5+'R0101'!C10+'R060201'!C8+'R060201'!C10+'R060201'!D8+'R060201'!D10)/('R060202'!C24+'R060202'!D24)*100%</f>
        <v>#DIV/0!</v>
      </c>
      <c r="H22" s="1071" t="s">
        <v>707</v>
      </c>
      <c r="I22" s="1059"/>
    </row>
    <row r="23" spans="2:9" ht="26.25" thickBot="1">
      <c r="B23" s="1061" t="s">
        <v>708</v>
      </c>
      <c r="C23" s="1071" t="s">
        <v>709</v>
      </c>
      <c r="D23" s="1645" t="s">
        <v>145</v>
      </c>
      <c r="E23" s="1646"/>
      <c r="F23" s="1647"/>
      <c r="G23" s="1365" t="e">
        <f>'R0401'!D6/('R0102'!C5+'R0102'!C6)*100%</f>
        <v>#DIV/0!</v>
      </c>
      <c r="H23" s="1071" t="s">
        <v>694</v>
      </c>
      <c r="I23" s="1059"/>
    </row>
    <row r="24" spans="2:9" ht="12.75">
      <c r="B24" s="1064" t="s">
        <v>146</v>
      </c>
      <c r="C24" s="1060"/>
      <c r="D24" s="1648" t="s">
        <v>147</v>
      </c>
      <c r="E24" s="1649"/>
      <c r="F24" s="1649"/>
      <c r="G24" s="1681" t="e">
        <f>'R0802'!D23/IF('R0103'!C12&lt;=0,'R0103'!C5-'R0101'!C23,'R0103'!C5-'R0103'!C12-'R0101'!C23)*100%</f>
        <v>#DIV/0!</v>
      </c>
      <c r="H24" s="1674" t="s">
        <v>710</v>
      </c>
      <c r="I24" s="1654"/>
    </row>
    <row r="25" spans="2:9" ht="13.5" thickBot="1">
      <c r="B25" s="1064" t="s">
        <v>711</v>
      </c>
      <c r="C25" s="1060"/>
      <c r="D25" s="1650"/>
      <c r="E25" s="1651"/>
      <c r="F25" s="1651"/>
      <c r="G25" s="1682"/>
      <c r="H25" s="1675"/>
      <c r="I25" s="1660"/>
    </row>
    <row r="26" spans="2:9" ht="18.75" customHeight="1" thickBot="1">
      <c r="B26" s="1067" t="s">
        <v>712</v>
      </c>
      <c r="C26" s="1057"/>
      <c r="D26" s="1645" t="s">
        <v>148</v>
      </c>
      <c r="E26" s="1646"/>
      <c r="F26" s="1646"/>
      <c r="G26" s="1363" t="e">
        <f>'R0901'!I41/IF('R0103'!C12&lt;=0,'R0103'!C5-'R0101'!C23,'R0103'!C5-'R0103'!C12-'R0101'!C23)*100%</f>
        <v>#DIV/0!</v>
      </c>
      <c r="H26" s="1070" t="s">
        <v>713</v>
      </c>
      <c r="I26" s="1056"/>
    </row>
    <row r="27" spans="2:9" ht="42.75" customHeight="1" thickBot="1">
      <c r="B27" s="1061" t="s">
        <v>823</v>
      </c>
      <c r="C27" s="1059"/>
      <c r="D27" s="1645" t="s">
        <v>136</v>
      </c>
      <c r="E27" s="1646"/>
      <c r="F27" s="1646"/>
      <c r="G27" s="1363" t="e">
        <f>'R0102'!C13/IF('R0103'!C12&lt;=0,'R0103'!C5-'R0101'!C23,'R0103'!C5-'R0103'!C12-'R0101'!C23)*100%</f>
        <v>#DIV/0!</v>
      </c>
      <c r="H27" s="1070" t="s">
        <v>824</v>
      </c>
      <c r="I27" s="1056"/>
    </row>
    <row r="28" spans="2:9" ht="22.5" customHeight="1">
      <c r="B28" s="1652" t="s">
        <v>825</v>
      </c>
      <c r="C28" s="1654"/>
      <c r="D28" s="1648" t="s">
        <v>137</v>
      </c>
      <c r="E28" s="1649"/>
      <c r="F28" s="1649"/>
      <c r="G28" s="1681" t="e">
        <f>'R0102'!C14/IF('R0103'!C12&lt;=0,'R0103'!C5-'R0101'!C23,'R0103'!C5-'R0103'!C12-'R0101'!C23)*100%</f>
        <v>#DIV/0!</v>
      </c>
      <c r="H28" s="1674" t="s">
        <v>824</v>
      </c>
      <c r="I28" s="1654"/>
    </row>
    <row r="29" spans="2:9" ht="33.75" customHeight="1" thickBot="1">
      <c r="B29" s="1653"/>
      <c r="C29" s="1655"/>
      <c r="D29" s="1650"/>
      <c r="E29" s="1651"/>
      <c r="F29" s="1651"/>
      <c r="G29" s="1682"/>
      <c r="H29" s="1666"/>
      <c r="I29" s="1655"/>
    </row>
    <row r="30" spans="2:9" ht="12.75" customHeight="1">
      <c r="B30" s="1644" t="s">
        <v>149</v>
      </c>
      <c r="C30" s="1644"/>
      <c r="D30" s="1644"/>
      <c r="E30" s="1644"/>
      <c r="F30" s="1644"/>
      <c r="G30" s="1644"/>
      <c r="H30" s="1644"/>
      <c r="I30" s="1644"/>
    </row>
    <row r="31" spans="2:9" ht="12.75">
      <c r="B31" s="1644" t="s">
        <v>150</v>
      </c>
      <c r="C31" s="1644"/>
      <c r="D31" s="1644"/>
      <c r="E31" s="1644"/>
      <c r="F31" s="1644"/>
      <c r="G31" s="1644"/>
      <c r="H31" s="1644"/>
      <c r="I31" s="1644"/>
    </row>
    <row r="32" spans="2:9" ht="20.25" customHeight="1">
      <c r="B32" s="1644" t="s">
        <v>151</v>
      </c>
      <c r="C32" s="1644"/>
      <c r="D32" s="1644"/>
      <c r="E32" s="1644"/>
      <c r="F32" s="1644"/>
      <c r="G32" s="1644"/>
      <c r="H32" s="1644"/>
      <c r="I32" s="1644"/>
    </row>
    <row r="33" spans="2:9" ht="20.25" customHeight="1" thickBot="1">
      <c r="B33" s="1651" t="s">
        <v>152</v>
      </c>
      <c r="C33" s="1651"/>
      <c r="D33" s="1651"/>
      <c r="E33" s="1651"/>
      <c r="F33" s="1651"/>
      <c r="G33" s="1651"/>
      <c r="H33" s="1664"/>
      <c r="I33" s="1664"/>
    </row>
    <row r="34" spans="2:9" ht="20.25" customHeight="1" thickBot="1">
      <c r="B34" s="1063" t="s">
        <v>714</v>
      </c>
      <c r="C34" s="1062" t="s">
        <v>715</v>
      </c>
      <c r="D34" s="1645" t="s">
        <v>716</v>
      </c>
      <c r="E34" s="1647"/>
      <c r="F34" s="1062" t="s">
        <v>717</v>
      </c>
      <c r="G34" s="1355" t="s">
        <v>226</v>
      </c>
      <c r="H34" s="1078"/>
      <c r="I34" s="1078"/>
    </row>
    <row r="35" spans="2:9" ht="20.25" customHeight="1" thickBot="1">
      <c r="B35" s="1063" t="s">
        <v>718</v>
      </c>
      <c r="C35" s="1074"/>
      <c r="D35" s="1642"/>
      <c r="E35" s="1643"/>
      <c r="F35" s="1074"/>
      <c r="G35" s="1356">
        <v>0</v>
      </c>
      <c r="H35" s="1078"/>
      <c r="I35" s="1078"/>
    </row>
    <row r="36" spans="2:9" ht="13.5" thickBot="1">
      <c r="B36" s="1063" t="s">
        <v>153</v>
      </c>
      <c r="C36" s="1074"/>
      <c r="D36" s="1642"/>
      <c r="E36" s="1643"/>
      <c r="F36" s="1074"/>
      <c r="G36" s="1356">
        <v>0</v>
      </c>
      <c r="H36" s="1065"/>
      <c r="I36" s="1078"/>
    </row>
    <row r="37" spans="2:9" ht="13.5" thickBot="1">
      <c r="B37" s="1063" t="s">
        <v>719</v>
      </c>
      <c r="C37" s="1076">
        <v>0</v>
      </c>
      <c r="D37" s="1672">
        <v>0</v>
      </c>
      <c r="E37" s="1673"/>
      <c r="F37" s="1076">
        <v>0</v>
      </c>
      <c r="G37" s="1354"/>
      <c r="H37" s="1078"/>
      <c r="I37" s="1078"/>
    </row>
    <row r="38" spans="2:9" ht="12.75">
      <c r="B38" s="1073"/>
      <c r="C38" s="1073"/>
      <c r="D38" s="1073"/>
      <c r="E38" s="1073"/>
      <c r="F38" s="1073"/>
      <c r="G38" s="1352"/>
      <c r="H38" s="1073"/>
      <c r="I38" s="1073"/>
    </row>
    <row r="39" spans="2:9" ht="12.75">
      <c r="B39" s="1644" t="s">
        <v>229</v>
      </c>
      <c r="C39" s="1644"/>
      <c r="D39" s="1644"/>
      <c r="E39" s="1644"/>
      <c r="F39" s="1644"/>
      <c r="G39" s="1352"/>
      <c r="H39" s="1073"/>
      <c r="I39" s="1073"/>
    </row>
    <row r="40" spans="2:9" ht="12.75">
      <c r="B40" s="1073"/>
      <c r="C40" s="1073"/>
      <c r="D40" s="1073"/>
      <c r="E40" s="1073"/>
      <c r="F40" s="1073"/>
      <c r="G40" s="1352"/>
      <c r="H40" s="1073"/>
      <c r="I40" s="1073"/>
    </row>
    <row r="41" spans="1:9" ht="12.75">
      <c r="A41" s="1079"/>
      <c r="B41" s="1644" t="s">
        <v>229</v>
      </c>
      <c r="C41" s="1644"/>
      <c r="D41" s="1644"/>
      <c r="E41" s="1644"/>
      <c r="F41" s="1644"/>
      <c r="G41" s="1352"/>
      <c r="H41" s="1073"/>
      <c r="I41" s="1073"/>
    </row>
    <row r="42" spans="1:9" ht="12.75">
      <c r="A42" s="1079"/>
      <c r="B42" s="1072"/>
      <c r="C42" s="1073"/>
      <c r="D42" s="1073"/>
      <c r="E42" s="1073"/>
      <c r="F42" s="1073"/>
      <c r="G42" s="1352"/>
      <c r="H42" s="1073"/>
      <c r="I42" s="1073"/>
    </row>
    <row r="43" spans="1:7" ht="12.75">
      <c r="A43" s="1079"/>
      <c r="B43" s="1077"/>
      <c r="C43" s="1077"/>
      <c r="D43" s="1077"/>
      <c r="E43" s="1077"/>
      <c r="F43" s="1077"/>
      <c r="G43" s="1357"/>
    </row>
    <row r="44" spans="1:7" ht="12.75">
      <c r="A44" s="1079"/>
      <c r="B44" s="1077"/>
      <c r="C44" s="1077"/>
      <c r="D44" s="1077"/>
      <c r="E44" s="1077"/>
      <c r="F44" s="1077"/>
      <c r="G44" s="1357"/>
    </row>
    <row r="51" spans="1:8" ht="12.75">
      <c r="A51" s="1676"/>
      <c r="B51" s="1677"/>
      <c r="C51" s="637"/>
      <c r="D51" s="638"/>
      <c r="E51" s="1678"/>
      <c r="F51" s="1679"/>
      <c r="G51" s="1680"/>
      <c r="H51" s="1679"/>
    </row>
    <row r="52" spans="1:8" ht="12.75">
      <c r="A52" s="1676"/>
      <c r="B52" s="1677"/>
      <c r="C52" s="639"/>
      <c r="D52" s="640"/>
      <c r="E52" s="1678"/>
      <c r="F52" s="1679"/>
      <c r="G52" s="1680"/>
      <c r="H52" s="1679"/>
    </row>
  </sheetData>
  <sheetProtection password="C7AC" sheet="1"/>
  <mergeCells count="79">
    <mergeCell ref="B1:H1"/>
    <mergeCell ref="D3:F3"/>
    <mergeCell ref="B4:I4"/>
    <mergeCell ref="B5:B6"/>
    <mergeCell ref="G5:G6"/>
    <mergeCell ref="H5:H6"/>
    <mergeCell ref="I5:I6"/>
    <mergeCell ref="B7:B8"/>
    <mergeCell ref="H7:H8"/>
    <mergeCell ref="I7:I8"/>
    <mergeCell ref="C7:C8"/>
    <mergeCell ref="D5:F5"/>
    <mergeCell ref="D6:F6"/>
    <mergeCell ref="B13:B14"/>
    <mergeCell ref="I9:I10"/>
    <mergeCell ref="B9:B10"/>
    <mergeCell ref="C9:C10"/>
    <mergeCell ref="G9:G10"/>
    <mergeCell ref="H9:H10"/>
    <mergeCell ref="B11:B12"/>
    <mergeCell ref="D13:F13"/>
    <mergeCell ref="D14:F14"/>
    <mergeCell ref="C11:C12"/>
    <mergeCell ref="I11:I12"/>
    <mergeCell ref="I13:I14"/>
    <mergeCell ref="H13:H14"/>
    <mergeCell ref="C13:C14"/>
    <mergeCell ref="H11:H12"/>
    <mergeCell ref="H28:H29"/>
    <mergeCell ref="G24:G25"/>
    <mergeCell ref="G28:G29"/>
    <mergeCell ref="G13:G14"/>
    <mergeCell ref="G11:G12"/>
    <mergeCell ref="A51:A52"/>
    <mergeCell ref="B51:B52"/>
    <mergeCell ref="E51:E52"/>
    <mergeCell ref="H51:H52"/>
    <mergeCell ref="F51:F52"/>
    <mergeCell ref="G51:G52"/>
    <mergeCell ref="D37:E37"/>
    <mergeCell ref="I24:I25"/>
    <mergeCell ref="H24:H25"/>
    <mergeCell ref="B32:I32"/>
    <mergeCell ref="B33:I33"/>
    <mergeCell ref="D34:E34"/>
    <mergeCell ref="D35:E35"/>
    <mergeCell ref="I28:I29"/>
    <mergeCell ref="B30:I30"/>
    <mergeCell ref="B31:I31"/>
    <mergeCell ref="D16:F16"/>
    <mergeCell ref="D17:F17"/>
    <mergeCell ref="G15:G17"/>
    <mergeCell ref="D7:F7"/>
    <mergeCell ref="D8:F8"/>
    <mergeCell ref="D9:F9"/>
    <mergeCell ref="D10:F10"/>
    <mergeCell ref="D11:F11"/>
    <mergeCell ref="D12:F12"/>
    <mergeCell ref="G7:G8"/>
    <mergeCell ref="D28:F29"/>
    <mergeCell ref="H15:H17"/>
    <mergeCell ref="I15:I17"/>
    <mergeCell ref="B18:I18"/>
    <mergeCell ref="D19:F19"/>
    <mergeCell ref="D20:F20"/>
    <mergeCell ref="D21:F21"/>
    <mergeCell ref="B15:B17"/>
    <mergeCell ref="C15:C17"/>
    <mergeCell ref="D15:F15"/>
    <mergeCell ref="D36:E36"/>
    <mergeCell ref="B39:F39"/>
    <mergeCell ref="B41:F41"/>
    <mergeCell ref="D22:F22"/>
    <mergeCell ref="D23:F23"/>
    <mergeCell ref="D24:F25"/>
    <mergeCell ref="D26:F26"/>
    <mergeCell ref="D27:F27"/>
    <mergeCell ref="B28:B29"/>
    <mergeCell ref="C28:C29"/>
  </mergeCells>
  <printOptions/>
  <pageMargins left="0.75" right="0.75" top="1" bottom="1" header="0.5" footer="0.5"/>
  <pageSetup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</sheetPr>
  <dimension ref="A1:M54"/>
  <sheetViews>
    <sheetView zoomScale="85" zoomScaleNormal="85" zoomScalePageLayoutView="0" workbookViewId="0" topLeftCell="A19">
      <selection activeCell="A1" sqref="A1:E1"/>
    </sheetView>
  </sheetViews>
  <sheetFormatPr defaultColWidth="9.140625" defaultRowHeight="12.75"/>
  <cols>
    <col min="1" max="1" width="34.7109375" style="925" customWidth="1"/>
    <col min="2" max="2" width="11.57421875" style="700" customWidth="1"/>
    <col min="3" max="3" width="12.421875" style="700" customWidth="1"/>
    <col min="4" max="4" width="11.28125" style="700" customWidth="1"/>
    <col min="5" max="5" width="9.140625" style="700" customWidth="1"/>
    <col min="6" max="6" width="11.7109375" style="700" customWidth="1"/>
    <col min="7" max="7" width="11.57421875" style="700" customWidth="1"/>
    <col min="8" max="9" width="9.140625" style="700" customWidth="1"/>
    <col min="10" max="10" width="13.57421875" style="700" customWidth="1"/>
    <col min="11" max="11" width="13.421875" style="700" customWidth="1"/>
    <col min="12" max="16384" width="9.140625" style="700" customWidth="1"/>
  </cols>
  <sheetData>
    <row r="1" spans="1:5" s="931" customFormat="1" ht="19.5" customHeight="1">
      <c r="A1" s="1699" t="s">
        <v>810</v>
      </c>
      <c r="B1" s="1699"/>
      <c r="C1" s="1699"/>
      <c r="D1" s="1699"/>
      <c r="E1" s="1699"/>
    </row>
    <row r="2" spans="1:13" s="722" customFormat="1" ht="13.5" thickBot="1">
      <c r="A2" s="998" t="s">
        <v>174</v>
      </c>
      <c r="M2" s="722" t="s">
        <v>997</v>
      </c>
    </row>
    <row r="3" spans="1:13" s="925" customFormat="1" ht="75.75" customHeight="1" thickBot="1">
      <c r="A3" s="1697" t="s">
        <v>720</v>
      </c>
      <c r="B3" s="1701" t="s">
        <v>721</v>
      </c>
      <c r="C3" s="1697" t="s">
        <v>722</v>
      </c>
      <c r="D3" s="1695" t="s">
        <v>469</v>
      </c>
      <c r="E3" s="1700" t="s">
        <v>468</v>
      </c>
      <c r="F3" s="1700"/>
      <c r="G3" s="1693" t="s">
        <v>473</v>
      </c>
      <c r="H3" s="1697" t="s">
        <v>466</v>
      </c>
      <c r="I3" s="1701" t="s">
        <v>467</v>
      </c>
      <c r="J3" s="1697" t="s">
        <v>175</v>
      </c>
      <c r="K3" s="1701" t="s">
        <v>176</v>
      </c>
      <c r="L3" s="1697" t="s">
        <v>177</v>
      </c>
      <c r="M3" s="1703" t="s">
        <v>300</v>
      </c>
    </row>
    <row r="4" spans="1:13" ht="26.25" thickBot="1">
      <c r="A4" s="1698"/>
      <c r="B4" s="1702"/>
      <c r="C4" s="1698"/>
      <c r="D4" s="1696"/>
      <c r="E4" s="1000" t="s">
        <v>728</v>
      </c>
      <c r="F4" s="1001" t="s">
        <v>729</v>
      </c>
      <c r="G4" s="1694"/>
      <c r="H4" s="1698"/>
      <c r="I4" s="1702"/>
      <c r="J4" s="1698"/>
      <c r="K4" s="1702"/>
      <c r="L4" s="1698"/>
      <c r="M4" s="1704"/>
    </row>
    <row r="5" spans="1:13" s="999" customFormat="1" ht="12.75">
      <c r="A5" s="1002">
        <v>1</v>
      </c>
      <c r="B5" s="1002">
        <v>2</v>
      </c>
      <c r="C5" s="1002">
        <v>3</v>
      </c>
      <c r="D5" s="1002">
        <v>4</v>
      </c>
      <c r="E5" s="1002">
        <v>5</v>
      </c>
      <c r="F5" s="1003">
        <v>6</v>
      </c>
      <c r="G5" s="1002">
        <v>7</v>
      </c>
      <c r="H5" s="1002">
        <v>8</v>
      </c>
      <c r="I5" s="1002">
        <v>9</v>
      </c>
      <c r="J5" s="1002">
        <v>10</v>
      </c>
      <c r="K5" s="1002">
        <v>11</v>
      </c>
      <c r="L5" s="1002">
        <v>12</v>
      </c>
      <c r="M5" s="1002">
        <v>13</v>
      </c>
    </row>
    <row r="6" spans="1:13" ht="12.75">
      <c r="A6" s="1011" t="s">
        <v>730</v>
      </c>
      <c r="B6" s="955"/>
      <c r="C6" s="955"/>
      <c r="D6" s="955"/>
      <c r="E6" s="955"/>
      <c r="F6" s="968"/>
      <c r="G6" s="955"/>
      <c r="H6" s="985"/>
      <c r="I6" s="985"/>
      <c r="J6" s="955" t="s">
        <v>228</v>
      </c>
      <c r="K6" s="955" t="s">
        <v>228</v>
      </c>
      <c r="L6" s="955"/>
      <c r="M6" s="980"/>
    </row>
    <row r="7" spans="1:13" s="928" customFormat="1" ht="12.75">
      <c r="A7" s="921" t="s">
        <v>731</v>
      </c>
      <c r="B7" s="1004">
        <f>B18+B22+B26+B30+B34+B38+B42+B46</f>
        <v>0</v>
      </c>
      <c r="C7" s="1004">
        <f aca="true" t="shared" si="0" ref="C7:M7">C18+C22+C26+C30+C34+C38+C42+C46</f>
        <v>0</v>
      </c>
      <c r="D7" s="1004">
        <f t="shared" si="0"/>
        <v>0</v>
      </c>
      <c r="E7" s="1004">
        <f t="shared" si="0"/>
        <v>0</v>
      </c>
      <c r="F7" s="1004">
        <f t="shared" si="0"/>
        <v>0</v>
      </c>
      <c r="G7" s="1004">
        <f t="shared" si="0"/>
        <v>0</v>
      </c>
      <c r="H7" s="1004">
        <f t="shared" si="0"/>
        <v>0</v>
      </c>
      <c r="I7" s="1004">
        <f t="shared" si="0"/>
        <v>0</v>
      </c>
      <c r="J7" s="1004">
        <f t="shared" si="0"/>
        <v>0</v>
      </c>
      <c r="K7" s="1004">
        <f t="shared" si="0"/>
        <v>0</v>
      </c>
      <c r="L7" s="1004">
        <f t="shared" si="0"/>
        <v>0</v>
      </c>
      <c r="M7" s="1004">
        <f t="shared" si="0"/>
        <v>0</v>
      </c>
    </row>
    <row r="8" spans="1:13" s="928" customFormat="1" ht="12.75">
      <c r="A8" s="921" t="s">
        <v>732</v>
      </c>
      <c r="B8" s="1004">
        <f>B19+B23+B27+B31+B35+B39+B43+B47</f>
        <v>0</v>
      </c>
      <c r="C8" s="1004">
        <f aca="true" t="shared" si="1" ref="C8:M8">C19+C23+C27+C31+C35+C39+C43+C47</f>
        <v>0</v>
      </c>
      <c r="D8" s="1004">
        <f t="shared" si="1"/>
        <v>0</v>
      </c>
      <c r="E8" s="1004">
        <f t="shared" si="1"/>
        <v>0</v>
      </c>
      <c r="F8" s="1004">
        <f t="shared" si="1"/>
        <v>0</v>
      </c>
      <c r="G8" s="1004">
        <f t="shared" si="1"/>
        <v>0</v>
      </c>
      <c r="H8" s="1004">
        <f t="shared" si="1"/>
        <v>0</v>
      </c>
      <c r="I8" s="1004">
        <f t="shared" si="1"/>
        <v>0</v>
      </c>
      <c r="J8" s="1004">
        <f t="shared" si="1"/>
        <v>0</v>
      </c>
      <c r="K8" s="1004">
        <f t="shared" si="1"/>
        <v>0</v>
      </c>
      <c r="L8" s="1004">
        <f t="shared" si="1"/>
        <v>0</v>
      </c>
      <c r="M8" s="1004">
        <f t="shared" si="1"/>
        <v>0</v>
      </c>
    </row>
    <row r="9" spans="1:13" s="928" customFormat="1" ht="25.5">
      <c r="A9" s="921" t="s">
        <v>178</v>
      </c>
      <c r="B9" s="1009">
        <f>IF(B8=0,0,B8/$M$8)</f>
        <v>0</v>
      </c>
      <c r="C9" s="1009">
        <f aca="true" t="shared" si="2" ref="C9:M9">IF(C8=0,0,C8/$M$8)</f>
        <v>0</v>
      </c>
      <c r="D9" s="1009">
        <f t="shared" si="2"/>
        <v>0</v>
      </c>
      <c r="E9" s="1009">
        <f t="shared" si="2"/>
        <v>0</v>
      </c>
      <c r="F9" s="1009">
        <f t="shared" si="2"/>
        <v>0</v>
      </c>
      <c r="G9" s="1009">
        <f t="shared" si="2"/>
        <v>0</v>
      </c>
      <c r="H9" s="1009">
        <f t="shared" si="2"/>
        <v>0</v>
      </c>
      <c r="I9" s="1009">
        <f t="shared" si="2"/>
        <v>0</v>
      </c>
      <c r="J9" s="1009">
        <f t="shared" si="2"/>
        <v>0</v>
      </c>
      <c r="K9" s="1009">
        <f t="shared" si="2"/>
        <v>0</v>
      </c>
      <c r="L9" s="1009">
        <f t="shared" si="2"/>
        <v>0</v>
      </c>
      <c r="M9" s="1009">
        <f t="shared" si="2"/>
        <v>0</v>
      </c>
    </row>
    <row r="10" spans="1:13" s="928" customFormat="1" ht="12.75">
      <c r="A10" s="771" t="s">
        <v>179</v>
      </c>
      <c r="B10" s="1052"/>
      <c r="C10" s="1052"/>
      <c r="D10" s="1052"/>
      <c r="E10" s="1052"/>
      <c r="F10" s="1053"/>
      <c r="G10" s="1052"/>
      <c r="H10" s="1052"/>
      <c r="I10" s="1052"/>
      <c r="J10" s="1052"/>
      <c r="K10" s="1052"/>
      <c r="L10" s="1052"/>
      <c r="M10" s="1052"/>
    </row>
    <row r="11" spans="1:13" s="928" customFormat="1" ht="12.75">
      <c r="A11" s="771" t="s">
        <v>735</v>
      </c>
      <c r="B11" s="1052"/>
      <c r="C11" s="1052"/>
      <c r="D11" s="1052"/>
      <c r="E11" s="1052"/>
      <c r="F11" s="1053"/>
      <c r="G11" s="1052"/>
      <c r="H11" s="1052"/>
      <c r="I11" s="1052"/>
      <c r="J11" s="1052"/>
      <c r="K11" s="1052"/>
      <c r="L11" s="1052"/>
      <c r="M11" s="1052"/>
    </row>
    <row r="12" spans="1:13" s="928" customFormat="1" ht="25.5">
      <c r="A12" s="771" t="s">
        <v>180</v>
      </c>
      <c r="B12" s="1052"/>
      <c r="C12" s="1052"/>
      <c r="D12" s="1052"/>
      <c r="E12" s="1052"/>
      <c r="F12" s="1053"/>
      <c r="G12" s="1052"/>
      <c r="H12" s="1052"/>
      <c r="I12" s="1052"/>
      <c r="J12" s="1052"/>
      <c r="K12" s="1052"/>
      <c r="L12" s="1052"/>
      <c r="M12" s="369">
        <f>IF(M8=0,0,(B8*B12+C8*C12+D8*D12+E8*E12+F8*F12+G8*G12+H8*H12+I8*I12+J8*J12+K8*K12+L8*L12)/M8)</f>
        <v>0</v>
      </c>
    </row>
    <row r="13" spans="1:13" s="928" customFormat="1" ht="25.5">
      <c r="A13" s="1134" t="s">
        <v>1041</v>
      </c>
      <c r="B13" s="1052"/>
      <c r="C13" s="1052"/>
      <c r="D13" s="1052"/>
      <c r="E13" s="1052"/>
      <c r="F13" s="1053"/>
      <c r="G13" s="1052"/>
      <c r="H13" s="1052"/>
      <c r="I13" s="1052"/>
      <c r="J13" s="1052"/>
      <c r="K13" s="1052"/>
      <c r="L13" s="1052"/>
      <c r="M13" s="369">
        <f>IF(M8=0,0,(B8*B13+C8*C13+D8*D13+E8*E13+F8*F13+G8*G13+H8*H13+I8*I13+J8*J13+K8*K13+L8*L13)/M8)</f>
        <v>0</v>
      </c>
    </row>
    <row r="14" spans="1:13" s="928" customFormat="1" ht="12.75">
      <c r="A14" s="771" t="s">
        <v>181</v>
      </c>
      <c r="B14" s="1052"/>
      <c r="C14" s="1052"/>
      <c r="D14" s="1052"/>
      <c r="E14" s="1052"/>
      <c r="F14" s="1053"/>
      <c r="G14" s="1052"/>
      <c r="H14" s="1052"/>
      <c r="I14" s="1052"/>
      <c r="J14" s="1052"/>
      <c r="K14" s="1052"/>
      <c r="L14" s="1052"/>
      <c r="M14" s="1052"/>
    </row>
    <row r="15" spans="1:13" s="928" customFormat="1" ht="12.75">
      <c r="A15" s="771" t="s">
        <v>182</v>
      </c>
      <c r="B15" s="1052"/>
      <c r="C15" s="1052"/>
      <c r="D15" s="1052"/>
      <c r="E15" s="1052"/>
      <c r="F15" s="1053"/>
      <c r="G15" s="1052"/>
      <c r="H15" s="1052"/>
      <c r="I15" s="1052"/>
      <c r="J15" s="1052"/>
      <c r="K15" s="1052"/>
      <c r="L15" s="1052"/>
      <c r="M15" s="1052"/>
    </row>
    <row r="16" spans="1:13" s="928" customFormat="1" ht="25.5">
      <c r="A16" s="771" t="s">
        <v>815</v>
      </c>
      <c r="B16" s="1052"/>
      <c r="C16" s="1052"/>
      <c r="D16" s="1052"/>
      <c r="E16" s="1052"/>
      <c r="F16" s="1053"/>
      <c r="G16" s="1052"/>
      <c r="H16" s="1052"/>
      <c r="I16" s="1052"/>
      <c r="J16" s="1052"/>
      <c r="K16" s="1052"/>
      <c r="L16" s="1052"/>
      <c r="M16" s="1052"/>
    </row>
    <row r="17" spans="1:13" s="928" customFormat="1" ht="12.75">
      <c r="A17" s="1010" t="s">
        <v>741</v>
      </c>
      <c r="B17" s="1005"/>
      <c r="C17" s="1005"/>
      <c r="D17" s="1005"/>
      <c r="E17" s="1005"/>
      <c r="F17" s="1006"/>
      <c r="G17" s="1005"/>
      <c r="H17" s="1005"/>
      <c r="I17" s="1005"/>
      <c r="J17" s="1005"/>
      <c r="K17" s="1005"/>
      <c r="L17" s="1005"/>
      <c r="M17" s="1007"/>
    </row>
    <row r="18" spans="1:13" s="928" customFormat="1" ht="12.75">
      <c r="A18" s="771" t="s">
        <v>731</v>
      </c>
      <c r="B18" s="1052"/>
      <c r="C18" s="1052"/>
      <c r="D18" s="1052"/>
      <c r="E18" s="1052"/>
      <c r="F18" s="1053"/>
      <c r="G18" s="1052"/>
      <c r="H18" s="1052"/>
      <c r="I18" s="1052"/>
      <c r="J18" s="1052"/>
      <c r="K18" s="1052"/>
      <c r="L18" s="1052"/>
      <c r="M18" s="1051">
        <f>SUM(B18:L18)</f>
        <v>0</v>
      </c>
    </row>
    <row r="19" spans="1:13" s="928" customFormat="1" ht="12.75">
      <c r="A19" s="957" t="s">
        <v>732</v>
      </c>
      <c r="B19" s="1052"/>
      <c r="C19" s="1052"/>
      <c r="D19" s="1052"/>
      <c r="E19" s="1052"/>
      <c r="F19" s="1053"/>
      <c r="G19" s="1052"/>
      <c r="H19" s="1052"/>
      <c r="I19" s="1052"/>
      <c r="J19" s="1052"/>
      <c r="K19" s="1052"/>
      <c r="L19" s="1052"/>
      <c r="M19" s="1051">
        <f>SUM(B19:L19)</f>
        <v>0</v>
      </c>
    </row>
    <row r="20" spans="1:13" s="928" customFormat="1" ht="25.5">
      <c r="A20" s="921" t="s">
        <v>178</v>
      </c>
      <c r="B20" s="521">
        <f>IF(B19=0,0,B19/$M$19)</f>
        <v>0</v>
      </c>
      <c r="C20" s="521">
        <f aca="true" t="shared" si="3" ref="C20:M20">IF(C19=0,0,C19/$M$19)</f>
        <v>0</v>
      </c>
      <c r="D20" s="521">
        <f t="shared" si="3"/>
        <v>0</v>
      </c>
      <c r="E20" s="521">
        <f t="shared" si="3"/>
        <v>0</v>
      </c>
      <c r="F20" s="521">
        <f t="shared" si="3"/>
        <v>0</v>
      </c>
      <c r="G20" s="521">
        <f t="shared" si="3"/>
        <v>0</v>
      </c>
      <c r="H20" s="521">
        <f t="shared" si="3"/>
        <v>0</v>
      </c>
      <c r="I20" s="521">
        <f t="shared" si="3"/>
        <v>0</v>
      </c>
      <c r="J20" s="521">
        <f t="shared" si="3"/>
        <v>0</v>
      </c>
      <c r="K20" s="521">
        <f t="shared" si="3"/>
        <v>0</v>
      </c>
      <c r="L20" s="521">
        <f t="shared" si="3"/>
        <v>0</v>
      </c>
      <c r="M20" s="521">
        <f t="shared" si="3"/>
        <v>0</v>
      </c>
    </row>
    <row r="21" spans="1:13" s="928" customFormat="1" ht="12.75">
      <c r="A21" s="1010" t="s">
        <v>501</v>
      </c>
      <c r="B21" s="1007"/>
      <c r="C21" s="1007"/>
      <c r="D21" s="1007"/>
      <c r="E21" s="1007"/>
      <c r="F21" s="1008"/>
      <c r="G21" s="1007"/>
      <c r="H21" s="1007"/>
      <c r="I21" s="1007"/>
      <c r="J21" s="1007"/>
      <c r="K21" s="1007"/>
      <c r="L21" s="1007"/>
      <c r="M21" s="1007"/>
    </row>
    <row r="22" spans="1:13" s="928" customFormat="1" ht="12.75">
      <c r="A22" s="771" t="s">
        <v>742</v>
      </c>
      <c r="B22" s="1052"/>
      <c r="C22" s="1052"/>
      <c r="D22" s="1052"/>
      <c r="E22" s="1052"/>
      <c r="F22" s="1053"/>
      <c r="G22" s="1052"/>
      <c r="H22" s="1052"/>
      <c r="I22" s="1052"/>
      <c r="J22" s="1052"/>
      <c r="K22" s="1052"/>
      <c r="L22" s="1052"/>
      <c r="M22" s="1051">
        <f>SUM(B22:L22)</f>
        <v>0</v>
      </c>
    </row>
    <row r="23" spans="1:13" s="928" customFormat="1" ht="12.75">
      <c r="A23" s="771" t="s">
        <v>732</v>
      </c>
      <c r="B23" s="1052"/>
      <c r="C23" s="1052"/>
      <c r="D23" s="1052"/>
      <c r="E23" s="1052"/>
      <c r="F23" s="1053"/>
      <c r="G23" s="1052"/>
      <c r="H23" s="1052"/>
      <c r="I23" s="1052"/>
      <c r="J23" s="1052"/>
      <c r="K23" s="1052"/>
      <c r="L23" s="1052"/>
      <c r="M23" s="1051">
        <f>SUM(B23:L23)</f>
        <v>0</v>
      </c>
    </row>
    <row r="24" spans="1:13" s="928" customFormat="1" ht="25.5">
      <c r="A24" s="921" t="s">
        <v>183</v>
      </c>
      <c r="B24" s="521">
        <f>IF(B23=0,0,B23/$M$23)</f>
        <v>0</v>
      </c>
      <c r="C24" s="521">
        <f aca="true" t="shared" si="4" ref="C24:M24">IF(C23=0,0,C23/$M$23)</f>
        <v>0</v>
      </c>
      <c r="D24" s="521">
        <f t="shared" si="4"/>
        <v>0</v>
      </c>
      <c r="E24" s="521">
        <f t="shared" si="4"/>
        <v>0</v>
      </c>
      <c r="F24" s="521">
        <f t="shared" si="4"/>
        <v>0</v>
      </c>
      <c r="G24" s="521">
        <f t="shared" si="4"/>
        <v>0</v>
      </c>
      <c r="H24" s="521">
        <f t="shared" si="4"/>
        <v>0</v>
      </c>
      <c r="I24" s="521">
        <f t="shared" si="4"/>
        <v>0</v>
      </c>
      <c r="J24" s="521">
        <f t="shared" si="4"/>
        <v>0</v>
      </c>
      <c r="K24" s="521">
        <f t="shared" si="4"/>
        <v>0</v>
      </c>
      <c r="L24" s="521">
        <f t="shared" si="4"/>
        <v>0</v>
      </c>
      <c r="M24" s="521">
        <f t="shared" si="4"/>
        <v>0</v>
      </c>
    </row>
    <row r="25" spans="1:13" s="928" customFormat="1" ht="12.75">
      <c r="A25" s="1010" t="s">
        <v>743</v>
      </c>
      <c r="B25" s="1007"/>
      <c r="C25" s="1007"/>
      <c r="D25" s="1007"/>
      <c r="E25" s="1007"/>
      <c r="F25" s="1008"/>
      <c r="G25" s="1007"/>
      <c r="H25" s="1007"/>
      <c r="I25" s="1007"/>
      <c r="J25" s="1007"/>
      <c r="K25" s="1007"/>
      <c r="L25" s="1007"/>
      <c r="M25" s="1007"/>
    </row>
    <row r="26" spans="1:13" s="928" customFormat="1" ht="12.75">
      <c r="A26" s="771" t="s">
        <v>742</v>
      </c>
      <c r="B26" s="1052"/>
      <c r="C26" s="1052"/>
      <c r="D26" s="1052"/>
      <c r="E26" s="1052"/>
      <c r="F26" s="1053"/>
      <c r="G26" s="1052"/>
      <c r="H26" s="1052"/>
      <c r="I26" s="1052"/>
      <c r="J26" s="1052"/>
      <c r="K26" s="1052"/>
      <c r="L26" s="1052"/>
      <c r="M26" s="1051">
        <f>SUM(B26:L26)</f>
        <v>0</v>
      </c>
    </row>
    <row r="27" spans="1:13" s="928" customFormat="1" ht="12.75">
      <c r="A27" s="771" t="s">
        <v>732</v>
      </c>
      <c r="B27" s="1052"/>
      <c r="C27" s="1052"/>
      <c r="D27" s="1052"/>
      <c r="E27" s="1052"/>
      <c r="F27" s="1053"/>
      <c r="G27" s="1052"/>
      <c r="H27" s="1052"/>
      <c r="I27" s="1052"/>
      <c r="J27" s="1052"/>
      <c r="K27" s="1052"/>
      <c r="L27" s="1052"/>
      <c r="M27" s="1051">
        <f>SUM(B27:L27)</f>
        <v>0</v>
      </c>
    </row>
    <row r="28" spans="1:13" s="928" customFormat="1" ht="25.5">
      <c r="A28" s="921" t="s">
        <v>178</v>
      </c>
      <c r="B28" s="521">
        <f>IF(B27=0,0,B27/$M$27)</f>
        <v>0</v>
      </c>
      <c r="C28" s="521">
        <f aca="true" t="shared" si="5" ref="C28:M28">IF(C27=0,0,C27/$M$27)</f>
        <v>0</v>
      </c>
      <c r="D28" s="521">
        <f t="shared" si="5"/>
        <v>0</v>
      </c>
      <c r="E28" s="521">
        <f t="shared" si="5"/>
        <v>0</v>
      </c>
      <c r="F28" s="521">
        <f t="shared" si="5"/>
        <v>0</v>
      </c>
      <c r="G28" s="521">
        <f t="shared" si="5"/>
        <v>0</v>
      </c>
      <c r="H28" s="521">
        <f t="shared" si="5"/>
        <v>0</v>
      </c>
      <c r="I28" s="521">
        <f t="shared" si="5"/>
        <v>0</v>
      </c>
      <c r="J28" s="521">
        <f t="shared" si="5"/>
        <v>0</v>
      </c>
      <c r="K28" s="521">
        <f t="shared" si="5"/>
        <v>0</v>
      </c>
      <c r="L28" s="521">
        <f t="shared" si="5"/>
        <v>0</v>
      </c>
      <c r="M28" s="521">
        <f t="shared" si="5"/>
        <v>0</v>
      </c>
    </row>
    <row r="29" spans="1:13" s="928" customFormat="1" ht="12.75">
      <c r="A29" s="1010" t="s">
        <v>528</v>
      </c>
      <c r="B29" s="1007"/>
      <c r="C29" s="1007"/>
      <c r="D29" s="1007"/>
      <c r="E29" s="1007"/>
      <c r="F29" s="1008"/>
      <c r="G29" s="1007"/>
      <c r="H29" s="1007"/>
      <c r="I29" s="1007"/>
      <c r="J29" s="1007"/>
      <c r="K29" s="1007"/>
      <c r="L29" s="1007"/>
      <c r="M29" s="1007"/>
    </row>
    <row r="30" spans="1:13" s="928" customFormat="1" ht="12.75">
      <c r="A30" s="771" t="s">
        <v>742</v>
      </c>
      <c r="B30" s="1052"/>
      <c r="C30" s="1052"/>
      <c r="D30" s="1052"/>
      <c r="E30" s="1052"/>
      <c r="F30" s="1053"/>
      <c r="G30" s="1052"/>
      <c r="H30" s="1052"/>
      <c r="I30" s="1052"/>
      <c r="J30" s="1052"/>
      <c r="K30" s="1052"/>
      <c r="L30" s="1052"/>
      <c r="M30" s="1051">
        <f>SUM(B30:L30)</f>
        <v>0</v>
      </c>
    </row>
    <row r="31" spans="1:13" s="928" customFormat="1" ht="12.75">
      <c r="A31" s="771" t="s">
        <v>732</v>
      </c>
      <c r="B31" s="1052"/>
      <c r="C31" s="1052"/>
      <c r="D31" s="1052"/>
      <c r="E31" s="1052"/>
      <c r="F31" s="1053"/>
      <c r="G31" s="1052"/>
      <c r="H31" s="1052"/>
      <c r="I31" s="1052"/>
      <c r="J31" s="1052"/>
      <c r="K31" s="1052"/>
      <c r="L31" s="1052"/>
      <c r="M31" s="1051">
        <f>SUM(B31:L31)</f>
        <v>0</v>
      </c>
    </row>
    <row r="32" spans="1:13" s="928" customFormat="1" ht="25.5">
      <c r="A32" s="921" t="s">
        <v>178</v>
      </c>
      <c r="B32" s="521">
        <f>IF(B31=0,0,B31/$M$31)</f>
        <v>0</v>
      </c>
      <c r="C32" s="521">
        <f aca="true" t="shared" si="6" ref="C32:M32">IF(C31=0,0,C31/$M$31)</f>
        <v>0</v>
      </c>
      <c r="D32" s="521">
        <f t="shared" si="6"/>
        <v>0</v>
      </c>
      <c r="E32" s="521">
        <f t="shared" si="6"/>
        <v>0</v>
      </c>
      <c r="F32" s="521">
        <f t="shared" si="6"/>
        <v>0</v>
      </c>
      <c r="G32" s="521">
        <f t="shared" si="6"/>
        <v>0</v>
      </c>
      <c r="H32" s="521">
        <f t="shared" si="6"/>
        <v>0</v>
      </c>
      <c r="I32" s="521">
        <f t="shared" si="6"/>
        <v>0</v>
      </c>
      <c r="J32" s="521">
        <f t="shared" si="6"/>
        <v>0</v>
      </c>
      <c r="K32" s="521">
        <f t="shared" si="6"/>
        <v>0</v>
      </c>
      <c r="L32" s="521">
        <f t="shared" si="6"/>
        <v>0</v>
      </c>
      <c r="M32" s="521">
        <f t="shared" si="6"/>
        <v>0</v>
      </c>
    </row>
    <row r="33" spans="1:13" s="928" customFormat="1" ht="12.75">
      <c r="A33" s="1010" t="s">
        <v>526</v>
      </c>
      <c r="B33" s="1007"/>
      <c r="C33" s="1007"/>
      <c r="D33" s="1007"/>
      <c r="E33" s="1007"/>
      <c r="F33" s="1008"/>
      <c r="G33" s="1007"/>
      <c r="H33" s="1007"/>
      <c r="I33" s="1007"/>
      <c r="J33" s="1007"/>
      <c r="K33" s="1007"/>
      <c r="L33" s="1007"/>
      <c r="M33" s="1007"/>
    </row>
    <row r="34" spans="1:13" s="928" customFormat="1" ht="12.75">
      <c r="A34" s="771" t="s">
        <v>742</v>
      </c>
      <c r="B34" s="1052"/>
      <c r="C34" s="1052"/>
      <c r="D34" s="1052"/>
      <c r="E34" s="1052"/>
      <c r="F34" s="1053"/>
      <c r="G34" s="1052"/>
      <c r="H34" s="1052"/>
      <c r="I34" s="1052"/>
      <c r="J34" s="1052"/>
      <c r="K34" s="1052"/>
      <c r="L34" s="1052"/>
      <c r="M34" s="1051">
        <f>SUM(B34:L34)</f>
        <v>0</v>
      </c>
    </row>
    <row r="35" spans="1:13" s="928" customFormat="1" ht="12.75">
      <c r="A35" s="771" t="s">
        <v>732</v>
      </c>
      <c r="B35" s="1052"/>
      <c r="C35" s="1052"/>
      <c r="D35" s="1052"/>
      <c r="E35" s="1052"/>
      <c r="F35" s="1053"/>
      <c r="G35" s="1052"/>
      <c r="H35" s="1052"/>
      <c r="I35" s="1052"/>
      <c r="J35" s="1052"/>
      <c r="K35" s="1052"/>
      <c r="L35" s="1052"/>
      <c r="M35" s="1051">
        <f>SUM(B35:L35)</f>
        <v>0</v>
      </c>
    </row>
    <row r="36" spans="1:13" s="928" customFormat="1" ht="25.5">
      <c r="A36" s="921" t="s">
        <v>178</v>
      </c>
      <c r="B36" s="521">
        <f>IF(B35=0,0,B35/$M$35)</f>
        <v>0</v>
      </c>
      <c r="C36" s="521">
        <f aca="true" t="shared" si="7" ref="C36:M36">IF(C35=0,0,C35/$M$35)</f>
        <v>0</v>
      </c>
      <c r="D36" s="521">
        <f t="shared" si="7"/>
        <v>0</v>
      </c>
      <c r="E36" s="521">
        <f t="shared" si="7"/>
        <v>0</v>
      </c>
      <c r="F36" s="521">
        <f t="shared" si="7"/>
        <v>0</v>
      </c>
      <c r="G36" s="521">
        <f t="shared" si="7"/>
        <v>0</v>
      </c>
      <c r="H36" s="521">
        <f t="shared" si="7"/>
        <v>0</v>
      </c>
      <c r="I36" s="521">
        <f t="shared" si="7"/>
        <v>0</v>
      </c>
      <c r="J36" s="521">
        <f t="shared" si="7"/>
        <v>0</v>
      </c>
      <c r="K36" s="521">
        <f t="shared" si="7"/>
        <v>0</v>
      </c>
      <c r="L36" s="521">
        <f t="shared" si="7"/>
        <v>0</v>
      </c>
      <c r="M36" s="521">
        <f t="shared" si="7"/>
        <v>0</v>
      </c>
    </row>
    <row r="37" spans="1:13" s="928" customFormat="1" ht="12.75">
      <c r="A37" s="1010" t="s">
        <v>744</v>
      </c>
      <c r="B37" s="1007"/>
      <c r="C37" s="1007"/>
      <c r="D37" s="1007"/>
      <c r="E37" s="1007"/>
      <c r="F37" s="1008"/>
      <c r="G37" s="1007"/>
      <c r="H37" s="1007"/>
      <c r="I37" s="1007"/>
      <c r="J37" s="1007"/>
      <c r="K37" s="1007"/>
      <c r="L37" s="1007"/>
      <c r="M37" s="1007"/>
    </row>
    <row r="38" spans="1:13" s="928" customFormat="1" ht="12.75">
      <c r="A38" s="771" t="s">
        <v>742</v>
      </c>
      <c r="B38" s="1052"/>
      <c r="C38" s="1052"/>
      <c r="D38" s="1052"/>
      <c r="E38" s="1052"/>
      <c r="F38" s="1053"/>
      <c r="G38" s="1052"/>
      <c r="H38" s="1052"/>
      <c r="I38" s="1052"/>
      <c r="J38" s="1052"/>
      <c r="K38" s="1052"/>
      <c r="L38" s="1052"/>
      <c r="M38" s="1051">
        <f>SUM(B38:L38)</f>
        <v>0</v>
      </c>
    </row>
    <row r="39" spans="1:13" s="928" customFormat="1" ht="12.75">
      <c r="A39" s="771" t="s">
        <v>184</v>
      </c>
      <c r="B39" s="1052"/>
      <c r="C39" s="1052"/>
      <c r="D39" s="1052"/>
      <c r="E39" s="1052"/>
      <c r="F39" s="1053"/>
      <c r="G39" s="1052"/>
      <c r="H39" s="1052"/>
      <c r="I39" s="1052"/>
      <c r="J39" s="1052"/>
      <c r="K39" s="1052"/>
      <c r="L39" s="1052"/>
      <c r="M39" s="1051">
        <f>SUM(B39:L39)</f>
        <v>0</v>
      </c>
    </row>
    <row r="40" spans="1:13" s="928" customFormat="1" ht="25.5">
      <c r="A40" s="921" t="s">
        <v>178</v>
      </c>
      <c r="B40" s="521">
        <f>IF(B39=0,0,B39/$M$39)</f>
        <v>0</v>
      </c>
      <c r="C40" s="521">
        <f aca="true" t="shared" si="8" ref="C40:M40">IF(C39=0,0,C39/$M$35)</f>
        <v>0</v>
      </c>
      <c r="D40" s="521">
        <f t="shared" si="8"/>
        <v>0</v>
      </c>
      <c r="E40" s="521">
        <f t="shared" si="8"/>
        <v>0</v>
      </c>
      <c r="F40" s="521">
        <f t="shared" si="8"/>
        <v>0</v>
      </c>
      <c r="G40" s="521">
        <f t="shared" si="8"/>
        <v>0</v>
      </c>
      <c r="H40" s="521">
        <f t="shared" si="8"/>
        <v>0</v>
      </c>
      <c r="I40" s="521">
        <f t="shared" si="8"/>
        <v>0</v>
      </c>
      <c r="J40" s="521">
        <f t="shared" si="8"/>
        <v>0</v>
      </c>
      <c r="K40" s="521">
        <f t="shared" si="8"/>
        <v>0</v>
      </c>
      <c r="L40" s="521">
        <f t="shared" si="8"/>
        <v>0</v>
      </c>
      <c r="M40" s="521">
        <f t="shared" si="8"/>
        <v>0</v>
      </c>
    </row>
    <row r="41" spans="1:13" s="928" customFormat="1" ht="12.75">
      <c r="A41" s="1010" t="s">
        <v>527</v>
      </c>
      <c r="B41" s="1007"/>
      <c r="C41" s="1007"/>
      <c r="D41" s="1007"/>
      <c r="E41" s="1007"/>
      <c r="F41" s="1008"/>
      <c r="G41" s="1007"/>
      <c r="H41" s="1007"/>
      <c r="I41" s="1007"/>
      <c r="J41" s="1007"/>
      <c r="K41" s="1007"/>
      <c r="L41" s="1007"/>
      <c r="M41" s="1007"/>
    </row>
    <row r="42" spans="1:13" s="928" customFormat="1" ht="12.75">
      <c r="A42" s="771" t="s">
        <v>185</v>
      </c>
      <c r="B42" s="1052"/>
      <c r="C42" s="1052"/>
      <c r="D42" s="1052"/>
      <c r="E42" s="1052"/>
      <c r="F42" s="1053"/>
      <c r="G42" s="1052"/>
      <c r="H42" s="1052"/>
      <c r="I42" s="1052"/>
      <c r="J42" s="1052"/>
      <c r="K42" s="1052"/>
      <c r="L42" s="1052"/>
      <c r="M42" s="1051">
        <f>SUM(B42:L42)</f>
        <v>0</v>
      </c>
    </row>
    <row r="43" spans="1:13" s="928" customFormat="1" ht="12.75">
      <c r="A43" s="771" t="s">
        <v>732</v>
      </c>
      <c r="B43" s="1052"/>
      <c r="C43" s="1052"/>
      <c r="D43" s="1052"/>
      <c r="E43" s="1052"/>
      <c r="F43" s="1053"/>
      <c r="G43" s="1052"/>
      <c r="H43" s="1052"/>
      <c r="I43" s="1052"/>
      <c r="J43" s="1052"/>
      <c r="K43" s="1052"/>
      <c r="L43" s="1052"/>
      <c r="M43" s="1051">
        <f>SUM(B43:L43)</f>
        <v>0</v>
      </c>
    </row>
    <row r="44" spans="1:13" s="928" customFormat="1" ht="25.5">
      <c r="A44" s="921" t="s">
        <v>178</v>
      </c>
      <c r="B44" s="521">
        <f>IF(B43=0,0,B43/$M$43)</f>
        <v>0</v>
      </c>
      <c r="C44" s="521">
        <f aca="true" t="shared" si="9" ref="C44:M44">IF(C43=0,0,C43/$M$43)</f>
        <v>0</v>
      </c>
      <c r="D44" s="521">
        <f t="shared" si="9"/>
        <v>0</v>
      </c>
      <c r="E44" s="521">
        <f t="shared" si="9"/>
        <v>0</v>
      </c>
      <c r="F44" s="521">
        <f t="shared" si="9"/>
        <v>0</v>
      </c>
      <c r="G44" s="521">
        <f t="shared" si="9"/>
        <v>0</v>
      </c>
      <c r="H44" s="521">
        <f t="shared" si="9"/>
        <v>0</v>
      </c>
      <c r="I44" s="521">
        <f t="shared" si="9"/>
        <v>0</v>
      </c>
      <c r="J44" s="521">
        <f t="shared" si="9"/>
        <v>0</v>
      </c>
      <c r="K44" s="521">
        <f t="shared" si="9"/>
        <v>0</v>
      </c>
      <c r="L44" s="521">
        <f t="shared" si="9"/>
        <v>0</v>
      </c>
      <c r="M44" s="521">
        <f t="shared" si="9"/>
        <v>0</v>
      </c>
    </row>
    <row r="45" spans="1:13" s="928" customFormat="1" ht="12.75">
      <c r="A45" s="1010" t="s">
        <v>523</v>
      </c>
      <c r="B45" s="1007"/>
      <c r="C45" s="1007"/>
      <c r="D45" s="1007"/>
      <c r="E45" s="1007"/>
      <c r="F45" s="1008"/>
      <c r="G45" s="1007"/>
      <c r="H45" s="1007"/>
      <c r="I45" s="1007"/>
      <c r="J45" s="1007"/>
      <c r="K45" s="1007"/>
      <c r="L45" s="1007"/>
      <c r="M45" s="1007"/>
    </row>
    <row r="46" spans="1:13" s="928" customFormat="1" ht="12.75">
      <c r="A46" s="771" t="s">
        <v>731</v>
      </c>
      <c r="B46" s="1052"/>
      <c r="C46" s="1052"/>
      <c r="D46" s="1052"/>
      <c r="E46" s="1052"/>
      <c r="F46" s="1053"/>
      <c r="G46" s="1052"/>
      <c r="H46" s="1052"/>
      <c r="I46" s="1052"/>
      <c r="J46" s="1052"/>
      <c r="K46" s="1052"/>
      <c r="L46" s="1052"/>
      <c r="M46" s="1051">
        <f>SUM(B46:L46)</f>
        <v>0</v>
      </c>
    </row>
    <row r="47" spans="1:13" s="928" customFormat="1" ht="12.75">
      <c r="A47" s="771" t="s">
        <v>732</v>
      </c>
      <c r="B47" s="1052"/>
      <c r="C47" s="1052"/>
      <c r="D47" s="1052"/>
      <c r="E47" s="1052"/>
      <c r="F47" s="1053"/>
      <c r="G47" s="1052"/>
      <c r="H47" s="1052"/>
      <c r="I47" s="1052"/>
      <c r="J47" s="1052"/>
      <c r="K47" s="1052"/>
      <c r="L47" s="1052"/>
      <c r="M47" s="1051">
        <f>SUM(B47:L47)</f>
        <v>0</v>
      </c>
    </row>
    <row r="48" spans="1:13" s="928" customFormat="1" ht="25.5">
      <c r="A48" s="921" t="s">
        <v>178</v>
      </c>
      <c r="B48" s="521">
        <f>IF(B47=0,0,B47/$M$47)</f>
        <v>0</v>
      </c>
      <c r="C48" s="521">
        <f aca="true" t="shared" si="10" ref="C48:M48">IF(C47=0,0,C47/$M$47)</f>
        <v>0</v>
      </c>
      <c r="D48" s="521">
        <f t="shared" si="10"/>
        <v>0</v>
      </c>
      <c r="E48" s="521">
        <f t="shared" si="10"/>
        <v>0</v>
      </c>
      <c r="F48" s="521">
        <f t="shared" si="10"/>
        <v>0</v>
      </c>
      <c r="G48" s="521">
        <f t="shared" si="10"/>
        <v>0</v>
      </c>
      <c r="H48" s="521">
        <f t="shared" si="10"/>
        <v>0</v>
      </c>
      <c r="I48" s="521">
        <f t="shared" si="10"/>
        <v>0</v>
      </c>
      <c r="J48" s="521">
        <f t="shared" si="10"/>
        <v>0</v>
      </c>
      <c r="K48" s="521">
        <f t="shared" si="10"/>
        <v>0</v>
      </c>
      <c r="L48" s="521">
        <f t="shared" si="10"/>
        <v>0</v>
      </c>
      <c r="M48" s="521">
        <f t="shared" si="10"/>
        <v>0</v>
      </c>
    </row>
    <row r="51" spans="1:6" s="344" customFormat="1" ht="12.75">
      <c r="A51" s="29" t="s">
        <v>229</v>
      </c>
      <c r="B51" s="29"/>
      <c r="C51" s="667"/>
      <c r="D51" s="667"/>
      <c r="E51" s="667"/>
      <c r="F51" s="667"/>
    </row>
    <row r="52" spans="1:6" s="344" customFormat="1" ht="12.75">
      <c r="A52" s="29"/>
      <c r="B52" s="29"/>
      <c r="C52" s="667"/>
      <c r="D52" s="667"/>
      <c r="E52" s="667"/>
      <c r="F52" s="667"/>
    </row>
    <row r="53" spans="1:6" s="344" customFormat="1" ht="12.75">
      <c r="A53" s="29" t="s">
        <v>229</v>
      </c>
      <c r="B53" s="29"/>
      <c r="C53" s="667"/>
      <c r="D53" s="667"/>
      <c r="E53" s="667"/>
      <c r="F53" s="667"/>
    </row>
    <row r="54" ht="12.75">
      <c r="A54" s="700"/>
    </row>
  </sheetData>
  <sheetProtection password="C7AC" sheet="1"/>
  <mergeCells count="13">
    <mergeCell ref="H3:H4"/>
    <mergeCell ref="I3:I4"/>
    <mergeCell ref="M3:M4"/>
    <mergeCell ref="L3:L4"/>
    <mergeCell ref="K3:K4"/>
    <mergeCell ref="J3:J4"/>
    <mergeCell ref="G3:G4"/>
    <mergeCell ref="D3:D4"/>
    <mergeCell ref="C3:C4"/>
    <mergeCell ref="A1:E1"/>
    <mergeCell ref="E3:F3"/>
    <mergeCell ref="A3:A4"/>
    <mergeCell ref="B3:B4"/>
  </mergeCells>
  <dataValidations count="1">
    <dataValidation operator="greaterThanOrEqual" allowBlank="1" showInputMessage="1" showErrorMessage="1" sqref="B20:M20 B24:M24 B28:M28 B32:M32 B36:M36 B40:M40 B44:M44 B48:M48 B9:M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C30" sqref="C30:M31"/>
    </sheetView>
  </sheetViews>
  <sheetFormatPr defaultColWidth="9.140625" defaultRowHeight="12.75"/>
  <cols>
    <col min="1" max="1" width="9.140625" style="344" customWidth="1"/>
    <col min="2" max="2" width="23.28125" style="344" customWidth="1"/>
    <col min="3" max="3" width="8.28125" style="344" bestFit="1" customWidth="1"/>
    <col min="4" max="4" width="8.421875" style="344" bestFit="1" customWidth="1"/>
    <col min="5" max="5" width="9.8515625" style="344" bestFit="1" customWidth="1"/>
    <col min="6" max="6" width="6.8515625" style="344" bestFit="1" customWidth="1"/>
    <col min="7" max="7" width="12.00390625" style="344" bestFit="1" customWidth="1"/>
    <col min="8" max="8" width="6.8515625" style="344" bestFit="1" customWidth="1"/>
    <col min="9" max="9" width="8.57421875" style="344" bestFit="1" customWidth="1"/>
    <col min="10" max="10" width="6.8515625" style="344" bestFit="1" customWidth="1"/>
    <col min="11" max="11" width="12.7109375" style="344" customWidth="1"/>
    <col min="12" max="12" width="12.28125" style="344" bestFit="1" customWidth="1"/>
    <col min="13" max="13" width="7.421875" style="344" bestFit="1" customWidth="1"/>
    <col min="14" max="14" width="7.28125" style="344" bestFit="1" customWidth="1"/>
    <col min="15" max="16384" width="9.140625" style="344" customWidth="1"/>
  </cols>
  <sheetData>
    <row r="1" spans="2:14" ht="11.25">
      <c r="B1" s="1709" t="s">
        <v>810</v>
      </c>
      <c r="C1" s="1709"/>
      <c r="D1" s="1709"/>
      <c r="E1" s="1709"/>
      <c r="F1" s="1709"/>
      <c r="G1" s="346"/>
      <c r="H1" s="346"/>
      <c r="I1" s="346"/>
      <c r="J1" s="346"/>
      <c r="K1" s="346"/>
      <c r="L1" s="346"/>
      <c r="M1" s="347"/>
      <c r="N1" s="344" t="s">
        <v>522</v>
      </c>
    </row>
    <row r="2" spans="2:13" ht="12" thickBot="1">
      <c r="B2" s="345"/>
      <c r="C2" s="345"/>
      <c r="D2" s="345"/>
      <c r="E2" s="345"/>
      <c r="F2" s="345"/>
      <c r="G2" s="346"/>
      <c r="H2" s="346"/>
      <c r="I2" s="346"/>
      <c r="J2" s="346"/>
      <c r="K2" s="346"/>
      <c r="L2" s="346"/>
      <c r="M2" s="347"/>
    </row>
    <row r="3" spans="2:16" ht="54" customHeight="1" thickBot="1">
      <c r="B3" s="1705" t="s">
        <v>720</v>
      </c>
      <c r="C3" s="1705" t="s">
        <v>721</v>
      </c>
      <c r="D3" s="1705" t="s">
        <v>722</v>
      </c>
      <c r="E3" s="1705" t="s">
        <v>723</v>
      </c>
      <c r="F3" s="1710" t="s">
        <v>724</v>
      </c>
      <c r="G3" s="1711"/>
      <c r="H3" s="1705" t="s">
        <v>473</v>
      </c>
      <c r="I3" s="1705" t="s">
        <v>466</v>
      </c>
      <c r="J3" s="1705" t="s">
        <v>467</v>
      </c>
      <c r="K3" s="1705" t="s">
        <v>725</v>
      </c>
      <c r="L3" s="1705" t="s">
        <v>726</v>
      </c>
      <c r="M3" s="1705" t="s">
        <v>727</v>
      </c>
      <c r="N3" s="1707" t="s">
        <v>300</v>
      </c>
      <c r="P3" s="371"/>
    </row>
    <row r="4" spans="2:14" ht="19.5" customHeight="1" thickBot="1">
      <c r="B4" s="1706"/>
      <c r="C4" s="1706"/>
      <c r="D4" s="1706"/>
      <c r="E4" s="1706"/>
      <c r="F4" s="348" t="s">
        <v>728</v>
      </c>
      <c r="G4" s="348" t="s">
        <v>729</v>
      </c>
      <c r="H4" s="1706"/>
      <c r="I4" s="1706"/>
      <c r="J4" s="1706"/>
      <c r="K4" s="1706"/>
      <c r="L4" s="1706"/>
      <c r="M4" s="1706"/>
      <c r="N4" s="1708"/>
    </row>
    <row r="5" spans="2:14" ht="11.25">
      <c r="B5" s="349">
        <v>1</v>
      </c>
      <c r="C5" s="350">
        <v>2</v>
      </c>
      <c r="D5" s="350">
        <v>3</v>
      </c>
      <c r="E5" s="351">
        <v>4</v>
      </c>
      <c r="F5" s="351">
        <v>5</v>
      </c>
      <c r="G5" s="351">
        <v>6</v>
      </c>
      <c r="H5" s="351">
        <v>7</v>
      </c>
      <c r="I5" s="351">
        <v>8</v>
      </c>
      <c r="J5" s="351">
        <v>9</v>
      </c>
      <c r="K5" s="351">
        <v>10</v>
      </c>
      <c r="L5" s="351">
        <v>11</v>
      </c>
      <c r="M5" s="352">
        <v>12</v>
      </c>
      <c r="N5" s="353">
        <v>14</v>
      </c>
    </row>
    <row r="6" spans="2:14" ht="11.25">
      <c r="B6" s="354" t="s">
        <v>730</v>
      </c>
      <c r="C6" s="355"/>
      <c r="D6" s="355"/>
      <c r="E6" s="356"/>
      <c r="F6" s="356"/>
      <c r="G6" s="356"/>
      <c r="H6" s="356"/>
      <c r="I6" s="356"/>
      <c r="J6" s="356"/>
      <c r="K6" s="356" t="s">
        <v>228</v>
      </c>
      <c r="L6" s="356" t="s">
        <v>228</v>
      </c>
      <c r="M6" s="356"/>
      <c r="N6" s="357"/>
    </row>
    <row r="7" spans="2:14" ht="11.25">
      <c r="B7" s="520" t="s">
        <v>731</v>
      </c>
      <c r="C7" s="521">
        <f>C18+C22+C26+C30+C34+C38+C42+C46</f>
        <v>0</v>
      </c>
      <c r="D7" s="521">
        <f>D18+D22+D26+D30+D34+D38+D42+D46</f>
        <v>0</v>
      </c>
      <c r="E7" s="522">
        <f aca="true" t="shared" si="0" ref="E7:M8">E18+E22+E26+E30+E34+E38+E42+E46</f>
        <v>0</v>
      </c>
      <c r="F7" s="522">
        <f t="shared" si="0"/>
        <v>0</v>
      </c>
      <c r="G7" s="522">
        <f t="shared" si="0"/>
        <v>0</v>
      </c>
      <c r="H7" s="522">
        <f t="shared" si="0"/>
        <v>0</v>
      </c>
      <c r="I7" s="522">
        <f t="shared" si="0"/>
        <v>0</v>
      </c>
      <c r="J7" s="522">
        <f t="shared" si="0"/>
        <v>0</v>
      </c>
      <c r="K7" s="522">
        <f t="shared" si="0"/>
        <v>0</v>
      </c>
      <c r="L7" s="522">
        <f t="shared" si="0"/>
        <v>0</v>
      </c>
      <c r="M7" s="523">
        <f t="shared" si="0"/>
        <v>0</v>
      </c>
      <c r="N7" s="524">
        <f>SUM(C7:M7)</f>
        <v>0</v>
      </c>
    </row>
    <row r="8" spans="2:14" ht="11.25">
      <c r="B8" s="520" t="s">
        <v>732</v>
      </c>
      <c r="C8" s="521">
        <f>C19+C23+C27+C31+C35+C39+C43+C47</f>
        <v>0</v>
      </c>
      <c r="D8" s="521">
        <f>D19+D23+D27+D31+D35+D39+D43+D47</f>
        <v>0</v>
      </c>
      <c r="E8" s="522">
        <f t="shared" si="0"/>
        <v>0</v>
      </c>
      <c r="F8" s="522">
        <f t="shared" si="0"/>
        <v>0</v>
      </c>
      <c r="G8" s="522">
        <f t="shared" si="0"/>
        <v>0</v>
      </c>
      <c r="H8" s="522">
        <f t="shared" si="0"/>
        <v>0</v>
      </c>
      <c r="I8" s="522">
        <f t="shared" si="0"/>
        <v>0</v>
      </c>
      <c r="J8" s="522">
        <f t="shared" si="0"/>
        <v>0</v>
      </c>
      <c r="K8" s="522">
        <f t="shared" si="0"/>
        <v>0</v>
      </c>
      <c r="L8" s="522">
        <f t="shared" si="0"/>
        <v>0</v>
      </c>
      <c r="M8" s="523">
        <f t="shared" si="0"/>
        <v>0</v>
      </c>
      <c r="N8" s="524">
        <f>SUM(C8:M8)</f>
        <v>0</v>
      </c>
    </row>
    <row r="9" spans="2:14" ht="22.5">
      <c r="B9" s="519" t="s">
        <v>733</v>
      </c>
      <c r="C9" s="521">
        <f>IF(C8=0,0,C8/N8)</f>
        <v>0</v>
      </c>
      <c r="D9" s="521">
        <f>IF(D8=0,0,D8/N8)</f>
        <v>0</v>
      </c>
      <c r="E9" s="521">
        <f>IF(E8=0,0,E8/N8)</f>
        <v>0</v>
      </c>
      <c r="F9" s="521">
        <f>IF(F8=0,0,F8/N8)</f>
        <v>0</v>
      </c>
      <c r="G9" s="521">
        <f>IF(G8=0,0,G8/N8)</f>
        <v>0</v>
      </c>
      <c r="H9" s="521">
        <f>IF(H8=0,0,H8/N8)</f>
        <v>0</v>
      </c>
      <c r="I9" s="521">
        <f>IF(I8=0,0,I8/N8)</f>
        <v>0</v>
      </c>
      <c r="J9" s="521">
        <f>IF(J8=0,0,J8/N8)</f>
        <v>0</v>
      </c>
      <c r="K9" s="521">
        <f>IF(K8=0,0,K8/N8)</f>
        <v>0</v>
      </c>
      <c r="L9" s="521">
        <f>IF(L8=0,0,L8/N8)</f>
        <v>0</v>
      </c>
      <c r="M9" s="521">
        <f>IF(M8=0,0,M8/N8)</f>
        <v>0</v>
      </c>
      <c r="N9" s="521">
        <f>IF(N8=0,0,N8/N8)</f>
        <v>0</v>
      </c>
    </row>
    <row r="10" spans="2:14" ht="11.25">
      <c r="B10" s="358" t="s">
        <v>734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9"/>
    </row>
    <row r="11" spans="2:14" ht="11.25">
      <c r="B11" s="358" t="s">
        <v>735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9"/>
    </row>
    <row r="12" spans="2:14" ht="22.5">
      <c r="B12" s="358" t="s">
        <v>736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9"/>
    </row>
    <row r="13" spans="2:14" ht="22.5">
      <c r="B13" s="358" t="s">
        <v>737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9"/>
    </row>
    <row r="14" spans="2:14" ht="11.25">
      <c r="B14" s="359" t="s">
        <v>738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9"/>
    </row>
    <row r="15" spans="2:14" ht="11.25">
      <c r="B15" s="358" t="s">
        <v>739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9"/>
    </row>
    <row r="16" spans="2:14" ht="22.5">
      <c r="B16" s="358" t="s">
        <v>740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</row>
    <row r="17" spans="2:14" ht="11.25">
      <c r="B17" s="360" t="s">
        <v>741</v>
      </c>
      <c r="C17" s="366"/>
      <c r="D17" s="366"/>
      <c r="E17" s="366" t="s">
        <v>228</v>
      </c>
      <c r="F17" s="366" t="s">
        <v>228</v>
      </c>
      <c r="G17" s="366" t="s">
        <v>228</v>
      </c>
      <c r="H17" s="366"/>
      <c r="I17" s="366"/>
      <c r="J17" s="366" t="s">
        <v>228</v>
      </c>
      <c r="K17" s="366" t="s">
        <v>228</v>
      </c>
      <c r="L17" s="366" t="s">
        <v>228</v>
      </c>
      <c r="M17" s="367" t="s">
        <v>228</v>
      </c>
      <c r="N17" s="372"/>
    </row>
    <row r="18" spans="2:14" ht="11.25">
      <c r="B18" s="361" t="s">
        <v>742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1054">
        <f>SUM(C18:M18)</f>
        <v>0</v>
      </c>
    </row>
    <row r="19" spans="2:14" ht="11.25">
      <c r="B19" s="362" t="s">
        <v>732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1054">
        <f>SUM(C19:M19)</f>
        <v>0</v>
      </c>
    </row>
    <row r="20" spans="2:14" ht="22.5">
      <c r="B20" s="519" t="s">
        <v>733</v>
      </c>
      <c r="C20" s="521">
        <f>IF(C19=0,0,C19/N19)</f>
        <v>0</v>
      </c>
      <c r="D20" s="521">
        <f>IF(D19=0,0,D19/N19)</f>
        <v>0</v>
      </c>
      <c r="E20" s="521">
        <f>IF(E19=0,0,E19/N19)</f>
        <v>0</v>
      </c>
      <c r="F20" s="521">
        <f>IF(F19=0,0,F19/N19)</f>
        <v>0</v>
      </c>
      <c r="G20" s="521">
        <f>IF(G19=0,0,G19/N19)</f>
        <v>0</v>
      </c>
      <c r="H20" s="521">
        <f>IF(H19=0,0,H19/N19)</f>
        <v>0</v>
      </c>
      <c r="I20" s="521">
        <f>IF(I19=0,0,I19/N19)</f>
        <v>0</v>
      </c>
      <c r="J20" s="521">
        <f>IF(J19=0,0,J19/N19)</f>
        <v>0</v>
      </c>
      <c r="K20" s="521">
        <f>IF(K19=0,0,K19/N19)</f>
        <v>0</v>
      </c>
      <c r="L20" s="521">
        <f>IF(L19=0,0,L19/N19)</f>
        <v>0</v>
      </c>
      <c r="M20" s="521">
        <f>IF(M19=0,0,M19/N19)</f>
        <v>0</v>
      </c>
      <c r="N20" s="521">
        <f>IF(N19=0,0,N19/N19)</f>
        <v>0</v>
      </c>
    </row>
    <row r="21" spans="2:14" ht="11.25">
      <c r="B21" s="363" t="s">
        <v>501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4"/>
    </row>
    <row r="22" spans="2:14" ht="11.25">
      <c r="B22" s="361" t="s">
        <v>742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1054">
        <f>SUM(C22:M22)</f>
        <v>0</v>
      </c>
    </row>
    <row r="23" spans="2:14" ht="11.25">
      <c r="B23" s="362" t="s">
        <v>732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1054">
        <f>SUM(C23:M23)</f>
        <v>0</v>
      </c>
    </row>
    <row r="24" spans="2:14" ht="22.5">
      <c r="B24" s="519" t="s">
        <v>733</v>
      </c>
      <c r="C24" s="521">
        <f>IF(C23=0,0,C23/N23)</f>
        <v>0</v>
      </c>
      <c r="D24" s="521">
        <f>IF(D23=0,0,D23/N23)</f>
        <v>0</v>
      </c>
      <c r="E24" s="521">
        <f>IF(E23=0,0,E23/N23)</f>
        <v>0</v>
      </c>
      <c r="F24" s="521">
        <f>IF(F23=0,0,F23/N23)</f>
        <v>0</v>
      </c>
      <c r="G24" s="521">
        <f>IF(G23=0,0,G23/N23)</f>
        <v>0</v>
      </c>
      <c r="H24" s="521">
        <f>IF(H23=0,0,H23/N23)</f>
        <v>0</v>
      </c>
      <c r="I24" s="521">
        <f>IF(I23=0,0,I23/N23)</f>
        <v>0</v>
      </c>
      <c r="J24" s="521">
        <f>IF(J23=0,0,J23/N23)</f>
        <v>0</v>
      </c>
      <c r="K24" s="521">
        <f>IF(K23=0,0,K23/N23)</f>
        <v>0</v>
      </c>
      <c r="L24" s="521">
        <f>IF(L23=0,0,L23/N23)</f>
        <v>0</v>
      </c>
      <c r="M24" s="521">
        <f>IF(M23=0,0,M23/N23)</f>
        <v>0</v>
      </c>
      <c r="N24" s="521">
        <f>IF(N23=0,0,N23/N23)</f>
        <v>0</v>
      </c>
    </row>
    <row r="25" spans="2:14" ht="11.25">
      <c r="B25" s="363" t="s">
        <v>743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5"/>
    </row>
    <row r="26" spans="2:14" ht="11.25">
      <c r="B26" s="364" t="s">
        <v>742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1054">
        <f>SUM(C26:M26)</f>
        <v>0</v>
      </c>
    </row>
    <row r="27" spans="2:14" ht="12.75" customHeight="1">
      <c r="B27" s="358" t="s">
        <v>732</v>
      </c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1054">
        <f>SUM(C27:M27)</f>
        <v>0</v>
      </c>
    </row>
    <row r="28" spans="2:14" ht="22.5">
      <c r="B28" s="525" t="s">
        <v>733</v>
      </c>
      <c r="C28" s="521">
        <f>IF(C27=0,0,C27/N27)</f>
        <v>0</v>
      </c>
      <c r="D28" s="521">
        <f>IF(D27=0,0,D27/N27)</f>
        <v>0</v>
      </c>
      <c r="E28" s="521">
        <f>IF(E27=0,0,E27/N27)</f>
        <v>0</v>
      </c>
      <c r="F28" s="521">
        <f>IF(F27=0,0,F27/N27)</f>
        <v>0</v>
      </c>
      <c r="G28" s="521">
        <f>IF(G27=0,0,G27/N27)</f>
        <v>0</v>
      </c>
      <c r="H28" s="521">
        <f>IF(H27=0,0,H27/N27)</f>
        <v>0</v>
      </c>
      <c r="I28" s="521">
        <f>IF(I27=0,0,I27/N27)</f>
        <v>0</v>
      </c>
      <c r="J28" s="521">
        <f>IF(J27=0,0,J27/N27)</f>
        <v>0</v>
      </c>
      <c r="K28" s="521">
        <f>IF(K27=0,0,K27/N27)</f>
        <v>0</v>
      </c>
      <c r="L28" s="521">
        <f>IF(L27=0,0,L27/N27)</f>
        <v>0</v>
      </c>
      <c r="M28" s="521">
        <f>IF(M27=0,0,M27/N27)</f>
        <v>0</v>
      </c>
      <c r="N28" s="521">
        <f>IF(N27=0,0,N27/N27)</f>
        <v>0</v>
      </c>
    </row>
    <row r="29" spans="2:14" ht="11.25">
      <c r="B29" s="365" t="s">
        <v>528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5"/>
    </row>
    <row r="30" spans="2:14" ht="11.25">
      <c r="B30" s="364" t="s">
        <v>742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1054">
        <f>SUM(C30:M30)</f>
        <v>0</v>
      </c>
    </row>
    <row r="31" spans="2:14" ht="11.25">
      <c r="B31" s="358" t="s">
        <v>732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1054">
        <f>SUM(C31:M31)</f>
        <v>0</v>
      </c>
    </row>
    <row r="32" spans="2:14" ht="22.5">
      <c r="B32" s="525" t="s">
        <v>733</v>
      </c>
      <c r="C32" s="521">
        <f>IF(C31=0,0,C31/N31)</f>
        <v>0</v>
      </c>
      <c r="D32" s="521">
        <f>IF(D31=0,0,D31/N31)</f>
        <v>0</v>
      </c>
      <c r="E32" s="521">
        <f>IF(E31=0,0,E31/N31)</f>
        <v>0</v>
      </c>
      <c r="F32" s="521">
        <f>IF(F31=0,0,F31/N31)</f>
        <v>0</v>
      </c>
      <c r="G32" s="521">
        <f>IF(G31=0,0,G31/N31)</f>
        <v>0</v>
      </c>
      <c r="H32" s="521">
        <f>IF(H31=0,0,H31/N31)</f>
        <v>0</v>
      </c>
      <c r="I32" s="521">
        <f>IF(I31=0,0,I31/N31)</f>
        <v>0</v>
      </c>
      <c r="J32" s="521">
        <f>IF(J31=0,0,J31/N31)</f>
        <v>0</v>
      </c>
      <c r="K32" s="521">
        <f>IF(K31=0,0,K31/N31)</f>
        <v>0</v>
      </c>
      <c r="L32" s="521">
        <f>IF(L31=0,0,L31/N31)</f>
        <v>0</v>
      </c>
      <c r="M32" s="521">
        <f>IF(M31=0,0,M31/N31)</f>
        <v>0</v>
      </c>
      <c r="N32" s="521">
        <f>IF(N31=0,0,N31/N31)</f>
        <v>0</v>
      </c>
    </row>
    <row r="33" spans="2:14" ht="11.25">
      <c r="B33" s="365" t="s">
        <v>526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7"/>
    </row>
    <row r="34" spans="2:14" ht="11.25">
      <c r="B34" s="364" t="s">
        <v>742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1054">
        <f>SUM(C34:M34)</f>
        <v>0</v>
      </c>
    </row>
    <row r="35" spans="2:14" ht="11.25">
      <c r="B35" s="358" t="s">
        <v>732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1054">
        <f>SUM(C35:M35)</f>
        <v>0</v>
      </c>
    </row>
    <row r="36" spans="2:14" ht="22.5">
      <c r="B36" s="525" t="s">
        <v>733</v>
      </c>
      <c r="C36" s="521">
        <f>IF(C35=0,0,C35/N35)</f>
        <v>0</v>
      </c>
      <c r="D36" s="521">
        <f>IF(D35=0,0,D35/N35)</f>
        <v>0</v>
      </c>
      <c r="E36" s="521">
        <f>IF(E35=0,0,E35/N35)</f>
        <v>0</v>
      </c>
      <c r="F36" s="521">
        <f>IF(F35=0,0,F35/N35)</f>
        <v>0</v>
      </c>
      <c r="G36" s="521">
        <f>IF(G35=0,0,G35/N35)</f>
        <v>0</v>
      </c>
      <c r="H36" s="521">
        <f>IF(H35=0,0,H35/N35)</f>
        <v>0</v>
      </c>
      <c r="I36" s="521">
        <f>IF(I35=0,0,I35/N35)</f>
        <v>0</v>
      </c>
      <c r="J36" s="521">
        <f>IF(J35=0,0,J35/N35)</f>
        <v>0</v>
      </c>
      <c r="K36" s="521">
        <f>IF(K35=0,0,K35/N35)</f>
        <v>0</v>
      </c>
      <c r="L36" s="521">
        <f>IF(L35=0,0,L35/N35)</f>
        <v>0</v>
      </c>
      <c r="M36" s="521">
        <f>IF(M35=0,0,M35/N35)</f>
        <v>0</v>
      </c>
      <c r="N36" s="521">
        <f>IF(N35=0,0,N35/N35)</f>
        <v>0</v>
      </c>
    </row>
    <row r="37" spans="2:14" ht="11.25">
      <c r="B37" s="365" t="s">
        <v>744</v>
      </c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7"/>
    </row>
    <row r="38" spans="2:14" ht="11.25">
      <c r="B38" s="364" t="s">
        <v>742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1054">
        <f>SUM(C38:M38)</f>
        <v>0</v>
      </c>
    </row>
    <row r="39" spans="2:14" ht="11.25">
      <c r="B39" s="358" t="s">
        <v>732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1054">
        <f>SUM(C39:M39)</f>
        <v>0</v>
      </c>
    </row>
    <row r="40" spans="2:14" ht="22.5">
      <c r="B40" s="525" t="s">
        <v>733</v>
      </c>
      <c r="C40" s="521">
        <f>IF(C39=0,0,C39/N39)</f>
        <v>0</v>
      </c>
      <c r="D40" s="521">
        <f>IF(D39=0,0,D39/N39)</f>
        <v>0</v>
      </c>
      <c r="E40" s="521">
        <f>IF(E39=0,0,E39/N39)</f>
        <v>0</v>
      </c>
      <c r="F40" s="521">
        <f>IF(F39=0,0,F39/N39)</f>
        <v>0</v>
      </c>
      <c r="G40" s="521">
        <f>IF(G39=0,0,G39/N39)</f>
        <v>0</v>
      </c>
      <c r="H40" s="521">
        <f>IF(H39=0,0,H39/N39)</f>
        <v>0</v>
      </c>
      <c r="I40" s="521">
        <f>IF(I39=0,0,I39/N39)</f>
        <v>0</v>
      </c>
      <c r="J40" s="521">
        <f>IF(J39=0,0,J39/N39)</f>
        <v>0</v>
      </c>
      <c r="K40" s="521">
        <f>IF(K39=0,0,K39/N39)</f>
        <v>0</v>
      </c>
      <c r="L40" s="521">
        <f>IF(L39=0,0,L39/N39)</f>
        <v>0</v>
      </c>
      <c r="M40" s="521">
        <f>IF(M39=0,0,M39/N39)</f>
        <v>0</v>
      </c>
      <c r="N40" s="521">
        <f>IF(N39=0,0,N39/N39)</f>
        <v>0</v>
      </c>
    </row>
    <row r="41" spans="2:14" ht="11.25">
      <c r="B41" s="365" t="s">
        <v>527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7"/>
    </row>
    <row r="42" spans="2:14" ht="11.25">
      <c r="B42" s="364" t="s">
        <v>742</v>
      </c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1054">
        <f>SUM(C42:M42)</f>
        <v>0</v>
      </c>
    </row>
    <row r="43" spans="2:14" ht="11.25">
      <c r="B43" s="358" t="s">
        <v>732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1054">
        <f>SUM(C43:M43)</f>
        <v>0</v>
      </c>
    </row>
    <row r="44" spans="2:14" ht="22.5">
      <c r="B44" s="525" t="s">
        <v>733</v>
      </c>
      <c r="C44" s="521">
        <f>IF(C43=0,0,C43/N43)</f>
        <v>0</v>
      </c>
      <c r="D44" s="521">
        <f>IF(D43=0,0,D43/N43)</f>
        <v>0</v>
      </c>
      <c r="E44" s="521">
        <f>IF(E43=0,0,E43/N43)</f>
        <v>0</v>
      </c>
      <c r="F44" s="521">
        <f>IF(F43=0,0,F43/N43)</f>
        <v>0</v>
      </c>
      <c r="G44" s="521">
        <f>IF(G43=0,0,G43/N43)</f>
        <v>0</v>
      </c>
      <c r="H44" s="521">
        <f>IF(H43=0,0,H43/N43)</f>
        <v>0</v>
      </c>
      <c r="I44" s="521">
        <f>IF(I43=0,0,I43/N43)</f>
        <v>0</v>
      </c>
      <c r="J44" s="521">
        <f>IF(J43=0,0,J43/N43)</f>
        <v>0</v>
      </c>
      <c r="K44" s="521">
        <f>IF(K43=0,0,K43/N43)</f>
        <v>0</v>
      </c>
      <c r="L44" s="521">
        <f>IF(L43=0,0,L43/N43)</f>
        <v>0</v>
      </c>
      <c r="M44" s="521">
        <f>IF(M43=0,0,M43/N43)</f>
        <v>0</v>
      </c>
      <c r="N44" s="521">
        <f>IF(N43=0,0,N43/N43)</f>
        <v>0</v>
      </c>
    </row>
    <row r="45" spans="2:14" ht="11.25">
      <c r="B45" s="365" t="s">
        <v>523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7"/>
    </row>
    <row r="46" spans="2:14" ht="11.25">
      <c r="B46" s="364" t="s">
        <v>742</v>
      </c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1054">
        <f>SUM(C46:M46)</f>
        <v>0</v>
      </c>
    </row>
    <row r="47" spans="2:14" ht="11.25">
      <c r="B47" s="358" t="s">
        <v>732</v>
      </c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1054">
        <f>SUM(C47:M47)</f>
        <v>0</v>
      </c>
    </row>
    <row r="48" spans="2:14" ht="23.25" thickBot="1">
      <c r="B48" s="526" t="s">
        <v>733</v>
      </c>
      <c r="C48" s="521">
        <f>IF(C47=0,0,C47/N47)</f>
        <v>0</v>
      </c>
      <c r="D48" s="521">
        <f>IF(D47=0,0,D47/N47)</f>
        <v>0</v>
      </c>
      <c r="E48" s="521">
        <f>IF(E47=0,0,E47/N47)</f>
        <v>0</v>
      </c>
      <c r="F48" s="521">
        <f>IF(F47=0,0,F47/N47)</f>
        <v>0</v>
      </c>
      <c r="G48" s="521">
        <f>IF(G47=0,0,G47/N47)</f>
        <v>0</v>
      </c>
      <c r="H48" s="521">
        <f>IF(H47=0,0,H47/N47)</f>
        <v>0</v>
      </c>
      <c r="I48" s="521">
        <f>IF(I47=0,0,I47/N47)</f>
        <v>0</v>
      </c>
      <c r="J48" s="521">
        <f>IF(J47=0,0,J47/N47)</f>
        <v>0</v>
      </c>
      <c r="K48" s="521">
        <f>IF(K47=0,0,K47/N47)</f>
        <v>0</v>
      </c>
      <c r="L48" s="521">
        <f>IF(L47=0,0,L47/N47)</f>
        <v>0</v>
      </c>
      <c r="M48" s="521">
        <f>IF(M47=0,0,M47/N47)</f>
        <v>0</v>
      </c>
      <c r="N48" s="521">
        <f>IF(N47=0,0,N47/N47)</f>
        <v>0</v>
      </c>
    </row>
    <row r="49" spans="1:7" ht="6" customHeight="1">
      <c r="A49" s="33"/>
      <c r="B49" s="29"/>
      <c r="C49" s="29"/>
      <c r="D49" s="1"/>
      <c r="E49" s="1"/>
      <c r="F49" s="1"/>
      <c r="G49" s="1"/>
    </row>
    <row r="50" spans="1:7" ht="12.75">
      <c r="A50" s="33"/>
      <c r="B50" s="29" t="s">
        <v>229</v>
      </c>
      <c r="C50" s="29"/>
      <c r="D50" s="1"/>
      <c r="E50" s="1"/>
      <c r="F50" s="1"/>
      <c r="G50" s="1"/>
    </row>
    <row r="51" spans="1:7" ht="12.75">
      <c r="A51" s="33"/>
      <c r="B51" s="29"/>
      <c r="C51" s="29"/>
      <c r="D51" s="1"/>
      <c r="E51" s="1"/>
      <c r="F51" s="1"/>
      <c r="G51" s="1"/>
    </row>
    <row r="52" spans="1:7" ht="12.75">
      <c r="A52" s="33"/>
      <c r="B52" s="29" t="s">
        <v>229</v>
      </c>
      <c r="C52" s="29"/>
      <c r="D52" s="1"/>
      <c r="E52" s="1"/>
      <c r="F52" s="1"/>
      <c r="G52" s="1"/>
    </row>
  </sheetData>
  <sheetProtection password="C7AC" sheet="1"/>
  <mergeCells count="13">
    <mergeCell ref="B1:F1"/>
    <mergeCell ref="B3:B4"/>
    <mergeCell ref="C3:C4"/>
    <mergeCell ref="D3:D4"/>
    <mergeCell ref="E3:E4"/>
    <mergeCell ref="F3:G3"/>
    <mergeCell ref="L3:L4"/>
    <mergeCell ref="M3:M4"/>
    <mergeCell ref="N3:N4"/>
    <mergeCell ref="H3:H4"/>
    <mergeCell ref="I3:I4"/>
    <mergeCell ref="J3:J4"/>
    <mergeCell ref="K3:K4"/>
  </mergeCells>
  <dataValidations count="1">
    <dataValidation operator="greaterThanOrEqual" allowBlank="1" showInputMessage="1" showErrorMessage="1" sqref="C42:N44 C38:N40 D18:N20 C22:N24 C26:N28 C7:C20 C34:N36 D9:N16 C30:N32 D17:M17 D7:M8 C46:N48"/>
  </dataValidation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0" sqref="C5:C10"/>
    </sheetView>
  </sheetViews>
  <sheetFormatPr defaultColWidth="9.140625" defaultRowHeight="12.75"/>
  <cols>
    <col min="1" max="1" width="9.140625" style="500" customWidth="1"/>
    <col min="2" max="2" width="33.421875" style="500" customWidth="1"/>
    <col min="3" max="3" width="30.8515625" style="500" customWidth="1"/>
    <col min="4" max="16384" width="9.140625" style="500" customWidth="1"/>
  </cols>
  <sheetData>
    <row r="1" spans="2:3" ht="12.75">
      <c r="B1" s="68" t="s">
        <v>794</v>
      </c>
      <c r="C1" s="68"/>
    </row>
    <row r="2" ht="12.75">
      <c r="B2" s="502" t="s">
        <v>745</v>
      </c>
    </row>
    <row r="3" ht="13.5" thickBot="1">
      <c r="B3" s="501"/>
    </row>
    <row r="4" spans="2:3" ht="12.75">
      <c r="B4" s="507"/>
      <c r="C4" s="508" t="s">
        <v>806</v>
      </c>
    </row>
    <row r="5" spans="2:3" ht="12.75">
      <c r="B5" s="513" t="s">
        <v>508</v>
      </c>
      <c r="C5" s="509"/>
    </row>
    <row r="6" spans="2:3" ht="12.75" customHeight="1">
      <c r="B6" s="510" t="s">
        <v>746</v>
      </c>
      <c r="C6" s="511"/>
    </row>
    <row r="7" spans="2:3" ht="12.75">
      <c r="B7" s="510" t="s">
        <v>747</v>
      </c>
      <c r="C7" s="511"/>
    </row>
    <row r="8" spans="2:3" ht="13.5" customHeight="1">
      <c r="B8" s="510" t="s">
        <v>748</v>
      </c>
      <c r="C8" s="511"/>
    </row>
    <row r="9" spans="2:3" ht="13.5" customHeight="1">
      <c r="B9" s="557" t="s">
        <v>749</v>
      </c>
      <c r="C9" s="558"/>
    </row>
    <row r="10" spans="2:3" ht="26.25" thickBot="1">
      <c r="B10" s="559" t="s">
        <v>826</v>
      </c>
      <c r="C10" s="512"/>
    </row>
    <row r="11" spans="1:7" ht="12.75">
      <c r="A11" s="33"/>
      <c r="B11" s="29"/>
      <c r="C11" s="29"/>
      <c r="D11" s="1"/>
      <c r="E11" s="1"/>
      <c r="F11" s="1"/>
      <c r="G11" s="1"/>
    </row>
    <row r="12" spans="1:7" ht="12.75">
      <c r="A12" s="33"/>
      <c r="B12" s="29" t="s">
        <v>229</v>
      </c>
      <c r="C12" s="29"/>
      <c r="D12" s="1"/>
      <c r="E12" s="1"/>
      <c r="F12" s="1"/>
      <c r="G12" s="1"/>
    </row>
    <row r="13" spans="1:7" ht="12.75">
      <c r="A13" s="33"/>
      <c r="B13" s="29"/>
      <c r="C13" s="29"/>
      <c r="D13" s="1"/>
      <c r="E13" s="1"/>
      <c r="F13" s="1"/>
      <c r="G13" s="1"/>
    </row>
    <row r="14" spans="1:7" ht="12.75">
      <c r="A14" s="33"/>
      <c r="B14" s="29" t="s">
        <v>229</v>
      </c>
      <c r="C14" s="29"/>
      <c r="D14" s="1"/>
      <c r="E14" s="1"/>
      <c r="F14" s="1"/>
      <c r="G14" s="1"/>
    </row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7" sqref="C5:C7"/>
    </sheetView>
  </sheetViews>
  <sheetFormatPr defaultColWidth="9.140625" defaultRowHeight="12.75"/>
  <cols>
    <col min="1" max="1" width="9.140625" style="344" customWidth="1"/>
    <col min="2" max="2" width="89.8515625" style="344" customWidth="1"/>
    <col min="3" max="3" width="31.421875" style="344" customWidth="1"/>
    <col min="4" max="16384" width="9.140625" style="344" customWidth="1"/>
  </cols>
  <sheetData>
    <row r="1" ht="12.75">
      <c r="B1" s="49" t="s">
        <v>794</v>
      </c>
    </row>
    <row r="2" ht="12.75">
      <c r="B2" s="49" t="s">
        <v>750</v>
      </c>
    </row>
    <row r="3" ht="12" thickBot="1"/>
    <row r="4" spans="1:3" ht="16.5" customHeight="1">
      <c r="A4" s="514"/>
      <c r="B4" s="515" t="s">
        <v>398</v>
      </c>
      <c r="C4" s="504" t="s">
        <v>751</v>
      </c>
    </row>
    <row r="5" spans="1:3" ht="11.25">
      <c r="A5" s="516">
        <v>1</v>
      </c>
      <c r="B5" s="503" t="s">
        <v>807</v>
      </c>
      <c r="C5" s="505"/>
    </row>
    <row r="6" spans="1:3" ht="11.25">
      <c r="A6" s="516">
        <v>2</v>
      </c>
      <c r="B6" s="503" t="s">
        <v>808</v>
      </c>
      <c r="C6" s="505"/>
    </row>
    <row r="7" spans="1:3" ht="12" thickBot="1">
      <c r="A7" s="517">
        <v>3</v>
      </c>
      <c r="B7" s="518" t="s">
        <v>809</v>
      </c>
      <c r="C7" s="506"/>
    </row>
    <row r="8" spans="1:7" ht="12.75">
      <c r="A8" s="33"/>
      <c r="B8" s="29"/>
      <c r="C8" s="29"/>
      <c r="D8" s="1"/>
      <c r="E8" s="1"/>
      <c r="F8" s="1"/>
      <c r="G8" s="1"/>
    </row>
    <row r="9" spans="1:7" ht="12.75">
      <c r="A9" s="33"/>
      <c r="B9" s="29" t="s">
        <v>229</v>
      </c>
      <c r="C9" s="29"/>
      <c r="D9" s="1"/>
      <c r="E9" s="1"/>
      <c r="F9" s="1"/>
      <c r="G9" s="1"/>
    </row>
    <row r="10" spans="1:7" ht="12.75">
      <c r="A10" s="33"/>
      <c r="B10" s="29"/>
      <c r="C10" s="29"/>
      <c r="D10" s="1"/>
      <c r="E10" s="1"/>
      <c r="F10" s="1"/>
      <c r="G10" s="1"/>
    </row>
    <row r="11" spans="1:7" ht="12.75">
      <c r="A11" s="33"/>
      <c r="B11" s="29" t="s">
        <v>229</v>
      </c>
      <c r="C11" s="29"/>
      <c r="D11" s="1"/>
      <c r="E11" s="1"/>
      <c r="F11" s="1"/>
      <c r="G11" s="1"/>
    </row>
  </sheetData>
  <sheetProtection password="C7AC" sheet="1"/>
  <dataValidations count="1">
    <dataValidation type="textLength" operator="greaterThanOrEqual" allowBlank="1" showInputMessage="1" showErrorMessage="1" sqref="C5:C7">
      <formula1>1</formula1>
    </dataValidation>
  </dataValidation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140625" style="378" customWidth="1"/>
    <col min="2" max="2" width="5.7109375" style="378" bestFit="1" customWidth="1"/>
    <col min="3" max="3" width="23.140625" style="378" customWidth="1"/>
    <col min="4" max="4" width="14.00390625" style="378" customWidth="1"/>
    <col min="5" max="5" width="11.8515625" style="378" customWidth="1"/>
    <col min="6" max="6" width="21.00390625" style="378" customWidth="1"/>
    <col min="7" max="7" width="25.28125" style="378" customWidth="1"/>
    <col min="8" max="8" width="12.28125" style="378" customWidth="1"/>
    <col min="9" max="16384" width="9.140625" style="378" customWidth="1"/>
  </cols>
  <sheetData>
    <row r="1" spans="3:5" ht="12.75">
      <c r="C1" s="1699" t="s">
        <v>795</v>
      </c>
      <c r="D1" s="1699"/>
      <c r="E1" s="1699"/>
    </row>
    <row r="2" spans="3:5" ht="12.75">
      <c r="C2" s="49" t="s">
        <v>757</v>
      </c>
      <c r="D2" s="379"/>
      <c r="E2" s="379"/>
    </row>
    <row r="3" spans="3:7" ht="13.5" thickBot="1">
      <c r="C3" s="380"/>
      <c r="D3" s="380"/>
      <c r="E3" s="380"/>
      <c r="F3" s="380"/>
      <c r="G3" s="381"/>
    </row>
    <row r="4" spans="2:8" s="390" customFormat="1" ht="12.75">
      <c r="B4" s="1717" t="s">
        <v>230</v>
      </c>
      <c r="C4" s="1713" t="s">
        <v>752</v>
      </c>
      <c r="D4" s="1719" t="s">
        <v>753</v>
      </c>
      <c r="E4" s="1713" t="s">
        <v>754</v>
      </c>
      <c r="F4" s="1713" t="s">
        <v>755</v>
      </c>
      <c r="G4" s="1715" t="s">
        <v>756</v>
      </c>
      <c r="H4" s="391"/>
    </row>
    <row r="5" spans="2:8" s="390" customFormat="1" ht="12.75">
      <c r="B5" s="1718"/>
      <c r="C5" s="1714"/>
      <c r="D5" s="1720"/>
      <c r="E5" s="1714"/>
      <c r="F5" s="1714"/>
      <c r="G5" s="1716"/>
      <c r="H5" s="391"/>
    </row>
    <row r="6" spans="2:8" ht="12.75">
      <c r="B6" s="385">
        <v>1</v>
      </c>
      <c r="C6" s="383">
        <v>2</v>
      </c>
      <c r="D6" s="384">
        <v>3</v>
      </c>
      <c r="E6" s="383">
        <v>4</v>
      </c>
      <c r="F6" s="384">
        <v>5</v>
      </c>
      <c r="G6" s="386">
        <v>6</v>
      </c>
      <c r="H6" s="382"/>
    </row>
    <row r="7" spans="2:8" ht="12.75">
      <c r="B7" s="387">
        <v>1</v>
      </c>
      <c r="C7" s="392"/>
      <c r="D7" s="392"/>
      <c r="E7" s="396"/>
      <c r="F7" s="396"/>
      <c r="G7" s="397"/>
      <c r="H7" s="382"/>
    </row>
    <row r="8" spans="2:8" ht="12.75">
      <c r="B8" s="388">
        <v>2</v>
      </c>
      <c r="C8" s="393"/>
      <c r="D8" s="394"/>
      <c r="E8" s="398"/>
      <c r="F8" s="396"/>
      <c r="G8" s="399"/>
      <c r="H8" s="382"/>
    </row>
    <row r="9" spans="2:7" ht="12.75">
      <c r="B9" s="389">
        <v>3</v>
      </c>
      <c r="C9" s="395"/>
      <c r="D9" s="395"/>
      <c r="E9" s="400"/>
      <c r="F9" s="400"/>
      <c r="G9" s="399"/>
    </row>
    <row r="10" spans="2:7" ht="12.75">
      <c r="B10" s="389">
        <v>4</v>
      </c>
      <c r="C10" s="395"/>
      <c r="D10" s="395"/>
      <c r="E10" s="400"/>
      <c r="F10" s="400"/>
      <c r="G10" s="399"/>
    </row>
    <row r="11" spans="2:7" ht="12.75">
      <c r="B11" s="389">
        <v>5</v>
      </c>
      <c r="C11" s="395"/>
      <c r="D11" s="395"/>
      <c r="E11" s="400"/>
      <c r="F11" s="400"/>
      <c r="G11" s="399"/>
    </row>
    <row r="12" spans="2:7" ht="12.75">
      <c r="B12" s="389">
        <v>6</v>
      </c>
      <c r="C12" s="395"/>
      <c r="D12" s="395"/>
      <c r="E12" s="400"/>
      <c r="F12" s="400"/>
      <c r="G12" s="399"/>
    </row>
    <row r="13" spans="2:7" ht="12.75">
      <c r="B13" s="389">
        <v>7</v>
      </c>
      <c r="C13" s="395"/>
      <c r="D13" s="395"/>
      <c r="E13" s="400"/>
      <c r="F13" s="400"/>
      <c r="G13" s="399"/>
    </row>
    <row r="14" spans="2:7" ht="12.75">
      <c r="B14" s="389">
        <v>8</v>
      </c>
      <c r="C14" s="395"/>
      <c r="D14" s="395"/>
      <c r="E14" s="400"/>
      <c r="F14" s="400"/>
      <c r="G14" s="399"/>
    </row>
    <row r="15" spans="2:7" ht="12.75">
      <c r="B15" s="389">
        <v>9</v>
      </c>
      <c r="C15" s="395"/>
      <c r="D15" s="395"/>
      <c r="E15" s="400"/>
      <c r="F15" s="400"/>
      <c r="G15" s="399"/>
    </row>
    <row r="16" spans="2:7" ht="12.75">
      <c r="B16" s="425">
        <v>10</v>
      </c>
      <c r="C16" s="426"/>
      <c r="D16" s="426"/>
      <c r="E16" s="427"/>
      <c r="F16" s="427"/>
      <c r="G16" s="428"/>
    </row>
    <row r="17" spans="2:7" ht="12.75">
      <c r="B17" s="1712" t="s">
        <v>226</v>
      </c>
      <c r="C17" s="1712"/>
      <c r="D17" s="1712"/>
      <c r="E17" s="1351">
        <f>SUM(E7:E16)</f>
        <v>0</v>
      </c>
      <c r="F17" s="1351">
        <f>SUM(F7:F16)</f>
        <v>0</v>
      </c>
      <c r="G17" s="1351">
        <f>SUM(G7:G16)</f>
        <v>0</v>
      </c>
    </row>
    <row r="18" spans="1:7" ht="12.75">
      <c r="A18" s="33"/>
      <c r="B18" s="29"/>
      <c r="C18" s="29"/>
      <c r="D18" s="1"/>
      <c r="E18" s="1"/>
      <c r="F18" s="1"/>
      <c r="G18" s="1"/>
    </row>
    <row r="19" spans="1:7" ht="12.75">
      <c r="A19" s="33"/>
      <c r="B19" s="29" t="s">
        <v>229</v>
      </c>
      <c r="C19" s="29"/>
      <c r="D19" s="1"/>
      <c r="E19" s="1"/>
      <c r="F19" s="1"/>
      <c r="G19" s="1"/>
    </row>
    <row r="20" spans="1:7" ht="12.75">
      <c r="A20" s="33"/>
      <c r="B20" s="29"/>
      <c r="C20" s="29"/>
      <c r="D20" s="1"/>
      <c r="E20" s="1"/>
      <c r="F20" s="1"/>
      <c r="G20" s="1"/>
    </row>
    <row r="21" spans="1:7" ht="12.75">
      <c r="A21" s="33"/>
      <c r="B21" s="29" t="s">
        <v>229</v>
      </c>
      <c r="C21" s="29"/>
      <c r="D21" s="1"/>
      <c r="E21" s="1"/>
      <c r="F21" s="1"/>
      <c r="G21" s="1"/>
    </row>
  </sheetData>
  <sheetProtection password="C7AC" sheet="1"/>
  <mergeCells count="8">
    <mergeCell ref="B17:D17"/>
    <mergeCell ref="F4:F5"/>
    <mergeCell ref="G4:G5"/>
    <mergeCell ref="C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13"/>
  <sheetViews>
    <sheetView zoomScale="70" zoomScaleNormal="70" zoomScalePageLayoutView="0" workbookViewId="0" topLeftCell="A1">
      <selection activeCell="C6" sqref="C6:K8"/>
    </sheetView>
  </sheetViews>
  <sheetFormatPr defaultColWidth="9.140625" defaultRowHeight="12.75"/>
  <cols>
    <col min="1" max="1" width="6.7109375" style="298" customWidth="1"/>
    <col min="2" max="2" width="45.7109375" style="298" customWidth="1"/>
    <col min="3" max="3" width="27.421875" style="298" customWidth="1"/>
    <col min="4" max="4" width="21.57421875" style="298" customWidth="1"/>
    <col min="5" max="6" width="24.7109375" style="298" customWidth="1"/>
    <col min="7" max="7" width="20.00390625" style="298" customWidth="1"/>
    <col min="8" max="10" width="15.140625" style="566" customWidth="1"/>
    <col min="11" max="11" width="15.7109375" style="667" customWidth="1"/>
    <col min="12" max="16384" width="9.140625" style="298" customWidth="1"/>
  </cols>
  <sheetData>
    <row r="1" spans="1:12" ht="15">
      <c r="A1" s="734"/>
      <c r="B1" s="401" t="s">
        <v>796</v>
      </c>
      <c r="C1" s="413"/>
      <c r="D1" s="413"/>
      <c r="E1" s="413"/>
      <c r="F1" s="413"/>
      <c r="G1" s="413"/>
      <c r="L1" s="734"/>
    </row>
    <row r="2" spans="1:12" ht="15">
      <c r="A2" s="734"/>
      <c r="B2" s="1721" t="s">
        <v>923</v>
      </c>
      <c r="C2" s="1721"/>
      <c r="D2" s="413"/>
      <c r="E2" s="413"/>
      <c r="F2" s="413"/>
      <c r="G2" s="413"/>
      <c r="L2" s="734"/>
    </row>
    <row r="3" spans="1:11" ht="12.75">
      <c r="A3" s="734"/>
      <c r="B3" s="414"/>
      <c r="H3" s="569"/>
      <c r="I3" s="569"/>
      <c r="J3" s="569"/>
      <c r="K3" s="569"/>
    </row>
    <row r="4" spans="1:12" s="735" customFormat="1" ht="49.5" customHeight="1">
      <c r="A4" s="411" t="s">
        <v>230</v>
      </c>
      <c r="B4" s="405" t="s">
        <v>758</v>
      </c>
      <c r="C4" s="405" t="s">
        <v>766</v>
      </c>
      <c r="D4" s="112" t="s">
        <v>759</v>
      </c>
      <c r="E4" s="112" t="s">
        <v>760</v>
      </c>
      <c r="F4" s="112" t="s">
        <v>761</v>
      </c>
      <c r="G4" s="112" t="s">
        <v>762</v>
      </c>
      <c r="H4" s="742" t="s">
        <v>849</v>
      </c>
      <c r="I4" s="742" t="s">
        <v>763</v>
      </c>
      <c r="J4" s="742" t="s">
        <v>803</v>
      </c>
      <c r="K4" s="742" t="s">
        <v>854</v>
      </c>
      <c r="L4" s="412"/>
    </row>
    <row r="5" spans="1:12" ht="12.75">
      <c r="A5" s="403">
        <v>1</v>
      </c>
      <c r="B5" s="404">
        <v>2</v>
      </c>
      <c r="C5" s="403">
        <v>3</v>
      </c>
      <c r="D5" s="116">
        <v>4</v>
      </c>
      <c r="E5" s="116">
        <v>5</v>
      </c>
      <c r="F5" s="116">
        <v>6</v>
      </c>
      <c r="G5" s="116">
        <v>7</v>
      </c>
      <c r="H5" s="741">
        <v>8</v>
      </c>
      <c r="I5" s="741">
        <v>9</v>
      </c>
      <c r="J5" s="741">
        <v>10</v>
      </c>
      <c r="K5" s="741">
        <v>11</v>
      </c>
      <c r="L5" s="402"/>
    </row>
    <row r="6" spans="1:12" ht="25.5">
      <c r="A6" s="406">
        <v>1</v>
      </c>
      <c r="B6" s="407" t="s">
        <v>764</v>
      </c>
      <c r="C6" s="528"/>
      <c r="D6" s="409"/>
      <c r="E6" s="410"/>
      <c r="F6" s="410"/>
      <c r="G6" s="410"/>
      <c r="H6" s="570"/>
      <c r="I6" s="570"/>
      <c r="J6" s="570"/>
      <c r="K6" s="570"/>
      <c r="L6" s="289"/>
    </row>
    <row r="7" spans="1:12" ht="12.75">
      <c r="A7" s="408">
        <v>2</v>
      </c>
      <c r="B7" s="407" t="s">
        <v>765</v>
      </c>
      <c r="C7" s="528"/>
      <c r="D7" s="409"/>
      <c r="E7" s="410"/>
      <c r="F7" s="410"/>
      <c r="G7" s="410"/>
      <c r="H7" s="570"/>
      <c r="I7" s="570"/>
      <c r="J7" s="570"/>
      <c r="K7" s="570"/>
      <c r="L7" s="289"/>
    </row>
    <row r="8" spans="1:11" s="566" customFormat="1" ht="15">
      <c r="A8" s="736">
        <v>3</v>
      </c>
      <c r="B8" s="737" t="s">
        <v>855</v>
      </c>
      <c r="C8" s="738"/>
      <c r="D8" s="570"/>
      <c r="E8" s="570"/>
      <c r="F8" s="570"/>
      <c r="G8" s="570"/>
      <c r="H8" s="570"/>
      <c r="I8" s="570"/>
      <c r="J8" s="570"/>
      <c r="K8" s="570"/>
    </row>
    <row r="9" spans="1:11" ht="12.75">
      <c r="A9" s="739"/>
      <c r="B9" s="757" t="s">
        <v>226</v>
      </c>
      <c r="C9" s="757"/>
      <c r="D9" s="1382">
        <f>D6+D7+D8</f>
        <v>0</v>
      </c>
      <c r="E9" s="1383">
        <f>E6+E7+E8</f>
        <v>0</v>
      </c>
      <c r="F9" s="1383">
        <f>F6+F7+F8</f>
        <v>0</v>
      </c>
      <c r="G9" s="1383">
        <f>G6+G7+G8</f>
        <v>0</v>
      </c>
      <c r="H9" s="757"/>
      <c r="I9" s="757"/>
      <c r="J9" s="757"/>
      <c r="K9" s="757"/>
    </row>
    <row r="10" spans="1:11" ht="12.75">
      <c r="A10" s="33"/>
      <c r="B10" s="29"/>
      <c r="C10" s="29"/>
      <c r="D10" s="667"/>
      <c r="E10" s="667"/>
      <c r="F10" s="667"/>
      <c r="G10" s="1174"/>
      <c r="H10" s="740"/>
      <c r="I10" s="740"/>
      <c r="J10" s="740"/>
      <c r="K10" s="740"/>
    </row>
    <row r="11" spans="1:11" ht="12.75">
      <c r="A11" s="33"/>
      <c r="B11" s="29" t="s">
        <v>229</v>
      </c>
      <c r="C11" s="29"/>
      <c r="D11" s="667"/>
      <c r="E11" s="667"/>
      <c r="F11" s="667"/>
      <c r="G11" s="667"/>
      <c r="H11" s="740"/>
      <c r="I11" s="740"/>
      <c r="J11" s="740"/>
      <c r="K11" s="740"/>
    </row>
    <row r="12" spans="1:7" ht="15">
      <c r="A12" s="33"/>
      <c r="B12" s="29"/>
      <c r="C12" s="29"/>
      <c r="D12" s="667"/>
      <c r="E12" s="667"/>
      <c r="F12" s="667"/>
      <c r="G12" s="667"/>
    </row>
    <row r="13" spans="1:7" ht="15">
      <c r="A13" s="33"/>
      <c r="B13" s="29" t="s">
        <v>229</v>
      </c>
      <c r="C13" s="29"/>
      <c r="D13" s="667"/>
      <c r="E13" s="667"/>
      <c r="F13" s="667"/>
      <c r="G13" s="667"/>
    </row>
  </sheetData>
  <sheetProtection password="C7AC" sheet="1"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85" zoomScaleSheetLayoutView="85" zoomScalePageLayoutView="0" workbookViewId="0" topLeftCell="A1">
      <selection activeCell="B2" sqref="B2:E2"/>
    </sheetView>
  </sheetViews>
  <sheetFormatPr defaultColWidth="25.28125" defaultRowHeight="12.75"/>
  <cols>
    <col min="1" max="1" width="4.00390625" style="700" customWidth="1"/>
    <col min="2" max="2" width="29.140625" style="700" customWidth="1"/>
    <col min="3" max="4" width="15.421875" style="700" customWidth="1"/>
    <col min="5" max="6" width="13.8515625" style="700" customWidth="1"/>
    <col min="7" max="7" width="16.00390625" style="700" customWidth="1"/>
    <col min="8" max="16384" width="25.28125" style="700" customWidth="1"/>
  </cols>
  <sheetData>
    <row r="1" spans="2:11" s="1082" customFormat="1" ht="14.25" customHeight="1">
      <c r="B1" s="1723" t="s">
        <v>796</v>
      </c>
      <c r="C1" s="1723"/>
      <c r="D1" s="1723"/>
      <c r="E1" s="1723"/>
      <c r="I1" s="1230"/>
      <c r="J1" s="1230"/>
      <c r="K1" s="1230"/>
    </row>
    <row r="2" spans="2:12" s="667" customFormat="1" ht="12.75">
      <c r="B2" s="1722" t="s">
        <v>862</v>
      </c>
      <c r="C2" s="1722"/>
      <c r="D2" s="1722"/>
      <c r="E2" s="1722"/>
      <c r="F2" s="655"/>
      <c r="G2" s="569"/>
      <c r="H2" s="569"/>
      <c r="I2" s="569"/>
      <c r="J2" s="569"/>
      <c r="K2" s="569"/>
      <c r="L2" s="569"/>
    </row>
    <row r="3" spans="1:8" ht="12.75">
      <c r="A3" s="1724" t="s">
        <v>856</v>
      </c>
      <c r="B3" s="1724"/>
      <c r="C3" s="1724"/>
      <c r="D3" s="1724"/>
      <c r="E3" s="1724"/>
      <c r="F3" s="1724"/>
      <c r="G3" s="1724"/>
      <c r="H3" s="1724"/>
    </row>
    <row r="4" spans="1:8" ht="36" customHeight="1">
      <c r="A4" s="756" t="s">
        <v>230</v>
      </c>
      <c r="B4" s="753" t="s">
        <v>857</v>
      </c>
      <c r="C4" s="720" t="s">
        <v>673</v>
      </c>
      <c r="D4" s="720" t="s">
        <v>858</v>
      </c>
      <c r="E4" s="720" t="s">
        <v>675</v>
      </c>
      <c r="F4" s="720" t="s">
        <v>859</v>
      </c>
      <c r="G4" s="720" t="s">
        <v>860</v>
      </c>
      <c r="H4" s="721" t="s">
        <v>681</v>
      </c>
    </row>
    <row r="5" spans="1:8" s="747" customFormat="1" ht="12.75">
      <c r="A5" s="743">
        <v>1</v>
      </c>
      <c r="B5" s="744">
        <v>2</v>
      </c>
      <c r="C5" s="745">
        <v>3</v>
      </c>
      <c r="D5" s="745">
        <v>4</v>
      </c>
      <c r="E5" s="745">
        <v>5</v>
      </c>
      <c r="F5" s="745">
        <v>6</v>
      </c>
      <c r="G5" s="745">
        <v>7</v>
      </c>
      <c r="H5" s="746">
        <v>8</v>
      </c>
    </row>
    <row r="6" spans="1:8" ht="12.75">
      <c r="A6" s="748">
        <v>1</v>
      </c>
      <c r="B6" s="765"/>
      <c r="C6" s="760"/>
      <c r="D6" s="760"/>
      <c r="E6" s="760"/>
      <c r="F6" s="760"/>
      <c r="G6" s="760"/>
      <c r="H6" s="761"/>
    </row>
    <row r="7" spans="1:8" ht="12.75">
      <c r="A7" s="748">
        <v>2</v>
      </c>
      <c r="B7" s="765"/>
      <c r="C7" s="760"/>
      <c r="D7" s="760"/>
      <c r="E7" s="760"/>
      <c r="F7" s="760"/>
      <c r="G7" s="760"/>
      <c r="H7" s="761"/>
    </row>
    <row r="8" spans="1:8" ht="12.75">
      <c r="A8" s="748">
        <v>3</v>
      </c>
      <c r="B8" s="765"/>
      <c r="C8" s="760"/>
      <c r="D8" s="760"/>
      <c r="E8" s="760"/>
      <c r="F8" s="760"/>
      <c r="G8" s="760"/>
      <c r="H8" s="761"/>
    </row>
    <row r="9" spans="1:8" ht="12.75">
      <c r="A9" s="748">
        <v>4</v>
      </c>
      <c r="B9" s="765"/>
      <c r="C9" s="760"/>
      <c r="D9" s="760"/>
      <c r="E9" s="760"/>
      <c r="F9" s="760"/>
      <c r="G9" s="760"/>
      <c r="H9" s="761"/>
    </row>
    <row r="10" spans="1:8" ht="12.75">
      <c r="A10" s="748">
        <v>5</v>
      </c>
      <c r="B10" s="765"/>
      <c r="C10" s="760"/>
      <c r="D10" s="760"/>
      <c r="E10" s="760"/>
      <c r="F10" s="760"/>
      <c r="G10" s="760"/>
      <c r="H10" s="761"/>
    </row>
    <row r="11" spans="1:8" ht="12.75">
      <c r="A11" s="748">
        <v>6</v>
      </c>
      <c r="B11" s="765"/>
      <c r="C11" s="760"/>
      <c r="D11" s="760"/>
      <c r="E11" s="760"/>
      <c r="F11" s="760"/>
      <c r="G11" s="760"/>
      <c r="H11" s="761"/>
    </row>
    <row r="12" spans="1:8" ht="12.75">
      <c r="A12" s="748">
        <v>7</v>
      </c>
      <c r="B12" s="765"/>
      <c r="C12" s="760"/>
      <c r="D12" s="760"/>
      <c r="E12" s="760"/>
      <c r="F12" s="760"/>
      <c r="G12" s="760"/>
      <c r="H12" s="761"/>
    </row>
    <row r="13" spans="1:8" ht="12.75">
      <c r="A13" s="748">
        <v>8</v>
      </c>
      <c r="B13" s="765"/>
      <c r="C13" s="760"/>
      <c r="D13" s="760"/>
      <c r="E13" s="760"/>
      <c r="F13" s="760"/>
      <c r="G13" s="760"/>
      <c r="H13" s="761"/>
    </row>
    <row r="14" spans="1:8" ht="12.75">
      <c r="A14" s="748">
        <v>9</v>
      </c>
      <c r="B14" s="765"/>
      <c r="C14" s="760"/>
      <c r="D14" s="760"/>
      <c r="E14" s="760"/>
      <c r="F14" s="760"/>
      <c r="G14" s="760"/>
      <c r="H14" s="761"/>
    </row>
    <row r="15" spans="1:8" ht="12.75">
      <c r="A15" s="748">
        <v>10</v>
      </c>
      <c r="B15" s="765"/>
      <c r="C15" s="760"/>
      <c r="D15" s="760"/>
      <c r="E15" s="760"/>
      <c r="F15" s="760"/>
      <c r="G15" s="760"/>
      <c r="H15" s="761"/>
    </row>
    <row r="16" spans="1:8" ht="12.75">
      <c r="A16" s="748">
        <v>11</v>
      </c>
      <c r="B16" s="765"/>
      <c r="C16" s="760"/>
      <c r="D16" s="760"/>
      <c r="E16" s="760"/>
      <c r="F16" s="760"/>
      <c r="G16" s="760"/>
      <c r="H16" s="761"/>
    </row>
    <row r="17" spans="1:8" ht="12.75">
      <c r="A17" s="748">
        <v>12</v>
      </c>
      <c r="B17" s="765"/>
      <c r="C17" s="760"/>
      <c r="D17" s="760"/>
      <c r="E17" s="760"/>
      <c r="F17" s="760"/>
      <c r="G17" s="760"/>
      <c r="H17" s="761"/>
    </row>
    <row r="18" spans="1:8" ht="12.75">
      <c r="A18" s="748">
        <v>13</v>
      </c>
      <c r="B18" s="765"/>
      <c r="C18" s="760"/>
      <c r="D18" s="760"/>
      <c r="E18" s="760"/>
      <c r="F18" s="760"/>
      <c r="G18" s="760"/>
      <c r="H18" s="761"/>
    </row>
    <row r="19" spans="1:8" ht="12.75">
      <c r="A19" s="748">
        <v>14</v>
      </c>
      <c r="B19" s="765"/>
      <c r="C19" s="760"/>
      <c r="D19" s="760"/>
      <c r="E19" s="760"/>
      <c r="F19" s="760"/>
      <c r="G19" s="760"/>
      <c r="H19" s="761"/>
    </row>
    <row r="20" spans="1:8" ht="12.75">
      <c r="A20" s="748">
        <v>15</v>
      </c>
      <c r="B20" s="765"/>
      <c r="C20" s="760"/>
      <c r="D20" s="760"/>
      <c r="E20" s="760"/>
      <c r="F20" s="760"/>
      <c r="G20" s="760"/>
      <c r="H20" s="761"/>
    </row>
    <row r="21" spans="1:8" ht="12.75">
      <c r="A21" s="748">
        <v>16</v>
      </c>
      <c r="B21" s="765"/>
      <c r="C21" s="760"/>
      <c r="D21" s="760"/>
      <c r="E21" s="760"/>
      <c r="F21" s="760"/>
      <c r="G21" s="760"/>
      <c r="H21" s="761"/>
    </row>
    <row r="22" spans="1:8" ht="12.75">
      <c r="A22" s="748">
        <v>17</v>
      </c>
      <c r="B22" s="765"/>
      <c r="C22" s="760"/>
      <c r="D22" s="760"/>
      <c r="E22" s="760"/>
      <c r="F22" s="760"/>
      <c r="G22" s="760"/>
      <c r="H22" s="761"/>
    </row>
    <row r="23" spans="1:8" ht="12.75">
      <c r="A23" s="748">
        <v>18</v>
      </c>
      <c r="B23" s="765"/>
      <c r="C23" s="760"/>
      <c r="D23" s="760"/>
      <c r="E23" s="760"/>
      <c r="F23" s="760"/>
      <c r="G23" s="760"/>
      <c r="H23" s="761"/>
    </row>
    <row r="24" spans="1:8" ht="12.75">
      <c r="A24" s="748">
        <v>19</v>
      </c>
      <c r="B24" s="765"/>
      <c r="C24" s="760"/>
      <c r="D24" s="760"/>
      <c r="E24" s="760"/>
      <c r="F24" s="760"/>
      <c r="G24" s="760"/>
      <c r="H24" s="761"/>
    </row>
    <row r="25" spans="1:8" ht="12.75">
      <c r="A25" s="748">
        <v>20</v>
      </c>
      <c r="B25" s="765"/>
      <c r="C25" s="760"/>
      <c r="D25" s="760"/>
      <c r="E25" s="760"/>
      <c r="F25" s="760"/>
      <c r="G25" s="760"/>
      <c r="H25" s="761"/>
    </row>
    <row r="26" spans="1:8" ht="12.75">
      <c r="A26" s="748">
        <v>21</v>
      </c>
      <c r="B26" s="765"/>
      <c r="C26" s="760"/>
      <c r="D26" s="760"/>
      <c r="E26" s="760"/>
      <c r="F26" s="760"/>
      <c r="G26" s="760"/>
      <c r="H26" s="761"/>
    </row>
    <row r="27" spans="1:8" ht="12.75">
      <c r="A27" s="748">
        <v>22</v>
      </c>
      <c r="B27" s="765"/>
      <c r="C27" s="760"/>
      <c r="D27" s="760"/>
      <c r="E27" s="760"/>
      <c r="F27" s="760"/>
      <c r="G27" s="760"/>
      <c r="H27" s="761"/>
    </row>
    <row r="28" spans="1:8" ht="12.75">
      <c r="A28" s="748">
        <v>23</v>
      </c>
      <c r="B28" s="765"/>
      <c r="C28" s="760"/>
      <c r="D28" s="760"/>
      <c r="E28" s="760"/>
      <c r="F28" s="760"/>
      <c r="G28" s="760"/>
      <c r="H28" s="761"/>
    </row>
    <row r="29" spans="1:8" ht="12.75">
      <c r="A29" s="748">
        <v>24</v>
      </c>
      <c r="B29" s="765"/>
      <c r="C29" s="760"/>
      <c r="D29" s="760"/>
      <c r="E29" s="760"/>
      <c r="F29" s="760"/>
      <c r="G29" s="760"/>
      <c r="H29" s="761"/>
    </row>
    <row r="30" spans="1:8" ht="12.75">
      <c r="A30" s="748">
        <v>25</v>
      </c>
      <c r="B30" s="765"/>
      <c r="C30" s="760"/>
      <c r="D30" s="760"/>
      <c r="E30" s="760"/>
      <c r="F30" s="760"/>
      <c r="G30" s="760"/>
      <c r="H30" s="761"/>
    </row>
    <row r="31" spans="1:8" ht="12.75">
      <c r="A31" s="748">
        <v>26</v>
      </c>
      <c r="B31" s="765"/>
      <c r="C31" s="760"/>
      <c r="D31" s="760"/>
      <c r="E31" s="760"/>
      <c r="F31" s="760"/>
      <c r="G31" s="760"/>
      <c r="H31" s="761"/>
    </row>
    <row r="32" spans="1:8" ht="12.75">
      <c r="A32" s="748">
        <v>27</v>
      </c>
      <c r="B32" s="765"/>
      <c r="C32" s="760"/>
      <c r="D32" s="760"/>
      <c r="E32" s="760"/>
      <c r="F32" s="760"/>
      <c r="G32" s="760"/>
      <c r="H32" s="761"/>
    </row>
    <row r="33" spans="1:8" ht="12.75">
      <c r="A33" s="748">
        <v>28</v>
      </c>
      <c r="B33" s="765"/>
      <c r="C33" s="760"/>
      <c r="D33" s="760"/>
      <c r="E33" s="760"/>
      <c r="F33" s="760"/>
      <c r="G33" s="760"/>
      <c r="H33" s="761"/>
    </row>
    <row r="34" spans="1:8" ht="12.75">
      <c r="A34" s="748">
        <v>29</v>
      </c>
      <c r="B34" s="765"/>
      <c r="C34" s="760"/>
      <c r="D34" s="760"/>
      <c r="E34" s="760"/>
      <c r="F34" s="760"/>
      <c r="G34" s="760"/>
      <c r="H34" s="761"/>
    </row>
    <row r="35" spans="1:8" ht="12.75">
      <c r="A35" s="748">
        <v>30</v>
      </c>
      <c r="B35" s="765"/>
      <c r="C35" s="760"/>
      <c r="D35" s="760"/>
      <c r="E35" s="760"/>
      <c r="F35" s="760"/>
      <c r="G35" s="760"/>
      <c r="H35" s="761"/>
    </row>
    <row r="37" spans="2:6" ht="12.75">
      <c r="B37" s="29" t="s">
        <v>229</v>
      </c>
      <c r="C37" s="29"/>
      <c r="D37" s="29"/>
      <c r="E37" s="719"/>
      <c r="F37" s="719"/>
    </row>
    <row r="38" spans="2:6" ht="12.75">
      <c r="B38" s="29"/>
      <c r="C38" s="29"/>
      <c r="D38" s="29"/>
      <c r="E38" s="719"/>
      <c r="F38" s="719"/>
    </row>
    <row r="39" spans="2:6" ht="12.75">
      <c r="B39" s="29" t="s">
        <v>229</v>
      </c>
      <c r="C39" s="29"/>
      <c r="D39" s="29"/>
      <c r="E39" s="719"/>
      <c r="F39" s="719"/>
    </row>
    <row r="40" spans="2:6" ht="15">
      <c r="B40" s="749"/>
      <c r="C40" s="749"/>
      <c r="D40" s="749"/>
      <c r="E40" s="749"/>
      <c r="F40" s="749"/>
    </row>
  </sheetData>
  <sheetProtection password="C7AC" sheet="1"/>
  <mergeCells count="3">
    <mergeCell ref="B2:E2"/>
    <mergeCell ref="B1:E1"/>
    <mergeCell ref="A3:H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B2" sqref="B2:E2"/>
    </sheetView>
  </sheetViews>
  <sheetFormatPr defaultColWidth="9.140625" defaultRowHeight="12.75"/>
  <cols>
    <col min="1" max="1" width="4.8515625" style="0" customWidth="1"/>
    <col min="2" max="2" width="23.28125" style="0" customWidth="1"/>
    <col min="3" max="4" width="16.7109375" style="0" customWidth="1"/>
    <col min="5" max="6" width="15.7109375" style="0" customWidth="1"/>
    <col min="7" max="7" width="16.421875" style="0" customWidth="1"/>
    <col min="8" max="8" width="14.8515625" style="0" customWidth="1"/>
  </cols>
  <sheetData>
    <row r="1" spans="2:5" ht="12.75">
      <c r="B1" s="1640" t="s">
        <v>796</v>
      </c>
      <c r="C1" s="1640"/>
      <c r="D1" s="1640"/>
      <c r="E1" s="1640"/>
    </row>
    <row r="2" spans="2:5" ht="12.75">
      <c r="B2" s="1722" t="s">
        <v>862</v>
      </c>
      <c r="C2" s="1722"/>
      <c r="D2" s="1722"/>
      <c r="E2" s="1722"/>
    </row>
    <row r="3" spans="1:8" ht="12.75">
      <c r="A3" s="748"/>
      <c r="B3" s="1725" t="s">
        <v>861</v>
      </c>
      <c r="C3" s="1724"/>
      <c r="D3" s="1724"/>
      <c r="E3" s="1724"/>
      <c r="F3" s="1724"/>
      <c r="G3" s="1724"/>
      <c r="H3" s="1726"/>
    </row>
    <row r="4" spans="1:8" ht="25.5">
      <c r="A4" s="756" t="s">
        <v>230</v>
      </c>
      <c r="B4" s="753" t="s">
        <v>857</v>
      </c>
      <c r="C4" s="720" t="s">
        <v>673</v>
      </c>
      <c r="D4" s="720" t="s">
        <v>858</v>
      </c>
      <c r="E4" s="720" t="s">
        <v>675</v>
      </c>
      <c r="F4" s="720" t="s">
        <v>859</v>
      </c>
      <c r="G4" s="720" t="s">
        <v>860</v>
      </c>
      <c r="H4" s="721" t="s">
        <v>681</v>
      </c>
    </row>
    <row r="5" spans="1:8" ht="12.75">
      <c r="A5" s="743">
        <v>1</v>
      </c>
      <c r="B5" s="744">
        <v>2</v>
      </c>
      <c r="C5" s="745">
        <v>3</v>
      </c>
      <c r="D5" s="745">
        <v>4</v>
      </c>
      <c r="E5" s="745">
        <v>5</v>
      </c>
      <c r="F5" s="745">
        <v>6</v>
      </c>
      <c r="G5" s="745">
        <v>7</v>
      </c>
      <c r="H5" s="746">
        <v>8</v>
      </c>
    </row>
    <row r="6" spans="1:8" ht="12.75">
      <c r="A6" s="748">
        <v>1</v>
      </c>
      <c r="B6" s="765"/>
      <c r="C6" s="760"/>
      <c r="D6" s="760"/>
      <c r="E6" s="760"/>
      <c r="F6" s="760"/>
      <c r="G6" s="760"/>
      <c r="H6" s="761"/>
    </row>
    <row r="7" spans="1:8" ht="12.75">
      <c r="A7" s="748">
        <v>2</v>
      </c>
      <c r="B7" s="765"/>
      <c r="C7" s="760"/>
      <c r="D7" s="760"/>
      <c r="E7" s="760"/>
      <c r="F7" s="760"/>
      <c r="G7" s="760"/>
      <c r="H7" s="761"/>
    </row>
    <row r="8" spans="1:8" ht="12.75">
      <c r="A8" s="748">
        <v>3</v>
      </c>
      <c r="B8" s="765"/>
      <c r="C8" s="760"/>
      <c r="D8" s="760"/>
      <c r="E8" s="760"/>
      <c r="F8" s="760"/>
      <c r="G8" s="760"/>
      <c r="H8" s="761"/>
    </row>
    <row r="9" spans="1:8" ht="12.75">
      <c r="A9" s="748">
        <v>4</v>
      </c>
      <c r="B9" s="765"/>
      <c r="C9" s="760"/>
      <c r="D9" s="760"/>
      <c r="E9" s="760"/>
      <c r="F9" s="760"/>
      <c r="G9" s="760"/>
      <c r="H9" s="761"/>
    </row>
    <row r="10" spans="1:8" ht="12.75">
      <c r="A10" s="748">
        <v>5</v>
      </c>
      <c r="B10" s="765"/>
      <c r="C10" s="760"/>
      <c r="D10" s="760"/>
      <c r="E10" s="760"/>
      <c r="F10" s="760"/>
      <c r="G10" s="760"/>
      <c r="H10" s="761"/>
    </row>
    <row r="11" spans="1:8" ht="12.75">
      <c r="A11" s="748">
        <v>6</v>
      </c>
      <c r="B11" s="765"/>
      <c r="C11" s="760"/>
      <c r="D11" s="760"/>
      <c r="E11" s="760"/>
      <c r="F11" s="760"/>
      <c r="G11" s="760"/>
      <c r="H11" s="761"/>
    </row>
    <row r="12" spans="1:8" ht="12.75">
      <c r="A12" s="748">
        <v>7</v>
      </c>
      <c r="B12" s="765"/>
      <c r="C12" s="760"/>
      <c r="D12" s="760"/>
      <c r="E12" s="760"/>
      <c r="F12" s="760"/>
      <c r="G12" s="760"/>
      <c r="H12" s="761"/>
    </row>
    <row r="13" spans="1:8" ht="13.5" thickBot="1">
      <c r="A13" s="748">
        <v>8</v>
      </c>
      <c r="B13" s="766"/>
      <c r="C13" s="767"/>
      <c r="D13" s="767"/>
      <c r="E13" s="767"/>
      <c r="F13" s="767"/>
      <c r="G13" s="767"/>
      <c r="H13" s="768"/>
    </row>
    <row r="14" spans="1:8" ht="12.75">
      <c r="A14" s="748">
        <v>9</v>
      </c>
      <c r="B14" s="765"/>
      <c r="C14" s="760"/>
      <c r="D14" s="760"/>
      <c r="E14" s="760"/>
      <c r="F14" s="760"/>
      <c r="G14" s="760"/>
      <c r="H14" s="761"/>
    </row>
    <row r="15" spans="1:8" ht="12.75">
      <c r="A15" s="748">
        <v>10</v>
      </c>
      <c r="B15" s="765"/>
      <c r="C15" s="760"/>
      <c r="D15" s="760"/>
      <c r="E15" s="760"/>
      <c r="F15" s="760"/>
      <c r="G15" s="760"/>
      <c r="H15" s="761"/>
    </row>
    <row r="16" spans="1:8" ht="12.75">
      <c r="A16" s="748">
        <v>11</v>
      </c>
      <c r="B16" s="765"/>
      <c r="C16" s="760"/>
      <c r="D16" s="760"/>
      <c r="E16" s="760"/>
      <c r="F16" s="760"/>
      <c r="G16" s="760"/>
      <c r="H16" s="761"/>
    </row>
    <row r="17" spans="1:8" ht="12.75">
      <c r="A17" s="748">
        <v>12</v>
      </c>
      <c r="B17" s="765"/>
      <c r="C17" s="760"/>
      <c r="D17" s="760"/>
      <c r="E17" s="760"/>
      <c r="F17" s="760"/>
      <c r="G17" s="760"/>
      <c r="H17" s="761"/>
    </row>
    <row r="18" spans="1:8" ht="12.75">
      <c r="A18" s="748">
        <v>13</v>
      </c>
      <c r="B18" s="765"/>
      <c r="C18" s="760"/>
      <c r="D18" s="760"/>
      <c r="E18" s="760"/>
      <c r="F18" s="760"/>
      <c r="G18" s="760"/>
      <c r="H18" s="761"/>
    </row>
    <row r="19" spans="1:8" ht="12.75">
      <c r="A19" s="748">
        <v>14</v>
      </c>
      <c r="B19" s="765"/>
      <c r="C19" s="760"/>
      <c r="D19" s="760"/>
      <c r="E19" s="760"/>
      <c r="F19" s="760"/>
      <c r="G19" s="760"/>
      <c r="H19" s="761"/>
    </row>
    <row r="20" spans="1:8" ht="12.75">
      <c r="A20" s="748">
        <v>15</v>
      </c>
      <c r="B20" s="765"/>
      <c r="C20" s="760"/>
      <c r="D20" s="760"/>
      <c r="E20" s="760"/>
      <c r="F20" s="760"/>
      <c r="G20" s="760"/>
      <c r="H20" s="761"/>
    </row>
    <row r="21" spans="1:8" ht="13.5" thickBot="1">
      <c r="A21" s="748">
        <v>16</v>
      </c>
      <c r="B21" s="766"/>
      <c r="C21" s="767"/>
      <c r="D21" s="767"/>
      <c r="E21" s="767"/>
      <c r="F21" s="767"/>
      <c r="G21" s="767"/>
      <c r="H21" s="768"/>
    </row>
    <row r="22" spans="1:8" ht="12.75">
      <c r="A22" s="748">
        <v>17</v>
      </c>
      <c r="B22" s="765"/>
      <c r="C22" s="760"/>
      <c r="D22" s="760"/>
      <c r="E22" s="760"/>
      <c r="F22" s="760"/>
      <c r="G22" s="760"/>
      <c r="H22" s="761"/>
    </row>
    <row r="23" spans="1:8" ht="12.75">
      <c r="A23" s="748">
        <v>18</v>
      </c>
      <c r="B23" s="765"/>
      <c r="C23" s="760"/>
      <c r="D23" s="760"/>
      <c r="E23" s="760"/>
      <c r="F23" s="760"/>
      <c r="G23" s="760"/>
      <c r="H23" s="761"/>
    </row>
    <row r="24" spans="1:8" ht="12.75">
      <c r="A24" s="748">
        <v>19</v>
      </c>
      <c r="B24" s="765"/>
      <c r="C24" s="760"/>
      <c r="D24" s="760"/>
      <c r="E24" s="760"/>
      <c r="F24" s="760"/>
      <c r="G24" s="760"/>
      <c r="H24" s="761"/>
    </row>
    <row r="25" spans="1:8" ht="12.75">
      <c r="A25" s="748">
        <v>20</v>
      </c>
      <c r="B25" s="765"/>
      <c r="C25" s="760"/>
      <c r="D25" s="760"/>
      <c r="E25" s="760"/>
      <c r="F25" s="760"/>
      <c r="G25" s="760"/>
      <c r="H25" s="761"/>
    </row>
    <row r="26" spans="1:8" ht="12.75">
      <c r="A26" s="748">
        <v>21</v>
      </c>
      <c r="B26" s="765"/>
      <c r="C26" s="760"/>
      <c r="D26" s="760"/>
      <c r="E26" s="760"/>
      <c r="F26" s="760"/>
      <c r="G26" s="760"/>
      <c r="H26" s="761"/>
    </row>
    <row r="27" spans="1:8" ht="12.75">
      <c r="A27" s="748">
        <v>22</v>
      </c>
      <c r="B27" s="765"/>
      <c r="C27" s="760"/>
      <c r="D27" s="760"/>
      <c r="E27" s="760"/>
      <c r="F27" s="760"/>
      <c r="G27" s="760"/>
      <c r="H27" s="761"/>
    </row>
    <row r="28" spans="1:8" ht="12.75">
      <c r="A28" s="748">
        <v>23</v>
      </c>
      <c r="B28" s="765"/>
      <c r="C28" s="760"/>
      <c r="D28" s="760"/>
      <c r="E28" s="760"/>
      <c r="F28" s="760"/>
      <c r="G28" s="760"/>
      <c r="H28" s="761"/>
    </row>
    <row r="29" spans="1:8" ht="13.5" thickBot="1">
      <c r="A29" s="748">
        <v>24</v>
      </c>
      <c r="B29" s="766"/>
      <c r="C29" s="767"/>
      <c r="D29" s="767"/>
      <c r="E29" s="767"/>
      <c r="F29" s="767"/>
      <c r="G29" s="767"/>
      <c r="H29" s="768"/>
    </row>
    <row r="30" spans="1:8" ht="12.75">
      <c r="A30" s="748">
        <v>25</v>
      </c>
      <c r="B30" s="765"/>
      <c r="C30" s="760"/>
      <c r="D30" s="760"/>
      <c r="E30" s="760"/>
      <c r="F30" s="760"/>
      <c r="G30" s="760"/>
      <c r="H30" s="761"/>
    </row>
    <row r="31" spans="1:8" ht="12.75">
      <c r="A31" s="748">
        <v>26</v>
      </c>
      <c r="B31" s="765"/>
      <c r="C31" s="760"/>
      <c r="D31" s="760"/>
      <c r="E31" s="760"/>
      <c r="F31" s="760"/>
      <c r="G31" s="760"/>
      <c r="H31" s="761"/>
    </row>
    <row r="32" spans="1:8" ht="12.75">
      <c r="A32" s="748">
        <v>27</v>
      </c>
      <c r="B32" s="765"/>
      <c r="C32" s="760"/>
      <c r="D32" s="760"/>
      <c r="E32" s="760"/>
      <c r="F32" s="760"/>
      <c r="G32" s="760"/>
      <c r="H32" s="761"/>
    </row>
    <row r="33" spans="1:8" ht="12.75">
      <c r="A33" s="748">
        <v>28</v>
      </c>
      <c r="B33" s="765"/>
      <c r="C33" s="760"/>
      <c r="D33" s="760"/>
      <c r="E33" s="760"/>
      <c r="F33" s="760"/>
      <c r="G33" s="760"/>
      <c r="H33" s="761"/>
    </row>
    <row r="34" spans="1:8" ht="12.75">
      <c r="A34" s="748">
        <v>29</v>
      </c>
      <c r="B34" s="765"/>
      <c r="C34" s="760"/>
      <c r="D34" s="760"/>
      <c r="E34" s="760"/>
      <c r="F34" s="760"/>
      <c r="G34" s="760"/>
      <c r="H34" s="761"/>
    </row>
    <row r="35" spans="1:8" ht="12.75">
      <c r="A35" s="748">
        <v>30</v>
      </c>
      <c r="B35" s="765"/>
      <c r="C35" s="760"/>
      <c r="D35" s="760"/>
      <c r="E35" s="760"/>
      <c r="F35" s="760"/>
      <c r="G35" s="760"/>
      <c r="H35" s="761"/>
    </row>
    <row r="36" spans="1:8" ht="12.75">
      <c r="A36" s="700"/>
      <c r="B36" s="700"/>
      <c r="C36" s="700"/>
      <c r="D36" s="700"/>
      <c r="E36" s="700"/>
      <c r="F36" s="700"/>
      <c r="G36" s="700"/>
      <c r="H36" s="700"/>
    </row>
    <row r="37" spans="1:8" ht="12.75">
      <c r="A37" s="700"/>
      <c r="B37" s="29" t="s">
        <v>229</v>
      </c>
      <c r="C37" s="29"/>
      <c r="D37" s="29"/>
      <c r="E37" s="719"/>
      <c r="F37" s="719"/>
      <c r="G37" s="700"/>
      <c r="H37" s="700"/>
    </row>
    <row r="38" spans="1:8" ht="12.75">
      <c r="A38" s="700"/>
      <c r="B38" s="29"/>
      <c r="C38" s="29"/>
      <c r="D38" s="29"/>
      <c r="E38" s="719"/>
      <c r="F38" s="719"/>
      <c r="G38" s="700"/>
      <c r="H38" s="700"/>
    </row>
    <row r="39" spans="1:8" ht="12.75">
      <c r="A39" s="700"/>
      <c r="B39" s="29" t="s">
        <v>229</v>
      </c>
      <c r="C39" s="29"/>
      <c r="D39" s="29"/>
      <c r="E39" s="719"/>
      <c r="F39" s="719"/>
      <c r="G39" s="700"/>
      <c r="H39" s="700"/>
    </row>
  </sheetData>
  <sheetProtection password="C7AC" sheet="1"/>
  <mergeCells count="3">
    <mergeCell ref="B3:H3"/>
    <mergeCell ref="B1:E1"/>
    <mergeCell ref="B2:E2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57.140625" style="415" customWidth="1"/>
    <col min="3" max="3" width="11.57421875" style="0" customWidth="1"/>
    <col min="4" max="4" width="11.8515625" style="0" customWidth="1"/>
  </cols>
  <sheetData>
    <row r="1" ht="12.75">
      <c r="B1" s="415" t="s">
        <v>767</v>
      </c>
    </row>
    <row r="2" ht="13.5" thickBot="1"/>
    <row r="3" spans="1:5" ht="12.75">
      <c r="A3" s="416" t="s">
        <v>230</v>
      </c>
      <c r="B3" s="417" t="s">
        <v>768</v>
      </c>
      <c r="C3" s="418" t="s">
        <v>769</v>
      </c>
      <c r="D3" s="418" t="s">
        <v>770</v>
      </c>
      <c r="E3" s="419" t="s">
        <v>771</v>
      </c>
    </row>
    <row r="4" spans="1:5" ht="25.5">
      <c r="A4" s="420">
        <v>1</v>
      </c>
      <c r="B4" s="421" t="s">
        <v>772</v>
      </c>
      <c r="C4" s="422">
        <f>'R0101'!C30</f>
        <v>0</v>
      </c>
      <c r="D4" s="422">
        <f>'R0103'!C24</f>
        <v>0</v>
      </c>
      <c r="E4" s="423">
        <f>C4-D4</f>
        <v>0</v>
      </c>
    </row>
    <row r="5" spans="1:5" ht="38.25">
      <c r="A5" s="420">
        <v>2</v>
      </c>
      <c r="B5" s="421" t="s">
        <v>773</v>
      </c>
      <c r="C5" s="750">
        <f>'R0103'!C12</f>
        <v>0</v>
      </c>
      <c r="D5" s="422">
        <f>'R0201'!D57</f>
        <v>0</v>
      </c>
      <c r="E5" s="423">
        <f aca="true" t="shared" si="0" ref="E5:E12">C5-D5</f>
        <v>0</v>
      </c>
    </row>
    <row r="6" spans="1:5" ht="38.25">
      <c r="A6" s="420">
        <v>3</v>
      </c>
      <c r="B6" s="421" t="s">
        <v>774</v>
      </c>
      <c r="C6" s="1384">
        <f>'R0101'!C11+'R0101'!C13</f>
        <v>0</v>
      </c>
      <c r="D6" s="1387">
        <f>'R0401'!C6</f>
        <v>0</v>
      </c>
      <c r="E6" s="423">
        <f t="shared" si="0"/>
        <v>0</v>
      </c>
    </row>
    <row r="7" spans="1:5" ht="38.25">
      <c r="A7" s="420">
        <v>4</v>
      </c>
      <c r="B7" s="421" t="s">
        <v>775</v>
      </c>
      <c r="C7" s="422">
        <f>'R0101'!C11+'R0101'!C13</f>
        <v>0</v>
      </c>
      <c r="D7" s="422">
        <f>'R0402'!C24</f>
        <v>0</v>
      </c>
      <c r="E7" s="423">
        <f t="shared" si="0"/>
        <v>0</v>
      </c>
    </row>
    <row r="8" spans="1:5" ht="38.25">
      <c r="A8" s="420">
        <v>5</v>
      </c>
      <c r="B8" s="751" t="s">
        <v>932</v>
      </c>
      <c r="C8" s="422">
        <f>'R0101'!C15</f>
        <v>0</v>
      </c>
      <c r="D8" s="422">
        <f>'R0402'!M24</f>
        <v>0</v>
      </c>
      <c r="E8" s="423">
        <f t="shared" si="0"/>
        <v>0</v>
      </c>
    </row>
    <row r="9" spans="1:5" ht="38.25">
      <c r="A9" s="420">
        <v>6</v>
      </c>
      <c r="B9" s="751" t="s">
        <v>933</v>
      </c>
      <c r="C9" s="422">
        <f>'R0103'!C17</f>
        <v>0</v>
      </c>
      <c r="D9" s="422">
        <f>'R0402'!I24</f>
        <v>0</v>
      </c>
      <c r="E9" s="423">
        <f t="shared" si="0"/>
        <v>0</v>
      </c>
    </row>
    <row r="10" spans="1:5" ht="38.25">
      <c r="A10" s="420">
        <v>7</v>
      </c>
      <c r="B10" s="421" t="s">
        <v>776</v>
      </c>
      <c r="C10" s="422">
        <f>'R0102'!C5</f>
        <v>0</v>
      </c>
      <c r="D10" s="424">
        <f>'R0502'!F8</f>
        <v>0</v>
      </c>
      <c r="E10" s="423">
        <f t="shared" si="0"/>
        <v>0</v>
      </c>
    </row>
    <row r="11" spans="1:5" ht="38.25">
      <c r="A11" s="420">
        <v>8</v>
      </c>
      <c r="B11" s="421" t="s">
        <v>777</v>
      </c>
      <c r="C11" s="422">
        <f>'R0102'!C6</f>
        <v>0</v>
      </c>
      <c r="D11" s="424">
        <f>'R0502'!F6</f>
        <v>0</v>
      </c>
      <c r="E11" s="423">
        <f t="shared" si="0"/>
        <v>0</v>
      </c>
    </row>
    <row r="12" spans="1:5" ht="76.5">
      <c r="A12" s="420">
        <v>9</v>
      </c>
      <c r="B12" s="421" t="s">
        <v>935</v>
      </c>
      <c r="C12" s="424">
        <f>'R0402'!J24*0.25+'R0402'!K24*0.5+'R0402'!L24</f>
        <v>0</v>
      </c>
      <c r="D12" s="422">
        <f>'R0402'!M24</f>
        <v>0</v>
      </c>
      <c r="E12" s="422">
        <f t="shared" si="0"/>
        <v>0</v>
      </c>
    </row>
    <row r="14" ht="12.75">
      <c r="B14" s="415" t="s">
        <v>475</v>
      </c>
    </row>
    <row r="15" spans="1:5" ht="12.75">
      <c r="A15" s="424" t="s">
        <v>230</v>
      </c>
      <c r="B15" s="421" t="s">
        <v>768</v>
      </c>
      <c r="C15" s="424" t="s">
        <v>769</v>
      </c>
      <c r="D15" s="424" t="s">
        <v>770</v>
      </c>
      <c r="E15" s="424" t="s">
        <v>771</v>
      </c>
    </row>
    <row r="16" spans="1:5" ht="38.25">
      <c r="A16" s="424">
        <v>1</v>
      </c>
      <c r="B16" s="421" t="s">
        <v>476</v>
      </c>
      <c r="C16" s="422">
        <f>'R0101i'!C38</f>
        <v>0</v>
      </c>
      <c r="D16" s="422">
        <f>'R010301i'!C20</f>
        <v>0</v>
      </c>
      <c r="E16" s="422">
        <f>C16-D16</f>
        <v>0</v>
      </c>
    </row>
    <row r="17" spans="1:5" ht="38.25">
      <c r="A17" s="424">
        <v>2</v>
      </c>
      <c r="B17" s="421" t="s">
        <v>477</v>
      </c>
      <c r="C17" s="424">
        <f>'R0102i'!C23</f>
        <v>0</v>
      </c>
      <c r="D17" s="424">
        <f>'R010301i'!C21</f>
        <v>0</v>
      </c>
      <c r="E17" s="422">
        <f>C17-D17</f>
        <v>0</v>
      </c>
    </row>
    <row r="18" spans="1:5" ht="38.25">
      <c r="A18" s="420">
        <v>3</v>
      </c>
      <c r="B18" s="421" t="s">
        <v>774</v>
      </c>
      <c r="C18" s="422">
        <f>'R0101i'!C14+'R0101i'!C22</f>
        <v>0</v>
      </c>
      <c r="D18" s="422">
        <f>'R0401i'!B6</f>
        <v>0</v>
      </c>
      <c r="E18" s="423">
        <f>C18-D18</f>
        <v>0</v>
      </c>
    </row>
    <row r="19" spans="1:5" ht="38.25">
      <c r="A19" s="420">
        <v>4</v>
      </c>
      <c r="B19" s="421" t="s">
        <v>478</v>
      </c>
      <c r="C19" s="422">
        <f>'R0101i'!C14+'R0101i'!C22</f>
        <v>0</v>
      </c>
      <c r="D19" s="422">
        <f>'R0402i'!B23</f>
        <v>0</v>
      </c>
      <c r="E19" s="423">
        <f>C19-D19</f>
        <v>0</v>
      </c>
    </row>
    <row r="20" spans="2:5" ht="38.25">
      <c r="B20" s="751" t="s">
        <v>479</v>
      </c>
      <c r="C20" s="422">
        <f>'R0101i'!C14+'R0101i'!C22</f>
        <v>0</v>
      </c>
      <c r="D20" s="422">
        <f>'R1101i'!M8</f>
        <v>0</v>
      </c>
      <c r="E20" s="423">
        <f>C20-D20</f>
        <v>0</v>
      </c>
    </row>
    <row r="25" ht="12.75">
      <c r="B25" s="951"/>
    </row>
    <row r="26" spans="2:6" ht="12.75">
      <c r="B26" s="1699"/>
      <c r="C26" s="1699"/>
      <c r="D26" s="1699"/>
      <c r="E26" s="1699"/>
      <c r="F26" s="1699"/>
    </row>
  </sheetData>
  <sheetProtection password="C7AC" sheet="1"/>
  <mergeCells count="1">
    <mergeCell ref="B26:F26"/>
  </mergeCells>
  <conditionalFormatting sqref="E5:E12">
    <cfRule type="cellIs" priority="21" dxfId="1" operator="equal" stopIfTrue="1">
      <formula>0</formula>
    </cfRule>
    <cfRule type="cellIs" priority="22" dxfId="0" operator="greaterThan" stopIfTrue="1">
      <formula>0</formula>
    </cfRule>
  </conditionalFormatting>
  <conditionalFormatting sqref="E4:E12 E16:E17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E16:E17">
    <cfRule type="cellIs" priority="9" dxfId="1" operator="equal" stopIfTrue="1">
      <formula>0</formula>
    </cfRule>
    <cfRule type="cellIs" priority="10" dxfId="0" operator="greaterThan" stopIfTrue="1">
      <formula>0</formula>
    </cfRule>
  </conditionalFormatting>
  <conditionalFormatting sqref="E18">
    <cfRule type="cellIs" priority="7" dxfId="1" operator="equal" stopIfTrue="1">
      <formula>0</formula>
    </cfRule>
    <cfRule type="cellIs" priority="8" dxfId="0" operator="greaterThan" stopIfTrue="1">
      <formula>0</formula>
    </cfRule>
  </conditionalFormatting>
  <conditionalFormatting sqref="E18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E19:E2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E19:E20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7"/>
  <sheetViews>
    <sheetView view="pageBreakPreview" zoomScale="85" zoomScaleSheetLayoutView="85" zoomScalePageLayoutView="0" workbookViewId="0" topLeftCell="A1">
      <selection activeCell="D8" sqref="D8"/>
    </sheetView>
  </sheetViews>
  <sheetFormatPr defaultColWidth="9.140625" defaultRowHeight="12.75"/>
  <cols>
    <col min="1" max="1" width="7.00390625" style="33" customWidth="1"/>
    <col min="2" max="2" width="63.7109375" style="29" customWidth="1"/>
    <col min="3" max="4" width="19.28125" style="29" customWidth="1"/>
    <col min="5" max="16384" width="9.140625" style="29" customWidth="1"/>
  </cols>
  <sheetData>
    <row r="1" spans="2:4" ht="12.75">
      <c r="B1" s="3" t="s">
        <v>780</v>
      </c>
      <c r="C1" s="4"/>
      <c r="D1" s="28" t="s">
        <v>223</v>
      </c>
    </row>
    <row r="2" spans="2:4" ht="13.5" thickBot="1">
      <c r="B2" s="5"/>
      <c r="C2" s="6"/>
      <c r="D2" s="42" t="s">
        <v>224</v>
      </c>
    </row>
    <row r="3" spans="1:4" ht="28.5" customHeight="1" thickTop="1">
      <c r="A3" s="702" t="s">
        <v>230</v>
      </c>
      <c r="B3" s="703" t="s">
        <v>225</v>
      </c>
      <c r="C3" s="703" t="s">
        <v>226</v>
      </c>
      <c r="D3" s="704" t="s">
        <v>231</v>
      </c>
    </row>
    <row r="4" spans="1:4" s="30" customFormat="1" ht="12.75">
      <c r="A4" s="38" t="s">
        <v>260</v>
      </c>
      <c r="B4" s="15" t="s">
        <v>262</v>
      </c>
      <c r="C4" s="7"/>
      <c r="D4" s="715"/>
    </row>
    <row r="5" spans="1:4" s="30" customFormat="1" ht="12.75">
      <c r="A5" s="38">
        <v>15</v>
      </c>
      <c r="B5" s="8" t="s">
        <v>263</v>
      </c>
      <c r="C5" s="661"/>
      <c r="D5" s="662"/>
    </row>
    <row r="6" spans="1:31" s="31" customFormat="1" ht="12.75">
      <c r="A6" s="38">
        <v>16</v>
      </c>
      <c r="B6" s="8" t="s">
        <v>264</v>
      </c>
      <c r="C6" s="661"/>
      <c r="D6" s="662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4" s="30" customFormat="1" ht="12.75">
      <c r="A7" s="37">
        <v>17</v>
      </c>
      <c r="B7" s="14" t="s">
        <v>931</v>
      </c>
      <c r="C7" s="711">
        <f>C8+C9+C10+C11+C12+C13+C14+C15</f>
        <v>0</v>
      </c>
      <c r="D7" s="711">
        <f>D8+D9+D10+D11+D12+D13+D14+D15</f>
        <v>0</v>
      </c>
    </row>
    <row r="8" spans="1:5" ht="12.75">
      <c r="A8" s="35" t="s">
        <v>239</v>
      </c>
      <c r="B8" s="8" t="s">
        <v>265</v>
      </c>
      <c r="C8" s="661"/>
      <c r="D8" s="662"/>
      <c r="E8" s="30"/>
    </row>
    <row r="9" spans="1:5" ht="12.75">
      <c r="A9" s="35" t="s">
        <v>240</v>
      </c>
      <c r="B9" s="9" t="s">
        <v>108</v>
      </c>
      <c r="C9" s="661"/>
      <c r="D9" s="662"/>
      <c r="E9" s="30"/>
    </row>
    <row r="10" spans="1:5" ht="13.5" customHeight="1">
      <c r="A10" s="35" t="s">
        <v>241</v>
      </c>
      <c r="B10" s="9" t="s">
        <v>266</v>
      </c>
      <c r="C10" s="661"/>
      <c r="D10" s="662"/>
      <c r="E10" s="30"/>
    </row>
    <row r="11" spans="1:5" ht="15" customHeight="1">
      <c r="A11" s="35" t="s">
        <v>242</v>
      </c>
      <c r="B11" s="9" t="s">
        <v>107</v>
      </c>
      <c r="C11" s="661"/>
      <c r="D11" s="662"/>
      <c r="E11" s="30"/>
    </row>
    <row r="12" spans="1:5" ht="13.5" customHeight="1">
      <c r="A12" s="35" t="s">
        <v>243</v>
      </c>
      <c r="B12" s="9" t="s">
        <v>267</v>
      </c>
      <c r="C12" s="661"/>
      <c r="D12" s="662"/>
      <c r="E12" s="30"/>
    </row>
    <row r="13" spans="1:5" ht="28.5" customHeight="1">
      <c r="A13" s="716" t="s">
        <v>411</v>
      </c>
      <c r="B13" s="9" t="s">
        <v>928</v>
      </c>
      <c r="C13" s="661"/>
      <c r="D13" s="662"/>
      <c r="E13" s="30"/>
    </row>
    <row r="14" spans="1:5" ht="26.25" customHeight="1">
      <c r="A14" s="716" t="s">
        <v>412</v>
      </c>
      <c r="B14" s="9" t="s">
        <v>929</v>
      </c>
      <c r="C14" s="661"/>
      <c r="D14" s="662"/>
      <c r="E14" s="30"/>
    </row>
    <row r="15" spans="1:5" ht="12.75">
      <c r="A15" s="716" t="s">
        <v>413</v>
      </c>
      <c r="B15" s="758" t="s">
        <v>930</v>
      </c>
      <c r="C15" s="661"/>
      <c r="D15" s="662"/>
      <c r="E15" s="30"/>
    </row>
    <row r="16" spans="1:5" ht="12.75">
      <c r="A16" s="35">
        <v>18</v>
      </c>
      <c r="B16" s="9" t="s">
        <v>268</v>
      </c>
      <c r="C16" s="661"/>
      <c r="D16" s="662"/>
      <c r="E16" s="30"/>
    </row>
    <row r="17" spans="1:5" ht="15" customHeight="1">
      <c r="A17" s="37">
        <v>19</v>
      </c>
      <c r="B17" s="14" t="s">
        <v>276</v>
      </c>
      <c r="C17" s="711">
        <f>C18+C19+C20+C21</f>
        <v>0</v>
      </c>
      <c r="D17" s="717">
        <f>D18+D19+D20+D21</f>
        <v>0</v>
      </c>
      <c r="E17" s="30"/>
    </row>
    <row r="18" spans="1:5" ht="12.75">
      <c r="A18" s="35" t="s">
        <v>239</v>
      </c>
      <c r="B18" s="13" t="s">
        <v>277</v>
      </c>
      <c r="C18" s="661"/>
      <c r="D18" s="662"/>
      <c r="E18" s="30"/>
    </row>
    <row r="19" spans="1:5" ht="12.75">
      <c r="A19" s="35" t="s">
        <v>240</v>
      </c>
      <c r="B19" s="13" t="s">
        <v>278</v>
      </c>
      <c r="C19" s="661"/>
      <c r="D19" s="662"/>
      <c r="E19" s="30"/>
    </row>
    <row r="20" spans="1:5" ht="12.75">
      <c r="A20" s="35" t="s">
        <v>241</v>
      </c>
      <c r="B20" s="13" t="s">
        <v>279</v>
      </c>
      <c r="C20" s="661"/>
      <c r="D20" s="662"/>
      <c r="E20" s="30"/>
    </row>
    <row r="21" spans="1:5" ht="12.75">
      <c r="A21" s="35" t="s">
        <v>242</v>
      </c>
      <c r="B21" s="13" t="s">
        <v>280</v>
      </c>
      <c r="C21" s="661"/>
      <c r="D21" s="662"/>
      <c r="E21" s="30"/>
    </row>
    <row r="22" spans="1:5" ht="12.75">
      <c r="A22" s="36">
        <v>20</v>
      </c>
      <c r="B22" s="16" t="s">
        <v>272</v>
      </c>
      <c r="C22" s="713">
        <f>SUM(C5+C6+C7+C16+C17)</f>
        <v>0</v>
      </c>
      <c r="D22" s="718">
        <f>SUM(D5+D6+D7+D16+D17)</f>
        <v>0</v>
      </c>
      <c r="E22" s="30"/>
    </row>
    <row r="23" spans="1:4" ht="13.5" thickBot="1">
      <c r="A23" s="39"/>
      <c r="B23" s="26"/>
      <c r="C23" s="27"/>
      <c r="D23" s="714"/>
    </row>
    <row r="25" ht="12.75">
      <c r="B25" s="29" t="s">
        <v>229</v>
      </c>
    </row>
    <row r="27" ht="12.75">
      <c r="B27" s="29" t="s">
        <v>229</v>
      </c>
    </row>
  </sheetData>
  <sheetProtection password="C7AC" sheet="1"/>
  <conditionalFormatting sqref="D24">
    <cfRule type="cellIs" priority="1" dxfId="0" operator="notEqual" stopIfTrue="1">
      <formula>TOTASSETS</formula>
    </cfRule>
  </conditionalFormatting>
  <conditionalFormatting sqref="D23">
    <cfRule type="cellIs" priority="2" dxfId="0" operator="notEqual" stopIfTrue="1">
      <formula>TOTCAPP3</formula>
    </cfRule>
  </conditionalFormatting>
  <conditionalFormatting sqref="D22">
    <cfRule type="cellIs" priority="3" dxfId="0" operator="notEqual" stopIfTrue="1">
      <formula>ACCRINT</formula>
    </cfRule>
  </conditionalFormatting>
  <dataValidations count="1">
    <dataValidation operator="greaterThanOrEqual" allowBlank="1" showInputMessage="1" showErrorMessage="1" sqref="D23:D24 D18:D19 D8:D16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00390625" style="0" bestFit="1" customWidth="1"/>
    <col min="2" max="2" width="54.7109375" style="0" customWidth="1"/>
    <col min="3" max="4" width="15.7109375" style="0" customWidth="1"/>
  </cols>
  <sheetData>
    <row r="1" spans="1:4" ht="12.75">
      <c r="A1" s="873"/>
      <c r="B1" s="88" t="s">
        <v>780</v>
      </c>
      <c r="C1" s="874"/>
      <c r="D1" s="871"/>
    </row>
    <row r="2" spans="1:4" ht="12.75">
      <c r="A2" s="873"/>
      <c r="B2" s="88" t="s">
        <v>942</v>
      </c>
      <c r="C2" s="875"/>
      <c r="D2" s="871"/>
    </row>
    <row r="3" spans="1:4" ht="12.75">
      <c r="A3" s="890"/>
      <c r="B3" s="876"/>
      <c r="C3" s="876"/>
      <c r="D3" s="871"/>
    </row>
    <row r="4" spans="1:4" ht="13.5" thickBot="1">
      <c r="A4" s="891"/>
      <c r="B4" s="871"/>
      <c r="C4" s="871"/>
      <c r="D4" s="872"/>
    </row>
    <row r="5" spans="1:4" ht="32.25" thickBot="1">
      <c r="A5" s="878"/>
      <c r="B5" s="879" t="s">
        <v>225</v>
      </c>
      <c r="C5" s="879" t="s">
        <v>226</v>
      </c>
      <c r="D5" s="880" t="s">
        <v>231</v>
      </c>
    </row>
    <row r="6" spans="1:4" ht="15.75">
      <c r="A6" s="899"/>
      <c r="B6" s="900" t="s">
        <v>968</v>
      </c>
      <c r="C6" s="901"/>
      <c r="D6" s="902"/>
    </row>
    <row r="7" spans="1:4" ht="12.75">
      <c r="A7" s="894">
        <v>13</v>
      </c>
      <c r="B7" s="886" t="s">
        <v>969</v>
      </c>
      <c r="C7" s="1004">
        <f>SUM(C8:C9)</f>
        <v>0</v>
      </c>
      <c r="D7" s="1255">
        <f>SUM(D8:D9)</f>
        <v>0</v>
      </c>
    </row>
    <row r="8" spans="1:4" ht="12.75">
      <c r="A8" s="893"/>
      <c r="B8" s="869" t="s">
        <v>970</v>
      </c>
      <c r="C8" s="1053"/>
      <c r="D8" s="1254"/>
    </row>
    <row r="9" spans="1:4" ht="12.75">
      <c r="A9" s="893"/>
      <c r="B9" s="869" t="s">
        <v>971</v>
      </c>
      <c r="C9" s="1053"/>
      <c r="D9" s="1254"/>
    </row>
    <row r="10" spans="1:4" ht="12.75">
      <c r="A10" s="894">
        <v>14</v>
      </c>
      <c r="B10" s="886" t="s">
        <v>972</v>
      </c>
      <c r="C10" s="1004">
        <f>SUM(C11:C12)</f>
        <v>0</v>
      </c>
      <c r="D10" s="1255">
        <f>SUM(D11:D12)</f>
        <v>0</v>
      </c>
    </row>
    <row r="11" spans="1:4" ht="12.75">
      <c r="A11" s="893"/>
      <c r="B11" s="869" t="s">
        <v>970</v>
      </c>
      <c r="C11" s="1053"/>
      <c r="D11" s="1254"/>
    </row>
    <row r="12" spans="1:4" ht="12.75">
      <c r="A12" s="893"/>
      <c r="B12" s="869" t="s">
        <v>971</v>
      </c>
      <c r="C12" s="1053"/>
      <c r="D12" s="1254"/>
    </row>
    <row r="13" spans="1:4" ht="12.75">
      <c r="A13" s="894">
        <v>15</v>
      </c>
      <c r="B13" s="886" t="s">
        <v>973</v>
      </c>
      <c r="C13" s="1004">
        <f>SUM(C14:C21)</f>
        <v>0</v>
      </c>
      <c r="D13" s="1255">
        <f>SUM(D14:D21)</f>
        <v>0</v>
      </c>
    </row>
    <row r="14" spans="1:4" ht="12.75">
      <c r="A14" s="893"/>
      <c r="B14" s="869" t="s">
        <v>974</v>
      </c>
      <c r="C14" s="1053"/>
      <c r="D14" s="1254"/>
    </row>
    <row r="15" spans="1:4" ht="12.75">
      <c r="A15" s="893"/>
      <c r="B15" s="869" t="s">
        <v>109</v>
      </c>
      <c r="C15" s="1053"/>
      <c r="D15" s="1254"/>
    </row>
    <row r="16" spans="1:4" ht="12.75">
      <c r="A16" s="893"/>
      <c r="B16" s="869" t="s">
        <v>975</v>
      </c>
      <c r="C16" s="1053"/>
      <c r="D16" s="1254"/>
    </row>
    <row r="17" spans="1:4" ht="12.75">
      <c r="A17" s="893"/>
      <c r="B17" s="869" t="s">
        <v>110</v>
      </c>
      <c r="C17" s="1053"/>
      <c r="D17" s="1254"/>
    </row>
    <row r="18" spans="1:4" ht="12.75">
      <c r="A18" s="893"/>
      <c r="B18" s="869" t="s">
        <v>976</v>
      </c>
      <c r="C18" s="1053"/>
      <c r="D18" s="1254"/>
    </row>
    <row r="19" spans="1:4" ht="25.5">
      <c r="A19" s="893"/>
      <c r="B19" s="869" t="s">
        <v>977</v>
      </c>
      <c r="C19" s="1053"/>
      <c r="D19" s="1254"/>
    </row>
    <row r="20" spans="1:4" ht="25.5">
      <c r="A20" s="893"/>
      <c r="B20" s="869" t="s">
        <v>978</v>
      </c>
      <c r="C20" s="1053"/>
      <c r="D20" s="1254"/>
    </row>
    <row r="21" spans="1:4" ht="12.75">
      <c r="A21" s="893"/>
      <c r="B21" s="869" t="s">
        <v>979</v>
      </c>
      <c r="C21" s="1053"/>
      <c r="D21" s="1254"/>
    </row>
    <row r="22" spans="1:4" ht="12.75">
      <c r="A22" s="893">
        <v>16</v>
      </c>
      <c r="B22" s="869" t="s">
        <v>268</v>
      </c>
      <c r="C22" s="1053"/>
      <c r="D22" s="1254"/>
    </row>
    <row r="23" spans="1:4" ht="12.75">
      <c r="A23" s="893">
        <v>17</v>
      </c>
      <c r="B23" s="869" t="s">
        <v>276</v>
      </c>
      <c r="C23" s="1053"/>
      <c r="D23" s="1254"/>
    </row>
    <row r="24" spans="1:4" ht="16.5" thickBot="1">
      <c r="A24" s="915">
        <v>18</v>
      </c>
      <c r="B24" s="916" t="s">
        <v>272</v>
      </c>
      <c r="C24" s="1258">
        <f>C7+C10+C13+C22+C23</f>
        <v>0</v>
      </c>
      <c r="D24" s="1259">
        <f>D7+D10+D13+D22+D23</f>
        <v>0</v>
      </c>
    </row>
    <row r="26" spans="1:4" ht="12.75">
      <c r="A26" s="897"/>
      <c r="B26" s="722" t="s">
        <v>998</v>
      </c>
      <c r="C26" s="722"/>
      <c r="D26" s="722"/>
    </row>
    <row r="27" spans="1:4" ht="12.75">
      <c r="A27" s="897"/>
      <c r="B27" s="722"/>
      <c r="C27" s="722"/>
      <c r="D27" s="722"/>
    </row>
    <row r="28" spans="1:4" ht="12.75">
      <c r="A28" s="897"/>
      <c r="B28" s="722" t="s">
        <v>998</v>
      </c>
      <c r="C28" s="722"/>
      <c r="D28" s="722"/>
    </row>
  </sheetData>
  <sheetProtection password="C7AC" sheet="1"/>
  <printOptions/>
  <pageMargins left="0.75" right="0.75" top="1" bottom="1" header="0.5" footer="0.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7.00390625" style="33" customWidth="1"/>
    <col min="2" max="2" width="63.7109375" style="29" customWidth="1"/>
    <col min="3" max="4" width="19.28125" style="29" customWidth="1"/>
    <col min="5" max="16384" width="9.140625" style="29" customWidth="1"/>
  </cols>
  <sheetData>
    <row r="1" spans="1:4" s="1085" customFormat="1" ht="12.75">
      <c r="A1" s="1084"/>
      <c r="B1" s="1176" t="s">
        <v>780</v>
      </c>
      <c r="C1" s="1227"/>
      <c r="D1" s="1209" t="s">
        <v>223</v>
      </c>
    </row>
    <row r="2" spans="2:4" ht="13.5" thickBot="1">
      <c r="B2" s="5"/>
      <c r="C2" s="6"/>
      <c r="D2" s="498" t="s">
        <v>224</v>
      </c>
    </row>
    <row r="3" spans="1:4" ht="28.5" customHeight="1">
      <c r="A3" s="865" t="s">
        <v>230</v>
      </c>
      <c r="B3" s="866" t="s">
        <v>225</v>
      </c>
      <c r="C3" s="866" t="s">
        <v>226</v>
      </c>
      <c r="D3" s="867" t="s">
        <v>231</v>
      </c>
    </row>
    <row r="4" spans="1:4" ht="12.75">
      <c r="A4" s="35" t="s">
        <v>269</v>
      </c>
      <c r="B4" s="17" t="s">
        <v>273</v>
      </c>
      <c r="C4" s="18"/>
      <c r="D4" s="868" t="s">
        <v>228</v>
      </c>
    </row>
    <row r="5" spans="1:4" ht="12.75">
      <c r="A5" s="37">
        <v>21</v>
      </c>
      <c r="B5" s="43" t="s">
        <v>274</v>
      </c>
      <c r="C5" s="44">
        <f>C6+C7+C8+C9+C10+C13</f>
        <v>0</v>
      </c>
      <c r="D5" s="44">
        <f>D6+D7+D8+D9+D10+D13</f>
        <v>0</v>
      </c>
    </row>
    <row r="6" spans="1:4" ht="12.75">
      <c r="A6" s="35" t="s">
        <v>239</v>
      </c>
      <c r="B6" s="19" t="s">
        <v>275</v>
      </c>
      <c r="C6" s="661"/>
      <c r="D6" s="662"/>
    </row>
    <row r="7" spans="1:4" ht="12.75">
      <c r="A7" s="35" t="s">
        <v>240</v>
      </c>
      <c r="B7" s="19" t="s">
        <v>281</v>
      </c>
      <c r="C7" s="661"/>
      <c r="D7" s="662"/>
    </row>
    <row r="8" spans="1:4" ht="12.75">
      <c r="A8" s="35" t="s">
        <v>241</v>
      </c>
      <c r="B8" s="32" t="s">
        <v>814</v>
      </c>
      <c r="C8" s="661"/>
      <c r="D8" s="662"/>
    </row>
    <row r="9" spans="1:4" ht="12.75">
      <c r="A9" s="35" t="s">
        <v>811</v>
      </c>
      <c r="B9" s="32" t="s">
        <v>812</v>
      </c>
      <c r="C9" s="661"/>
      <c r="D9" s="662"/>
    </row>
    <row r="10" spans="1:4" ht="12.75">
      <c r="A10" s="37" t="s">
        <v>242</v>
      </c>
      <c r="B10" s="46" t="s">
        <v>282</v>
      </c>
      <c r="C10" s="44">
        <f>C11+C12</f>
        <v>0</v>
      </c>
      <c r="D10" s="47">
        <f>D11+D12</f>
        <v>0</v>
      </c>
    </row>
    <row r="11" spans="1:4" ht="12.75">
      <c r="A11" s="35" t="s">
        <v>270</v>
      </c>
      <c r="B11" s="20" t="s">
        <v>283</v>
      </c>
      <c r="C11" s="661"/>
      <c r="D11" s="662"/>
    </row>
    <row r="12" spans="1:4" ht="12.75">
      <c r="A12" s="37" t="s">
        <v>271</v>
      </c>
      <c r="B12" s="46" t="s">
        <v>284</v>
      </c>
      <c r="C12" s="1391"/>
      <c r="D12" s="1392"/>
    </row>
    <row r="13" spans="1:4" ht="12.75">
      <c r="A13" s="35" t="s">
        <v>243</v>
      </c>
      <c r="B13" s="19" t="s">
        <v>285</v>
      </c>
      <c r="C13" s="661"/>
      <c r="D13" s="662"/>
    </row>
    <row r="14" spans="1:4" ht="12.75">
      <c r="A14" s="37">
        <v>22</v>
      </c>
      <c r="B14" s="48" t="s">
        <v>286</v>
      </c>
      <c r="C14" s="44">
        <f>C15+C16+C17+C18+C19</f>
        <v>0</v>
      </c>
      <c r="D14" s="45">
        <f>D15+D16+D17+D18+D19</f>
        <v>0</v>
      </c>
    </row>
    <row r="15" spans="1:4" ht="12.75">
      <c r="A15" s="35" t="s">
        <v>239</v>
      </c>
      <c r="B15" s="21" t="s">
        <v>287</v>
      </c>
      <c r="C15" s="661"/>
      <c r="D15" s="662"/>
    </row>
    <row r="16" spans="1:4" ht="12.75">
      <c r="A16" s="35" t="s">
        <v>240</v>
      </c>
      <c r="B16" s="21" t="s">
        <v>288</v>
      </c>
      <c r="C16" s="661"/>
      <c r="D16" s="662"/>
    </row>
    <row r="17" spans="1:4" ht="12.75">
      <c r="A17" s="35" t="s">
        <v>241</v>
      </c>
      <c r="B17" s="21" t="s">
        <v>289</v>
      </c>
      <c r="C17" s="661"/>
      <c r="D17" s="662"/>
    </row>
    <row r="18" spans="1:4" ht="12.75">
      <c r="A18" s="35" t="s">
        <v>242</v>
      </c>
      <c r="B18" s="21" t="s">
        <v>290</v>
      </c>
      <c r="C18" s="661"/>
      <c r="D18" s="662"/>
    </row>
    <row r="19" spans="1:4" ht="12.75">
      <c r="A19" s="35" t="s">
        <v>243</v>
      </c>
      <c r="B19" s="21" t="s">
        <v>291</v>
      </c>
      <c r="C19" s="661"/>
      <c r="D19" s="662"/>
    </row>
    <row r="20" spans="1:4" s="534" customFormat="1" ht="12.75">
      <c r="A20" s="1017" t="s">
        <v>938</v>
      </c>
      <c r="B20" s="21" t="s">
        <v>940</v>
      </c>
      <c r="C20" s="661"/>
      <c r="D20" s="662"/>
    </row>
    <row r="21" spans="1:4" s="534" customFormat="1" ht="12.75">
      <c r="A21" s="1017" t="s">
        <v>939</v>
      </c>
      <c r="B21" s="21" t="s">
        <v>941</v>
      </c>
      <c r="C21" s="661"/>
      <c r="D21" s="662"/>
    </row>
    <row r="22" spans="1:4" ht="12.75">
      <c r="A22" s="35">
        <v>23</v>
      </c>
      <c r="B22" s="21" t="s">
        <v>292</v>
      </c>
      <c r="C22" s="661"/>
      <c r="D22" s="662"/>
    </row>
    <row r="23" spans="1:4" ht="12.75">
      <c r="A23" s="36">
        <v>24</v>
      </c>
      <c r="B23" s="22" t="s">
        <v>293</v>
      </c>
      <c r="C23" s="23">
        <f>C5+C14+C20+C21+C22</f>
        <v>0</v>
      </c>
      <c r="D23" s="23">
        <f>D5+D14+D20+D21+D22</f>
        <v>0</v>
      </c>
    </row>
    <row r="24" spans="1:4" ht="13.5" thickBot="1">
      <c r="A24" s="497">
        <v>25</v>
      </c>
      <c r="B24" s="499" t="s">
        <v>805</v>
      </c>
      <c r="C24" s="1018">
        <f>'R0102'!C22+'R0103'!C23</f>
        <v>0</v>
      </c>
      <c r="D24" s="1019">
        <f>'R0102'!D22+'R0103'!D23</f>
        <v>0</v>
      </c>
    </row>
    <row r="26" ht="12.75">
      <c r="B26" s="29" t="s">
        <v>229</v>
      </c>
    </row>
    <row r="28" ht="12.75">
      <c r="B28" s="29" t="s">
        <v>229</v>
      </c>
    </row>
    <row r="30" spans="1:4" ht="106.5" customHeight="1">
      <c r="A30" s="1465" t="s">
        <v>25</v>
      </c>
      <c r="B30" s="1466"/>
      <c r="C30" s="1466"/>
      <c r="D30" s="1466"/>
    </row>
    <row r="35" ht="12.75">
      <c r="A35" s="29"/>
    </row>
    <row r="37" ht="12.75">
      <c r="A37" s="29"/>
    </row>
  </sheetData>
  <sheetProtection password="C7AC" sheet="1"/>
  <mergeCells count="1">
    <mergeCell ref="A30:D30"/>
  </mergeCells>
  <conditionalFormatting sqref="D25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C14 D4 D6:D9 D11:D22"/>
  </dataValidation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Тенизбаев Тынчтык Камбарбекович</cp:lastModifiedBy>
  <cp:lastPrinted>2018-07-04T11:10:18Z</cp:lastPrinted>
  <dcterms:created xsi:type="dcterms:W3CDTF">1996-10-08T23:32:33Z</dcterms:created>
  <dcterms:modified xsi:type="dcterms:W3CDTF">2018-09-28T12:21:09Z</dcterms:modified>
  <cp:category/>
  <cp:version/>
  <cp:contentType/>
  <cp:contentStatus/>
</cp:coreProperties>
</file>