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<sst xmlns="http://schemas.openxmlformats.org/spreadsheetml/2006/main" count="539" uniqueCount="110">
  <si>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</si>
  <si>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</si>
  <si>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</si>
  <si>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</si>
  <si>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</si>
  <si>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</si>
  <si>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</si>
  <si>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</si>
  <si>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</si>
  <si>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</si>
  <si>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</si>
  <si>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</si>
  <si>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</si>
  <si>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</si>
  <si>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</si>
  <si>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</si>
  <si>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</si>
  <si>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</si>
  <si>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</si>
  <si>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</si>
  <si>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</si>
  <si>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</si>
  <si>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</si>
  <si>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</si>
  <si>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</si>
  <si>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</si>
  <si>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</si>
  <si>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</si>
  <si>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</si>
  <si>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</si>
  <si>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</si>
  <si>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</si>
  <si>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</si>
  <si>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</si>
  <si>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</si>
  <si>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</si>
  <si>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</si>
  <si>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</si>
  <si>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</si>
  <si>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</si>
  <si>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</si>
  <si>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</si>
  <si>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</si>
  <si>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</si>
  <si>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</si>
  <si>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</si>
  <si>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</si>
  <si>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</si>
  <si>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</si>
  <si>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</si>
  <si>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</si>
  <si>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</si>
  <si>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</si>
  <si>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</si>
  <si>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</si>
  <si>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</si>
  <si>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</si>
  <si>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</si>
  <si>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</si>
  <si>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</si>
  <si>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</si>
  <si>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</si>
  <si>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</si>
  <si>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</si>
  <si>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</si>
  <si>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</si>
  <si>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</si>
  <si>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</si>
  <si>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</si>
  <si>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</si>
  <si>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</si>
  <si>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</si>
  <si>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</si>
  <si>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</si>
  <si>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</si>
  <si>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</si>
  <si>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</si>
  <si>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</si>
  <si>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</si>
  <si>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</si>
  <si>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</si>
  <si>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</si>
  <si>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</si>
  <si>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</si>
  <si>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</si>
  <si>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</si>
  <si>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</si>
  <si>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</si>
  <si>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</si>
  <si>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</si>
  <si>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</si>
  <si>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</si>
  <si>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</si>
  <si>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</si>
  <si>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</si>
  <si>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</si>
  <si>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</si>
  <si>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</si>
  <si>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</si>
  <si>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</si>
  <si>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</si>
  <si>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</si>
  <si>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</si>
  <si>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</si>
  <si>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</si>
  <si>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Июль 2010</t>
  </si>
  <si>
    <t>в том числе операции СФРБ*</t>
  </si>
  <si>
    <t>* СФРБ - Специализированный фонд рефинансирования банков</t>
  </si>
  <si>
    <t>янв.-июл.09</t>
  </si>
  <si>
    <t>янв.-июл.10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</si>
</sst>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04761"/>
        <c:axId val="63707394"/>
      </c:lineChart>
      <c:catAx>
        <c:axId val="369047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07394"/>
        <c:crosses val="autoZero"/>
        <c:auto val="0"/>
        <c:lblOffset val="100"/>
        <c:tickLblSkip val="1"/>
        <c:noMultiLvlLbl val="0"/>
      </c:catAx>
      <c:valAx>
        <c:axId val="637073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47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130333"/>
        <c:axId val="395198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134007"/>
        <c:axId val="46988336"/>
      </c:lineChart>
      <c:catAx>
        <c:axId val="491303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19814"/>
        <c:crosses val="autoZero"/>
        <c:auto val="0"/>
        <c:lblOffset val="100"/>
        <c:tickLblSkip val="5"/>
        <c:noMultiLvlLbl val="0"/>
      </c:catAx>
      <c:valAx>
        <c:axId val="395198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  <c:majorUnit val="2000"/>
        <c:minorUnit val="100"/>
      </c:valAx>
      <c:catAx>
        <c:axId val="20134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988336"/>
        <c:crossesAt val="39"/>
        <c:auto val="0"/>
        <c:lblOffset val="100"/>
        <c:tickLblSkip val="1"/>
        <c:noMultiLvlLbl val="0"/>
      </c:catAx>
      <c:valAx>
        <c:axId val="469883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241841"/>
        <c:axId val="4795884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41841"/>
        <c:axId val="4795884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76395"/>
        <c:axId val="59460964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8842"/>
        <c:crosses val="autoZero"/>
        <c:auto val="0"/>
        <c:lblOffset val="100"/>
        <c:tickLblSkip val="1"/>
        <c:noMultiLvlLbl val="0"/>
      </c:catAx>
      <c:valAx>
        <c:axId val="479588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41841"/>
        <c:crossesAt val="1"/>
        <c:crossBetween val="between"/>
        <c:dispUnits/>
        <c:majorUnit val="1"/>
      </c:valAx>
      <c:catAx>
        <c:axId val="2897639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60964"/>
        <c:crosses val="autoZero"/>
        <c:auto val="0"/>
        <c:lblOffset val="100"/>
        <c:tickLblSkip val="1"/>
        <c:noMultiLvlLbl val="0"/>
      </c:catAx>
      <c:valAx>
        <c:axId val="5946096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7639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386629"/>
        <c:axId val="5160875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66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6495635"/>
        <c:axId val="6002526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95635"/>
        <c:axId val="60025260"/>
      </c:lineChart>
      <c:catAx>
        <c:axId val="364956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956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56429"/>
        <c:axId val="3020786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5303"/>
        <c:axId val="30917728"/>
      </c:lineChart>
      <c:catAx>
        <c:axId val="33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7862"/>
        <c:crosses val="autoZero"/>
        <c:auto val="1"/>
        <c:lblOffset val="100"/>
        <c:tickLblSkip val="1"/>
        <c:noMultiLvlLbl val="0"/>
      </c:catAx>
      <c:valAx>
        <c:axId val="302078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6429"/>
        <c:crossesAt val="1"/>
        <c:crossBetween val="between"/>
        <c:dispUnits/>
        <c:majorUnit val="400"/>
      </c:valAx>
      <c:catAx>
        <c:axId val="3435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53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24097"/>
        <c:axId val="213080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24097"/>
        <c:axId val="21308010"/>
      </c:lineChart>
      <c:catAx>
        <c:axId val="98240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40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554363"/>
        <c:axId val="482272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43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391797"/>
        <c:axId val="140907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91797"/>
        <c:axId val="14090718"/>
      </c:lineChart>
      <c:catAx>
        <c:axId val="313917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917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707599"/>
        <c:axId val="4974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707599"/>
        <c:axId val="497480"/>
      </c:lineChart>
      <c:catAx>
        <c:axId val="597075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075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77321"/>
        <c:axId val="4029589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7321"/>
        <c:axId val="40295890"/>
      </c:lineChart>
      <c:catAx>
        <c:axId val="44773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73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1628"/>
        <c:crosses val="autoZero"/>
        <c:auto val="0"/>
        <c:lblOffset val="100"/>
        <c:tickLblSkip val="1"/>
        <c:noMultiLvlLbl val="0"/>
      </c:catAx>
      <c:valAx>
        <c:axId val="427416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86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6"/>
    </row>
    <row r="2" spans="1:10" ht="15.75">
      <c r="A2" s="152" t="s">
        <v>105</v>
      </c>
      <c r="B2" s="152"/>
      <c r="C2" s="152"/>
      <c r="D2" s="152"/>
      <c r="E2" s="152"/>
      <c r="F2" s="152"/>
      <c r="G2" s="152"/>
      <c r="H2" s="152"/>
      <c r="I2" s="152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103"/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04"/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106"/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106"/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105"/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111"/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12"/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I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 t="shared" si="0"/>
        <v>0.6852829082380651</v>
      </c>
      <c r="J13" s="112"/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96</v>
      </c>
      <c r="C17" s="62">
        <v>39965</v>
      </c>
      <c r="D17" s="62">
        <v>39995</v>
      </c>
      <c r="E17" s="65" t="s">
        <v>85</v>
      </c>
      <c r="F17" s="62">
        <v>40330</v>
      </c>
      <c r="G17" s="62">
        <v>40360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29561.39320451</v>
      </c>
      <c r="D18" s="88">
        <v>30744.85068546</v>
      </c>
      <c r="E18" s="88">
        <v>35738.69414187</v>
      </c>
      <c r="F18" s="88">
        <v>36942.8019</v>
      </c>
      <c r="G18" s="88">
        <v>37432.4575</v>
      </c>
      <c r="H18" s="124">
        <f>G18-F18</f>
        <v>489.65559999999823</v>
      </c>
      <c r="I18" s="124">
        <f>G18-E18</f>
        <v>1693.763358129996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33993.3526</v>
      </c>
      <c r="D19" s="88">
        <v>35866.4516</v>
      </c>
      <c r="E19" s="88">
        <v>41060.6524</v>
      </c>
      <c r="F19" s="88">
        <v>41005.4215</v>
      </c>
      <c r="G19" s="88">
        <v>40716.754</v>
      </c>
      <c r="H19" s="124">
        <f>G19-F19</f>
        <v>-288.6674999999959</v>
      </c>
      <c r="I19" s="124">
        <f>G19-E19</f>
        <v>-343.8983999999982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46604.569696649996</v>
      </c>
      <c r="D20" s="88">
        <v>48126.99885736</v>
      </c>
      <c r="E20" s="88">
        <v>58347.24441854001</v>
      </c>
      <c r="F20" s="88">
        <v>57131.662738600004</v>
      </c>
      <c r="G20" s="88">
        <v>58107.21145437</v>
      </c>
      <c r="H20" s="124">
        <f>G20-F20</f>
        <v>975.5487157699972</v>
      </c>
      <c r="I20" s="124">
        <f>G20-E20</f>
        <v>-240.0329641700082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23.828677044327144</v>
      </c>
      <c r="D21" s="135">
        <v>23.640069145218064</v>
      </c>
      <c r="E21" s="135">
        <v>24.190570625236205</v>
      </c>
      <c r="F21" s="135">
        <v>26.243361466696797</v>
      </c>
      <c r="G21" s="135">
        <v>27.067664223802602</v>
      </c>
      <c r="H21" s="124"/>
      <c r="I21" s="124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96</v>
      </c>
      <c r="C27" s="62">
        <v>39965</v>
      </c>
      <c r="D27" s="62">
        <v>39995</v>
      </c>
      <c r="E27" s="65" t="s">
        <v>85</v>
      </c>
      <c r="F27" s="62">
        <v>40330</v>
      </c>
      <c r="G27" s="62">
        <v>40360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1588.67</v>
      </c>
      <c r="D28" s="129">
        <v>1600.55</v>
      </c>
      <c r="E28" s="129">
        <v>1588.18</v>
      </c>
      <c r="F28" s="129">
        <v>1568.39</v>
      </c>
      <c r="G28" s="129">
        <v>1576.96</v>
      </c>
      <c r="H28" s="124">
        <f>G28-F28</f>
        <v>8.569999999999936</v>
      </c>
      <c r="I28" s="124">
        <f>G28-E28</f>
        <v>-11.220000000000027</v>
      </c>
      <c r="J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96</v>
      </c>
      <c r="C32" s="62">
        <v>39965</v>
      </c>
      <c r="D32" s="62">
        <v>39995</v>
      </c>
      <c r="E32" s="65" t="s">
        <v>85</v>
      </c>
      <c r="F32" s="62">
        <v>40330</v>
      </c>
      <c r="G32" s="62">
        <v>40360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43.281</v>
      </c>
      <c r="D33" s="4">
        <v>43.5162</v>
      </c>
      <c r="E33" s="4">
        <v>44.09169253365973</v>
      </c>
      <c r="F33" s="4">
        <v>46.3896</v>
      </c>
      <c r="G33" s="4">
        <v>46.7075</v>
      </c>
      <c r="H33" s="131">
        <f>G33/F33-1</f>
        <v>0.006852829082380607</v>
      </c>
      <c r="I33" s="131">
        <f>G33/E33-1</f>
        <v>0.059326537858426676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43.2988</v>
      </c>
      <c r="D34" s="4">
        <v>43.6192</v>
      </c>
      <c r="E34" s="4">
        <v>44.0742</v>
      </c>
      <c r="F34" s="4">
        <v>46.4004</v>
      </c>
      <c r="G34" s="4">
        <v>46.7075</v>
      </c>
      <c r="H34" s="131">
        <f>G34/F34-1</f>
        <v>0.006618477426918901</v>
      </c>
      <c r="I34" s="131">
        <f>G34/E34-1</f>
        <v>0.05974697215150826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1.4032</v>
      </c>
      <c r="D35" s="4">
        <v>1.4247</v>
      </c>
      <c r="E35" s="4">
        <v>1.4316</v>
      </c>
      <c r="F35" s="4">
        <v>1.2231</v>
      </c>
      <c r="G35" s="4">
        <v>1.3045</v>
      </c>
      <c r="H35" s="131">
        <f>G35/F35-1</f>
        <v>0.06655220341754542</v>
      </c>
      <c r="I35" s="131">
        <f>G35/E35-1</f>
        <v>-0.0887817826208438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43.2297</v>
      </c>
      <c r="D37" s="4">
        <v>43.5249</v>
      </c>
      <c r="E37" s="4">
        <v>44.2341</v>
      </c>
      <c r="F37" s="4">
        <v>46.3938</v>
      </c>
      <c r="G37" s="4">
        <v>46.1162</v>
      </c>
      <c r="H37" s="131">
        <f>G37/F37-1</f>
        <v>-0.005983558147856005</v>
      </c>
      <c r="I37" s="131">
        <f>G37/E37-1</f>
        <v>0.04254862199072673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60.4547</v>
      </c>
      <c r="D38" s="4">
        <v>61.2485</v>
      </c>
      <c r="E38" s="4">
        <v>63.9915</v>
      </c>
      <c r="F38" s="4">
        <v>56.6155</v>
      </c>
      <c r="G38" s="4">
        <v>60.1512</v>
      </c>
      <c r="H38" s="131">
        <f>G38/F38-1</f>
        <v>0.06245109554803907</v>
      </c>
      <c r="I38" s="131">
        <f>G38/E38-1</f>
        <v>-0.06001265793113142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1.3802</v>
      </c>
      <c r="D39" s="4">
        <v>1.3707</v>
      </c>
      <c r="E39" s="4">
        <v>1.4394</v>
      </c>
      <c r="F39" s="4">
        <v>1.4819</v>
      </c>
      <c r="G39" s="4">
        <v>1.5148</v>
      </c>
      <c r="H39" s="131">
        <f>G39/F39-1</f>
        <v>0.022201228153046815</v>
      </c>
      <c r="I39" s="131">
        <f>G39/E39-1</f>
        <v>0.05238293733500066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0.2866</v>
      </c>
      <c r="D40" s="4">
        <v>0.2874</v>
      </c>
      <c r="E40" s="4">
        <v>0.2954</v>
      </c>
      <c r="F40" s="4">
        <v>0.3135</v>
      </c>
      <c r="G40" s="4">
        <v>0.3119</v>
      </c>
      <c r="H40" s="131">
        <f>G40/F40-1</f>
        <v>-0.005103668261562944</v>
      </c>
      <c r="I40" s="131">
        <f>G40/E40-1</f>
        <v>0.05585646580907255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201.45</v>
      </c>
      <c r="D4" s="90">
        <f>D6+D7</f>
        <v>185.6</v>
      </c>
      <c r="E4" s="90">
        <f>E6+E7</f>
        <v>23.9</v>
      </c>
      <c r="F4" s="90">
        <f>F6+F7</f>
        <v>37.35</v>
      </c>
      <c r="G4" s="91">
        <f>F4-E4</f>
        <v>13.450000000000003</v>
      </c>
      <c r="H4" s="91">
        <f>D4-C4</f>
        <v>-15.849999999999994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-152.25</v>
      </c>
      <c r="D5" s="87">
        <f>D6-D7</f>
        <v>-176.1</v>
      </c>
      <c r="E5" s="87">
        <f>E6-E7</f>
        <v>-23.9</v>
      </c>
      <c r="F5" s="87">
        <f>F6-F7</f>
        <v>-35.949999999999996</v>
      </c>
      <c r="G5" s="124">
        <f>F5-E5</f>
        <v>-12.049999999999997</v>
      </c>
      <c r="H5" s="124">
        <f>D5-C5</f>
        <v>-23.849999999999994</v>
      </c>
      <c r="I5" s="94"/>
      <c r="J5" s="134"/>
    </row>
    <row r="6" spans="1:10" ht="13.5" customHeight="1">
      <c r="A6" s="55" t="s">
        <v>24</v>
      </c>
      <c r="B6" s="88">
        <v>66.8</v>
      </c>
      <c r="C6" s="88">
        <v>24.6</v>
      </c>
      <c r="D6" s="88">
        <v>4.75</v>
      </c>
      <c r="E6" s="88">
        <v>0</v>
      </c>
      <c r="F6" s="88">
        <v>0.7</v>
      </c>
      <c r="G6" s="124">
        <f>F6-E6</f>
        <v>0.7</v>
      </c>
      <c r="H6" s="124">
        <f>D6-C6</f>
        <v>-19.85</v>
      </c>
      <c r="I6" s="94"/>
      <c r="J6" s="127"/>
    </row>
    <row r="7" spans="1:10" ht="13.5" customHeight="1">
      <c r="A7" s="55" t="s">
        <v>25</v>
      </c>
      <c r="B7" s="88">
        <v>221.95</v>
      </c>
      <c r="C7" s="88">
        <v>176.85</v>
      </c>
      <c r="D7" s="88">
        <v>180.85</v>
      </c>
      <c r="E7" s="88">
        <v>23.9</v>
      </c>
      <c r="F7" s="88">
        <v>36.65</v>
      </c>
      <c r="G7" s="124">
        <f>F7-E7</f>
        <v>12.75</v>
      </c>
      <c r="H7" s="124">
        <f>D7-C7</f>
        <v>4</v>
      </c>
      <c r="I7" s="94"/>
      <c r="J7" s="127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40330</v>
      </c>
      <c r="F12" s="62">
        <v>40360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2551</v>
      </c>
      <c r="E13" s="90" t="s">
        <v>1</v>
      </c>
      <c r="F13" s="90">
        <f>+F14+F18</f>
        <v>958</v>
      </c>
      <c r="G13" s="124" t="s">
        <v>1</v>
      </c>
      <c r="H13" s="91">
        <f>D13-C13</f>
        <v>1588.35639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 t="s">
        <v>1</v>
      </c>
      <c r="F14" s="87">
        <f>F15</f>
        <v>200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90" t="s">
        <v>1</v>
      </c>
      <c r="F15" s="127">
        <v>200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5" t="s">
        <v>106</v>
      </c>
      <c r="B16" s="146">
        <v>500.00001</v>
      </c>
      <c r="C16" s="146">
        <v>400</v>
      </c>
      <c r="D16" s="146">
        <v>400</v>
      </c>
      <c r="E16" s="90" t="s">
        <v>1</v>
      </c>
      <c r="F16" s="146">
        <v>200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2151</v>
      </c>
      <c r="E18" s="127" t="s">
        <v>1</v>
      </c>
      <c r="F18" s="88">
        <v>758</v>
      </c>
      <c r="G18" s="124" t="s">
        <v>1</v>
      </c>
      <c r="H18" s="124">
        <f>D18-C18</f>
        <v>2145.16875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34"/>
      <c r="J20" s="12"/>
    </row>
    <row r="21" spans="1:10" ht="26.25" customHeight="1">
      <c r="A21" s="49" t="s">
        <v>75</v>
      </c>
      <c r="B21" s="33">
        <v>0.9</v>
      </c>
      <c r="C21" s="33">
        <v>6.92</v>
      </c>
      <c r="D21" s="33">
        <v>2.38</v>
      </c>
      <c r="E21" s="33">
        <v>2.7</v>
      </c>
      <c r="F21" s="33">
        <v>2.38</v>
      </c>
      <c r="G21" s="124">
        <f>F21-E21</f>
        <v>-0.3200000000000003</v>
      </c>
      <c r="H21" s="124">
        <f>D21-C21</f>
        <v>-4.54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>
        <v>5.25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1" t="s">
        <v>1</v>
      </c>
      <c r="H23" s="31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8.304</v>
      </c>
      <c r="D24" s="33">
        <f>D21*1.2</f>
        <v>2.856</v>
      </c>
      <c r="E24" s="33">
        <f>E21*1.2</f>
        <v>3.24</v>
      </c>
      <c r="F24" s="33">
        <f>F21*1.2</f>
        <v>2.856</v>
      </c>
      <c r="G24" s="124">
        <f>F24-E24</f>
        <v>-0.38400000000000034</v>
      </c>
      <c r="H24" s="124">
        <f>D24-C24</f>
        <v>-5.448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107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40330</v>
      </c>
      <c r="F30" s="62">
        <v>40360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15200</v>
      </c>
      <c r="D31" s="138">
        <f>SUM(D32:D35)</f>
        <v>7080</v>
      </c>
      <c r="E31" s="138">
        <f>SUM(E32:E34)</f>
        <v>250</v>
      </c>
      <c r="F31" s="138">
        <f>SUM(F32:F34)</f>
        <v>300</v>
      </c>
      <c r="G31" s="91">
        <f>F31-E31</f>
        <v>50</v>
      </c>
      <c r="H31" s="91">
        <f>D31-C31</f>
        <v>-8120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4180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-2880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5190</v>
      </c>
      <c r="D33" s="120">
        <v>1520</v>
      </c>
      <c r="E33" s="120">
        <v>0</v>
      </c>
      <c r="F33" s="120">
        <v>0</v>
      </c>
      <c r="G33" s="120">
        <v>0</v>
      </c>
      <c r="H33" s="124">
        <f>D33-C33</f>
        <v>-3670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5290</v>
      </c>
      <c r="D34" s="120">
        <v>4260</v>
      </c>
      <c r="E34" s="120">
        <v>250</v>
      </c>
      <c r="F34" s="120">
        <v>300</v>
      </c>
      <c r="G34" s="124">
        <f>F34-E34</f>
        <v>50</v>
      </c>
      <c r="H34" s="124">
        <f>D34-C34</f>
        <v>-1030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8">
        <v>0</v>
      </c>
      <c r="D36" s="148">
        <v>0</v>
      </c>
      <c r="E36" s="148">
        <v>0</v>
      </c>
      <c r="F36" s="148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16963.45</v>
      </c>
      <c r="D37" s="138">
        <f>SUM(D38:D41)</f>
        <v>9676</v>
      </c>
      <c r="E37" s="138">
        <f>SUM(E38:E40)</f>
        <v>721</v>
      </c>
      <c r="F37" s="138">
        <f>SUM(F38:F40)</f>
        <v>520.4</v>
      </c>
      <c r="G37" s="91">
        <f>F37-E37</f>
        <v>-200.60000000000002</v>
      </c>
      <c r="H37" s="91">
        <f>D37-C37</f>
        <v>-7287.450000000001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3622.31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-1416.81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5814.2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-3709.2999999999997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7286.53</v>
      </c>
      <c r="D40" s="120">
        <v>5365.6</v>
      </c>
      <c r="E40" s="120">
        <v>721</v>
      </c>
      <c r="F40" s="120">
        <v>520.4</v>
      </c>
      <c r="G40" s="124">
        <f>F40-E40</f>
        <v>-200.60000000000002</v>
      </c>
      <c r="H40" s="124">
        <f>D40-C40</f>
        <v>-1920.9299999999994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44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21">
        <v>0</v>
      </c>
      <c r="D42" s="148">
        <v>0</v>
      </c>
      <c r="E42" s="148">
        <v>0</v>
      </c>
      <c r="F42" s="148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11772.150000000001</v>
      </c>
      <c r="D43" s="138">
        <f>SUM(D44:D47)</f>
        <v>5924.9</v>
      </c>
      <c r="E43" s="138">
        <f>SUM(E44:E46)</f>
        <v>250</v>
      </c>
      <c r="F43" s="138">
        <f>SUM(F44:F46)</f>
        <v>300</v>
      </c>
      <c r="G43" s="91">
        <f>F43-E43</f>
        <v>50</v>
      </c>
      <c r="H43" s="91">
        <f>D43-C43</f>
        <v>-5847.250000000002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3031.46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-1850.46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4080.34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-2823.84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4504.35</v>
      </c>
      <c r="D46" s="120">
        <v>3487.4</v>
      </c>
      <c r="E46" s="120">
        <v>250</v>
      </c>
      <c r="F46" s="120">
        <v>300</v>
      </c>
      <c r="G46" s="124">
        <f>F46-E46</f>
        <v>50</v>
      </c>
      <c r="H46" s="124">
        <f>D46-C46</f>
        <v>-1016.9500000000003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8">
        <v>0</v>
      </c>
      <c r="D48" s="148">
        <v>0</v>
      </c>
      <c r="E48" s="148">
        <v>0</v>
      </c>
      <c r="F48" s="148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49">
        <v>9.691213133916929</v>
      </c>
      <c r="D49" s="149">
        <v>1.9199815388584054</v>
      </c>
      <c r="E49" s="149">
        <v>2.768977830549095</v>
      </c>
      <c r="F49" s="149">
        <v>2.3758876369863104</v>
      </c>
      <c r="G49" s="91">
        <f>F49-E49</f>
        <v>-0.3930901935627844</v>
      </c>
      <c r="H49" s="91">
        <f>D49-C49</f>
        <v>-7.771231595058524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6.773111042620989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-6.372100604113448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9.988868843129447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-9.299040270691108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11.047122883916952</v>
      </c>
      <c r="D52" s="114">
        <v>2.0470458692285347</v>
      </c>
      <c r="E52" s="114">
        <v>2.768977830549095</v>
      </c>
      <c r="F52" s="114">
        <v>2.3758876369863104</v>
      </c>
      <c r="G52" s="124">
        <f>F52-E52</f>
        <v>-0.3930901935627844</v>
      </c>
      <c r="H52" s="124">
        <f>D52-C52</f>
        <v>-9.000077014688417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3001.84</v>
      </c>
      <c r="D4" s="122">
        <f>SUM(D5:D7)</f>
        <v>2660</v>
      </c>
      <c r="E4" s="122">
        <f>SUM(E5:E7)</f>
        <v>400</v>
      </c>
      <c r="F4" s="122">
        <f>SUM(F5:F7)</f>
        <v>505</v>
      </c>
      <c r="G4" s="91">
        <f>F4-E4</f>
        <v>105</v>
      </c>
      <c r="H4" s="91">
        <f>D4-C4</f>
        <v>-341.84000000000015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860</v>
      </c>
      <c r="D5" s="119">
        <v>360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-500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850</v>
      </c>
      <c r="D6" s="119">
        <v>475</v>
      </c>
      <c r="E6" s="119">
        <v>70</v>
      </c>
      <c r="F6" s="119">
        <v>105</v>
      </c>
      <c r="G6" s="124">
        <f t="shared" si="0"/>
        <v>35</v>
      </c>
      <c r="H6" s="124">
        <f aca="true" t="shared" si="1" ref="H6:H25">D6-C6</f>
        <v>-375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1291.84</v>
      </c>
      <c r="D7" s="119">
        <v>1825</v>
      </c>
      <c r="E7" s="119">
        <v>280</v>
      </c>
      <c r="F7" s="119">
        <v>350</v>
      </c>
      <c r="G7" s="124">
        <f t="shared" si="0"/>
        <v>70</v>
      </c>
      <c r="H7" s="124">
        <f t="shared" si="1"/>
        <v>533.1600000000001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7">
        <v>0</v>
      </c>
      <c r="D8" s="147">
        <v>0</v>
      </c>
      <c r="E8" s="120">
        <v>0</v>
      </c>
      <c r="F8" s="147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7">
        <v>0</v>
      </c>
      <c r="D9" s="147">
        <v>0</v>
      </c>
      <c r="E9" s="120">
        <v>0</v>
      </c>
      <c r="F9" s="147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6431.1878</v>
      </c>
      <c r="D10" s="122">
        <f>SUM(D11:D13)</f>
        <v>4153.1233</v>
      </c>
      <c r="E10" s="122">
        <f>SUM(E11:E13)</f>
        <v>482.302</v>
      </c>
      <c r="F10" s="122">
        <f>SUM(F11:F13)</f>
        <v>295.21000000000004</v>
      </c>
      <c r="G10" s="91">
        <f>F10-E10</f>
        <v>-187.09199999999998</v>
      </c>
      <c r="H10" s="91">
        <f>D10-C10</f>
        <v>-2278.0644999999995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2693.8813</v>
      </c>
      <c r="D11" s="119">
        <v>644.5362</v>
      </c>
      <c r="E11" s="119">
        <v>121.55</v>
      </c>
      <c r="F11" s="119">
        <v>65.56</v>
      </c>
      <c r="G11" s="124">
        <f t="shared" si="0"/>
        <v>-55.989999999999995</v>
      </c>
      <c r="H11" s="124">
        <f t="shared" si="1"/>
        <v>-2049.3451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1391.5817</v>
      </c>
      <c r="D12" s="119">
        <v>826.033</v>
      </c>
      <c r="E12" s="119">
        <v>131.652</v>
      </c>
      <c r="F12" s="119">
        <v>50.144</v>
      </c>
      <c r="G12" s="124">
        <f t="shared" si="0"/>
        <v>-81.50799999999998</v>
      </c>
      <c r="H12" s="124">
        <f t="shared" si="1"/>
        <v>-565.5486999999999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2345.7248</v>
      </c>
      <c r="D13" s="119">
        <v>2682.5541000000003</v>
      </c>
      <c r="E13" s="119">
        <v>229.1</v>
      </c>
      <c r="F13" s="119">
        <v>179.506</v>
      </c>
      <c r="G13" s="124">
        <f t="shared" si="0"/>
        <v>-49.593999999999994</v>
      </c>
      <c r="H13" s="124">
        <f t="shared" si="1"/>
        <v>336.82930000000033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7">
        <v>0</v>
      </c>
      <c r="D14" s="147">
        <v>0</v>
      </c>
      <c r="E14" s="120">
        <v>0</v>
      </c>
      <c r="F14" s="147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7">
        <v>0</v>
      </c>
      <c r="D15" s="147">
        <v>0</v>
      </c>
      <c r="E15" s="120">
        <v>0</v>
      </c>
      <c r="F15" s="147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2799.7932</v>
      </c>
      <c r="D16" s="122">
        <f>SUM(D17:D19)</f>
        <v>2171.148</v>
      </c>
      <c r="E16" s="122">
        <f>SUM(E17:E19)</f>
        <v>280.25</v>
      </c>
      <c r="F16" s="122">
        <f>SUM(F17:F19)</f>
        <v>227.238</v>
      </c>
      <c r="G16" s="91">
        <f t="shared" si="0"/>
        <v>-53.012</v>
      </c>
      <c r="H16" s="91">
        <f>D16-C16</f>
        <v>-628.6451999999999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964.1028</v>
      </c>
      <c r="D17" s="119">
        <v>315.22</v>
      </c>
      <c r="E17" s="119">
        <v>56.25</v>
      </c>
      <c r="F17" s="119">
        <v>46.55</v>
      </c>
      <c r="G17" s="124">
        <f t="shared" si="0"/>
        <v>-9.700000000000003</v>
      </c>
      <c r="H17" s="124">
        <f t="shared" si="1"/>
        <v>-648.8828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690.5772</v>
      </c>
      <c r="D18" s="119">
        <v>373.392</v>
      </c>
      <c r="E18" s="119">
        <v>70</v>
      </c>
      <c r="F18" s="119">
        <v>32.132</v>
      </c>
      <c r="G18" s="124">
        <f t="shared" si="0"/>
        <v>-37.868</v>
      </c>
      <c r="H18" s="124">
        <f t="shared" si="1"/>
        <v>-317.18519999999995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1145.1132</v>
      </c>
      <c r="D19" s="119">
        <v>1482.536</v>
      </c>
      <c r="E19" s="119">
        <v>154</v>
      </c>
      <c r="F19" s="119">
        <v>148.556</v>
      </c>
      <c r="G19" s="124">
        <f t="shared" si="0"/>
        <v>-5.443999999999988</v>
      </c>
      <c r="H19" s="124">
        <f t="shared" si="1"/>
        <v>337.42280000000005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7">
        <v>0</v>
      </c>
      <c r="D20" s="147">
        <v>0</v>
      </c>
      <c r="E20" s="120">
        <v>0</v>
      </c>
      <c r="F20" s="147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7">
        <v>0</v>
      </c>
      <c r="D21" s="147">
        <v>0</v>
      </c>
      <c r="E21" s="120">
        <v>0</v>
      </c>
      <c r="F21" s="147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50">
        <v>17.742805829817044</v>
      </c>
      <c r="D22" s="150">
        <v>8.070000217551273</v>
      </c>
      <c r="E22" s="150">
        <v>8.569188596883148</v>
      </c>
      <c r="F22" s="150">
        <v>10.416009500142872</v>
      </c>
      <c r="G22" s="91">
        <f>F22-E22</f>
        <v>1.846820903259724</v>
      </c>
      <c r="H22" s="91">
        <f>D22-C22</f>
        <v>-9.67280561226577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16.121790009692834</v>
      </c>
      <c r="D23" s="117">
        <v>3.85452231118386</v>
      </c>
      <c r="E23" s="117">
        <v>4.982150085681327</v>
      </c>
      <c r="F23" s="117">
        <v>4.546440524692006</v>
      </c>
      <c r="G23" s="124">
        <f t="shared" si="0"/>
        <v>-0.4357095609893209</v>
      </c>
      <c r="H23" s="124">
        <f t="shared" si="1"/>
        <v>-12.267267698508974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17.388135326755485</v>
      </c>
      <c r="D24" s="117">
        <v>6.573792887324663</v>
      </c>
      <c r="E24" s="117">
        <v>8.522671962330199</v>
      </c>
      <c r="F24" s="117">
        <v>7.599876758755269</v>
      </c>
      <c r="G24" s="124">
        <f t="shared" si="0"/>
        <v>-0.9227952035749292</v>
      </c>
      <c r="H24" s="124">
        <f t="shared" si="1"/>
        <v>-10.814342439430822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18.85864122047226</v>
      </c>
      <c r="D25" s="117">
        <v>9.365778908924495</v>
      </c>
      <c r="E25" s="117">
        <v>9.900533276583205</v>
      </c>
      <c r="F25" s="117">
        <v>12.864354993111883</v>
      </c>
      <c r="G25" s="124">
        <f t="shared" si="0"/>
        <v>2.9638217165286775</v>
      </c>
      <c r="H25" s="124">
        <f t="shared" si="1"/>
        <v>-9.492862311547766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40330</v>
      </c>
      <c r="F31" s="62">
        <v>40360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11.560718124466616</v>
      </c>
      <c r="D32" s="85">
        <v>2.993373422721725</v>
      </c>
      <c r="E32" s="85">
        <v>4</v>
      </c>
      <c r="F32" s="85">
        <v>3.9710164431007984</v>
      </c>
      <c r="G32" s="91">
        <f>F32-E32</f>
        <v>-0.028983556899201623</v>
      </c>
      <c r="H32" s="91">
        <f>D32-C32</f>
        <v>-8.567344701744892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11.523283697996407</v>
      </c>
      <c r="D34" s="33">
        <v>2.970741029001691</v>
      </c>
      <c r="E34" s="33">
        <v>4</v>
      </c>
      <c r="F34" s="33">
        <v>3.96</v>
      </c>
      <c r="G34" s="124">
        <f>F34-E34</f>
        <v>-0.040000000000000036</v>
      </c>
      <c r="H34" s="124">
        <f>D34-C34</f>
        <v>-8.552542668994715</v>
      </c>
      <c r="I34"/>
    </row>
    <row r="35" spans="1:10" ht="12.75" customHeight="1">
      <c r="A35" s="36" t="s">
        <v>29</v>
      </c>
      <c r="B35" s="33">
        <v>7.782029997651114</v>
      </c>
      <c r="C35" s="33">
        <v>10.663669543878896</v>
      </c>
      <c r="D35" s="33">
        <v>3.090675548926625</v>
      </c>
      <c r="E35" s="33">
        <v>4</v>
      </c>
      <c r="F35" s="33">
        <v>4</v>
      </c>
      <c r="G35" s="124">
        <f>F35-E35</f>
        <v>0</v>
      </c>
      <c r="H35" s="124">
        <f>D35-C35</f>
        <v>-7.572993994952271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7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132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132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132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132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10.414693693226345</v>
      </c>
      <c r="D41" s="133">
        <v>4.702409638554218</v>
      </c>
      <c r="E41" s="133" t="s">
        <v>1</v>
      </c>
      <c r="F41" s="133">
        <v>4.3</v>
      </c>
      <c r="G41" s="91" t="s">
        <v>1</v>
      </c>
      <c r="H41" s="91">
        <f>D41-C41</f>
        <v>-5.712284054672128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132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10.486157486902158</v>
      </c>
      <c r="D43" s="33">
        <v>4.702409638554218</v>
      </c>
      <c r="E43" s="33" t="s">
        <v>1</v>
      </c>
      <c r="F43" s="33">
        <v>4.3</v>
      </c>
      <c r="G43" s="124" t="s">
        <v>1</v>
      </c>
      <c r="H43" s="124">
        <f>D43-C43</f>
        <v>-5.78374784834794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132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132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6.798659191984787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-3.9209545752630004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8019.7091</v>
      </c>
      <c r="D4" s="18">
        <f>D5+D14+D23</f>
        <v>2778.3587</v>
      </c>
      <c r="E4" s="18">
        <f>E5</f>
        <v>129.4449</v>
      </c>
      <c r="F4" s="18">
        <f>F5+F14</f>
        <v>238.6753</v>
      </c>
      <c r="G4" s="91">
        <f>F4-E4</f>
        <v>109.2304</v>
      </c>
      <c r="H4" s="91">
        <f>D4-C4</f>
        <v>-5241.350399999999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5422.5509</v>
      </c>
      <c r="D5" s="83">
        <v>2573.9729</v>
      </c>
      <c r="E5" s="83">
        <v>129.4449</v>
      </c>
      <c r="F5" s="83">
        <v>218.6753</v>
      </c>
      <c r="G5" s="91">
        <f>F5-E5</f>
        <v>89.2304</v>
      </c>
      <c r="H5" s="91">
        <f>D5-C5</f>
        <v>-2848.578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4422.554</v>
      </c>
      <c r="D7" s="81">
        <v>1927.6373</v>
      </c>
      <c r="E7" s="81">
        <v>112.3889</v>
      </c>
      <c r="F7" s="81">
        <v>158.4497</v>
      </c>
      <c r="G7" s="124">
        <f>F7-E7</f>
        <v>46.0608</v>
      </c>
      <c r="H7" s="124">
        <f>D7-C7</f>
        <v>-2494.9166999999998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637.6091</v>
      </c>
      <c r="D8" s="81">
        <v>492.7206</v>
      </c>
      <c r="E8" s="81">
        <v>17.056</v>
      </c>
      <c r="F8" s="81">
        <v>60.2256</v>
      </c>
      <c r="G8" s="124">
        <f>F8-E8</f>
        <v>43.1696</v>
      </c>
      <c r="H8" s="124">
        <f>D8-C8</f>
        <v>-144.88850000000002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104.3949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2025.43</v>
      </c>
      <c r="D14" s="83">
        <v>96.5</v>
      </c>
      <c r="E14" s="84" t="s">
        <v>1</v>
      </c>
      <c r="F14" s="91">
        <v>20</v>
      </c>
      <c r="G14" s="91" t="s">
        <v>1</v>
      </c>
      <c r="H14" s="91">
        <f>D14-C14</f>
        <v>-1928.93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tr">
        <f>F15</f>
        <v>-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1647.83</v>
      </c>
      <c r="D16" s="81">
        <v>96.5</v>
      </c>
      <c r="E16" s="82" t="s">
        <v>1</v>
      </c>
      <c r="F16" s="81">
        <v>20</v>
      </c>
      <c r="G16" s="124" t="s">
        <v>1</v>
      </c>
      <c r="H16" s="124">
        <f>D16-C16</f>
        <v>-1551.33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571.7282</v>
      </c>
      <c r="D23" s="91">
        <v>107.8858</v>
      </c>
      <c r="E23" s="84" t="s">
        <v>1</v>
      </c>
      <c r="F23" s="91" t="s">
        <v>1</v>
      </c>
      <c r="G23" s="91" t="s">
        <v>1</v>
      </c>
      <c r="H23" s="91">
        <f>D23-C23</f>
        <v>-463.8424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124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>
        <v>75</v>
      </c>
      <c r="D25" s="124">
        <v>92.3918</v>
      </c>
      <c r="E25" s="82" t="s">
        <v>1</v>
      </c>
      <c r="F25" s="124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124">
        <v>15.494</v>
      </c>
      <c r="E28" s="82" t="s">
        <v>1</v>
      </c>
      <c r="F28" s="124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39965</v>
      </c>
      <c r="D35" s="62">
        <v>39995</v>
      </c>
      <c r="E35" s="62" t="s">
        <v>85</v>
      </c>
      <c r="F35" s="62">
        <v>40330</v>
      </c>
      <c r="G35" s="62">
        <v>40360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32306.714</v>
      </c>
      <c r="D36" s="18">
        <v>32860.366</v>
      </c>
      <c r="E36" s="18">
        <v>39604.433</v>
      </c>
      <c r="F36" s="18">
        <v>30348.437</v>
      </c>
      <c r="G36" s="18">
        <v>30354.379</v>
      </c>
      <c r="H36" s="17">
        <f aca="true" t="shared" si="0" ref="H36:H50">G36/F36-1</f>
        <v>0.00019579262022628718</v>
      </c>
      <c r="I36" s="17">
        <f aca="true" t="shared" si="1" ref="I36:I50">G36/E36-1</f>
        <v>-0.2335610763572855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11603.639</v>
      </c>
      <c r="D37" s="35">
        <v>11275.412</v>
      </c>
      <c r="E37" s="35">
        <v>15452.031</v>
      </c>
      <c r="F37" s="35">
        <v>12779.901</v>
      </c>
      <c r="G37" s="35">
        <v>12682.564</v>
      </c>
      <c r="H37" s="16">
        <f t="shared" si="0"/>
        <v>-0.007616412678001172</v>
      </c>
      <c r="I37" s="16">
        <f t="shared" si="1"/>
        <v>-0.17922996659791846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6977.862</v>
      </c>
      <c r="D38" s="35">
        <v>7295.14</v>
      </c>
      <c r="E38" s="35">
        <v>8840.806</v>
      </c>
      <c r="F38" s="35">
        <v>8833.891</v>
      </c>
      <c r="G38" s="35">
        <v>9264.815</v>
      </c>
      <c r="H38" s="16">
        <f t="shared" si="0"/>
        <v>0.048780769425387005</v>
      </c>
      <c r="I38" s="16">
        <f t="shared" si="1"/>
        <v>0.047960446140318025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5467.363</v>
      </c>
      <c r="D39" s="35">
        <v>5493.855</v>
      </c>
      <c r="E39" s="35">
        <v>5053.273</v>
      </c>
      <c r="F39" s="35">
        <v>6105.527</v>
      </c>
      <c r="G39" s="35">
        <v>5654.73</v>
      </c>
      <c r="H39" s="16">
        <f t="shared" si="0"/>
        <v>-0.07383424886991741</v>
      </c>
      <c r="I39" s="16">
        <f t="shared" si="1"/>
        <v>0.1190232548290977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8257.85</v>
      </c>
      <c r="D40" s="35">
        <v>8795.959</v>
      </c>
      <c r="E40" s="35">
        <v>10258.323</v>
      </c>
      <c r="F40" s="35">
        <v>2629.118</v>
      </c>
      <c r="G40" s="35">
        <v>2752.27</v>
      </c>
      <c r="H40" s="16">
        <f t="shared" si="0"/>
        <v>0.04684156435732434</v>
      </c>
      <c r="I40" s="16">
        <f t="shared" si="1"/>
        <v>-0.731703710245817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13109.639</v>
      </c>
      <c r="D41" s="18">
        <v>13152.653</v>
      </c>
      <c r="E41" s="18">
        <v>14831.814</v>
      </c>
      <c r="F41" s="18">
        <v>15434.006</v>
      </c>
      <c r="G41" s="18">
        <v>14671.694</v>
      </c>
      <c r="H41" s="17">
        <f t="shared" si="0"/>
        <v>-0.04939171333741865</v>
      </c>
      <c r="I41" s="17">
        <f t="shared" si="1"/>
        <v>-0.010795712513654854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5226.921</v>
      </c>
      <c r="D42" s="35">
        <v>5070.061</v>
      </c>
      <c r="E42" s="35">
        <v>5976.705</v>
      </c>
      <c r="F42" s="35">
        <v>6454.63</v>
      </c>
      <c r="G42" s="35">
        <v>5904.117</v>
      </c>
      <c r="H42" s="16">
        <f t="shared" si="0"/>
        <v>-0.08528962930485562</v>
      </c>
      <c r="I42" s="16">
        <f t="shared" si="1"/>
        <v>-0.012145153558691613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3138.35</v>
      </c>
      <c r="D43" s="35">
        <v>3237.052</v>
      </c>
      <c r="E43" s="35">
        <v>4060.273</v>
      </c>
      <c r="F43" s="35">
        <v>4016.361</v>
      </c>
      <c r="G43" s="35">
        <v>4105.62</v>
      </c>
      <c r="H43" s="16">
        <f t="shared" si="0"/>
        <v>0.022223848902028553</v>
      </c>
      <c r="I43" s="16">
        <f t="shared" si="1"/>
        <v>0.01116846083994849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4523.037</v>
      </c>
      <c r="D44" s="35">
        <v>4542.506</v>
      </c>
      <c r="E44" s="35">
        <v>4084.25</v>
      </c>
      <c r="F44" s="35">
        <v>4562.528</v>
      </c>
      <c r="G44" s="35">
        <v>4296.05</v>
      </c>
      <c r="H44" s="16">
        <f t="shared" si="0"/>
        <v>-0.058405778550838505</v>
      </c>
      <c r="I44" s="16">
        <f t="shared" si="1"/>
        <v>0.05185774622023631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221.331</v>
      </c>
      <c r="D45" s="35">
        <v>303.034</v>
      </c>
      <c r="E45" s="35">
        <v>710.586</v>
      </c>
      <c r="F45" s="35">
        <v>400.487</v>
      </c>
      <c r="G45" s="35">
        <v>365.907</v>
      </c>
      <c r="H45" s="16">
        <f t="shared" si="0"/>
        <v>-0.08634487511454814</v>
      </c>
      <c r="I45" s="16">
        <f t="shared" si="1"/>
        <v>-0.4850630324830493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19197.075</v>
      </c>
      <c r="D46" s="47">
        <f t="shared" si="2"/>
        <v>19707.713000000003</v>
      </c>
      <c r="E46" s="47">
        <v>24772.619</v>
      </c>
      <c r="F46" s="47">
        <f aca="true" t="shared" si="3" ref="F46:G50">F36-F41</f>
        <v>14914.431000000002</v>
      </c>
      <c r="G46" s="47">
        <f>G36-G41</f>
        <v>15682.685000000001</v>
      </c>
      <c r="H46" s="17">
        <f t="shared" si="0"/>
        <v>0.051510781738840716</v>
      </c>
      <c r="I46" s="17">
        <f t="shared" si="1"/>
        <v>-0.36693471933669985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6376.717999999999</v>
      </c>
      <c r="D47" s="35">
        <f t="shared" si="2"/>
        <v>6205.351000000001</v>
      </c>
      <c r="E47" s="35">
        <v>9475.326000000001</v>
      </c>
      <c r="F47" s="35">
        <f t="shared" si="3"/>
        <v>6325.271</v>
      </c>
      <c r="G47" s="35">
        <f t="shared" si="3"/>
        <v>6778.447</v>
      </c>
      <c r="H47" s="16">
        <f t="shared" si="0"/>
        <v>0.07164530974246008</v>
      </c>
      <c r="I47" s="16">
        <f t="shared" si="1"/>
        <v>-0.2846212362508689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3839.512</v>
      </c>
      <c r="D48" s="35">
        <f t="shared" si="2"/>
        <v>4058.088</v>
      </c>
      <c r="E48" s="35">
        <v>4780.533</v>
      </c>
      <c r="F48" s="35">
        <f t="shared" si="3"/>
        <v>4817.53</v>
      </c>
      <c r="G48" s="35">
        <f t="shared" si="3"/>
        <v>5159.195000000001</v>
      </c>
      <c r="H48" s="16">
        <f t="shared" si="0"/>
        <v>0.0709211982073803</v>
      </c>
      <c r="I48" s="16">
        <f t="shared" si="1"/>
        <v>0.07920915931340722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944.326</v>
      </c>
      <c r="D49" s="35">
        <f t="shared" si="2"/>
        <v>951.3489999999993</v>
      </c>
      <c r="E49" s="35">
        <v>969.0230000000001</v>
      </c>
      <c r="F49" s="35">
        <f t="shared" si="3"/>
        <v>1542.9989999999998</v>
      </c>
      <c r="G49" s="35">
        <f t="shared" si="3"/>
        <v>1358.6799999999994</v>
      </c>
      <c r="H49" s="16">
        <f t="shared" si="0"/>
        <v>-0.11945503529166279</v>
      </c>
      <c r="I49" s="16">
        <f t="shared" si="1"/>
        <v>0.4021132625334993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8036.519</v>
      </c>
      <c r="D50" s="35">
        <f t="shared" si="2"/>
        <v>8492.925000000001</v>
      </c>
      <c r="E50" s="35">
        <v>9547.737000000001</v>
      </c>
      <c r="F50" s="35">
        <f t="shared" si="3"/>
        <v>2228.631</v>
      </c>
      <c r="G50" s="35">
        <f t="shared" si="3"/>
        <v>2386.363</v>
      </c>
      <c r="H50" s="16">
        <f t="shared" si="0"/>
        <v>0.07077528760929908</v>
      </c>
      <c r="I50" s="16">
        <f t="shared" si="1"/>
        <v>-0.7500598309316648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39965</v>
      </c>
      <c r="D54" s="62">
        <v>39995</v>
      </c>
      <c r="E54" s="62" t="s">
        <v>85</v>
      </c>
      <c r="F54" s="62">
        <v>40330</v>
      </c>
      <c r="G54" s="62">
        <v>40360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25451.739</v>
      </c>
      <c r="D55" s="18">
        <v>25251.472</v>
      </c>
      <c r="E55" s="18">
        <v>25214.25</v>
      </c>
      <c r="F55" s="18">
        <v>25762.269</v>
      </c>
      <c r="G55" s="18">
        <v>25912.414</v>
      </c>
      <c r="H55" s="17">
        <f>G55/F55-1</f>
        <v>0.005828096896278945</v>
      </c>
      <c r="I55" s="17">
        <f>G55/E55-1</f>
        <v>0.027689263015953314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16305.173</v>
      </c>
      <c r="D56" s="35">
        <v>16099.801</v>
      </c>
      <c r="E56" s="35">
        <v>16221.885</v>
      </c>
      <c r="F56" s="35">
        <v>16497.959</v>
      </c>
      <c r="G56" s="35">
        <v>16627.11</v>
      </c>
      <c r="H56" s="16">
        <f>G56/F56-1</f>
        <v>0.00782830167052806</v>
      </c>
      <c r="I56" s="16">
        <f aca="true" t="shared" si="4" ref="I56:I65">G56/E56-1</f>
        <v>0.024980142566662256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8465.046</v>
      </c>
      <c r="D57" s="35">
        <v>8439.64</v>
      </c>
      <c r="E57" s="35">
        <v>8558.291</v>
      </c>
      <c r="F57" s="35">
        <v>8710.734</v>
      </c>
      <c r="G57" s="35">
        <v>8722.631</v>
      </c>
      <c r="H57" s="16">
        <f aca="true" t="shared" si="5" ref="H57:H66">G57/F57-1</f>
        <v>0.0013657861668143756</v>
      </c>
      <c r="I57" s="16">
        <f t="shared" si="4"/>
        <v>0.019202431887394456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681.52</v>
      </c>
      <c r="D58" s="35">
        <v>712.029</v>
      </c>
      <c r="E58" s="35">
        <v>434.074</v>
      </c>
      <c r="F58" s="35">
        <v>553.577</v>
      </c>
      <c r="G58" s="35">
        <v>562.671</v>
      </c>
      <c r="H58" s="16">
        <f>G58/F58-1</f>
        <v>0.016427705630833733</v>
      </c>
      <c r="I58" s="16">
        <f t="shared" si="4"/>
        <v>0.2962559379276346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9152.131</v>
      </c>
      <c r="D59" s="18">
        <v>9231.414</v>
      </c>
      <c r="E59" s="18">
        <v>9544.814</v>
      </c>
      <c r="F59" s="18">
        <v>10912.237</v>
      </c>
      <c r="G59" s="18">
        <v>11129.243</v>
      </c>
      <c r="H59" s="17">
        <f>G59/F59-1</f>
        <v>0.0198864815711024</v>
      </c>
      <c r="I59" s="17">
        <f>G59/E59-1</f>
        <v>0.16599893931929954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6045.809</v>
      </c>
      <c r="D60" s="35">
        <v>6127.371</v>
      </c>
      <c r="E60" s="35">
        <v>6153.597</v>
      </c>
      <c r="F60" s="35">
        <v>6932.428</v>
      </c>
      <c r="G60" s="35">
        <v>7011.184</v>
      </c>
      <c r="H60" s="16">
        <f t="shared" si="5"/>
        <v>0.01136052188353065</v>
      </c>
      <c r="I60" s="16">
        <f>G60/E60-1</f>
        <v>0.13936352998092016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3063.48</v>
      </c>
      <c r="D61" s="35">
        <v>3060.804</v>
      </c>
      <c r="E61" s="35">
        <v>3389.135</v>
      </c>
      <c r="F61" s="35">
        <v>3977.672</v>
      </c>
      <c r="G61" s="35">
        <v>4115.794</v>
      </c>
      <c r="H61" s="16">
        <f t="shared" si="5"/>
        <v>0.03472433121685237</v>
      </c>
      <c r="I61" s="16">
        <f t="shared" si="4"/>
        <v>0.21440839624269903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42.842</v>
      </c>
      <c r="D62" s="35">
        <v>43.242</v>
      </c>
      <c r="E62" s="35">
        <v>2.086</v>
      </c>
      <c r="F62" s="35">
        <v>2.139</v>
      </c>
      <c r="G62" s="35">
        <v>2.265</v>
      </c>
      <c r="H62" s="16">
        <f t="shared" si="5"/>
        <v>0.058906030855540026</v>
      </c>
      <c r="I62" s="16">
        <f t="shared" si="4"/>
        <v>0.08581016299137123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16299.608000000002</v>
      </c>
      <c r="D63" s="18">
        <f t="shared" si="6"/>
        <v>16020.058</v>
      </c>
      <c r="E63" s="18">
        <v>15669.436</v>
      </c>
      <c r="F63" s="18">
        <f aca="true" t="shared" si="7" ref="F63:G66">F55-F59</f>
        <v>14850.032000000001</v>
      </c>
      <c r="G63" s="18">
        <f>G55-G59</f>
        <v>14783.171</v>
      </c>
      <c r="H63" s="17">
        <f t="shared" si="5"/>
        <v>-0.004502414540251576</v>
      </c>
      <c r="I63" s="17">
        <f t="shared" si="4"/>
        <v>-0.056560108481249705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10259.364000000001</v>
      </c>
      <c r="D64" s="35">
        <f t="shared" si="6"/>
        <v>9972.43</v>
      </c>
      <c r="E64" s="35">
        <v>10068.288</v>
      </c>
      <c r="F64" s="35">
        <f t="shared" si="7"/>
        <v>9565.530999999999</v>
      </c>
      <c r="G64" s="35">
        <f t="shared" si="7"/>
        <v>9615.926</v>
      </c>
      <c r="H64" s="16">
        <f>G64/F64-1</f>
        <v>0.005268395450289232</v>
      </c>
      <c r="I64" s="16">
        <f t="shared" si="4"/>
        <v>-0.04492938620746656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5401.566000000001</v>
      </c>
      <c r="D65" s="35">
        <f t="shared" si="6"/>
        <v>5378.835999999999</v>
      </c>
      <c r="E65" s="35">
        <v>5169.155999999999</v>
      </c>
      <c r="F65" s="35">
        <f t="shared" si="7"/>
        <v>4733.062</v>
      </c>
      <c r="G65" s="35">
        <f t="shared" si="7"/>
        <v>4606.8369999999995</v>
      </c>
      <c r="H65" s="16">
        <f t="shared" si="5"/>
        <v>-0.02666878228089986</v>
      </c>
      <c r="I65" s="16">
        <f t="shared" si="4"/>
        <v>-0.1087835228807178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638.678</v>
      </c>
      <c r="D66" s="35">
        <f t="shared" si="6"/>
        <v>668.787</v>
      </c>
      <c r="E66" s="35">
        <v>431.988</v>
      </c>
      <c r="F66" s="35">
        <f t="shared" si="7"/>
        <v>551.438</v>
      </c>
      <c r="G66" s="35">
        <f t="shared" si="7"/>
        <v>560.4060000000001</v>
      </c>
      <c r="H66" s="16">
        <f t="shared" si="5"/>
        <v>0.01626293436433479</v>
      </c>
      <c r="I66" s="16">
        <f>G66/E66-1</f>
        <v>0.29727214644851263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2010-08-10T11:15:23Z</cp:lastPrinted>
  <dcterms:created xsi:type="dcterms:W3CDTF">2008-11-05T07:26:31Z</dcterms:created>
  <dcterms:modified xsi:type="dcterms:W3CDTF">2010-08-11T09:32:47Z</dcterms:modified>
  <cp:category/>
  <cp:version/>
  <cp:contentType/>
  <cp:contentStatus/>
</cp:coreProperties>
</file>