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80" yWindow="-60" windowWidth="9615" windowHeight="12000" tabRatio="808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6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Macroeconom!$A$1:$I$43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alcChain.xml><?xml version="1.0" encoding="utf-8"?>
<calcChain xmlns="http://schemas.openxmlformats.org/spreadsheetml/2006/main">
  <c r="H59" i="2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I58"/>
  <c r="H58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I39"/>
  <c r="H39"/>
  <c r="H9"/>
  <c r="H10"/>
  <c r="H23"/>
  <c r="H33"/>
  <c r="H25"/>
  <c r="H24"/>
  <c r="G32" i="7"/>
  <c r="H32"/>
  <c r="H24"/>
  <c r="H23"/>
  <c r="H22"/>
  <c r="H21"/>
  <c r="H20"/>
  <c r="H19"/>
  <c r="H18"/>
  <c r="H17"/>
  <c r="H16"/>
  <c r="H14"/>
  <c r="G14"/>
  <c r="H9"/>
  <c r="H8"/>
  <c r="H7"/>
  <c r="H6"/>
  <c r="H5"/>
  <c r="H4"/>
  <c r="G24"/>
  <c r="G22"/>
  <c r="G17"/>
  <c r="G9"/>
  <c r="G8"/>
  <c r="G7"/>
  <c r="G6"/>
  <c r="G5"/>
  <c r="G4"/>
  <c r="H44" i="6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G44"/>
  <c r="G43"/>
  <c r="G41"/>
  <c r="G40"/>
  <c r="G39"/>
  <c r="G38"/>
  <c r="G36"/>
  <c r="G35"/>
  <c r="G34"/>
  <c r="G33"/>
  <c r="G31"/>
  <c r="G30"/>
  <c r="G29"/>
  <c r="G28"/>
  <c r="G26"/>
  <c r="G25"/>
  <c r="G18"/>
  <c r="H18"/>
  <c r="G17"/>
  <c r="G14"/>
  <c r="H13"/>
  <c r="G13"/>
  <c r="G12"/>
  <c r="H12"/>
  <c r="G10"/>
  <c r="H10"/>
  <c r="G5"/>
  <c r="H5"/>
  <c r="G6"/>
  <c r="H6"/>
  <c r="G7"/>
  <c r="H7"/>
  <c r="G8"/>
  <c r="H8"/>
  <c r="G9"/>
  <c r="H9"/>
  <c r="G11"/>
  <c r="H11"/>
  <c r="H14"/>
  <c r="G15"/>
  <c r="H15"/>
  <c r="G16"/>
  <c r="H16"/>
  <c r="H17"/>
  <c r="G19"/>
  <c r="H19"/>
  <c r="H4"/>
  <c r="G4"/>
  <c r="H47" i="1"/>
  <c r="H48"/>
  <c r="H46"/>
  <c r="H45"/>
  <c r="H44"/>
  <c r="H43"/>
  <c r="H42"/>
  <c r="H41"/>
  <c r="H40"/>
  <c r="H39"/>
  <c r="H38"/>
  <c r="H37"/>
  <c r="H36"/>
  <c r="H35"/>
  <c r="H34"/>
  <c r="H33"/>
  <c r="G48"/>
  <c r="G46"/>
  <c r="G45"/>
  <c r="G44"/>
  <c r="G42"/>
  <c r="G41"/>
  <c r="G40"/>
  <c r="G38"/>
  <c r="G37"/>
  <c r="G36"/>
  <c r="G34"/>
  <c r="G33"/>
  <c r="H27"/>
  <c r="H26"/>
  <c r="H25"/>
  <c r="H20"/>
  <c r="H19"/>
  <c r="H18"/>
  <c r="H13"/>
  <c r="G27"/>
  <c r="G26"/>
  <c r="G20"/>
  <c r="G19"/>
  <c r="G13"/>
  <c r="H7"/>
  <c r="H6"/>
  <c r="H5"/>
  <c r="H4"/>
  <c r="G7"/>
  <c r="G6"/>
  <c r="G5"/>
  <c r="G4"/>
  <c r="H36" i="3"/>
  <c r="I36"/>
  <c r="H37"/>
  <c r="I37"/>
  <c r="H39"/>
  <c r="I39"/>
  <c r="H40"/>
  <c r="I40"/>
  <c r="H41"/>
  <c r="I41"/>
  <c r="H42"/>
  <c r="I42"/>
  <c r="I35"/>
  <c r="H35"/>
  <c r="H21"/>
  <c r="I21"/>
  <c r="H22"/>
  <c r="I22"/>
  <c r="I20"/>
  <c r="H20"/>
  <c r="H15" i="2"/>
  <c r="H19"/>
  <c r="H22"/>
  <c r="H21"/>
  <c r="H20"/>
  <c r="H18"/>
  <c r="H17"/>
  <c r="H8"/>
  <c r="H7"/>
  <c r="H6"/>
  <c r="H5"/>
  <c r="H4"/>
  <c r="G4"/>
  <c r="G33"/>
  <c r="G25"/>
  <c r="G23"/>
  <c r="G18"/>
  <c r="G15"/>
  <c r="G10"/>
  <c r="G9"/>
  <c r="G8"/>
  <c r="G7"/>
  <c r="G6"/>
  <c r="G5"/>
  <c r="H15" i="3" l="1"/>
  <c r="I15"/>
  <c r="I14"/>
  <c r="H14"/>
  <c r="H30"/>
  <c r="I30"/>
  <c r="G15"/>
  <c r="F15"/>
  <c r="E15"/>
  <c r="D15"/>
  <c r="G14"/>
  <c r="F14"/>
  <c r="E14"/>
  <c r="D14"/>
  <c r="D35" i="6" l="1"/>
  <c r="D30"/>
  <c r="D25"/>
  <c r="F35"/>
  <c r="F30"/>
  <c r="F25"/>
  <c r="D12"/>
  <c r="D8"/>
  <c r="D4"/>
  <c r="F12"/>
  <c r="F8"/>
  <c r="F4"/>
  <c r="F41" i="1"/>
  <c r="F37"/>
  <c r="F33"/>
  <c r="D13"/>
  <c r="F13"/>
  <c r="E4" i="2" l="1"/>
  <c r="E13" i="1"/>
  <c r="C14" i="3" l="1"/>
  <c r="B4" i="1" l="1"/>
  <c r="B5"/>
</calcChain>
</file>

<file path=xl/comments1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color indexed="81"/>
            <rFont val="Tahoma"/>
            <family val="2"/>
            <charset val="204"/>
          </rPr>
          <t>Your User Name:</t>
        </r>
        <r>
          <rPr>
            <sz val="8"/>
            <color indexed="81"/>
            <rFont val="Tahoma"/>
            <family val="2"/>
            <charset val="204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<sst xmlns="http://schemas.openxmlformats.org/spreadsheetml/2006/main" count="747" uniqueCount="117">
  <si>
    <t>-</t>
  </si>
  <si>
    <t>2015</t>
  </si>
  <si>
    <t>2016</t>
  </si>
  <si>
    <t>Monthly Press-Release of the NBKR</t>
  </si>
  <si>
    <t>June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</si>
  <si>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</si>
  <si>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</si>
  <si>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</si>
  <si>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</si>
  <si>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</si>
  <si>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</si>
  <si>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</si>
  <si>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</si>
  <si>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</si>
  <si>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</si>
  <si>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</si>
  <si>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</si>
  <si>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</si>
  <si>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</si>
  <si>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</si>
  <si>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May 2017</t>
  </si>
  <si>
    <t>June 2016</t>
  </si>
  <si>
    <t>May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</si>
  <si>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</si>
  <si>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</si>
  <si>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</si>
  <si>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</si>
  <si>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</si>
  <si>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</si>
  <si>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</si>
  <si>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</si>
  <si>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</si>
  <si>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</si>
  <si>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</si>
  <si>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</si>
  <si>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</si>
  <si>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</si>
  <si>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</si>
  <si>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</si>
  <si>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</si>
  <si>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</si>
  <si>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</si>
  <si>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</si>
  <si>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</si>
  <si>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</si>
  <si>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</si>
  <si>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</si>
  <si>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</si>
  <si>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</si>
  <si>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</si>
  <si>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</si>
  <si>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</si>
  <si>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Jan-June 2016</t>
  </si>
  <si>
    <t>Jan-June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</si>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</sst>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18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color rgb="FFFF0000"/>
      <name val="Arial Cyr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sz val="10"/>
      <color indexed="20"/>
      <name val="Arial Cyr"/>
    </font>
    <font>
      <sz val="8"/>
      <color theme="1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27" fillId="0" borderId="0"/>
    <xf numFmtId="0" fontId="14" fillId="0" borderId="0"/>
    <xf numFmtId="9" fontId="7" fillId="0" borderId="0" applyFont="0" applyFill="0" applyBorder="0" applyAlignment="0" applyProtection="0"/>
    <xf numFmtId="0" fontId="28" fillId="0" borderId="0"/>
    <xf numFmtId="0" fontId="15" fillId="0" borderId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5" applyNumberFormat="0" applyAlignment="0" applyProtection="0"/>
    <xf numFmtId="0" fontId="37" fillId="6" borderId="6" applyNumberFormat="0" applyAlignment="0" applyProtection="0"/>
    <xf numFmtId="0" fontId="38" fillId="6" borderId="5" applyNumberFormat="0" applyAlignment="0" applyProtection="0"/>
    <xf numFmtId="0" fontId="39" fillId="0" borderId="7" applyNumberFormat="0" applyFill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5" fillId="0" borderId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4" fillId="0" borderId="0"/>
    <xf numFmtId="0" fontId="3" fillId="0" borderId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" fillId="0" borderId="0"/>
    <xf numFmtId="0" fontId="1" fillId="0" borderId="0"/>
  </cellStyleXfs>
  <cellXfs count="211">
    <xf numFmtId="0" fontId="0" fillId="0" borderId="0" xfId="0"/>
    <xf numFmtId="0" fontId="9" fillId="0" borderId="0" xfId="0" applyFont="1"/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8" fontId="8" fillId="0" borderId="0" xfId="0" applyNumberFormat="1" applyFont="1" applyFill="1"/>
    <xf numFmtId="0" fontId="12" fillId="0" borderId="0" xfId="0" applyFont="1"/>
    <xf numFmtId="10" fontId="12" fillId="0" borderId="0" xfId="0" applyNumberFormat="1" applyFont="1" applyFill="1" applyBorder="1" applyAlignment="1">
      <alignment vertical="center"/>
    </xf>
    <xf numFmtId="0" fontId="16" fillId="0" borderId="0" xfId="2" applyFont="1" applyFill="1" applyAlignment="1">
      <alignment horizontal="center" vertical="top"/>
    </xf>
    <xf numFmtId="0" fontId="17" fillId="0" borderId="0" xfId="2" applyFont="1"/>
    <xf numFmtId="0" fontId="18" fillId="0" borderId="0" xfId="2" applyFont="1"/>
    <xf numFmtId="0" fontId="18" fillId="0" borderId="0" xfId="2" applyFont="1" applyFill="1"/>
    <xf numFmtId="0" fontId="17" fillId="0" borderId="0" xfId="2" applyFont="1" applyBorder="1" applyAlignment="1">
      <alignment shrinkToFit="1"/>
    </xf>
    <xf numFmtId="0" fontId="19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17" fillId="0" borderId="0" xfId="2" applyFont="1" applyFill="1"/>
    <xf numFmtId="170" fontId="17" fillId="0" borderId="0" xfId="3" applyNumberFormat="1" applyFont="1" applyFill="1"/>
    <xf numFmtId="0" fontId="17" fillId="0" borderId="0" xfId="2" applyFont="1" applyFill="1" applyBorder="1"/>
    <xf numFmtId="167" fontId="8" fillId="0" borderId="0" xfId="0" applyNumberFormat="1" applyFont="1" applyFill="1" applyAlignment="1">
      <alignment horizontal="right"/>
    </xf>
    <xf numFmtId="0" fontId="13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 indent="1"/>
    </xf>
    <xf numFmtId="166" fontId="8" fillId="0" borderId="0" xfId="0" applyNumberFormat="1" applyFont="1" applyFill="1" applyAlignment="1">
      <alignment horizontal="right" vertical="center"/>
    </xf>
    <xf numFmtId="0" fontId="24" fillId="0" borderId="0" xfId="2" applyFont="1" applyFill="1" applyBorder="1" applyAlignment="1"/>
    <xf numFmtId="0" fontId="23" fillId="0" borderId="0" xfId="2" applyFont="1" applyAlignment="1"/>
    <xf numFmtId="0" fontId="23" fillId="0" borderId="0" xfId="2" applyFont="1" applyBorder="1" applyAlignment="1"/>
    <xf numFmtId="0" fontId="21" fillId="0" borderId="0" xfId="2" applyFont="1" applyFill="1" applyBorder="1" applyAlignment="1">
      <alignment horizontal="left" shrinkToFit="1"/>
    </xf>
    <xf numFmtId="164" fontId="21" fillId="0" borderId="0" xfId="2" applyNumberFormat="1" applyFont="1" applyFill="1" applyAlignment="1"/>
    <xf numFmtId="164" fontId="21" fillId="0" borderId="0" xfId="2" applyNumberFormat="1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/>
    </xf>
    <xf numFmtId="0" fontId="23" fillId="0" borderId="0" xfId="2" applyFont="1" applyAlignment="1">
      <alignment horizontal="center"/>
    </xf>
    <xf numFmtId="167" fontId="26" fillId="0" borderId="0" xfId="0" applyNumberFormat="1" applyFont="1" applyFill="1" applyAlignment="1">
      <alignment horizontal="right"/>
    </xf>
    <xf numFmtId="0" fontId="22" fillId="0" borderId="0" xfId="2" applyFont="1" applyAlignment="1">
      <alignment horizontal="center"/>
    </xf>
    <xf numFmtId="0" fontId="17" fillId="0" borderId="1" xfId="2" applyFont="1" applyFill="1" applyBorder="1"/>
    <xf numFmtId="17" fontId="10" fillId="0" borderId="1" xfId="0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indent="2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2"/>
    </xf>
    <xf numFmtId="2" fontId="8" fillId="0" borderId="0" xfId="0" applyNumberFormat="1" applyFont="1"/>
    <xf numFmtId="167" fontId="11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9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 applyAlignment="1">
      <alignment horizontal="right"/>
    </xf>
    <xf numFmtId="49" fontId="22" fillId="0" borderId="0" xfId="2" applyNumberFormat="1" applyFont="1" applyAlignment="1">
      <alignment horizontal="center"/>
    </xf>
    <xf numFmtId="169" fontId="17" fillId="0" borderId="0" xfId="2" applyNumberFormat="1" applyFont="1" applyFill="1"/>
    <xf numFmtId="2" fontId="17" fillId="0" borderId="0" xfId="2" applyNumberFormat="1" applyFont="1" applyFill="1"/>
    <xf numFmtId="177" fontId="8" fillId="0" borderId="0" xfId="0" applyNumberFormat="1" applyFont="1"/>
    <xf numFmtId="0" fontId="17" fillId="0" borderId="0" xfId="2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173" fontId="17" fillId="0" borderId="0" xfId="2" applyNumberFormat="1" applyFont="1"/>
    <xf numFmtId="165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vertical="center"/>
    </xf>
    <xf numFmtId="171" fontId="12" fillId="0" borderId="0" xfId="0" applyNumberFormat="1" applyFont="1" applyFill="1" applyAlignment="1">
      <alignment horizontal="right" vertical="center"/>
    </xf>
    <xf numFmtId="165" fontId="17" fillId="0" borderId="0" xfId="2" applyNumberFormat="1" applyFont="1"/>
    <xf numFmtId="169" fontId="18" fillId="0" borderId="0" xfId="2" applyNumberFormat="1" applyFont="1" applyFill="1"/>
    <xf numFmtId="2" fontId="8" fillId="0" borderId="0" xfId="0" applyNumberFormat="1" applyFont="1" applyFill="1" applyAlignment="1">
      <alignment horizontal="right"/>
    </xf>
    <xf numFmtId="166" fontId="8" fillId="0" borderId="0" xfId="0" applyNumberFormat="1" applyFont="1"/>
    <xf numFmtId="164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75" fontId="8" fillId="0" borderId="0" xfId="0" applyNumberFormat="1" applyFont="1"/>
    <xf numFmtId="0" fontId="22" fillId="0" borderId="0" xfId="2" applyFont="1" applyAlignment="1"/>
    <xf numFmtId="49" fontId="22" fillId="0" borderId="0" xfId="2" applyNumberFormat="1" applyFont="1" applyAlignment="1"/>
    <xf numFmtId="0" fontId="8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left"/>
    </xf>
    <xf numFmtId="165" fontId="0" fillId="0" borderId="0" xfId="0" applyNumberFormat="1"/>
    <xf numFmtId="166" fontId="8" fillId="0" borderId="0" xfId="0" applyNumberFormat="1" applyFont="1" applyAlignment="1">
      <alignment horizontal="right"/>
    </xf>
    <xf numFmtId="165" fontId="6" fillId="0" borderId="0" xfId="46" applyNumberFormat="1"/>
    <xf numFmtId="0" fontId="25" fillId="0" borderId="0" xfId="48" applyFont="1"/>
    <xf numFmtId="0" fontId="9" fillId="0" borderId="0" xfId="48" applyFont="1"/>
    <xf numFmtId="0" fontId="7" fillId="0" borderId="0" xfId="48"/>
    <xf numFmtId="0" fontId="12" fillId="0" borderId="0" xfId="48" applyFont="1" applyAlignment="1">
      <alignment horizontal="left"/>
    </xf>
    <xf numFmtId="0" fontId="8" fillId="0" borderId="0" xfId="48" applyFont="1" applyFill="1" applyBorder="1" applyAlignment="1">
      <alignment horizontal="left"/>
    </xf>
    <xf numFmtId="0" fontId="8" fillId="0" borderId="0" xfId="48" applyFont="1" applyAlignment="1">
      <alignment horizontal="left"/>
    </xf>
    <xf numFmtId="0" fontId="10" fillId="0" borderId="0" xfId="48" applyFont="1" applyBorder="1" applyAlignment="1">
      <alignment horizontal="left" vertical="center" wrapText="1"/>
    </xf>
    <xf numFmtId="164" fontId="10" fillId="0" borderId="0" xfId="48" applyNumberFormat="1" applyFont="1" applyFill="1" applyAlignment="1">
      <alignment horizontal="right" vertical="center"/>
    </xf>
    <xf numFmtId="0" fontId="8" fillId="0" borderId="0" xfId="48" applyFont="1" applyAlignment="1">
      <alignment horizontal="left" indent="2"/>
    </xf>
    <xf numFmtId="164" fontId="8" fillId="0" borderId="0" xfId="48" applyNumberFormat="1" applyFont="1" applyFill="1" applyAlignment="1">
      <alignment horizontal="right" vertical="center"/>
    </xf>
    <xf numFmtId="0" fontId="10" fillId="0" borderId="0" xfId="48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10" fillId="0" borderId="0" xfId="48" applyNumberFormat="1" applyFont="1" applyFill="1" applyAlignment="1">
      <alignment horizontal="right" vertical="center"/>
    </xf>
    <xf numFmtId="4" fontId="8" fillId="0" borderId="0" xfId="48" applyNumberFormat="1" applyFont="1" applyFill="1" applyAlignment="1">
      <alignment horizontal="right" vertical="center"/>
    </xf>
    <xf numFmtId="173" fontId="17" fillId="0" borderId="0" xfId="2" applyNumberFormat="1" applyFont="1" applyFill="1"/>
    <xf numFmtId="172" fontId="18" fillId="0" borderId="0" xfId="2" applyNumberFormat="1" applyFont="1" applyFill="1"/>
    <xf numFmtId="0" fontId="22" fillId="0" borderId="0" xfId="2" applyFont="1" applyAlignment="1">
      <alignment horizontal="center"/>
    </xf>
    <xf numFmtId="173" fontId="13" fillId="0" borderId="0" xfId="0" applyNumberFormat="1" applyFont="1" applyFill="1" applyBorder="1" applyAlignment="1">
      <alignment horizontal="left" vertical="center" wrapText="1"/>
    </xf>
    <xf numFmtId="164" fontId="13" fillId="0" borderId="0" xfId="2" applyNumberFormat="1" applyFont="1" applyFill="1" applyBorder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167" fontId="49" fillId="0" borderId="0" xfId="0" applyNumberFormat="1" applyFont="1" applyFill="1" applyAlignment="1">
      <alignment horizontal="right" vertical="center"/>
    </xf>
    <xf numFmtId="0" fontId="48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48" fillId="0" borderId="1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0" fontId="21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2" fontId="2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/>
    </xf>
    <xf numFmtId="174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10" fontId="49" fillId="0" borderId="0" xfId="0" applyNumberFormat="1" applyFont="1" applyFill="1" applyBorder="1" applyAlignment="1">
      <alignment vertical="center"/>
    </xf>
    <xf numFmtId="164" fontId="11" fillId="0" borderId="0" xfId="48" applyNumberFormat="1" applyFont="1" applyFill="1" applyAlignment="1">
      <alignment horizontal="right" vertical="center"/>
    </xf>
    <xf numFmtId="164" fontId="50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left"/>
    </xf>
    <xf numFmtId="167" fontId="48" fillId="0" borderId="0" xfId="0" applyNumberFormat="1" applyFont="1" applyFill="1" applyAlignment="1">
      <alignment horizontal="right" vertical="center"/>
    </xf>
    <xf numFmtId="167" fontId="13" fillId="0" borderId="0" xfId="0" applyNumberFormat="1" applyFont="1" applyFill="1" applyAlignment="1">
      <alignment horizontal="right" vertical="center"/>
    </xf>
    <xf numFmtId="167" fontId="49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Alignment="1">
      <alignment horizontal="left"/>
    </xf>
    <xf numFmtId="164" fontId="11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0" fontId="24" fillId="0" borderId="0" xfId="0" applyFont="1" applyFill="1"/>
    <xf numFmtId="0" fontId="51" fillId="0" borderId="0" xfId="0" applyFont="1" applyFill="1"/>
    <xf numFmtId="0" fontId="13" fillId="0" borderId="0" xfId="0" applyFont="1" applyFill="1"/>
    <xf numFmtId="0" fontId="23" fillId="0" borderId="0" xfId="0" applyFont="1" applyFill="1"/>
    <xf numFmtId="0" fontId="21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7" fontId="48" fillId="0" borderId="1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>
      <alignment horizontal="right" vertical="center"/>
    </xf>
    <xf numFmtId="16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/>
    <xf numFmtId="0" fontId="48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 vertical="center"/>
    </xf>
    <xf numFmtId="172" fontId="13" fillId="0" borderId="0" xfId="0" applyNumberFormat="1" applyFont="1" applyFill="1" applyAlignment="1">
      <alignment horizontal="right"/>
    </xf>
    <xf numFmtId="164" fontId="49" fillId="0" borderId="0" xfId="0" applyNumberFormat="1" applyFont="1" applyFill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/>
    <xf numFmtId="172" fontId="48" fillId="0" borderId="0" xfId="0" applyNumberFormat="1" applyFont="1" applyFill="1" applyAlignment="1">
      <alignment horizontal="right" vertical="center"/>
    </xf>
    <xf numFmtId="167" fontId="48" fillId="0" borderId="0" xfId="0" applyNumberFormat="1" applyFont="1" applyFill="1" applyBorder="1" applyAlignment="1">
      <alignment horizontal="right" vertical="center"/>
    </xf>
    <xf numFmtId="0" fontId="51" fillId="0" borderId="0" xfId="0" applyFont="1"/>
    <xf numFmtId="0" fontId="13" fillId="0" borderId="0" xfId="0" applyFont="1"/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" fontId="13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167" fontId="48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 vertical="center" wrapText="1" indent="1"/>
    </xf>
    <xf numFmtId="167" fontId="13" fillId="0" borderId="0" xfId="0" applyNumberFormat="1" applyFont="1" applyFill="1" applyAlignment="1">
      <alignment vertical="center"/>
    </xf>
    <xf numFmtId="167" fontId="13" fillId="0" borderId="0" xfId="0" applyNumberFormat="1" applyFont="1" applyFill="1"/>
    <xf numFmtId="0" fontId="13" fillId="0" borderId="0" xfId="0" applyFont="1" applyBorder="1" applyAlignment="1">
      <alignment horizontal="left" vertical="center" wrapText="1" indent="3"/>
    </xf>
    <xf numFmtId="167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167" fontId="49" fillId="0" borderId="0" xfId="0" applyNumberFormat="1" applyFont="1" applyFill="1" applyBorder="1" applyAlignment="1">
      <alignment horizontal="right" vertical="center" wrapText="1"/>
    </xf>
    <xf numFmtId="167" fontId="49" fillId="0" borderId="0" xfId="0" applyNumberFormat="1" applyFont="1" applyFill="1" applyAlignment="1">
      <alignment horizontal="left" vertical="center"/>
    </xf>
    <xf numFmtId="167" fontId="21" fillId="0" borderId="0" xfId="0" applyNumberFormat="1" applyFont="1" applyFill="1" applyAlignment="1">
      <alignment horizontal="left" vertical="center"/>
    </xf>
    <xf numFmtId="167" fontId="21" fillId="0" borderId="0" xfId="0" applyNumberFormat="1" applyFont="1" applyAlignment="1">
      <alignment horizontal="left" vertical="center"/>
    </xf>
    <xf numFmtId="166" fontId="13" fillId="0" borderId="0" xfId="0" applyNumberFormat="1" applyFont="1" applyFill="1" applyAlignment="1">
      <alignment horizontal="right" vertical="center"/>
    </xf>
    <xf numFmtId="166" fontId="21" fillId="0" borderId="0" xfId="0" applyNumberFormat="1" applyFont="1" applyFill="1" applyAlignment="1">
      <alignment horizontal="left" vertical="center"/>
    </xf>
    <xf numFmtId="166" fontId="21" fillId="0" borderId="0" xfId="0" applyNumberFormat="1" applyFont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 wrapText="1"/>
    </xf>
    <xf numFmtId="0" fontId="21" fillId="0" borderId="0" xfId="0" applyFont="1"/>
    <xf numFmtId="43" fontId="13" fillId="0" borderId="0" xfId="0" applyNumberFormat="1" applyFont="1"/>
    <xf numFmtId="4" fontId="52" fillId="0" borderId="0" xfId="1" applyNumberFormat="1" applyFont="1" applyBorder="1"/>
    <xf numFmtId="164" fontId="13" fillId="0" borderId="0" xfId="0" applyNumberFormat="1" applyFont="1" applyFill="1"/>
    <xf numFmtId="4" fontId="48" fillId="0" borderId="0" xfId="0" applyNumberFormat="1" applyFont="1" applyFill="1" applyAlignment="1">
      <alignment horizontal="right" vertical="center"/>
    </xf>
    <xf numFmtId="2" fontId="13" fillId="0" borderId="0" xfId="0" applyNumberFormat="1" applyFont="1" applyFill="1"/>
    <xf numFmtId="4" fontId="13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/>
    <xf numFmtId="167" fontId="49" fillId="0" borderId="0" xfId="0" applyNumberFormat="1" applyFont="1" applyFill="1" applyAlignment="1">
      <alignment horizontal="right"/>
    </xf>
    <xf numFmtId="167" fontId="5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4" fontId="55" fillId="0" borderId="0" xfId="0" applyNumberFormat="1" applyFont="1" applyFill="1" applyAlignment="1">
      <alignment horizontal="right" vertical="center"/>
    </xf>
    <xf numFmtId="164" fontId="54" fillId="0" borderId="0" xfId="0" applyNumberFormat="1" applyFont="1" applyAlignment="1">
      <alignment horizontal="right"/>
    </xf>
    <xf numFmtId="0" fontId="22" fillId="0" borderId="0" xfId="2" applyFont="1" applyAlignment="1">
      <alignment horizontal="center"/>
    </xf>
    <xf numFmtId="49" fontId="22" fillId="0" borderId="0" xfId="2" applyNumberFormat="1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indent="4"/>
    </xf>
    <xf numFmtId="0" fontId="25" fillId="0" borderId="0" xfId="48" applyFont="1" applyFill="1"/>
    <xf numFmtId="0" fontId="12" fillId="0" borderId="0" xfId="48" applyFont="1" applyFill="1" applyAlignment="1">
      <alignment horizontal="left"/>
    </xf>
  </cellXfs>
  <cellStyles count="68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10" xfId="66"/>
    <cellStyle name="Обычный 11" xfId="67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 8" xfId="62"/>
    <cellStyle name="Обычный 9" xfId="63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Финансовый 3 2" xfId="64"/>
    <cellStyle name="Финансовый 4" xfId="65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414"/>
          <c:y val="0.3571428571428698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6577152"/>
        <c:axId val="86579456"/>
      </c:barChart>
      <c:lineChart>
        <c:grouping val="standard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6577152"/>
        <c:axId val="86579456"/>
      </c:lineChart>
      <c:catAx>
        <c:axId val="86577152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579456"/>
        <c:crosses val="autoZero"/>
        <c:auto val="1"/>
        <c:lblAlgn val="ctr"/>
        <c:lblOffset val="100"/>
        <c:tickLblSkip val="1"/>
        <c:tickMarkSkip val="1"/>
      </c:catAx>
      <c:valAx>
        <c:axId val="86579456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577152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414"/>
          <c:y val="0.3571428571428698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157863936"/>
        <c:axId val="157866240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157863936"/>
        <c:axId val="157866240"/>
      </c:lineChart>
      <c:catAx>
        <c:axId val="157863936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7866240"/>
        <c:crosses val="autoZero"/>
        <c:auto val="1"/>
        <c:lblAlgn val="ctr"/>
        <c:lblOffset val="100"/>
        <c:tickLblSkip val="1"/>
        <c:tickMarkSkip val="1"/>
      </c:catAx>
      <c:valAx>
        <c:axId val="157866240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7863936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179496448"/>
        <c:axId val="179497984"/>
      </c:lineChart>
      <c:catAx>
        <c:axId val="179496448"/>
        <c:scaling>
          <c:orientation val="minMax"/>
        </c:scaling>
        <c:axPos val="b"/>
        <c:numFmt formatCode="d\ 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9497984"/>
        <c:crosses val="autoZero"/>
        <c:lblAlgn val="ctr"/>
        <c:lblOffset val="100"/>
        <c:tickLblSkip val="1"/>
        <c:tickMarkSkip val="1"/>
      </c:catAx>
      <c:valAx>
        <c:axId val="179497984"/>
        <c:scaling>
          <c:orientation val="minMax"/>
          <c:max val="20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9496448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axId val="67686784"/>
        <c:axId val="67688320"/>
      </c:barChart>
      <c:lineChart>
        <c:grouping val="standard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</c:ser>
        <c:marker val="1"/>
        <c:axId val="67796992"/>
        <c:axId val="67798528"/>
      </c:lineChart>
      <c:catAx>
        <c:axId val="67686784"/>
        <c:scaling>
          <c:orientation val="minMax"/>
        </c:scaling>
        <c:axPos val="b"/>
        <c:numFmt formatCode="dd/mm/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7688320"/>
        <c:crosses val="autoZero"/>
        <c:lblAlgn val="ctr"/>
        <c:lblOffset val="100"/>
        <c:tickLblSkip val="5"/>
        <c:tickMarkSkip val="1"/>
      </c:catAx>
      <c:valAx>
        <c:axId val="67688320"/>
        <c:scaling>
          <c:orientation val="minMax"/>
          <c:max val="10000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7686784"/>
        <c:crosses val="autoZero"/>
        <c:crossBetween val="between"/>
        <c:majorUnit val="2000"/>
        <c:minorUnit val="100"/>
      </c:valAx>
      <c:catAx>
        <c:axId val="67796992"/>
        <c:scaling>
          <c:orientation val="minMax"/>
        </c:scaling>
        <c:delete val="1"/>
        <c:axPos val="b"/>
        <c:numFmt formatCode="General" sourceLinked="1"/>
        <c:tickLblPos val="none"/>
        <c:crossAx val="67798528"/>
        <c:crossesAt val="39"/>
        <c:lblAlgn val="ctr"/>
        <c:lblOffset val="100"/>
      </c:catAx>
      <c:valAx>
        <c:axId val="67798528"/>
        <c:scaling>
          <c:orientation val="minMax"/>
          <c:max val="1000"/>
          <c:min val="-200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7796992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68375680"/>
        <c:axId val="68377216"/>
      </c:barChart>
      <c:lineChart>
        <c:grouping val="standard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68375680"/>
        <c:axId val="68377216"/>
      </c:lineChart>
      <c:lineChart>
        <c:grouping val="standard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8391680"/>
        <c:axId val="68393216"/>
      </c:lineChart>
      <c:catAx>
        <c:axId val="68375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8377216"/>
        <c:crosses val="autoZero"/>
        <c:lblAlgn val="ctr"/>
        <c:lblOffset val="100"/>
        <c:tickLblSkip val="1"/>
        <c:tickMarkSkip val="1"/>
      </c:catAx>
      <c:valAx>
        <c:axId val="68377216"/>
        <c:scaling>
          <c:orientation val="minMax"/>
          <c:max val="40"/>
          <c:min val="3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8375680"/>
        <c:crosses val="autoZero"/>
        <c:crossBetween val="between"/>
        <c:majorUnit val="1"/>
      </c:valAx>
      <c:catAx>
        <c:axId val="68391680"/>
        <c:scaling>
          <c:orientation val="minMax"/>
        </c:scaling>
        <c:delete val="1"/>
        <c:axPos val="b"/>
        <c:tickLblPos val="none"/>
        <c:crossAx val="68393216"/>
        <c:crosses val="autoZero"/>
        <c:lblAlgn val="ctr"/>
        <c:lblOffset val="100"/>
      </c:catAx>
      <c:valAx>
        <c:axId val="68393216"/>
        <c:scaling>
          <c:orientation val="minMax"/>
          <c:max val="40"/>
          <c:min val="34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8391680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414"/>
          <c:y val="0.3571428571428698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68412928"/>
        <c:axId val="68414464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68412928"/>
        <c:axId val="68414464"/>
      </c:lineChart>
      <c:catAx>
        <c:axId val="68412928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8414464"/>
        <c:crosses val="autoZero"/>
        <c:auto val="1"/>
        <c:lblAlgn val="ctr"/>
        <c:lblOffset val="100"/>
        <c:tickLblSkip val="1"/>
        <c:tickMarkSkip val="1"/>
      </c:catAx>
      <c:valAx>
        <c:axId val="68414464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8412928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50"/>
  <sheetViews>
    <sheetView tabSelected="1" workbookViewId="0">
      <pane xSplit="1" ySplit="2" topLeftCell="B3" activePane="bottomRight" state="frozen"/>
      <selection activeCell="L66" sqref="L66"/>
      <selection pane="topRight" activeCell="L66" sqref="L66"/>
      <selection pane="bottomLeft" activeCell="L66" sqref="L66"/>
      <selection pane="bottomRight" sqref="A1:I1"/>
    </sheetView>
  </sheetViews>
  <sheetFormatPr defaultColWidth="8" defaultRowHeight="15"/>
  <cols>
    <col min="1" max="1" width="33.140625" style="12" customWidth="1"/>
    <col min="2" max="5" width="10.7109375" style="12" customWidth="1"/>
    <col min="6" max="8" width="10.7109375" style="13" customWidth="1"/>
    <col min="9" max="9" width="10.7109375" style="14" customWidth="1"/>
    <col min="10" max="20" width="10.7109375" style="12" customWidth="1"/>
    <col min="21" max="24" width="9.7109375" style="12" customWidth="1"/>
    <col min="25" max="26" width="8.42578125" style="12" bestFit="1" customWidth="1"/>
    <col min="27" max="16384" width="8" style="12"/>
  </cols>
  <sheetData>
    <row r="1" spans="1:24" ht="15.75">
      <c r="A1" s="205" t="s">
        <v>3</v>
      </c>
      <c r="B1" s="205"/>
      <c r="C1" s="205"/>
      <c r="D1" s="205"/>
      <c r="E1" s="205"/>
      <c r="F1" s="205"/>
      <c r="G1" s="205"/>
      <c r="H1" s="205"/>
      <c r="I1" s="205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06" t="s">
        <v>4</v>
      </c>
      <c r="B2" s="206"/>
      <c r="C2" s="206"/>
      <c r="D2" s="206"/>
      <c r="E2" s="206"/>
      <c r="F2" s="206"/>
      <c r="G2" s="206"/>
      <c r="H2" s="206"/>
      <c r="I2" s="206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24" ht="15" customHeight="1">
      <c r="A4" s="31" t="s">
        <v>5</v>
      </c>
      <c r="B4" s="11"/>
      <c r="C4" s="11"/>
      <c r="D4" s="11"/>
    </row>
    <row r="5" spans="1:24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24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20</v>
      </c>
      <c r="I6" s="39" t="s">
        <v>4</v>
      </c>
    </row>
    <row r="7" spans="1:24" ht="26.25" customHeight="1">
      <c r="A7" s="22" t="s">
        <v>7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18"/>
    </row>
    <row r="8" spans="1:24" ht="26.25" customHeight="1">
      <c r="A8" s="22" t="s">
        <v>8</v>
      </c>
      <c r="B8" s="201">
        <v>103.35191559523442</v>
      </c>
      <c r="C8" s="202">
        <v>99.497442589856391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18"/>
    </row>
    <row r="9" spans="1:24" ht="26.25" customHeight="1">
      <c r="A9" s="22" t="s">
        <v>9</v>
      </c>
      <c r="B9" s="198" t="s">
        <v>0</v>
      </c>
      <c r="C9" s="198" t="s">
        <v>0</v>
      </c>
      <c r="D9" s="201">
        <v>100.9758228216086</v>
      </c>
      <c r="E9" s="201">
        <v>100.55626914435479</v>
      </c>
      <c r="F9" s="201">
        <v>100.53561346452049</v>
      </c>
      <c r="G9" s="201">
        <v>100.14450036159663</v>
      </c>
      <c r="H9" s="201">
        <v>100.14453405234356</v>
      </c>
      <c r="I9" s="201">
        <v>100.37504550028726</v>
      </c>
      <c r="J9" s="18"/>
      <c r="K9" s="18"/>
      <c r="L9" s="18"/>
      <c r="M9" s="18"/>
    </row>
    <row r="10" spans="1:24" ht="26.25" customHeight="1">
      <c r="A10" s="22" t="s">
        <v>10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8"/>
      <c r="K10" s="18"/>
      <c r="L10" s="18"/>
      <c r="M10" s="18"/>
    </row>
    <row r="11" spans="1:24" ht="26.25" customHeight="1">
      <c r="A11" s="22" t="s">
        <v>11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8"/>
      <c r="K11" s="18"/>
    </row>
    <row r="12" spans="1:24" ht="26.25" customHeight="1">
      <c r="A12" s="22" t="s">
        <v>12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8"/>
      <c r="K12" s="18"/>
    </row>
    <row r="13" spans="1:24" ht="26.25" customHeight="1">
      <c r="A13" s="22" t="s">
        <v>13</v>
      </c>
      <c r="B13" s="62">
        <v>75.899299999999997</v>
      </c>
      <c r="C13" s="62">
        <v>69.230099999999993</v>
      </c>
      <c r="D13" s="62">
        <v>69.133799999999994</v>
      </c>
      <c r="E13" s="62">
        <v>69.129800000000003</v>
      </c>
      <c r="F13" s="62">
        <v>68.606899999999996</v>
      </c>
      <c r="G13" s="62">
        <v>67.5</v>
      </c>
      <c r="H13" s="62">
        <v>68.049199999999999</v>
      </c>
      <c r="I13" s="62">
        <v>69.136700000000005</v>
      </c>
      <c r="J13" s="18"/>
      <c r="K13" s="18"/>
    </row>
    <row r="14" spans="1:24" s="18" customFormat="1" ht="26.25" customHeight="1">
      <c r="A14" s="22" t="s">
        <v>14</v>
      </c>
      <c r="B14" s="63">
        <v>28.890832363954399</v>
      </c>
      <c r="C14" s="63">
        <f>C13/B13*100-100</f>
        <v>-8.7869058080904665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-0.90018647958041242</v>
      </c>
      <c r="G14" s="63">
        <f>G13/C13*100-100</f>
        <v>-2.4990574908890721</v>
      </c>
      <c r="H14" s="63">
        <f>H13/C13*100-100</f>
        <v>-1.7057609334667916</v>
      </c>
      <c r="I14" s="63">
        <f>I13/C13*100-100</f>
        <v>-0.13491241526443787</v>
      </c>
    </row>
    <row r="15" spans="1:24" s="18" customFormat="1" ht="26.25" customHeight="1">
      <c r="A15" s="22" t="s">
        <v>15</v>
      </c>
      <c r="B15" s="63" t="s">
        <v>0</v>
      </c>
      <c r="C15" s="63" t="s">
        <v>0</v>
      </c>
      <c r="D15" s="63">
        <f t="shared" ref="D15:I15" si="0">D13/C13*100-100</f>
        <v>-0.13910134464633472</v>
      </c>
      <c r="E15" s="63">
        <f t="shared" si="0"/>
        <v>-5.7858818696416847E-3</v>
      </c>
      <c r="F15" s="63">
        <f t="shared" si="0"/>
        <v>-0.75640317200398499</v>
      </c>
      <c r="G15" s="63">
        <f t="shared" si="0"/>
        <v>-1.6133945710999882</v>
      </c>
      <c r="H15" s="63">
        <f t="shared" si="0"/>
        <v>0.81362962962963081</v>
      </c>
      <c r="I15" s="63">
        <f t="shared" si="0"/>
        <v>1.5981084274319386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23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7" s="18" customFormat="1" ht="12.75" customHeight="1">
      <c r="A18" s="9" t="s">
        <v>24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7" s="18" customFormat="1" ht="42">
      <c r="A19" s="40"/>
      <c r="B19" s="93" t="s">
        <v>1</v>
      </c>
      <c r="C19" s="39" t="s">
        <v>22</v>
      </c>
      <c r="D19" s="39" t="s">
        <v>21</v>
      </c>
      <c r="E19" s="93" t="s">
        <v>2</v>
      </c>
      <c r="F19" s="39" t="s">
        <v>20</v>
      </c>
      <c r="G19" s="39" t="s">
        <v>4</v>
      </c>
      <c r="H19" s="42" t="s">
        <v>30</v>
      </c>
      <c r="I19" s="42" t="s">
        <v>31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7" s="18" customFormat="1" ht="13.5" customHeight="1">
      <c r="A20" s="22" t="s">
        <v>25</v>
      </c>
      <c r="B20" s="198">
        <v>58398.015399999997</v>
      </c>
      <c r="C20" s="198">
        <v>62162.179700000001</v>
      </c>
      <c r="D20" s="198">
        <v>65950.652056099992</v>
      </c>
      <c r="E20" s="198">
        <v>74838.799393669993</v>
      </c>
      <c r="F20" s="198">
        <v>78098.431125219999</v>
      </c>
      <c r="G20" s="198">
        <v>82892.692701220003</v>
      </c>
      <c r="H20" s="50">
        <f>G20-F20</f>
        <v>4794.2615760000044</v>
      </c>
      <c r="I20" s="50">
        <f>G20-E20</f>
        <v>8053.8933075500099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7" s="18" customFormat="1" ht="13.5" customHeight="1">
      <c r="A21" s="22" t="s">
        <v>26</v>
      </c>
      <c r="B21" s="198">
        <v>67055.319199999998</v>
      </c>
      <c r="C21" s="198">
        <v>71930.750899999999</v>
      </c>
      <c r="D21" s="198">
        <v>75896.882885220009</v>
      </c>
      <c r="E21" s="198">
        <v>85584.062606460007</v>
      </c>
      <c r="F21" s="198">
        <v>87546.670107770013</v>
      </c>
      <c r="G21" s="198">
        <v>92432.336449780007</v>
      </c>
      <c r="H21" s="50">
        <f t="shared" ref="H21:H22" si="1">G21-F21</f>
        <v>4885.666342009994</v>
      </c>
      <c r="I21" s="50">
        <f t="shared" ref="I21:I22" si="2">G21-E21</f>
        <v>6848.2738433199993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7" s="18" customFormat="1" ht="13.5" customHeight="1">
      <c r="A22" s="22" t="s">
        <v>27</v>
      </c>
      <c r="B22" s="198">
        <v>143142.99196366</v>
      </c>
      <c r="C22" s="198">
        <v>140239.37482421999</v>
      </c>
      <c r="D22" s="198">
        <v>146836.38384811001</v>
      </c>
      <c r="E22" s="198">
        <v>164017.43679246999</v>
      </c>
      <c r="F22" s="198">
        <v>171833.44253889998</v>
      </c>
      <c r="G22" s="198">
        <v>175844.93255982001</v>
      </c>
      <c r="H22" s="50">
        <f t="shared" si="1"/>
        <v>4011.4900209200277</v>
      </c>
      <c r="I22" s="50">
        <f t="shared" si="2"/>
        <v>11827.495767350018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7" s="18" customFormat="1" ht="13.5" customHeight="1">
      <c r="A23" s="44" t="s">
        <v>28</v>
      </c>
      <c r="B23" s="59">
        <v>30.033926594994558</v>
      </c>
      <c r="C23" s="59">
        <v>31.50130547963424</v>
      </c>
      <c r="D23" s="59">
        <v>31.578160987662379</v>
      </c>
      <c r="E23" s="59">
        <v>32.231811294621416</v>
      </c>
      <c r="F23" s="59">
        <v>33.999021996933706</v>
      </c>
      <c r="G23" s="59">
        <v>34.304112221540663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7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7" s="18" customFormat="1" ht="15" customHeight="1">
      <c r="A25" s="77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1:27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27" s="26" customFormat="1" ht="15" customHeight="1">
      <c r="A27" s="25" t="s">
        <v>32</v>
      </c>
      <c r="B27" s="29"/>
      <c r="C27" s="30"/>
      <c r="D27" s="30"/>
      <c r="E27" s="30"/>
      <c r="F27" s="34"/>
      <c r="G27" s="34"/>
      <c r="H27" s="35"/>
    </row>
    <row r="28" spans="1:27" s="26" customFormat="1" ht="12.75" customHeight="1">
      <c r="A28" s="28" t="s">
        <v>33</v>
      </c>
      <c r="B28" s="29"/>
      <c r="C28" s="30"/>
      <c r="D28" s="30"/>
      <c r="E28" s="30"/>
      <c r="F28" s="34"/>
      <c r="G28" s="34"/>
      <c r="H28" s="35"/>
    </row>
    <row r="29" spans="1:27" s="26" customFormat="1" ht="42">
      <c r="A29" s="40"/>
      <c r="B29" s="93" t="s">
        <v>1</v>
      </c>
      <c r="C29" s="39" t="s">
        <v>22</v>
      </c>
      <c r="D29" s="39" t="s">
        <v>21</v>
      </c>
      <c r="E29" s="93" t="s">
        <v>2</v>
      </c>
      <c r="F29" s="39" t="s">
        <v>20</v>
      </c>
      <c r="G29" s="39" t="s">
        <v>4</v>
      </c>
      <c r="H29" s="42" t="s">
        <v>30</v>
      </c>
      <c r="I29" s="42" t="s">
        <v>31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7" s="27" customFormat="1" ht="26.25" customHeight="1">
      <c r="A30" s="22" t="s">
        <v>34</v>
      </c>
      <c r="B30" s="102">
        <v>1778.2621027299999</v>
      </c>
      <c r="C30" s="102">
        <v>1962.45641241</v>
      </c>
      <c r="D30" s="102">
        <v>2003.2736725899999</v>
      </c>
      <c r="E30" s="102">
        <v>1969.1322923800001</v>
      </c>
      <c r="F30" s="102">
        <v>2060.3801525599997</v>
      </c>
      <c r="G30" s="102">
        <v>2029.0451703100002</v>
      </c>
      <c r="H30" s="50">
        <f>G30-F30</f>
        <v>-31.334982249999484</v>
      </c>
      <c r="I30" s="50">
        <f>G30-E30</f>
        <v>59.91287793000015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7" s="2" customFormat="1" ht="15.75" customHeight="1">
      <c r="A32" s="32" t="s">
        <v>35</v>
      </c>
      <c r="B32" s="1"/>
    </row>
    <row r="33" spans="1:24" s="2" customFormat="1" ht="12.75" customHeight="1">
      <c r="B33" s="12"/>
      <c r="C33" s="12"/>
      <c r="D33" s="12"/>
    </row>
    <row r="34" spans="1:24" s="2" customFormat="1" ht="42">
      <c r="A34" s="43"/>
      <c r="B34" s="93" t="s">
        <v>1</v>
      </c>
      <c r="C34" s="39" t="s">
        <v>22</v>
      </c>
      <c r="D34" s="39" t="s">
        <v>21</v>
      </c>
      <c r="E34" s="93" t="s">
        <v>2</v>
      </c>
      <c r="F34" s="39" t="s">
        <v>20</v>
      </c>
      <c r="G34" s="39" t="s">
        <v>4</v>
      </c>
      <c r="H34" s="42" t="s">
        <v>30</v>
      </c>
      <c r="I34" s="42" t="s">
        <v>31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36</v>
      </c>
      <c r="B35" s="61">
        <v>75.899299999999997</v>
      </c>
      <c r="C35" s="62">
        <v>68.298599999999993</v>
      </c>
      <c r="D35" s="62">
        <v>67.486000000000004</v>
      </c>
      <c r="E35" s="61">
        <v>69.230099999999993</v>
      </c>
      <c r="F35" s="62">
        <v>68.049199999999999</v>
      </c>
      <c r="G35" s="62">
        <v>69.136700000000005</v>
      </c>
      <c r="H35" s="50">
        <f>G35-F35</f>
        <v>1.0875000000000057</v>
      </c>
      <c r="I35" s="50">
        <f>G35-E35</f>
        <v>-9.3399999999988381E-2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37</v>
      </c>
      <c r="B36" s="61">
        <v>75.896900000000002</v>
      </c>
      <c r="C36" s="61">
        <v>68.297600000000003</v>
      </c>
      <c r="D36" s="61">
        <v>67.465299999999999</v>
      </c>
      <c r="E36" s="61">
        <v>69.230099999999993</v>
      </c>
      <c r="F36" s="61">
        <v>68.068494623655894</v>
      </c>
      <c r="G36" s="61">
        <v>69.233333333333334</v>
      </c>
      <c r="H36" s="50">
        <f t="shared" ref="H36:H42" si="3">G36-F36</f>
        <v>1.16483870967744</v>
      </c>
      <c r="I36" s="50">
        <f t="shared" ref="I36:I42" si="4">G36-E36</f>
        <v>3.2333333333411929E-3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38</v>
      </c>
      <c r="B37" s="61">
        <v>1.0860000000000001</v>
      </c>
      <c r="C37" s="61">
        <v>1.1129</v>
      </c>
      <c r="D37" s="61">
        <v>1.1104000000000001</v>
      </c>
      <c r="E37" s="61">
        <v>1.0512999999999999</v>
      </c>
      <c r="F37" s="61">
        <v>1.1241000000000001</v>
      </c>
      <c r="G37" s="61">
        <v>1.1423000000000001</v>
      </c>
      <c r="H37" s="50">
        <f t="shared" si="3"/>
        <v>1.8199999999999994E-2</v>
      </c>
      <c r="I37" s="50">
        <f t="shared" si="4"/>
        <v>9.1000000000000192E-2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39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40</v>
      </c>
      <c r="B39" s="61">
        <v>75.973699999999994</v>
      </c>
      <c r="C39" s="61">
        <v>68.325884966757272</v>
      </c>
      <c r="D39" s="61">
        <v>67.425476631722162</v>
      </c>
      <c r="E39" s="61">
        <v>69.244575189990812</v>
      </c>
      <c r="F39" s="61">
        <v>68.104359450462979</v>
      </c>
      <c r="G39" s="61">
        <v>69.260463834223302</v>
      </c>
      <c r="H39" s="50">
        <f t="shared" si="3"/>
        <v>1.1561043837603222</v>
      </c>
      <c r="I39" s="50">
        <f t="shared" si="4"/>
        <v>1.5888644232489924E-2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41</v>
      </c>
      <c r="B40" s="61">
        <v>82.851100000000002</v>
      </c>
      <c r="C40" s="61">
        <v>76.27746131728</v>
      </c>
      <c r="D40" s="61">
        <v>74.98205977192292</v>
      </c>
      <c r="E40" s="61">
        <v>72.816557359800797</v>
      </c>
      <c r="F40" s="61">
        <v>76.091835215451397</v>
      </c>
      <c r="G40" s="61">
        <v>79.258347727272735</v>
      </c>
      <c r="H40" s="50">
        <f t="shared" si="3"/>
        <v>3.1665125118213382</v>
      </c>
      <c r="I40" s="50">
        <f t="shared" si="4"/>
        <v>6.4417903674719383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42</v>
      </c>
      <c r="B41" s="61">
        <v>1.0381</v>
      </c>
      <c r="C41" s="61">
        <v>1.0378948549181182</v>
      </c>
      <c r="D41" s="61">
        <v>1.0522507737016153</v>
      </c>
      <c r="E41" s="61">
        <v>1.1401834900824734</v>
      </c>
      <c r="F41" s="61">
        <v>1.2008684869445869</v>
      </c>
      <c r="G41" s="61">
        <v>1.1695681478593538</v>
      </c>
      <c r="H41" s="50">
        <f t="shared" si="3"/>
        <v>-3.1300339085233109E-2</v>
      </c>
      <c r="I41" s="50">
        <f t="shared" si="4"/>
        <v>2.9384657776880374E-2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43</v>
      </c>
      <c r="B42" s="61">
        <v>0.22409999999999999</v>
      </c>
      <c r="C42" s="61">
        <v>0.2040891861372166</v>
      </c>
      <c r="D42" s="61">
        <v>0.2016180555950618</v>
      </c>
      <c r="E42" s="61">
        <v>0.20922880714048198</v>
      </c>
      <c r="F42" s="61">
        <v>0.21849328368836471</v>
      </c>
      <c r="G42" s="61">
        <v>0.21512734898927066</v>
      </c>
      <c r="H42" s="50">
        <f t="shared" si="3"/>
        <v>-3.3659346990940475E-3</v>
      </c>
      <c r="I42" s="50">
        <f t="shared" si="4"/>
        <v>5.8985418487886854E-3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1:24">
      <c r="F43" s="14"/>
      <c r="G43" s="14"/>
    </row>
    <row r="44" spans="1:24">
      <c r="C44" s="64"/>
      <c r="D44" s="64"/>
      <c r="E44" s="64"/>
    </row>
    <row r="45" spans="1:24">
      <c r="C45" s="64"/>
      <c r="D45" s="64"/>
      <c r="E45" s="64"/>
      <c r="G45" s="79"/>
    </row>
    <row r="46" spans="1:24">
      <c r="C46" s="64"/>
      <c r="D46" s="64"/>
      <c r="E46" s="64"/>
      <c r="G46" s="79"/>
    </row>
    <row r="47" spans="1:24" ht="15.75">
      <c r="C47" s="64"/>
      <c r="D47" s="64"/>
      <c r="E47" s="64"/>
      <c r="G47" s="81"/>
    </row>
    <row r="48" spans="1:24" ht="15.75">
      <c r="G48" s="81"/>
    </row>
    <row r="49" spans="7:7" ht="15.75">
      <c r="G49" s="81"/>
    </row>
    <row r="50" spans="7:7" ht="15.75">
      <c r="G50" s="81"/>
    </row>
  </sheetData>
  <mergeCells count="2">
    <mergeCell ref="A1:I1"/>
    <mergeCell ref="A2:I2"/>
  </mergeCells>
  <phoneticPr fontId="14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50"/>
  <sheetViews>
    <sheetView workbookViewId="0"/>
  </sheetViews>
  <sheetFormatPr defaultRowHeight="11.25"/>
  <cols>
    <col min="1" max="1" width="24.42578125" style="166" customWidth="1"/>
    <col min="2" max="2" width="10.7109375" style="166" customWidth="1"/>
    <col min="3" max="4" width="11.140625" style="166" customWidth="1"/>
    <col min="5" max="6" width="10.7109375" style="166" customWidth="1"/>
    <col min="7" max="7" width="11.42578125" style="166" customWidth="1"/>
    <col min="8" max="8" width="10.7109375" style="166" customWidth="1"/>
    <col min="9" max="9" width="9.85546875" style="166" customWidth="1"/>
    <col min="10" max="10" width="8.42578125" style="166" customWidth="1"/>
    <col min="11" max="11" width="13.140625" style="166" customWidth="1"/>
    <col min="12" max="16384" width="9.140625" style="166"/>
  </cols>
  <sheetData>
    <row r="1" spans="1:13" ht="15" customHeight="1">
      <c r="A1" s="31" t="s">
        <v>44</v>
      </c>
      <c r="B1" s="165"/>
    </row>
    <row r="2" spans="1:13" s="168" customFormat="1" ht="12.75" customHeight="1">
      <c r="A2" s="167" t="s">
        <v>45</v>
      </c>
      <c r="B2" s="167"/>
      <c r="C2" s="148"/>
      <c r="D2" s="148"/>
      <c r="E2" s="148"/>
      <c r="F2" s="148"/>
      <c r="G2" s="148"/>
    </row>
    <row r="3" spans="1:13" ht="26.25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  <c r="J3" s="169"/>
    </row>
    <row r="4" spans="1:13" ht="13.5" customHeight="1">
      <c r="A4" s="170" t="s">
        <v>46</v>
      </c>
      <c r="B4" s="136">
        <f t="shared" ref="B4" si="0">B7+B6</f>
        <v>354.60500000000002</v>
      </c>
      <c r="C4" s="136">
        <v>231.215</v>
      </c>
      <c r="D4" s="136">
        <v>33.81</v>
      </c>
      <c r="E4" s="136">
        <v>0</v>
      </c>
      <c r="F4" s="136">
        <v>0</v>
      </c>
      <c r="G4" s="108">
        <f>F4-E4</f>
        <v>0</v>
      </c>
      <c r="H4" s="108">
        <f>D4-C4</f>
        <v>-197.405</v>
      </c>
      <c r="I4" s="171"/>
      <c r="K4" s="172"/>
      <c r="L4" s="172"/>
    </row>
    <row r="5" spans="1:13" ht="13.5" customHeight="1">
      <c r="A5" s="173" t="s">
        <v>47</v>
      </c>
      <c r="B5" s="174">
        <f>B6-B7</f>
        <v>29.134999999999991</v>
      </c>
      <c r="C5" s="174">
        <v>-47.724999999999994</v>
      </c>
      <c r="D5" s="196">
        <v>1.4899999999999984</v>
      </c>
      <c r="E5" s="137">
        <v>0</v>
      </c>
      <c r="F5" s="137">
        <v>0</v>
      </c>
      <c r="G5" s="108">
        <f>F5-E5</f>
        <v>0</v>
      </c>
      <c r="H5" s="108">
        <f>D5-C5</f>
        <v>49.214999999999989</v>
      </c>
      <c r="I5" s="174"/>
      <c r="J5" s="175"/>
      <c r="K5" s="172"/>
      <c r="L5" s="172"/>
    </row>
    <row r="6" spans="1:13" ht="13.5" customHeight="1">
      <c r="A6" s="176" t="s">
        <v>48</v>
      </c>
      <c r="B6" s="137">
        <v>191.87</v>
      </c>
      <c r="C6" s="137">
        <v>139.47</v>
      </c>
      <c r="D6" s="137">
        <v>16.16</v>
      </c>
      <c r="E6" s="137">
        <v>0</v>
      </c>
      <c r="F6" s="137">
        <v>0</v>
      </c>
      <c r="G6" s="108">
        <f>F6-E6</f>
        <v>0</v>
      </c>
      <c r="H6" s="108">
        <f>D6-C6</f>
        <v>-123.31</v>
      </c>
      <c r="I6" s="177"/>
      <c r="K6" s="172"/>
      <c r="L6" s="172"/>
    </row>
    <row r="7" spans="1:13" ht="13.5" customHeight="1">
      <c r="A7" s="176" t="s">
        <v>49</v>
      </c>
      <c r="B7" s="137">
        <v>162.73500000000001</v>
      </c>
      <c r="C7" s="137">
        <v>91.745000000000005</v>
      </c>
      <c r="D7" s="137">
        <v>17.649999999999999</v>
      </c>
      <c r="E7" s="137">
        <v>0</v>
      </c>
      <c r="F7" s="137">
        <v>0</v>
      </c>
      <c r="G7" s="108">
        <f>F7-E7</f>
        <v>0</v>
      </c>
      <c r="H7" s="108">
        <f>D7-C7</f>
        <v>-74.094999999999999</v>
      </c>
      <c r="I7" s="177"/>
      <c r="K7" s="172"/>
      <c r="L7" s="172"/>
    </row>
    <row r="8" spans="1:13" ht="13.5" customHeight="1">
      <c r="A8" s="173" t="s">
        <v>50</v>
      </c>
      <c r="B8" s="177" t="s">
        <v>0</v>
      </c>
      <c r="C8" s="177" t="s">
        <v>0</v>
      </c>
      <c r="D8" s="177" t="s">
        <v>0</v>
      </c>
      <c r="E8" s="177" t="s">
        <v>0</v>
      </c>
      <c r="F8" s="177" t="s">
        <v>0</v>
      </c>
      <c r="G8" s="108" t="s">
        <v>0</v>
      </c>
      <c r="H8" s="108" t="s">
        <v>0</v>
      </c>
      <c r="I8" s="177"/>
      <c r="J8" s="177"/>
      <c r="K8" s="172"/>
      <c r="L8" s="172"/>
    </row>
    <row r="9" spans="1:13" ht="13.5" customHeight="1">
      <c r="A9" s="173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2"/>
      <c r="M9" s="172"/>
    </row>
    <row r="10" spans="1:13" s="145" customFormat="1" ht="15" customHeight="1">
      <c r="A10" s="143" t="s">
        <v>54</v>
      </c>
      <c r="B10" s="144"/>
      <c r="K10" s="178"/>
      <c r="L10" s="178"/>
    </row>
    <row r="11" spans="1:13" s="168" customFormat="1" ht="12.75" customHeight="1">
      <c r="A11" s="167" t="s">
        <v>55</v>
      </c>
      <c r="B11" s="167"/>
      <c r="C11" s="148"/>
      <c r="D11" s="148"/>
      <c r="E11" s="148"/>
      <c r="F11" s="148"/>
      <c r="G11" s="148"/>
      <c r="J11" s="145"/>
      <c r="K11" s="172"/>
      <c r="L11" s="172"/>
    </row>
    <row r="12" spans="1:13" ht="26.25" customHeight="1">
      <c r="A12" s="103"/>
      <c r="B12" s="104" t="s">
        <v>2</v>
      </c>
      <c r="C12" s="151" t="s">
        <v>52</v>
      </c>
      <c r="D12" s="151" t="s">
        <v>53</v>
      </c>
      <c r="E12" s="39" t="s">
        <v>20</v>
      </c>
      <c r="F12" s="39" t="s">
        <v>4</v>
      </c>
      <c r="G12" s="42" t="s">
        <v>30</v>
      </c>
      <c r="H12" s="42" t="s">
        <v>51</v>
      </c>
      <c r="K12" s="172"/>
      <c r="L12" s="172"/>
    </row>
    <row r="13" spans="1:13" ht="12.75" customHeight="1">
      <c r="A13" s="170" t="s">
        <v>46</v>
      </c>
      <c r="B13" s="171">
        <v>1989959.4146364199</v>
      </c>
      <c r="C13" s="171">
        <v>654664.92463641998</v>
      </c>
      <c r="D13" s="171">
        <f>D19+D20</f>
        <v>1248777.15989319</v>
      </c>
      <c r="E13" s="171">
        <f>E19+E20</f>
        <v>164764.92000000001</v>
      </c>
      <c r="F13" s="171">
        <f>F19+F20</f>
        <v>185083.96</v>
      </c>
      <c r="G13" s="179">
        <f>F13-E13</f>
        <v>20319.039999999979</v>
      </c>
      <c r="H13" s="179">
        <f>+D13-C13</f>
        <v>594112.23525677004</v>
      </c>
      <c r="I13" s="180"/>
      <c r="J13" s="145"/>
      <c r="K13" s="172"/>
      <c r="L13" s="172"/>
    </row>
    <row r="14" spans="1:13" ht="12.75" customHeight="1">
      <c r="A14" s="173" t="s">
        <v>56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1"/>
      <c r="J14" s="145"/>
    </row>
    <row r="15" spans="1:13" ht="12.75" customHeight="1">
      <c r="A15" s="176" t="s">
        <v>48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1"/>
      <c r="J15" s="145"/>
    </row>
    <row r="16" spans="1:13" ht="12.75" customHeight="1">
      <c r="A16" s="176" t="s">
        <v>49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1"/>
      <c r="J16" s="145"/>
    </row>
    <row r="17" spans="1:12" ht="12.75" customHeight="1">
      <c r="A17" s="173" t="s">
        <v>57</v>
      </c>
      <c r="B17" s="177" t="s">
        <v>0</v>
      </c>
      <c r="C17" s="177" t="s">
        <v>0</v>
      </c>
      <c r="D17" s="177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1"/>
      <c r="J17" s="145"/>
    </row>
    <row r="18" spans="1:12" ht="12.75" customHeight="1">
      <c r="A18" s="173" t="s">
        <v>58</v>
      </c>
      <c r="B18" s="177">
        <v>2045.5746364200002</v>
      </c>
      <c r="C18" s="177">
        <v>2045.5746364200002</v>
      </c>
      <c r="D18" s="177" t="s">
        <v>0</v>
      </c>
      <c r="E18" s="177" t="s">
        <v>0</v>
      </c>
      <c r="F18" s="177" t="s">
        <v>0</v>
      </c>
      <c r="G18" s="137" t="s">
        <v>0</v>
      </c>
      <c r="H18" s="179">
        <f>-C18</f>
        <v>-2045.5746364200002</v>
      </c>
      <c r="I18" s="182"/>
      <c r="J18" s="44"/>
    </row>
    <row r="19" spans="1:12" ht="12.75" customHeight="1">
      <c r="A19" s="173" t="s">
        <v>59</v>
      </c>
      <c r="B19" s="177">
        <v>1440</v>
      </c>
      <c r="C19" s="177">
        <v>1070</v>
      </c>
      <c r="D19" s="177">
        <v>4630</v>
      </c>
      <c r="E19" s="177">
        <v>480</v>
      </c>
      <c r="F19" s="177">
        <v>2060</v>
      </c>
      <c r="G19" s="179">
        <f>F19-E19</f>
        <v>1580</v>
      </c>
      <c r="H19" s="179">
        <f>+D19-C19</f>
        <v>3560</v>
      </c>
      <c r="I19" s="182"/>
      <c r="J19" s="145"/>
    </row>
    <row r="20" spans="1:12" ht="12.75" customHeight="1">
      <c r="A20" s="131" t="s">
        <v>60</v>
      </c>
      <c r="B20" s="177">
        <v>1986473.8399999999</v>
      </c>
      <c r="C20" s="177">
        <v>651549.35</v>
      </c>
      <c r="D20" s="177">
        <v>1244147.15989319</v>
      </c>
      <c r="E20" s="177">
        <v>164284.92000000001</v>
      </c>
      <c r="F20" s="177">
        <v>183023.96</v>
      </c>
      <c r="G20" s="179">
        <f>F20-E20</f>
        <v>18739.039999999979</v>
      </c>
      <c r="H20" s="179">
        <f>+D20-C20</f>
        <v>592597.80989319005</v>
      </c>
      <c r="I20" s="181"/>
      <c r="J20" s="145"/>
    </row>
    <row r="21" spans="1:12" ht="25.5" customHeight="1">
      <c r="A21" s="131" t="s">
        <v>61</v>
      </c>
      <c r="B21" s="137" t="s">
        <v>0</v>
      </c>
      <c r="C21" s="137"/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2" ht="12.75" customHeight="1">
      <c r="A22" s="125" t="s">
        <v>62</v>
      </c>
      <c r="B22" s="137"/>
      <c r="C22" s="137"/>
      <c r="D22" s="137" t="s">
        <v>0</v>
      </c>
      <c r="E22" s="137"/>
      <c r="F22" s="137"/>
      <c r="G22" s="183"/>
      <c r="H22" s="179"/>
      <c r="I22" s="168"/>
      <c r="J22" s="44"/>
    </row>
    <row r="23" spans="1:12" ht="12.75" customHeight="1">
      <c r="A23" s="131" t="s">
        <v>63</v>
      </c>
      <c r="B23" s="183" t="s">
        <v>0</v>
      </c>
      <c r="C23" s="183" t="s">
        <v>0</v>
      </c>
      <c r="D23" s="137" t="s">
        <v>0</v>
      </c>
      <c r="E23" s="183" t="s">
        <v>0</v>
      </c>
      <c r="F23" s="183" t="s">
        <v>0</v>
      </c>
      <c r="G23" s="183" t="s">
        <v>0</v>
      </c>
      <c r="H23" s="183" t="s">
        <v>0</v>
      </c>
      <c r="I23" s="184"/>
      <c r="J23" s="44"/>
    </row>
    <row r="24" spans="1:12" ht="12.75" customHeight="1">
      <c r="A24" s="131" t="s">
        <v>64</v>
      </c>
      <c r="B24" s="183" t="s">
        <v>0</v>
      </c>
      <c r="C24" s="183" t="s">
        <v>0</v>
      </c>
      <c r="D24" s="137" t="s">
        <v>0</v>
      </c>
      <c r="E24" s="183" t="s">
        <v>0</v>
      </c>
      <c r="F24" s="183" t="s">
        <v>0</v>
      </c>
      <c r="G24" s="183" t="s">
        <v>0</v>
      </c>
      <c r="H24" s="183" t="s">
        <v>0</v>
      </c>
      <c r="I24" s="185"/>
      <c r="J24" s="186"/>
    </row>
    <row r="25" spans="1:12" ht="26.25" customHeight="1">
      <c r="A25" s="131" t="s">
        <v>58</v>
      </c>
      <c r="B25" s="183">
        <v>12</v>
      </c>
      <c r="C25" s="183">
        <v>12</v>
      </c>
      <c r="D25" s="137" t="s">
        <v>0</v>
      </c>
      <c r="E25" s="183" t="s">
        <v>0</v>
      </c>
      <c r="F25" s="183" t="s">
        <v>0</v>
      </c>
      <c r="G25" s="183" t="s">
        <v>0</v>
      </c>
      <c r="H25" s="179">
        <f>-C25</f>
        <v>-12</v>
      </c>
      <c r="I25" s="185"/>
      <c r="J25" s="186"/>
    </row>
    <row r="26" spans="1:12">
      <c r="A26" s="131" t="s">
        <v>65</v>
      </c>
      <c r="B26" s="183">
        <v>8.7254988633493298</v>
      </c>
      <c r="C26" s="183">
        <v>10.140186915887851</v>
      </c>
      <c r="D26" s="183">
        <v>5.03</v>
      </c>
      <c r="E26" s="183">
        <v>5</v>
      </c>
      <c r="F26" s="183">
        <v>5.0216019417475728</v>
      </c>
      <c r="G26" s="179">
        <f>F26-E26</f>
        <v>2.1601941747572795E-2</v>
      </c>
      <c r="H26" s="179">
        <f>+D26-C26</f>
        <v>-5.1101869158878506</v>
      </c>
      <c r="I26" s="185"/>
      <c r="J26" s="145"/>
    </row>
    <row r="27" spans="1:12">
      <c r="A27" s="131" t="s">
        <v>60</v>
      </c>
      <c r="B27" s="183">
        <v>1.1876061921197223</v>
      </c>
      <c r="C27" s="183">
        <v>2.0431334778362529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-1.7931334778362529</v>
      </c>
      <c r="I27" s="185"/>
      <c r="J27" s="145"/>
      <c r="K27" s="168"/>
      <c r="L27" s="168"/>
    </row>
    <row r="28" spans="1:12" ht="12" customHeight="1">
      <c r="A28" s="9" t="s">
        <v>66</v>
      </c>
      <c r="D28" s="183"/>
    </row>
    <row r="29" spans="1:12" ht="15" customHeight="1">
      <c r="A29" s="187"/>
      <c r="D29" s="183"/>
    </row>
    <row r="30" spans="1:12" ht="15" customHeight="1">
      <c r="A30" s="31" t="s">
        <v>67</v>
      </c>
      <c r="B30" s="165"/>
    </row>
    <row r="31" spans="1:12" s="168" customFormat="1" ht="12.75" customHeight="1">
      <c r="A31" s="147" t="s">
        <v>55</v>
      </c>
      <c r="B31" s="147"/>
      <c r="C31" s="148"/>
      <c r="D31" s="145"/>
      <c r="E31" s="148"/>
      <c r="F31" s="148"/>
      <c r="G31" s="148"/>
      <c r="H31" s="149"/>
      <c r="I31" s="145"/>
    </row>
    <row r="32" spans="1:12" ht="26.25" customHeight="1">
      <c r="A32" s="103"/>
      <c r="B32" s="104" t="s">
        <v>2</v>
      </c>
      <c r="C32" s="151" t="s">
        <v>52</v>
      </c>
      <c r="D32" s="151" t="s">
        <v>53</v>
      </c>
      <c r="E32" s="39" t="s">
        <v>20</v>
      </c>
      <c r="F32" s="39" t="s">
        <v>4</v>
      </c>
      <c r="G32" s="42" t="s">
        <v>30</v>
      </c>
      <c r="H32" s="42" t="s">
        <v>51</v>
      </c>
      <c r="I32" s="145"/>
      <c r="J32" s="168"/>
    </row>
    <row r="33" spans="1:11" ht="23.25" customHeight="1">
      <c r="A33" s="207" t="s">
        <v>68</v>
      </c>
      <c r="B33" s="152">
        <v>116000</v>
      </c>
      <c r="C33" s="152">
        <v>60000</v>
      </c>
      <c r="D33" s="152">
        <v>63500</v>
      </c>
      <c r="E33" s="152">
        <v>14000</v>
      </c>
      <c r="F33" s="152">
        <f>SUM(F34:F36)</f>
        <v>8500</v>
      </c>
      <c r="G33" s="108">
        <f>F33-E33</f>
        <v>-5500</v>
      </c>
      <c r="H33" s="108">
        <f>D33-C33</f>
        <v>3500</v>
      </c>
      <c r="I33" s="145"/>
    </row>
    <row r="34" spans="1:11" ht="12.75" customHeight="1">
      <c r="A34" s="208" t="s">
        <v>69</v>
      </c>
      <c r="B34" s="158">
        <v>108000</v>
      </c>
      <c r="C34" s="158">
        <v>56000</v>
      </c>
      <c r="D34" s="158">
        <v>42500</v>
      </c>
      <c r="E34" s="158">
        <v>9500</v>
      </c>
      <c r="F34" s="158">
        <v>5000</v>
      </c>
      <c r="G34" s="108">
        <f>F34-E34</f>
        <v>-4500</v>
      </c>
      <c r="H34" s="108">
        <f>D34-C34</f>
        <v>-13500</v>
      </c>
      <c r="I34" s="145"/>
    </row>
    <row r="35" spans="1:11" ht="12.75" customHeight="1">
      <c r="A35" s="208" t="s">
        <v>70</v>
      </c>
      <c r="B35" s="158">
        <v>8000</v>
      </c>
      <c r="C35" s="158">
        <v>4000</v>
      </c>
      <c r="D35" s="158" t="s">
        <v>0</v>
      </c>
      <c r="E35" s="158" t="s">
        <v>0</v>
      </c>
      <c r="F35" s="158" t="s">
        <v>0</v>
      </c>
      <c r="G35" s="158" t="s">
        <v>0</v>
      </c>
      <c r="H35" s="108">
        <f>-C35</f>
        <v>-4000</v>
      </c>
      <c r="I35" s="145"/>
      <c r="J35" s="188"/>
      <c r="K35" s="189"/>
    </row>
    <row r="36" spans="1:11" ht="12.75" customHeight="1">
      <c r="A36" s="208" t="s">
        <v>71</v>
      </c>
      <c r="B36" s="158" t="s">
        <v>0</v>
      </c>
      <c r="C36" s="158" t="s">
        <v>0</v>
      </c>
      <c r="D36" s="158">
        <v>21000</v>
      </c>
      <c r="E36" s="158">
        <v>4500</v>
      </c>
      <c r="F36" s="158">
        <v>3500</v>
      </c>
      <c r="G36" s="108">
        <f>F36-E36</f>
        <v>-1000</v>
      </c>
      <c r="H36" s="108">
        <f>D36</f>
        <v>21000</v>
      </c>
      <c r="I36" s="145"/>
      <c r="J36" s="188"/>
    </row>
    <row r="37" spans="1:11" ht="12.75" customHeight="1">
      <c r="A37" s="207" t="s">
        <v>72</v>
      </c>
      <c r="B37" s="152">
        <v>207835.08000000002</v>
      </c>
      <c r="C37" s="152">
        <v>103835.98</v>
      </c>
      <c r="D37" s="152">
        <v>73225</v>
      </c>
      <c r="E37" s="152">
        <v>11905</v>
      </c>
      <c r="F37" s="152">
        <f>SUM(F38:F40)</f>
        <v>7434</v>
      </c>
      <c r="G37" s="108">
        <f>F37-E37</f>
        <v>-4471</v>
      </c>
      <c r="H37" s="108">
        <f>D37-C37</f>
        <v>-30610.979999999996</v>
      </c>
      <c r="I37" s="145"/>
      <c r="J37" s="188"/>
    </row>
    <row r="38" spans="1:11" ht="12.75" customHeight="1">
      <c r="A38" s="208" t="s">
        <v>69</v>
      </c>
      <c r="B38" s="158">
        <v>198390.48</v>
      </c>
      <c r="C38" s="158">
        <v>99286.98</v>
      </c>
      <c r="D38" s="158">
        <v>57392</v>
      </c>
      <c r="E38" s="158">
        <v>7100</v>
      </c>
      <c r="F38" s="158">
        <v>4923</v>
      </c>
      <c r="G38" s="108">
        <f>F38-E38</f>
        <v>-2177</v>
      </c>
      <c r="H38" s="108">
        <f>D38-C38</f>
        <v>-41894.979999999996</v>
      </c>
      <c r="I38" s="145"/>
      <c r="J38" s="188"/>
    </row>
    <row r="39" spans="1:11" ht="12.75" customHeight="1">
      <c r="A39" s="208" t="s">
        <v>70</v>
      </c>
      <c r="B39" s="158">
        <v>9444.6</v>
      </c>
      <c r="C39" s="158">
        <v>4549</v>
      </c>
      <c r="D39" s="158" t="s">
        <v>0</v>
      </c>
      <c r="E39" s="158"/>
      <c r="F39" s="158" t="s">
        <v>0</v>
      </c>
      <c r="G39" s="158" t="s">
        <v>0</v>
      </c>
      <c r="H39" s="108">
        <f>-C39</f>
        <v>-4549</v>
      </c>
      <c r="I39" s="145"/>
      <c r="J39" s="188"/>
    </row>
    <row r="40" spans="1:11" ht="12.75" customHeight="1">
      <c r="A40" s="208" t="s">
        <v>71</v>
      </c>
      <c r="B40" s="158" t="s">
        <v>0</v>
      </c>
      <c r="C40" s="158" t="s">
        <v>0</v>
      </c>
      <c r="D40" s="158">
        <v>15833</v>
      </c>
      <c r="E40" s="158">
        <v>4805</v>
      </c>
      <c r="F40" s="158">
        <v>2511</v>
      </c>
      <c r="G40" s="108">
        <f>F40-E40</f>
        <v>-2294</v>
      </c>
      <c r="H40" s="108">
        <f>D40</f>
        <v>15833</v>
      </c>
      <c r="I40" s="145"/>
      <c r="J40" s="188"/>
    </row>
    <row r="41" spans="1:11" ht="12.75" customHeight="1">
      <c r="A41" s="207" t="s">
        <v>73</v>
      </c>
      <c r="B41" s="152">
        <v>110293.37</v>
      </c>
      <c r="C41" s="152">
        <v>55049.37</v>
      </c>
      <c r="D41" s="152">
        <v>50256</v>
      </c>
      <c r="E41" s="152">
        <v>9520</v>
      </c>
      <c r="F41" s="152">
        <f>SUM(F42:F44)</f>
        <v>6734</v>
      </c>
      <c r="G41" s="108">
        <f>F41-E41</f>
        <v>-2786</v>
      </c>
      <c r="H41" s="108">
        <f>D41-C41</f>
        <v>-4793.3700000000026</v>
      </c>
      <c r="I41" s="190"/>
      <c r="J41" s="188"/>
    </row>
    <row r="42" spans="1:11" ht="12.75" customHeight="1">
      <c r="A42" s="208" t="s">
        <v>69</v>
      </c>
      <c r="B42" s="158">
        <v>102293.37</v>
      </c>
      <c r="C42" s="158">
        <v>51049.37</v>
      </c>
      <c r="D42" s="158">
        <v>36630</v>
      </c>
      <c r="E42" s="158">
        <v>6055</v>
      </c>
      <c r="F42" s="158">
        <v>4223</v>
      </c>
      <c r="G42" s="108">
        <f>F42-E42</f>
        <v>-1832</v>
      </c>
      <c r="H42" s="108">
        <f>D42-C42</f>
        <v>-14419.370000000003</v>
      </c>
      <c r="I42" s="190"/>
      <c r="J42" s="188"/>
    </row>
    <row r="43" spans="1:11" ht="12.75" customHeight="1">
      <c r="A43" s="208" t="s">
        <v>70</v>
      </c>
      <c r="B43" s="158">
        <v>8000</v>
      </c>
      <c r="C43" s="158">
        <v>4000</v>
      </c>
      <c r="D43" s="158" t="s">
        <v>0</v>
      </c>
      <c r="E43" s="158" t="s">
        <v>0</v>
      </c>
      <c r="F43" s="158" t="s">
        <v>0</v>
      </c>
      <c r="G43" s="158" t="s">
        <v>0</v>
      </c>
      <c r="H43" s="108">
        <f>-C43</f>
        <v>-4000</v>
      </c>
      <c r="I43" s="145"/>
      <c r="J43" s="188"/>
    </row>
    <row r="44" spans="1:11" ht="12.75" customHeight="1">
      <c r="A44" s="208" t="s">
        <v>71</v>
      </c>
      <c r="B44" s="158" t="s">
        <v>0</v>
      </c>
      <c r="C44" s="158" t="s">
        <v>0</v>
      </c>
      <c r="D44" s="158">
        <v>13626</v>
      </c>
      <c r="E44" s="158">
        <v>3465</v>
      </c>
      <c r="F44" s="158">
        <v>2511</v>
      </c>
      <c r="G44" s="108">
        <f>F44-E44</f>
        <v>-954</v>
      </c>
      <c r="H44" s="108">
        <f>D44</f>
        <v>13626</v>
      </c>
      <c r="I44" s="145"/>
      <c r="J44" s="188"/>
    </row>
    <row r="45" spans="1:11" ht="23.25" customHeight="1">
      <c r="A45" s="207" t="s">
        <v>74</v>
      </c>
      <c r="B45" s="191">
        <v>2.5798160534518506</v>
      </c>
      <c r="C45" s="191">
        <v>4.8053680923073303</v>
      </c>
      <c r="D45" s="191">
        <v>1.0866369085613965</v>
      </c>
      <c r="E45" s="191">
        <v>1.6594972568201096</v>
      </c>
      <c r="F45" s="191">
        <v>2.6237785503326512</v>
      </c>
      <c r="G45" s="108">
        <f>F45-E45</f>
        <v>0.96428129351254155</v>
      </c>
      <c r="H45" s="108">
        <f>D45-C45</f>
        <v>-3.718731183745934</v>
      </c>
      <c r="I45" s="192"/>
      <c r="J45" s="188"/>
    </row>
    <row r="46" spans="1:11" ht="12" customHeight="1">
      <c r="A46" s="208" t="s">
        <v>69</v>
      </c>
      <c r="B46" s="193">
        <v>2.5655802844417286</v>
      </c>
      <c r="C46" s="193">
        <v>4.787419828433122</v>
      </c>
      <c r="D46" s="193">
        <v>0.73083209932832849</v>
      </c>
      <c r="E46" s="193">
        <v>0.92402864760418668</v>
      </c>
      <c r="F46" s="193">
        <v>2.0678415721551318</v>
      </c>
      <c r="G46" s="108">
        <f>F46-E46</f>
        <v>1.1438129245509452</v>
      </c>
      <c r="H46" s="108">
        <f>D46-C46</f>
        <v>-4.0565877291047938</v>
      </c>
      <c r="I46" s="192"/>
      <c r="J46" s="188"/>
    </row>
    <row r="47" spans="1:11" ht="12" customHeight="1">
      <c r="A47" s="208" t="s">
        <v>70</v>
      </c>
      <c r="B47" s="193">
        <v>0.72989602728363479</v>
      </c>
      <c r="C47" s="193">
        <v>1.040580866000882</v>
      </c>
      <c r="D47" s="193" t="s">
        <v>0</v>
      </c>
      <c r="E47" s="193" t="s">
        <v>0</v>
      </c>
      <c r="F47" s="193" t="s">
        <v>0</v>
      </c>
      <c r="G47" s="193" t="s">
        <v>0</v>
      </c>
      <c r="H47" s="108">
        <f>-C47</f>
        <v>-1.040580866000882</v>
      </c>
      <c r="I47" s="192"/>
      <c r="J47" s="188"/>
    </row>
    <row r="48" spans="1:11" ht="12" customHeight="1">
      <c r="A48" s="208" t="s">
        <v>71</v>
      </c>
      <c r="B48" s="193" t="s">
        <v>0</v>
      </c>
      <c r="C48" s="193" t="s">
        <v>0</v>
      </c>
      <c r="D48" s="193">
        <v>2.3167104769820437</v>
      </c>
      <c r="E48" s="193">
        <v>2.9447100789853073</v>
      </c>
      <c r="F48" s="193">
        <v>3.5587534045117284</v>
      </c>
      <c r="G48" s="108">
        <f>F48-E48</f>
        <v>0.61404332552642105</v>
      </c>
      <c r="H48" s="108">
        <f>D48</f>
        <v>2.3167104769820437</v>
      </c>
      <c r="I48" s="192"/>
      <c r="J48" s="188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>
      <c r="A50" s="145"/>
      <c r="B50" s="145"/>
      <c r="C50" s="145"/>
      <c r="D50" s="145"/>
      <c r="E50" s="194"/>
      <c r="F50" s="145"/>
      <c r="G50" s="145"/>
      <c r="H50" s="145"/>
      <c r="I50" s="145"/>
    </row>
  </sheetData>
  <phoneticPr fontId="8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56"/>
  <sheetViews>
    <sheetView workbookViewId="0"/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>
      <c r="A1" s="32" t="s">
        <v>75</v>
      </c>
      <c r="B1" s="1"/>
      <c r="J1"/>
    </row>
    <row r="2" spans="1:13" s="5" customFormat="1" ht="12.75" customHeight="1">
      <c r="A2" s="4" t="s">
        <v>76</v>
      </c>
      <c r="B2" s="4"/>
      <c r="C2" s="6"/>
      <c r="D2" s="6"/>
      <c r="E2" s="6"/>
      <c r="F2" s="6"/>
      <c r="G2" s="6"/>
    </row>
    <row r="3" spans="1:13" ht="26.25" customHeight="1">
      <c r="A3" s="41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</row>
    <row r="4" spans="1:13" ht="12.75" customHeight="1">
      <c r="A4" s="47" t="s">
        <v>77</v>
      </c>
      <c r="B4" s="71">
        <v>5397</v>
      </c>
      <c r="C4" s="71">
        <v>3061</v>
      </c>
      <c r="D4" s="71">
        <f>SUM(D5:D7)</f>
        <v>3080</v>
      </c>
      <c r="E4" s="71">
        <v>300</v>
      </c>
      <c r="F4" s="71">
        <f>SUM(F5:F7)</f>
        <v>400</v>
      </c>
      <c r="G4" s="50">
        <f>F4-E4</f>
        <v>100</v>
      </c>
      <c r="H4" s="50">
        <f>D4-C4</f>
        <v>19</v>
      </c>
      <c r="K4" s="57"/>
      <c r="L4" s="57"/>
      <c r="M4" s="57"/>
    </row>
    <row r="5" spans="1:13" ht="12.75" customHeight="1">
      <c r="A5" s="48" t="s">
        <v>78</v>
      </c>
      <c r="B5" s="68">
        <v>677</v>
      </c>
      <c r="C5" s="68">
        <v>351</v>
      </c>
      <c r="D5" s="203">
        <v>490</v>
      </c>
      <c r="E5" s="68">
        <v>60</v>
      </c>
      <c r="F5" s="68">
        <v>60</v>
      </c>
      <c r="G5" s="50">
        <f t="shared" ref="G5:G9" si="0">F5-E5</f>
        <v>0</v>
      </c>
      <c r="H5" s="50">
        <f t="shared" ref="H5:H9" si="1">D5-C5</f>
        <v>139</v>
      </c>
      <c r="K5" s="57"/>
      <c r="L5" s="57"/>
      <c r="M5" s="57"/>
    </row>
    <row r="6" spans="1:13" ht="12.75" customHeight="1">
      <c r="A6" s="48" t="s">
        <v>79</v>
      </c>
      <c r="B6" s="68">
        <v>1550</v>
      </c>
      <c r="C6" s="68">
        <v>910</v>
      </c>
      <c r="D6" s="203">
        <v>1020</v>
      </c>
      <c r="E6" s="68">
        <v>100</v>
      </c>
      <c r="F6" s="68">
        <v>120</v>
      </c>
      <c r="G6" s="50">
        <f t="shared" si="0"/>
        <v>20</v>
      </c>
      <c r="H6" s="50">
        <f t="shared" si="1"/>
        <v>110</v>
      </c>
      <c r="K6" s="57"/>
      <c r="L6" s="57"/>
      <c r="M6" s="57"/>
    </row>
    <row r="7" spans="1:13" ht="12.75" customHeight="1">
      <c r="A7" s="48" t="s">
        <v>80</v>
      </c>
      <c r="B7" s="68">
        <v>3170</v>
      </c>
      <c r="C7" s="68">
        <v>1800</v>
      </c>
      <c r="D7" s="203">
        <v>1570</v>
      </c>
      <c r="E7" s="68">
        <v>140</v>
      </c>
      <c r="F7" s="68">
        <v>220</v>
      </c>
      <c r="G7" s="50">
        <f t="shared" si="0"/>
        <v>80</v>
      </c>
      <c r="H7" s="50">
        <f t="shared" si="1"/>
        <v>-230</v>
      </c>
      <c r="K7" s="57"/>
      <c r="L7" s="57"/>
      <c r="M7" s="57"/>
    </row>
    <row r="8" spans="1:13" ht="12.75" customHeight="1">
      <c r="A8" s="47" t="s">
        <v>81</v>
      </c>
      <c r="B8" s="71">
        <v>10949.3032</v>
      </c>
      <c r="C8" s="71">
        <v>5478.3580000000002</v>
      </c>
      <c r="D8" s="71">
        <f>SUM(D9:D11)</f>
        <v>6447.1089000000002</v>
      </c>
      <c r="E8" s="71">
        <v>395</v>
      </c>
      <c r="F8" s="71">
        <f>SUM(F9:F11)</f>
        <v>525.07489999999996</v>
      </c>
      <c r="G8" s="50">
        <f t="shared" si="0"/>
        <v>130.07489999999996</v>
      </c>
      <c r="H8" s="50">
        <f t="shared" si="1"/>
        <v>968.7509</v>
      </c>
      <c r="K8" s="57"/>
      <c r="L8" s="57"/>
      <c r="M8" s="57"/>
    </row>
    <row r="9" spans="1:13" ht="12.75" customHeight="1">
      <c r="A9" s="48" t="s">
        <v>82</v>
      </c>
      <c r="B9" s="68">
        <v>964.8</v>
      </c>
      <c r="C9" s="68">
        <v>254.5</v>
      </c>
      <c r="D9" s="68">
        <v>1033</v>
      </c>
      <c r="E9" s="68">
        <v>50</v>
      </c>
      <c r="F9" s="68">
        <v>20</v>
      </c>
      <c r="G9" s="50">
        <f t="shared" si="0"/>
        <v>-30</v>
      </c>
      <c r="H9" s="50">
        <f t="shared" si="1"/>
        <v>778.5</v>
      </c>
      <c r="K9" s="57"/>
      <c r="L9" s="57"/>
      <c r="M9" s="57"/>
    </row>
    <row r="10" spans="1:13" ht="12.75" customHeight="1">
      <c r="A10" s="48" t="s">
        <v>79</v>
      </c>
      <c r="B10" s="68">
        <v>4058.13</v>
      </c>
      <c r="C10" s="68">
        <v>2370.5</v>
      </c>
      <c r="D10" s="68">
        <v>1878.0550000000001</v>
      </c>
      <c r="E10" s="68" t="s">
        <v>0</v>
      </c>
      <c r="F10" s="68">
        <v>118.655</v>
      </c>
      <c r="G10" s="50">
        <f>F10</f>
        <v>118.655</v>
      </c>
      <c r="H10" s="50">
        <f>D10-C10</f>
        <v>-492.44499999999994</v>
      </c>
      <c r="K10" s="57"/>
      <c r="L10" s="57"/>
      <c r="M10" s="57"/>
    </row>
    <row r="11" spans="1:13" ht="12.75" customHeight="1">
      <c r="A11" s="76" t="s">
        <v>80</v>
      </c>
      <c r="B11" s="68">
        <v>5926.3729999999996</v>
      </c>
      <c r="C11" s="68">
        <v>2853.3580000000002</v>
      </c>
      <c r="D11" s="68">
        <v>3536.0538999999999</v>
      </c>
      <c r="E11" s="68">
        <v>345</v>
      </c>
      <c r="F11" s="68">
        <v>386.41989999999998</v>
      </c>
      <c r="G11" s="50">
        <f t="shared" ref="G11:G19" si="2">F11-E11</f>
        <v>41.419899999999984</v>
      </c>
      <c r="H11" s="50">
        <f>D11-C11</f>
        <v>682.69589999999971</v>
      </c>
      <c r="K11" s="57"/>
      <c r="L11" s="57"/>
      <c r="M11" s="57"/>
    </row>
    <row r="12" spans="1:13" ht="12.75" customHeight="1">
      <c r="A12" s="69" t="s">
        <v>83</v>
      </c>
      <c r="B12" s="71">
        <v>5719.71</v>
      </c>
      <c r="C12" s="71">
        <v>3364.1099999999997</v>
      </c>
      <c r="D12" s="71">
        <f>SUM(D13:D15)</f>
        <v>2843.5</v>
      </c>
      <c r="E12" s="71">
        <v>160</v>
      </c>
      <c r="F12" s="71">
        <f>SUM(F13:F15)</f>
        <v>278.5</v>
      </c>
      <c r="G12" s="50">
        <f t="shared" ref="G12" si="3">F12-E12</f>
        <v>118.5</v>
      </c>
      <c r="H12" s="50">
        <f>D12-C12</f>
        <v>-520.60999999999967</v>
      </c>
      <c r="J12" s="49"/>
      <c r="K12" s="57"/>
      <c r="L12" s="57"/>
      <c r="M12" s="57"/>
    </row>
    <row r="13" spans="1:13" ht="12.75" customHeight="1">
      <c r="A13" s="48" t="s">
        <v>82</v>
      </c>
      <c r="B13" s="68">
        <v>456</v>
      </c>
      <c r="C13" s="68">
        <v>187</v>
      </c>
      <c r="D13" s="68">
        <v>380</v>
      </c>
      <c r="E13" s="68">
        <v>20</v>
      </c>
      <c r="F13" s="68" t="s">
        <v>0</v>
      </c>
      <c r="G13" s="50">
        <f>-E13</f>
        <v>-20</v>
      </c>
      <c r="H13" s="50">
        <f>D13-C13</f>
        <v>193</v>
      </c>
      <c r="J13" s="49"/>
      <c r="K13" s="57"/>
      <c r="L13" s="57"/>
      <c r="M13" s="57"/>
    </row>
    <row r="14" spans="1:13" ht="12.75" customHeight="1">
      <c r="A14" s="48" t="s">
        <v>79</v>
      </c>
      <c r="B14" s="68">
        <v>1800</v>
      </c>
      <c r="C14" s="68">
        <v>1185</v>
      </c>
      <c r="D14" s="68">
        <v>808.5</v>
      </c>
      <c r="E14" s="68" t="s">
        <v>0</v>
      </c>
      <c r="F14" s="68">
        <v>58.5</v>
      </c>
      <c r="G14" s="50">
        <f>F14</f>
        <v>58.5</v>
      </c>
      <c r="H14" s="50">
        <f t="shared" ref="H14:H19" si="4">D14-C14</f>
        <v>-376.5</v>
      </c>
      <c r="I14" s="73"/>
      <c r="J14" s="49"/>
      <c r="K14" s="57"/>
      <c r="L14" s="57"/>
      <c r="M14" s="57"/>
    </row>
    <row r="15" spans="1:13" ht="12.75" customHeight="1">
      <c r="A15" s="76" t="s">
        <v>80</v>
      </c>
      <c r="B15" s="68">
        <v>3463.71</v>
      </c>
      <c r="C15" s="68">
        <v>1992.11</v>
      </c>
      <c r="D15" s="68">
        <v>1655</v>
      </c>
      <c r="E15" s="68">
        <v>140</v>
      </c>
      <c r="F15" s="68">
        <v>220</v>
      </c>
      <c r="G15" s="50">
        <f t="shared" si="2"/>
        <v>80</v>
      </c>
      <c r="H15" s="50">
        <f t="shared" si="4"/>
        <v>-337.1099999999999</v>
      </c>
      <c r="J15" s="49"/>
      <c r="K15" s="57"/>
      <c r="L15" s="57"/>
      <c r="M15" s="57"/>
    </row>
    <row r="16" spans="1:13" ht="12.75" customHeight="1">
      <c r="A16" s="69" t="s">
        <v>84</v>
      </c>
      <c r="B16" s="94">
        <v>9.8552356059260688</v>
      </c>
      <c r="C16" s="94">
        <v>12.995130569638745</v>
      </c>
      <c r="D16" s="94">
        <v>4.6399999999999997</v>
      </c>
      <c r="E16" s="94">
        <v>4.66</v>
      </c>
      <c r="F16" s="94">
        <v>5.3402513464991026</v>
      </c>
      <c r="G16" s="50">
        <f t="shared" si="2"/>
        <v>0.68025134649910246</v>
      </c>
      <c r="H16" s="50">
        <f t="shared" si="4"/>
        <v>-8.3551305696387459</v>
      </c>
      <c r="J16" s="5"/>
      <c r="K16" s="78"/>
      <c r="L16" s="57"/>
      <c r="M16" s="57"/>
    </row>
    <row r="17" spans="1:13" ht="12.75" customHeight="1">
      <c r="A17" s="48" t="s">
        <v>82</v>
      </c>
      <c r="B17" s="95">
        <v>3.6194728260869566</v>
      </c>
      <c r="C17" s="95">
        <v>4.57125</v>
      </c>
      <c r="D17" s="95">
        <v>1.94</v>
      </c>
      <c r="E17" s="95">
        <v>2</v>
      </c>
      <c r="F17" s="95" t="s">
        <v>0</v>
      </c>
      <c r="G17" s="50">
        <f>-E17</f>
        <v>-2</v>
      </c>
      <c r="H17" s="50">
        <f t="shared" si="4"/>
        <v>-2.6312500000000001</v>
      </c>
      <c r="J17" s="68"/>
      <c r="K17" s="24"/>
      <c r="L17" s="57"/>
      <c r="M17" s="57"/>
    </row>
    <row r="18" spans="1:13" ht="12.75" customHeight="1">
      <c r="A18" s="48" t="s">
        <v>79</v>
      </c>
      <c r="B18" s="95">
        <v>8.0835155172413806</v>
      </c>
      <c r="C18" s="95">
        <v>11.359166666666667</v>
      </c>
      <c r="D18" s="95">
        <v>3.44</v>
      </c>
      <c r="E18" s="95" t="s">
        <v>0</v>
      </c>
      <c r="F18" s="95">
        <v>3.9873504273504272</v>
      </c>
      <c r="G18" s="50">
        <f>F18</f>
        <v>3.9873504273504272</v>
      </c>
      <c r="H18" s="50">
        <f>D18-C18</f>
        <v>-7.9191666666666674</v>
      </c>
      <c r="L18" s="57"/>
      <c r="M18" s="57"/>
    </row>
    <row r="19" spans="1:13" ht="12.75" customHeight="1">
      <c r="A19" s="48" t="s">
        <v>80</v>
      </c>
      <c r="B19" s="95">
        <v>11.278135577538727</v>
      </c>
      <c r="C19" s="95">
        <v>14.380335860408302</v>
      </c>
      <c r="D19" s="95">
        <v>5.75</v>
      </c>
      <c r="E19" s="95">
        <v>5.04</v>
      </c>
      <c r="F19" s="95">
        <v>5.7</v>
      </c>
      <c r="G19" s="50">
        <f t="shared" si="2"/>
        <v>0.66000000000000014</v>
      </c>
      <c r="H19" s="50">
        <f t="shared" si="4"/>
        <v>-8.6303358604083016</v>
      </c>
      <c r="J19" s="68"/>
      <c r="K19" s="66"/>
      <c r="L19" s="57"/>
      <c r="M19" s="57"/>
    </row>
    <row r="20" spans="1:13" ht="15" customHeight="1">
      <c r="C20" s="7"/>
    </row>
    <row r="21" spans="1:13" ht="15" customHeight="1">
      <c r="A21" s="32"/>
      <c r="B21" s="1"/>
    </row>
    <row r="22" spans="1:13" s="5" customFormat="1" ht="12.75" customHeight="1">
      <c r="A22" s="82" t="s">
        <v>85</v>
      </c>
      <c r="B22" s="83"/>
      <c r="C22" s="84"/>
      <c r="D22" s="84"/>
      <c r="E22" s="84"/>
      <c r="F22" s="84"/>
      <c r="G22" s="84"/>
      <c r="H22" s="84"/>
    </row>
    <row r="23" spans="1:13" ht="12.75" customHeight="1">
      <c r="A23" s="85" t="s">
        <v>76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13" ht="26.25" customHeight="1">
      <c r="A24" s="41"/>
      <c r="B24" s="104" t="s">
        <v>2</v>
      </c>
      <c r="C24" s="151" t="s">
        <v>52</v>
      </c>
      <c r="D24" s="151" t="s">
        <v>53</v>
      </c>
      <c r="E24" s="39" t="s">
        <v>20</v>
      </c>
      <c r="F24" s="39" t="s">
        <v>4</v>
      </c>
      <c r="G24" s="42" t="s">
        <v>30</v>
      </c>
      <c r="H24" s="42" t="s">
        <v>51</v>
      </c>
    </row>
    <row r="25" spans="1:13" ht="12.75" customHeight="1">
      <c r="A25" s="88" t="s">
        <v>77</v>
      </c>
      <c r="B25" s="89">
        <v>6675</v>
      </c>
      <c r="C25" s="89">
        <v>2790</v>
      </c>
      <c r="D25" s="89">
        <f>D26+D27+D28+D29</f>
        <v>4925</v>
      </c>
      <c r="E25" s="89">
        <v>660</v>
      </c>
      <c r="F25" s="89">
        <f>F26+F28</f>
        <v>1430</v>
      </c>
      <c r="G25" s="50">
        <f>+F25-E25</f>
        <v>770</v>
      </c>
      <c r="H25" s="50">
        <f>+D25-C25</f>
        <v>2135</v>
      </c>
      <c r="I25" s="68"/>
      <c r="J25" s="5"/>
      <c r="K25" s="5"/>
      <c r="L25" s="80"/>
    </row>
    <row r="26" spans="1:13" ht="12.75" customHeight="1">
      <c r="A26" s="90" t="s">
        <v>86</v>
      </c>
      <c r="B26" s="91">
        <v>3649</v>
      </c>
      <c r="C26" s="91">
        <v>2344</v>
      </c>
      <c r="D26" s="91">
        <v>1335</v>
      </c>
      <c r="E26" s="91">
        <v>200</v>
      </c>
      <c r="F26" s="91">
        <v>200</v>
      </c>
      <c r="G26" s="50">
        <f>+F26-E26</f>
        <v>0</v>
      </c>
      <c r="H26" s="50">
        <f>+D26-C26</f>
        <v>-1009</v>
      </c>
      <c r="I26" s="68"/>
      <c r="J26" s="135"/>
      <c r="K26" s="140"/>
      <c r="L26" s="80"/>
    </row>
    <row r="27" spans="1:13" ht="12.75" customHeight="1">
      <c r="A27" s="90" t="s">
        <v>87</v>
      </c>
      <c r="B27" s="91">
        <v>1970</v>
      </c>
      <c r="C27" s="91" t="s">
        <v>0</v>
      </c>
      <c r="D27" s="91">
        <v>1000</v>
      </c>
      <c r="E27" s="91" t="s">
        <v>0</v>
      </c>
      <c r="F27" s="91" t="s">
        <v>0</v>
      </c>
      <c r="G27" s="91" t="s">
        <v>0</v>
      </c>
      <c r="H27" s="50">
        <f>+D27</f>
        <v>1000</v>
      </c>
      <c r="I27" s="68"/>
      <c r="J27" s="135"/>
      <c r="K27" s="140"/>
      <c r="L27" s="80"/>
    </row>
    <row r="28" spans="1:13" ht="12.75" customHeight="1">
      <c r="A28" s="90" t="s">
        <v>88</v>
      </c>
      <c r="B28" s="91">
        <v>1056</v>
      </c>
      <c r="C28" s="91">
        <v>446</v>
      </c>
      <c r="D28" s="91">
        <v>1630</v>
      </c>
      <c r="E28" s="91" t="s">
        <v>0</v>
      </c>
      <c r="F28" s="91">
        <v>1230</v>
      </c>
      <c r="G28" s="50">
        <f>F28</f>
        <v>1230</v>
      </c>
      <c r="H28" s="50">
        <f>+D28-C28</f>
        <v>1184</v>
      </c>
      <c r="I28" s="51"/>
      <c r="J28" s="135"/>
      <c r="K28" s="140"/>
      <c r="L28" s="80"/>
    </row>
    <row r="29" spans="1:13" ht="12.75" customHeight="1">
      <c r="A29" s="90" t="s">
        <v>89</v>
      </c>
      <c r="B29" s="91" t="s">
        <v>0</v>
      </c>
      <c r="C29" s="91" t="s">
        <v>0</v>
      </c>
      <c r="D29" s="91">
        <v>960</v>
      </c>
      <c r="E29" s="91">
        <v>460</v>
      </c>
      <c r="F29" s="91" t="s">
        <v>0</v>
      </c>
      <c r="G29" s="50">
        <f>-E29</f>
        <v>-460</v>
      </c>
      <c r="H29" s="50">
        <f>+D29</f>
        <v>960</v>
      </c>
      <c r="I29" s="51"/>
      <c r="J29" s="135"/>
      <c r="K29" s="140"/>
      <c r="L29" s="80"/>
    </row>
    <row r="30" spans="1:13" ht="12.75" customHeight="1">
      <c r="A30" s="88" t="s">
        <v>81</v>
      </c>
      <c r="B30" s="89">
        <v>11562.787</v>
      </c>
      <c r="C30" s="89">
        <v>3315.54</v>
      </c>
      <c r="D30" s="89">
        <f>D31+D32+D33+D34</f>
        <v>11085.187600000001</v>
      </c>
      <c r="E30" s="89">
        <v>1842.3876</v>
      </c>
      <c r="F30" s="89">
        <f>SUM(F31:F33)</f>
        <v>1503.3</v>
      </c>
      <c r="G30" s="50">
        <f>+F30-E30</f>
        <v>-339.08760000000007</v>
      </c>
      <c r="H30" s="50">
        <f>+D30-C30</f>
        <v>7769.6476000000011</v>
      </c>
      <c r="I30" s="51"/>
      <c r="J30" s="135"/>
      <c r="K30" s="140"/>
      <c r="L30" s="80"/>
    </row>
    <row r="31" spans="1:13" ht="12.75" customHeight="1">
      <c r="A31" s="90" t="s">
        <v>86</v>
      </c>
      <c r="B31" s="91">
        <v>5584.95</v>
      </c>
      <c r="C31" s="91">
        <v>3123.45</v>
      </c>
      <c r="D31" s="91">
        <v>3574.6</v>
      </c>
      <c r="E31" s="91">
        <v>593.1</v>
      </c>
      <c r="F31" s="91">
        <v>217</v>
      </c>
      <c r="G31" s="50">
        <f>+F31-E31</f>
        <v>-376.1</v>
      </c>
      <c r="H31" s="50">
        <f>+D31-C31</f>
        <v>451.15000000000009</v>
      </c>
      <c r="I31" s="51"/>
      <c r="J31" s="141"/>
      <c r="K31" s="140"/>
      <c r="L31" s="80"/>
    </row>
    <row r="32" spans="1:13" ht="12.75" customHeight="1">
      <c r="A32" s="90" t="s">
        <v>87</v>
      </c>
      <c r="B32" s="91">
        <v>4714.3999999999996</v>
      </c>
      <c r="C32" s="91" t="s">
        <v>0</v>
      </c>
      <c r="D32" s="91">
        <v>2232.5</v>
      </c>
      <c r="E32" s="91" t="s">
        <v>0</v>
      </c>
      <c r="F32" s="91" t="s">
        <v>0</v>
      </c>
      <c r="G32" s="91" t="s">
        <v>0</v>
      </c>
      <c r="H32" s="50">
        <f>+D32</f>
        <v>2232.5</v>
      </c>
      <c r="I32" s="51"/>
      <c r="J32" s="142"/>
      <c r="K32" s="140"/>
      <c r="L32" s="80"/>
    </row>
    <row r="33" spans="1:12" ht="12.75" customHeight="1">
      <c r="A33" s="90" t="s">
        <v>88</v>
      </c>
      <c r="B33" s="91">
        <v>1263.4369999999999</v>
      </c>
      <c r="C33" s="91">
        <v>192.09</v>
      </c>
      <c r="D33" s="91">
        <v>2683.3</v>
      </c>
      <c r="E33" s="91" t="s">
        <v>0</v>
      </c>
      <c r="F33" s="91">
        <v>1286.3</v>
      </c>
      <c r="G33" s="50">
        <f>F33</f>
        <v>1286.3</v>
      </c>
      <c r="H33" s="50">
        <f>+D33-C33</f>
        <v>2491.21</v>
      </c>
      <c r="I33" s="72"/>
      <c r="J33" s="142"/>
      <c r="K33" s="140"/>
      <c r="L33" s="80"/>
    </row>
    <row r="34" spans="1:12" ht="12.75" customHeight="1">
      <c r="A34" s="90" t="s">
        <v>89</v>
      </c>
      <c r="B34" s="91" t="s">
        <v>0</v>
      </c>
      <c r="C34" s="91" t="s">
        <v>0</v>
      </c>
      <c r="D34" s="91">
        <v>2594.7876000000001</v>
      </c>
      <c r="E34" s="91">
        <v>1249.2876000000001</v>
      </c>
      <c r="F34" s="91" t="s">
        <v>0</v>
      </c>
      <c r="G34" s="50">
        <f>-E34</f>
        <v>-1249.2876000000001</v>
      </c>
      <c r="H34" s="50">
        <f>+D34</f>
        <v>2594.7876000000001</v>
      </c>
      <c r="I34" s="72"/>
      <c r="J34" s="142"/>
      <c r="K34" s="140"/>
      <c r="L34" s="80"/>
    </row>
    <row r="35" spans="1:12" ht="12.75" customHeight="1">
      <c r="A35" s="92" t="s">
        <v>83</v>
      </c>
      <c r="B35" s="89">
        <v>7994.65</v>
      </c>
      <c r="C35" s="89">
        <v>3028.8</v>
      </c>
      <c r="D35" s="89">
        <f>D36+D37+D38+D39</f>
        <v>6235</v>
      </c>
      <c r="E35" s="89">
        <v>1160</v>
      </c>
      <c r="F35" s="89">
        <f>SUM(F36:F38)</f>
        <v>1490</v>
      </c>
      <c r="G35" s="50">
        <f>+F35-E35</f>
        <v>330</v>
      </c>
      <c r="H35" s="50">
        <f>+D35-C35</f>
        <v>3206.2</v>
      </c>
      <c r="I35" s="68"/>
      <c r="J35" s="142"/>
      <c r="K35" s="140"/>
      <c r="L35" s="80"/>
    </row>
    <row r="36" spans="1:12" ht="12.75" customHeight="1">
      <c r="A36" s="90" t="s">
        <v>86</v>
      </c>
      <c r="B36" s="91">
        <v>4758.5</v>
      </c>
      <c r="C36" s="91">
        <v>2843.5</v>
      </c>
      <c r="D36" s="91">
        <v>1945</v>
      </c>
      <c r="E36" s="91">
        <v>300</v>
      </c>
      <c r="F36" s="91">
        <v>260</v>
      </c>
      <c r="G36" s="50">
        <f>+F36-E36</f>
        <v>-40</v>
      </c>
      <c r="H36" s="50">
        <f>+D36-C36</f>
        <v>-898.5</v>
      </c>
      <c r="I36" s="68"/>
      <c r="J36" s="142"/>
      <c r="K36" s="140"/>
      <c r="L36" s="80"/>
    </row>
    <row r="37" spans="1:12" ht="12.75" customHeight="1">
      <c r="A37" s="90" t="s">
        <v>87</v>
      </c>
      <c r="B37" s="91">
        <v>2140.85</v>
      </c>
      <c r="C37" s="91" t="s">
        <v>0</v>
      </c>
      <c r="D37" s="91">
        <v>1100</v>
      </c>
      <c r="E37" s="91" t="s">
        <v>0</v>
      </c>
      <c r="F37" s="91" t="s">
        <v>0</v>
      </c>
      <c r="G37" s="50" t="s">
        <v>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88</v>
      </c>
      <c r="B38" s="91">
        <v>1095.3</v>
      </c>
      <c r="C38" s="91">
        <v>185.3</v>
      </c>
      <c r="D38" s="91">
        <v>1630</v>
      </c>
      <c r="E38" s="91" t="s">
        <v>0</v>
      </c>
      <c r="F38" s="91">
        <v>1230</v>
      </c>
      <c r="G38" s="50">
        <f>F38</f>
        <v>1230</v>
      </c>
      <c r="H38" s="50">
        <f>+D38-C38</f>
        <v>1444.7</v>
      </c>
      <c r="I38" s="68"/>
      <c r="J38" s="142"/>
      <c r="K38" s="140"/>
      <c r="L38" s="80"/>
    </row>
    <row r="39" spans="1:12" ht="12.75" customHeight="1">
      <c r="A39" s="90" t="s">
        <v>89</v>
      </c>
      <c r="B39" s="91" t="s">
        <v>0</v>
      </c>
      <c r="C39" s="91" t="s">
        <v>0</v>
      </c>
      <c r="D39" s="91">
        <v>1560</v>
      </c>
      <c r="E39" s="91">
        <v>860</v>
      </c>
      <c r="F39" s="91" t="s">
        <v>0</v>
      </c>
      <c r="G39" s="50">
        <f>-E39</f>
        <v>-860</v>
      </c>
      <c r="H39" s="50">
        <f>+D39</f>
        <v>1560</v>
      </c>
      <c r="I39" s="68"/>
      <c r="J39" s="142"/>
      <c r="K39" s="140"/>
      <c r="L39" s="80"/>
    </row>
    <row r="40" spans="1:12" ht="12.75" customHeight="1">
      <c r="A40" s="92" t="s">
        <v>84</v>
      </c>
      <c r="B40" s="96">
        <v>16.530439658354517</v>
      </c>
      <c r="C40" s="96">
        <v>17.435754678477004</v>
      </c>
      <c r="D40" s="96">
        <v>13.47</v>
      </c>
      <c r="E40" s="96">
        <v>14.024242424242424</v>
      </c>
      <c r="F40" s="96">
        <v>14.2</v>
      </c>
      <c r="G40" s="50">
        <f>+F40-E40</f>
        <v>0.17575757575757578</v>
      </c>
      <c r="H40" s="50">
        <f>+D40-C40</f>
        <v>-3.965754678477003</v>
      </c>
      <c r="I40" s="68"/>
      <c r="J40" s="142"/>
      <c r="K40" s="140"/>
      <c r="L40" s="80"/>
    </row>
    <row r="41" spans="1:12" ht="12.75" customHeight="1">
      <c r="A41" s="90" t="s">
        <v>86</v>
      </c>
      <c r="B41" s="97">
        <v>16.118000000000002</v>
      </c>
      <c r="C41" s="97">
        <v>17.228333333333335</v>
      </c>
      <c r="D41" s="97">
        <v>10.63</v>
      </c>
      <c r="E41" s="97">
        <v>9.48</v>
      </c>
      <c r="F41" s="97">
        <v>9.59</v>
      </c>
      <c r="G41" s="50">
        <f>+F41-E41</f>
        <v>0.10999999999999943</v>
      </c>
      <c r="H41" s="50">
        <f>+D41-C41</f>
        <v>-6.5983333333333345</v>
      </c>
      <c r="I41" s="68"/>
      <c r="J41" s="141"/>
      <c r="K41" s="140"/>
      <c r="L41" s="80"/>
    </row>
    <row r="42" spans="1:12" ht="12.75" customHeight="1">
      <c r="A42" s="90" t="s">
        <v>87</v>
      </c>
      <c r="B42" s="97">
        <v>15.87049164520643</v>
      </c>
      <c r="C42" s="97" t="s">
        <v>0</v>
      </c>
      <c r="D42" s="97">
        <v>11.99</v>
      </c>
      <c r="E42" s="97" t="s">
        <v>0</v>
      </c>
      <c r="F42" s="97" t="s">
        <v>0</v>
      </c>
      <c r="G42" s="97" t="s">
        <v>0</v>
      </c>
      <c r="H42" s="50">
        <f>+D42</f>
        <v>11.99</v>
      </c>
      <c r="I42" s="68"/>
      <c r="J42" s="5"/>
      <c r="K42" s="5"/>
    </row>
    <row r="43" spans="1:12" ht="12.75" customHeight="1">
      <c r="A43" s="90" t="s">
        <v>88</v>
      </c>
      <c r="B43" s="97">
        <v>19.122499999999999</v>
      </c>
      <c r="C43" s="97">
        <v>19.86</v>
      </c>
      <c r="D43" s="97">
        <v>15.03</v>
      </c>
      <c r="E43" s="97" t="s">
        <v>0</v>
      </c>
      <c r="F43" s="97">
        <v>14.95</v>
      </c>
      <c r="G43" s="50">
        <f>F43</f>
        <v>14.95</v>
      </c>
      <c r="H43" s="50">
        <f>+D43-C43</f>
        <v>-4.83</v>
      </c>
      <c r="I43" s="72"/>
      <c r="J43" s="142"/>
      <c r="K43" s="140"/>
      <c r="L43" s="67"/>
    </row>
    <row r="44" spans="1:12" ht="12.75" customHeight="1">
      <c r="A44" s="46" t="s">
        <v>89</v>
      </c>
      <c r="B44" s="70" t="s">
        <v>0</v>
      </c>
      <c r="C44" s="70" t="s">
        <v>0</v>
      </c>
      <c r="D44" s="97">
        <v>17</v>
      </c>
      <c r="E44" s="97">
        <v>16</v>
      </c>
      <c r="F44" s="97" t="s">
        <v>0</v>
      </c>
      <c r="G44" s="50">
        <f>-E44</f>
        <v>-16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2" s="5" customFormat="1" ht="12.75" customHeight="1">
      <c r="A46" s="209" t="s">
        <v>90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0" t="s">
        <v>91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12" ht="26.25" customHeight="1">
      <c r="A48" s="41"/>
      <c r="B48" s="104" t="s">
        <v>2</v>
      </c>
      <c r="C48" s="151" t="s">
        <v>52</v>
      </c>
      <c r="D48" s="151" t="s">
        <v>53</v>
      </c>
      <c r="E48" s="39" t="s">
        <v>20</v>
      </c>
      <c r="F48" s="39" t="s">
        <v>4</v>
      </c>
      <c r="G48" s="42" t="s">
        <v>30</v>
      </c>
      <c r="H48" s="42" t="s">
        <v>51</v>
      </c>
    </row>
    <row r="49" spans="1:12" ht="12.75" customHeight="1">
      <c r="A49" s="88" t="s">
        <v>77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88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81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88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83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88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84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88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honeticPr fontId="8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/>
  </sheetViews>
  <sheetFormatPr defaultRowHeight="11.25"/>
  <cols>
    <col min="1" max="1" width="27.28515625" style="145" customWidth="1"/>
    <col min="2" max="2" width="10.7109375" style="145" customWidth="1"/>
    <col min="3" max="4" width="11.140625" style="145" customWidth="1"/>
    <col min="5" max="8" width="10.7109375" style="145" customWidth="1"/>
    <col min="9" max="9" width="9" style="145" customWidth="1"/>
    <col min="10" max="10" width="11.140625" style="145" customWidth="1"/>
    <col min="11" max="16384" width="9.140625" style="145"/>
  </cols>
  <sheetData>
    <row r="1" spans="1:13" ht="12.75">
      <c r="A1" s="32" t="s">
        <v>92</v>
      </c>
      <c r="B1" s="144"/>
      <c r="J1" s="146"/>
    </row>
    <row r="2" spans="1:13" s="149" customFormat="1">
      <c r="A2" s="4" t="s">
        <v>93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  <c r="I3" s="106"/>
      <c r="J3" s="152"/>
      <c r="K3" s="152"/>
      <c r="L3" s="153"/>
      <c r="M3" s="154"/>
    </row>
    <row r="4" spans="1:13" ht="12.75" customHeight="1">
      <c r="A4" s="155" t="s">
        <v>56</v>
      </c>
      <c r="B4" s="163">
        <v>3.9694913708538309</v>
      </c>
      <c r="C4" s="163">
        <v>5.5158691469955317</v>
      </c>
      <c r="D4" s="163">
        <v>1.5291222666640796</v>
      </c>
      <c r="E4" s="163">
        <v>1.4196665770322214</v>
      </c>
      <c r="F4" s="163">
        <v>1.94</v>
      </c>
      <c r="G4" s="108">
        <f t="shared" ref="G4:G9" si="0">F4-E4</f>
        <v>0.52033342296777851</v>
      </c>
      <c r="H4" s="108">
        <f>+D4-C4</f>
        <v>-3.9867468803314523</v>
      </c>
      <c r="I4" s="152"/>
      <c r="J4" s="157"/>
      <c r="K4" s="157"/>
      <c r="L4" s="152"/>
      <c r="M4" s="152"/>
    </row>
    <row r="5" spans="1:13">
      <c r="A5" s="111" t="s">
        <v>94</v>
      </c>
      <c r="B5" s="156">
        <v>4.7948202401709796</v>
      </c>
      <c r="C5" s="156">
        <v>5.9127483362393711</v>
      </c>
      <c r="D5" s="156">
        <v>1.6666666666666667</v>
      </c>
      <c r="E5" s="156">
        <v>2</v>
      </c>
      <c r="F5" s="156">
        <v>1</v>
      </c>
      <c r="G5" s="108">
        <f t="shared" si="0"/>
        <v>-1</v>
      </c>
      <c r="H5" s="108">
        <f>+D5-C5</f>
        <v>-4.2460816695727042</v>
      </c>
      <c r="I5" s="197"/>
      <c r="J5" s="158"/>
      <c r="K5" s="157"/>
      <c r="L5" s="157"/>
      <c r="M5" s="157"/>
    </row>
    <row r="6" spans="1:13" ht="12.75" customHeight="1">
      <c r="A6" s="111" t="s">
        <v>95</v>
      </c>
      <c r="B6" s="156">
        <v>3.7245906684030565</v>
      </c>
      <c r="C6" s="156">
        <v>5.0930187543881855</v>
      </c>
      <c r="D6" s="156">
        <v>1.3792638401758726</v>
      </c>
      <c r="E6" s="156">
        <v>1.2455294759112459</v>
      </c>
      <c r="F6" s="156">
        <v>1.4289025510525566</v>
      </c>
      <c r="G6" s="108">
        <f t="shared" si="0"/>
        <v>0.18337307514131074</v>
      </c>
      <c r="H6" s="108">
        <f>+D6-C6</f>
        <v>-3.7137549142123127</v>
      </c>
      <c r="I6" s="193"/>
      <c r="J6" s="158"/>
      <c r="K6" s="157"/>
      <c r="L6" s="158"/>
      <c r="M6" s="158"/>
    </row>
    <row r="7" spans="1:13" ht="12.75" customHeight="1">
      <c r="A7" s="111" t="s">
        <v>96</v>
      </c>
      <c r="B7" s="156">
        <v>4.6082423039477174</v>
      </c>
      <c r="C7" s="156">
        <v>6.0956967892549097</v>
      </c>
      <c r="D7" s="156">
        <v>1.5822154108593853</v>
      </c>
      <c r="E7" s="156">
        <v>1.5</v>
      </c>
      <c r="F7" s="156">
        <v>1.9932924651563113</v>
      </c>
      <c r="G7" s="108">
        <f t="shared" si="0"/>
        <v>0.49329246515631131</v>
      </c>
      <c r="H7" s="108">
        <f>+D7-C7</f>
        <v>-4.5134813783955243</v>
      </c>
      <c r="I7" s="193"/>
      <c r="J7" s="158"/>
      <c r="K7" s="157"/>
      <c r="L7" s="158"/>
      <c r="M7" s="158"/>
    </row>
    <row r="8" spans="1:13" ht="12.75" customHeight="1">
      <c r="A8" s="111" t="s">
        <v>97</v>
      </c>
      <c r="B8" s="156">
        <v>1.5</v>
      </c>
      <c r="C8" s="156">
        <v>1.5</v>
      </c>
      <c r="D8" s="156">
        <v>2</v>
      </c>
      <c r="E8" s="156">
        <v>1.5</v>
      </c>
      <c r="F8" s="156">
        <v>3</v>
      </c>
      <c r="G8" s="108">
        <f t="shared" si="0"/>
        <v>1.5</v>
      </c>
      <c r="H8" s="108">
        <f>+D8-C8</f>
        <v>0.5</v>
      </c>
      <c r="I8" s="193"/>
      <c r="J8" s="157"/>
      <c r="K8" s="157"/>
      <c r="L8" s="158"/>
      <c r="M8" s="158"/>
    </row>
    <row r="9" spans="1:13" ht="12.75" customHeight="1">
      <c r="A9" s="111" t="s">
        <v>98</v>
      </c>
      <c r="B9" s="159" t="s">
        <v>0</v>
      </c>
      <c r="C9" s="159" t="s">
        <v>0</v>
      </c>
      <c r="D9" s="159">
        <v>2.1375295152379836</v>
      </c>
      <c r="E9" s="159">
        <v>1.8</v>
      </c>
      <c r="F9" s="159">
        <v>3.2501180609519338</v>
      </c>
      <c r="G9" s="108">
        <f t="shared" si="0"/>
        <v>1.4501180609519337</v>
      </c>
      <c r="H9" s="108">
        <f>+D9</f>
        <v>2.1375295152379836</v>
      </c>
      <c r="I9" s="157"/>
      <c r="J9" s="157"/>
      <c r="K9" s="157"/>
      <c r="L9" s="157"/>
      <c r="M9" s="157"/>
    </row>
    <row r="10" spans="1:13" ht="12.75" customHeight="1">
      <c r="A10" s="111" t="s">
        <v>99</v>
      </c>
      <c r="B10" s="159" t="s">
        <v>0</v>
      </c>
      <c r="C10" s="159" t="s">
        <v>0</v>
      </c>
      <c r="D10" s="159" t="s">
        <v>0</v>
      </c>
      <c r="E10" s="159" t="s">
        <v>0</v>
      </c>
      <c r="F10" s="159" t="s">
        <v>0</v>
      </c>
      <c r="G10" s="195" t="s">
        <v>0</v>
      </c>
      <c r="H10" s="195" t="s">
        <v>0</v>
      </c>
      <c r="I10" s="157"/>
      <c r="J10" s="157"/>
      <c r="K10" s="157"/>
      <c r="L10" s="157"/>
      <c r="M10" s="157"/>
    </row>
    <row r="11" spans="1:13" ht="12.75" customHeight="1">
      <c r="A11" s="111" t="s">
        <v>100</v>
      </c>
      <c r="B11" s="159" t="s">
        <v>0</v>
      </c>
      <c r="C11" s="159" t="s">
        <v>0</v>
      </c>
      <c r="D11" s="159" t="s">
        <v>0</v>
      </c>
      <c r="E11" s="159" t="s">
        <v>0</v>
      </c>
      <c r="F11" s="159" t="s">
        <v>0</v>
      </c>
      <c r="G11" s="195" t="s">
        <v>0</v>
      </c>
      <c r="H11" s="195" t="s">
        <v>0</v>
      </c>
      <c r="I11" s="157"/>
      <c r="J11" s="157"/>
      <c r="K11" s="157"/>
      <c r="L11" s="157"/>
      <c r="M11" s="157"/>
    </row>
    <row r="12" spans="1:13" ht="12.75" customHeight="1">
      <c r="A12" s="111" t="s">
        <v>101</v>
      </c>
      <c r="B12" s="159" t="s">
        <v>0</v>
      </c>
      <c r="C12" s="159" t="s">
        <v>0</v>
      </c>
      <c r="D12" s="159" t="s">
        <v>0</v>
      </c>
      <c r="E12" s="159" t="s">
        <v>0</v>
      </c>
      <c r="F12" s="159" t="s">
        <v>0</v>
      </c>
      <c r="G12" s="195" t="s">
        <v>0</v>
      </c>
      <c r="H12" s="195" t="s">
        <v>0</v>
      </c>
      <c r="I12" s="157"/>
      <c r="J12" s="157"/>
      <c r="K12" s="157"/>
      <c r="L12" s="157"/>
      <c r="M12" s="157"/>
    </row>
    <row r="13" spans="1:13" ht="12.75" customHeight="1">
      <c r="A13" s="111" t="s">
        <v>102</v>
      </c>
      <c r="B13" s="159" t="s">
        <v>0</v>
      </c>
      <c r="C13" s="159" t="s">
        <v>0</v>
      </c>
      <c r="D13" s="159" t="s">
        <v>0</v>
      </c>
      <c r="E13" s="159" t="s">
        <v>0</v>
      </c>
      <c r="F13" s="159" t="s">
        <v>0</v>
      </c>
      <c r="G13" s="195" t="s">
        <v>0</v>
      </c>
      <c r="H13" s="195" t="s">
        <v>0</v>
      </c>
      <c r="I13" s="157"/>
      <c r="J13" s="160"/>
      <c r="K13" s="152"/>
      <c r="L13" s="157"/>
      <c r="M13" s="157"/>
    </row>
    <row r="14" spans="1:13" ht="12.75" customHeight="1">
      <c r="A14" s="155" t="s">
        <v>103</v>
      </c>
      <c r="B14" s="163">
        <v>6.8892751282890652</v>
      </c>
      <c r="C14" s="163">
        <v>11.087550592239038</v>
      </c>
      <c r="D14" s="163">
        <v>2.505963667137685</v>
      </c>
      <c r="E14" s="163" t="s">
        <v>0</v>
      </c>
      <c r="F14" s="163">
        <v>4.5999999999999996</v>
      </c>
      <c r="G14" s="108">
        <f>F14</f>
        <v>4.5999999999999996</v>
      </c>
      <c r="H14" s="108">
        <f>+D14-C14</f>
        <v>-8.5815869251013535</v>
      </c>
      <c r="I14" s="160"/>
      <c r="J14" s="204"/>
      <c r="K14" s="157"/>
      <c r="L14" s="160"/>
      <c r="M14" s="160"/>
    </row>
    <row r="15" spans="1:13" ht="12.75" customHeight="1">
      <c r="A15" s="111" t="s">
        <v>94</v>
      </c>
      <c r="B15" s="161" t="s">
        <v>0</v>
      </c>
      <c r="C15" s="161" t="s">
        <v>0</v>
      </c>
      <c r="D15" s="161" t="s">
        <v>0</v>
      </c>
      <c r="E15" s="161" t="s">
        <v>0</v>
      </c>
      <c r="F15" s="161" t="s">
        <v>0</v>
      </c>
      <c r="G15" s="108" t="s">
        <v>0</v>
      </c>
      <c r="H15" s="108" t="s">
        <v>0</v>
      </c>
      <c r="I15" s="158"/>
      <c r="J15" s="204"/>
      <c r="K15" s="157"/>
      <c r="L15" s="158"/>
      <c r="M15" s="158"/>
    </row>
    <row r="16" spans="1:13" ht="12.75" customHeight="1">
      <c r="A16" s="111" t="s">
        <v>95</v>
      </c>
      <c r="B16" s="161">
        <v>8.25</v>
      </c>
      <c r="C16" s="161">
        <v>11.75</v>
      </c>
      <c r="D16" s="161">
        <v>1.5</v>
      </c>
      <c r="E16" s="161" t="s">
        <v>0</v>
      </c>
      <c r="F16" s="161" t="s">
        <v>0</v>
      </c>
      <c r="G16" s="108" t="s">
        <v>0</v>
      </c>
      <c r="H16" s="108">
        <f>+D16-C16</f>
        <v>-10.25</v>
      </c>
      <c r="I16" s="158"/>
      <c r="J16" s="204"/>
      <c r="K16" s="157"/>
      <c r="L16" s="158"/>
      <c r="M16" s="158"/>
    </row>
    <row r="17" spans="1:13" ht="12.75" customHeight="1">
      <c r="A17" s="111" t="s">
        <v>96</v>
      </c>
      <c r="B17" s="161">
        <v>3.3055555555555549</v>
      </c>
      <c r="C17" s="161" t="s">
        <v>0</v>
      </c>
      <c r="D17" s="161">
        <v>3.35</v>
      </c>
      <c r="E17" s="161" t="s">
        <v>0</v>
      </c>
      <c r="F17" s="161">
        <v>6.75</v>
      </c>
      <c r="G17" s="108">
        <f>F17</f>
        <v>6.75</v>
      </c>
      <c r="H17" s="108">
        <f>D17</f>
        <v>3.35</v>
      </c>
      <c r="I17" s="158"/>
      <c r="J17" s="204"/>
      <c r="K17" s="157"/>
      <c r="L17" s="158"/>
      <c r="M17" s="158"/>
    </row>
    <row r="18" spans="1:13" ht="12.75" customHeight="1">
      <c r="A18" s="111" t="s">
        <v>97</v>
      </c>
      <c r="B18" s="161">
        <v>6.6833333333333398</v>
      </c>
      <c r="C18" s="161">
        <v>10.055555555555566</v>
      </c>
      <c r="D18" s="161">
        <v>1.65</v>
      </c>
      <c r="E18" s="161" t="s">
        <v>0</v>
      </c>
      <c r="F18" s="161" t="s">
        <v>0</v>
      </c>
      <c r="G18" s="108" t="s">
        <v>0</v>
      </c>
      <c r="H18" s="108">
        <f>+D18-C18</f>
        <v>-8.4055555555555657</v>
      </c>
      <c r="I18" s="158"/>
      <c r="J18" s="204"/>
      <c r="K18" s="157"/>
      <c r="L18" s="158"/>
      <c r="M18" s="158"/>
    </row>
    <row r="19" spans="1:13" ht="12.75" customHeight="1">
      <c r="A19" s="111" t="s">
        <v>98</v>
      </c>
      <c r="B19" s="159">
        <v>2</v>
      </c>
      <c r="C19" s="159" t="s">
        <v>0</v>
      </c>
      <c r="D19" s="159">
        <v>1.70366972477064</v>
      </c>
      <c r="E19" s="159" t="s">
        <v>0</v>
      </c>
      <c r="F19" s="159" t="s">
        <v>0</v>
      </c>
      <c r="G19" s="108" t="s">
        <v>0</v>
      </c>
      <c r="H19" s="108">
        <f>D19</f>
        <v>1.70366972477064</v>
      </c>
      <c r="I19" s="158"/>
      <c r="J19" s="204"/>
      <c r="K19" s="157"/>
      <c r="L19" s="158"/>
      <c r="M19" s="158"/>
    </row>
    <row r="20" spans="1:13" ht="12.75" customHeight="1">
      <c r="A20" s="111" t="s">
        <v>99</v>
      </c>
      <c r="B20" s="159">
        <v>10</v>
      </c>
      <c r="C20" s="161">
        <v>10</v>
      </c>
      <c r="D20" s="159" t="s">
        <v>0</v>
      </c>
      <c r="E20" s="159" t="s">
        <v>0</v>
      </c>
      <c r="F20" s="159" t="s">
        <v>0</v>
      </c>
      <c r="G20" s="108" t="s">
        <v>0</v>
      </c>
      <c r="H20" s="108">
        <f>-C20</f>
        <v>-10</v>
      </c>
      <c r="I20" s="158"/>
      <c r="J20" s="204"/>
      <c r="K20" s="157"/>
      <c r="L20" s="158"/>
      <c r="M20" s="158"/>
    </row>
    <row r="21" spans="1:13" ht="12.75" customHeight="1">
      <c r="A21" s="111" t="s">
        <v>100</v>
      </c>
      <c r="B21" s="161">
        <v>12</v>
      </c>
      <c r="C21" s="161">
        <v>16</v>
      </c>
      <c r="D21" s="161" t="s">
        <v>0</v>
      </c>
      <c r="E21" s="159" t="s">
        <v>0</v>
      </c>
      <c r="F21" s="159" t="s">
        <v>0</v>
      </c>
      <c r="G21" s="108" t="s">
        <v>0</v>
      </c>
      <c r="H21" s="108">
        <f>-C21</f>
        <v>-16</v>
      </c>
      <c r="I21" s="158"/>
      <c r="J21" s="204"/>
      <c r="K21" s="157"/>
      <c r="L21" s="158"/>
      <c r="M21" s="158"/>
    </row>
    <row r="22" spans="1:13" ht="12.75" customHeight="1">
      <c r="A22" s="111" t="s">
        <v>101</v>
      </c>
      <c r="B22" s="161">
        <v>10.588235294117649</v>
      </c>
      <c r="C22" s="161">
        <v>12.176470588235299</v>
      </c>
      <c r="D22" s="161">
        <v>3</v>
      </c>
      <c r="E22" s="159" t="s">
        <v>0</v>
      </c>
      <c r="F22" s="159">
        <v>3</v>
      </c>
      <c r="G22" s="108">
        <f>F22</f>
        <v>3</v>
      </c>
      <c r="H22" s="108">
        <f>+D22-C22</f>
        <v>-9.1764705882352988</v>
      </c>
      <c r="I22" s="158"/>
      <c r="J22" s="158"/>
      <c r="K22" s="157"/>
      <c r="L22" s="158"/>
      <c r="M22" s="158"/>
    </row>
    <row r="23" spans="1:13" ht="12.75" customHeight="1">
      <c r="A23" s="111" t="s">
        <v>102</v>
      </c>
      <c r="B23" s="159" t="s">
        <v>0</v>
      </c>
      <c r="C23" s="159" t="s">
        <v>0</v>
      </c>
      <c r="D23" s="159">
        <v>6.7</v>
      </c>
      <c r="E23" s="159" t="s">
        <v>0</v>
      </c>
      <c r="F23" s="159" t="s">
        <v>0</v>
      </c>
      <c r="G23" s="108" t="s">
        <v>0</v>
      </c>
      <c r="H23" s="108">
        <f>D23</f>
        <v>6.7</v>
      </c>
      <c r="I23" s="158"/>
      <c r="J23" s="160"/>
      <c r="K23" s="157"/>
      <c r="L23" s="158"/>
      <c r="M23" s="158"/>
    </row>
    <row r="24" spans="1:13" ht="12.75" customHeight="1">
      <c r="A24" s="155" t="s">
        <v>104</v>
      </c>
      <c r="B24" s="163">
        <v>2</v>
      </c>
      <c r="C24" s="163" t="s">
        <v>0</v>
      </c>
      <c r="D24" s="163">
        <v>4</v>
      </c>
      <c r="E24" s="163" t="s">
        <v>0</v>
      </c>
      <c r="F24" s="163">
        <v>4</v>
      </c>
      <c r="G24" s="108">
        <f>F24</f>
        <v>4</v>
      </c>
      <c r="H24" s="108">
        <f>D24</f>
        <v>4</v>
      </c>
      <c r="I24" s="160"/>
      <c r="J24" s="158"/>
      <c r="K24" s="157"/>
      <c r="L24" s="160"/>
      <c r="M24" s="160"/>
    </row>
    <row r="25" spans="1:13" ht="12.75" customHeight="1">
      <c r="A25" s="111" t="s">
        <v>94</v>
      </c>
      <c r="B25" s="161" t="s">
        <v>0</v>
      </c>
      <c r="C25" s="161" t="s">
        <v>0</v>
      </c>
      <c r="D25" s="161" t="s">
        <v>0</v>
      </c>
      <c r="E25" s="161" t="s">
        <v>0</v>
      </c>
      <c r="F25" s="161" t="s">
        <v>0</v>
      </c>
      <c r="G25" s="138" t="s">
        <v>0</v>
      </c>
      <c r="H25" s="138" t="s">
        <v>0</v>
      </c>
      <c r="I25" s="158"/>
      <c r="J25" s="158"/>
      <c r="K25" s="157"/>
      <c r="L25" s="158"/>
      <c r="M25" s="158"/>
    </row>
    <row r="26" spans="1:13" ht="12.75" customHeight="1">
      <c r="A26" s="111" t="s">
        <v>95</v>
      </c>
      <c r="B26" s="161">
        <v>2</v>
      </c>
      <c r="C26" s="161" t="s">
        <v>0</v>
      </c>
      <c r="D26" s="161" t="s">
        <v>0</v>
      </c>
      <c r="E26" s="161" t="s">
        <v>0</v>
      </c>
      <c r="F26" s="161" t="s">
        <v>0</v>
      </c>
      <c r="G26" s="138" t="s">
        <v>0</v>
      </c>
      <c r="H26" s="138" t="s">
        <v>0</v>
      </c>
      <c r="I26" s="158"/>
      <c r="J26" s="158"/>
      <c r="K26" s="157"/>
      <c r="L26" s="158"/>
      <c r="M26" s="158"/>
    </row>
    <row r="27" spans="1:13" ht="12.75" customHeight="1">
      <c r="A27" s="111" t="s">
        <v>96</v>
      </c>
      <c r="B27" s="161">
        <v>2</v>
      </c>
      <c r="C27" s="161" t="s">
        <v>0</v>
      </c>
      <c r="D27" s="161" t="s">
        <v>0</v>
      </c>
      <c r="E27" s="161" t="s">
        <v>0</v>
      </c>
      <c r="F27" s="161" t="s">
        <v>0</v>
      </c>
      <c r="G27" s="138" t="s">
        <v>0</v>
      </c>
      <c r="H27" s="138" t="s">
        <v>0</v>
      </c>
      <c r="I27" s="158"/>
      <c r="J27" s="158"/>
      <c r="K27" s="157"/>
      <c r="L27" s="158"/>
      <c r="M27" s="158"/>
    </row>
    <row r="28" spans="1:13" ht="12.75" customHeight="1">
      <c r="A28" s="111" t="s">
        <v>97</v>
      </c>
      <c r="B28" s="161" t="s">
        <v>0</v>
      </c>
      <c r="C28" s="161" t="s">
        <v>0</v>
      </c>
      <c r="D28" s="161" t="s">
        <v>0</v>
      </c>
      <c r="E28" s="161" t="s">
        <v>0</v>
      </c>
      <c r="F28" s="161" t="s">
        <v>0</v>
      </c>
      <c r="G28" s="138" t="s">
        <v>0</v>
      </c>
      <c r="H28" s="138" t="s">
        <v>0</v>
      </c>
      <c r="I28" s="158"/>
      <c r="J28" s="158"/>
      <c r="K28" s="158"/>
      <c r="L28" s="158"/>
      <c r="M28" s="158"/>
    </row>
    <row r="29" spans="1:13" ht="12.75" customHeight="1">
      <c r="A29" s="111" t="s">
        <v>98</v>
      </c>
      <c r="B29" s="159" t="s">
        <v>0</v>
      </c>
      <c r="C29" s="159" t="s">
        <v>0</v>
      </c>
      <c r="D29" s="159" t="s">
        <v>0</v>
      </c>
      <c r="E29" s="159" t="s">
        <v>0</v>
      </c>
      <c r="F29" s="159" t="s">
        <v>0</v>
      </c>
      <c r="G29" s="195" t="s">
        <v>0</v>
      </c>
      <c r="H29" s="195" t="s">
        <v>0</v>
      </c>
      <c r="I29" s="158"/>
      <c r="J29" s="158"/>
      <c r="K29" s="158"/>
      <c r="L29" s="158"/>
      <c r="M29" s="158"/>
    </row>
    <row r="30" spans="1:13" ht="12.75" customHeight="1">
      <c r="A30" s="111" t="s">
        <v>99</v>
      </c>
      <c r="B30" s="159" t="s">
        <v>0</v>
      </c>
      <c r="C30" s="159" t="s">
        <v>0</v>
      </c>
      <c r="D30" s="159" t="s">
        <v>0</v>
      </c>
      <c r="E30" s="159" t="s">
        <v>0</v>
      </c>
      <c r="F30" s="159" t="s">
        <v>0</v>
      </c>
      <c r="G30" s="195" t="s">
        <v>0</v>
      </c>
      <c r="H30" s="195" t="s">
        <v>0</v>
      </c>
      <c r="I30" s="158"/>
      <c r="J30" s="158"/>
      <c r="K30" s="158"/>
      <c r="L30" s="158"/>
      <c r="M30" s="158"/>
    </row>
    <row r="31" spans="1:13" ht="12.75" customHeight="1">
      <c r="A31" s="111" t="s">
        <v>100</v>
      </c>
      <c r="B31" s="159" t="s">
        <v>0</v>
      </c>
      <c r="C31" s="159" t="s">
        <v>0</v>
      </c>
      <c r="D31" s="159" t="s">
        <v>0</v>
      </c>
      <c r="E31" s="159" t="s">
        <v>0</v>
      </c>
      <c r="F31" s="159" t="s">
        <v>0</v>
      </c>
      <c r="G31" s="195" t="s">
        <v>0</v>
      </c>
      <c r="H31" s="195" t="s">
        <v>0</v>
      </c>
      <c r="I31" s="158"/>
      <c r="J31" s="158"/>
      <c r="K31" s="158"/>
      <c r="L31" s="158"/>
      <c r="M31" s="158"/>
    </row>
    <row r="32" spans="1:13" ht="12.75" customHeight="1">
      <c r="A32" s="111" t="s">
        <v>101</v>
      </c>
      <c r="B32" s="159" t="s">
        <v>0</v>
      </c>
      <c r="C32" s="159" t="s">
        <v>0</v>
      </c>
      <c r="D32" s="159">
        <v>4</v>
      </c>
      <c r="E32" s="159" t="s">
        <v>0</v>
      </c>
      <c r="F32" s="159">
        <v>4</v>
      </c>
      <c r="G32" s="195">
        <f>F32</f>
        <v>4</v>
      </c>
      <c r="H32" s="195">
        <f>D32</f>
        <v>4</v>
      </c>
      <c r="I32" s="158"/>
      <c r="J32" s="158"/>
      <c r="K32" s="158"/>
      <c r="L32" s="158"/>
      <c r="M32" s="158"/>
    </row>
    <row r="33" spans="1:13" ht="12.75" customHeight="1">
      <c r="A33" s="111" t="s">
        <v>102</v>
      </c>
      <c r="B33" s="159" t="s">
        <v>0</v>
      </c>
      <c r="C33" s="159" t="s">
        <v>0</v>
      </c>
      <c r="D33" s="159" t="s">
        <v>0</v>
      </c>
      <c r="E33" s="159" t="s">
        <v>0</v>
      </c>
      <c r="F33" s="159" t="s">
        <v>0</v>
      </c>
      <c r="G33" s="195" t="s">
        <v>0</v>
      </c>
      <c r="H33" s="195" t="s">
        <v>0</v>
      </c>
      <c r="I33" s="158"/>
      <c r="J33" s="157"/>
      <c r="K33" s="157"/>
      <c r="L33" s="158"/>
      <c r="M33" s="158"/>
    </row>
    <row r="34" spans="1:13">
      <c r="D34" s="162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74"/>
  <sheetViews>
    <sheetView workbookViewId="0"/>
  </sheetViews>
  <sheetFormatPr defaultColWidth="9.140625" defaultRowHeight="11.25"/>
  <cols>
    <col min="1" max="1" width="20.85546875" style="117" bestFit="1" customWidth="1"/>
    <col min="2" max="2" width="10.7109375" style="117" customWidth="1"/>
    <col min="3" max="4" width="11.140625" style="117" customWidth="1"/>
    <col min="5" max="8" width="10.7109375" style="117" customWidth="1"/>
    <col min="9" max="9" width="12.28515625" style="117" bestFit="1" customWidth="1"/>
    <col min="10" max="16384" width="9.140625" style="117"/>
  </cols>
  <sheetData>
    <row r="1" spans="1:10" ht="14.25" customHeight="1">
      <c r="A1" s="32" t="s">
        <v>105</v>
      </c>
    </row>
    <row r="2" spans="1:10" s="119" customFormat="1" ht="12.75" customHeight="1">
      <c r="A2" s="4" t="s">
        <v>24</v>
      </c>
      <c r="B2" s="118"/>
      <c r="C2" s="77"/>
      <c r="D2" s="77"/>
      <c r="E2" s="77"/>
      <c r="F2" s="77"/>
      <c r="G2" s="77"/>
    </row>
    <row r="3" spans="1:10" ht="24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</row>
    <row r="4" spans="1:10" ht="12.75" customHeight="1">
      <c r="A4" s="105" t="s">
        <v>106</v>
      </c>
      <c r="B4" s="164">
        <v>6402.9181000000008</v>
      </c>
      <c r="C4" s="164">
        <v>4597.665</v>
      </c>
      <c r="D4" s="164">
        <v>2300.0966000000003</v>
      </c>
      <c r="E4" s="164">
        <f>E5</f>
        <v>465.9667</v>
      </c>
      <c r="F4" s="164">
        <v>1034.0232000000001</v>
      </c>
      <c r="G4" s="138">
        <f t="shared" ref="G4:G10" si="0">F4-E4</f>
        <v>568.05650000000014</v>
      </c>
      <c r="H4" s="108">
        <f t="shared" ref="H4:H9" si="1">D4-C4</f>
        <v>-2297.5683999999997</v>
      </c>
      <c r="I4" s="120"/>
    </row>
    <row r="5" spans="1:10" ht="12.75" customHeight="1">
      <c r="A5" s="109" t="s">
        <v>56</v>
      </c>
      <c r="B5" s="136">
        <v>4515.2439000000004</v>
      </c>
      <c r="C5" s="136">
        <v>3457.5832999999998</v>
      </c>
      <c r="D5" s="136">
        <v>1747.5458000000003</v>
      </c>
      <c r="E5" s="164">
        <v>465.9667</v>
      </c>
      <c r="F5" s="164">
        <v>882.96590000000003</v>
      </c>
      <c r="G5" s="138">
        <f t="shared" si="0"/>
        <v>416.99920000000003</v>
      </c>
      <c r="H5" s="108">
        <f t="shared" si="1"/>
        <v>-1710.0374999999995</v>
      </c>
      <c r="I5" s="120"/>
    </row>
    <row r="6" spans="1:10" ht="12.75" customHeight="1">
      <c r="A6" s="110" t="s">
        <v>94</v>
      </c>
      <c r="B6" s="137">
        <v>824.73669999999993</v>
      </c>
      <c r="C6" s="137">
        <v>544.61680000000001</v>
      </c>
      <c r="D6" s="137">
        <v>72.126800000000003</v>
      </c>
      <c r="E6" s="137">
        <v>38.744999999999997</v>
      </c>
      <c r="F6" s="137">
        <v>19.357399999999998</v>
      </c>
      <c r="G6" s="138">
        <f t="shared" si="0"/>
        <v>-19.387599999999999</v>
      </c>
      <c r="H6" s="108">
        <f t="shared" si="1"/>
        <v>-472.49</v>
      </c>
      <c r="I6" s="120"/>
      <c r="J6" s="121"/>
    </row>
    <row r="7" spans="1:10" ht="12.75" customHeight="1">
      <c r="A7" s="110" t="s">
        <v>95</v>
      </c>
      <c r="B7" s="137">
        <v>2152.0083999999997</v>
      </c>
      <c r="C7" s="137">
        <v>1661.9189000000001</v>
      </c>
      <c r="D7" s="137">
        <v>1058.9496000000001</v>
      </c>
      <c r="E7" s="137">
        <v>245.02719999999999</v>
      </c>
      <c r="F7" s="137">
        <v>542.76419999999996</v>
      </c>
      <c r="G7" s="138">
        <f t="shared" si="0"/>
        <v>297.73699999999997</v>
      </c>
      <c r="H7" s="108">
        <f t="shared" si="1"/>
        <v>-602.96929999999998</v>
      </c>
      <c r="I7" s="120"/>
      <c r="J7" s="121"/>
    </row>
    <row r="8" spans="1:10" ht="12.75" customHeight="1">
      <c r="A8" s="110" t="s">
        <v>96</v>
      </c>
      <c r="B8" s="137">
        <v>1441.4638000000002</v>
      </c>
      <c r="C8" s="137">
        <v>1154.0126</v>
      </c>
      <c r="D8" s="137">
        <v>212.03149999999999</v>
      </c>
      <c r="E8" s="137">
        <v>73.563000000000002</v>
      </c>
      <c r="F8" s="137">
        <v>90.159800000000004</v>
      </c>
      <c r="G8" s="138">
        <f t="shared" si="0"/>
        <v>16.596800000000002</v>
      </c>
      <c r="H8" s="108">
        <f t="shared" si="1"/>
        <v>-941.98109999999997</v>
      </c>
      <c r="I8" s="120"/>
      <c r="J8" s="121"/>
    </row>
    <row r="9" spans="1:10" ht="12.75" customHeight="1">
      <c r="A9" s="110" t="s">
        <v>97</v>
      </c>
      <c r="B9" s="137">
        <v>97.034999999999997</v>
      </c>
      <c r="C9" s="137">
        <v>97.034999999999997</v>
      </c>
      <c r="D9" s="137">
        <v>139.0685</v>
      </c>
      <c r="E9" s="137">
        <v>90.141499999999994</v>
      </c>
      <c r="F9" s="137">
        <v>30.576000000000001</v>
      </c>
      <c r="G9" s="138">
        <f t="shared" si="0"/>
        <v>-59.565499999999993</v>
      </c>
      <c r="H9" s="108">
        <f t="shared" si="1"/>
        <v>42.033500000000004</v>
      </c>
      <c r="I9" s="120"/>
      <c r="J9" s="121"/>
    </row>
    <row r="10" spans="1:10" ht="12.75" customHeight="1">
      <c r="A10" s="110" t="s">
        <v>98</v>
      </c>
      <c r="B10" s="137" t="s">
        <v>0</v>
      </c>
      <c r="C10" s="137" t="s">
        <v>0</v>
      </c>
      <c r="D10" s="137">
        <v>265.36950000000002</v>
      </c>
      <c r="E10" s="137">
        <v>18.489999999999998</v>
      </c>
      <c r="F10" s="137">
        <v>200.10849999999999</v>
      </c>
      <c r="G10" s="138">
        <f t="shared" si="0"/>
        <v>181.61849999999998</v>
      </c>
      <c r="H10" s="108">
        <f>D10</f>
        <v>265.36950000000002</v>
      </c>
      <c r="I10" s="120"/>
      <c r="J10" s="121"/>
    </row>
    <row r="11" spans="1:10" ht="12.75" customHeight="1">
      <c r="A11" s="110" t="s">
        <v>99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100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101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102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12.75" customHeight="1">
      <c r="A15" s="109" t="s">
        <v>103</v>
      </c>
      <c r="B15" s="136">
        <v>1852.0497</v>
      </c>
      <c r="C15" s="136">
        <v>1140.0817</v>
      </c>
      <c r="D15" s="136">
        <v>518.42970000000003</v>
      </c>
      <c r="E15" s="136" t="s">
        <v>0</v>
      </c>
      <c r="F15" s="136">
        <v>116.9362</v>
      </c>
      <c r="G15" s="138">
        <f>F15</f>
        <v>116.9362</v>
      </c>
      <c r="H15" s="108">
        <f>D15-C15</f>
        <v>-621.65199999999993</v>
      </c>
      <c r="I15" s="120"/>
      <c r="J15" s="121"/>
    </row>
    <row r="16" spans="1:10" ht="12.75" customHeight="1">
      <c r="A16" s="110" t="s">
        <v>94</v>
      </c>
      <c r="B16" s="137" t="s">
        <v>0</v>
      </c>
      <c r="C16" s="137" t="s">
        <v>0</v>
      </c>
      <c r="D16" s="137" t="s">
        <v>0</v>
      </c>
      <c r="E16" s="136" t="s">
        <v>0</v>
      </c>
      <c r="F16" s="137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95</v>
      </c>
      <c r="B17" s="137">
        <v>362.08170000000001</v>
      </c>
      <c r="C17" s="137">
        <v>330.08170000000001</v>
      </c>
      <c r="D17" s="137">
        <v>39.073500000000003</v>
      </c>
      <c r="E17" s="136" t="s">
        <v>0</v>
      </c>
      <c r="F17" s="137" t="s">
        <v>0</v>
      </c>
      <c r="G17" s="138" t="s">
        <v>0</v>
      </c>
      <c r="H17" s="108">
        <f>D17-C17</f>
        <v>-291.00819999999999</v>
      </c>
      <c r="I17" s="120"/>
      <c r="J17" s="121"/>
    </row>
    <row r="18" spans="1:10" ht="12.75" customHeight="1">
      <c r="A18" s="110" t="s">
        <v>96</v>
      </c>
      <c r="B18" s="137">
        <v>390</v>
      </c>
      <c r="C18" s="137" t="s">
        <v>0</v>
      </c>
      <c r="D18" s="137">
        <v>190.92</v>
      </c>
      <c r="E18" s="136" t="s">
        <v>0</v>
      </c>
      <c r="F18" s="137">
        <v>50</v>
      </c>
      <c r="G18" s="138">
        <f>F18</f>
        <v>50</v>
      </c>
      <c r="H18" s="108">
        <f>D18</f>
        <v>190.92</v>
      </c>
      <c r="I18" s="120"/>
      <c r="J18" s="121"/>
    </row>
    <row r="19" spans="1:10" ht="12.75" customHeight="1">
      <c r="A19" s="110" t="s">
        <v>97</v>
      </c>
      <c r="B19" s="137">
        <v>569.96799999999996</v>
      </c>
      <c r="C19" s="137">
        <v>450</v>
      </c>
      <c r="D19" s="137">
        <v>105.9</v>
      </c>
      <c r="E19" s="136" t="s">
        <v>0</v>
      </c>
      <c r="F19" s="137" t="s">
        <v>0</v>
      </c>
      <c r="G19" s="138" t="s">
        <v>0</v>
      </c>
      <c r="H19" s="108">
        <f>D19-C19</f>
        <v>-344.1</v>
      </c>
      <c r="I19" s="120"/>
      <c r="J19" s="121"/>
    </row>
    <row r="20" spans="1:10" ht="12.75" customHeight="1">
      <c r="A20" s="110" t="s">
        <v>98</v>
      </c>
      <c r="B20" s="137">
        <v>20</v>
      </c>
      <c r="C20" s="137" t="s">
        <v>0</v>
      </c>
      <c r="D20" s="137">
        <v>43.6</v>
      </c>
      <c r="E20" s="136" t="s">
        <v>0</v>
      </c>
      <c r="F20" s="137" t="s">
        <v>0</v>
      </c>
      <c r="G20" s="138" t="s">
        <v>0</v>
      </c>
      <c r="H20" s="108">
        <f>D20</f>
        <v>43.6</v>
      </c>
      <c r="I20" s="120"/>
      <c r="J20" s="121"/>
    </row>
    <row r="21" spans="1:10" ht="12.75" customHeight="1">
      <c r="A21" s="110" t="s">
        <v>99</v>
      </c>
      <c r="B21" s="137">
        <v>100</v>
      </c>
      <c r="C21" s="137">
        <v>100</v>
      </c>
      <c r="D21" s="137" t="s">
        <v>0</v>
      </c>
      <c r="E21" s="136" t="s">
        <v>0</v>
      </c>
      <c r="F21" s="137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100</v>
      </c>
      <c r="B22" s="137">
        <v>190</v>
      </c>
      <c r="C22" s="137">
        <v>90</v>
      </c>
      <c r="D22" s="137" t="s">
        <v>0</v>
      </c>
      <c r="E22" s="136" t="s">
        <v>0</v>
      </c>
      <c r="F22" s="137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101</v>
      </c>
      <c r="B23" s="137">
        <v>220</v>
      </c>
      <c r="C23" s="137">
        <v>170</v>
      </c>
      <c r="D23" s="137">
        <v>66.936199999999999</v>
      </c>
      <c r="E23" s="136" t="s">
        <v>0</v>
      </c>
      <c r="F23" s="137">
        <v>66.936199999999999</v>
      </c>
      <c r="G23" s="138">
        <f>F23</f>
        <v>66.936199999999999</v>
      </c>
      <c r="H23" s="108">
        <f>D23-C23</f>
        <v>-103.0638</v>
      </c>
      <c r="I23" s="120"/>
      <c r="J23" s="121"/>
    </row>
    <row r="24" spans="1:10" ht="12.75" customHeight="1">
      <c r="A24" s="111" t="s">
        <v>102</v>
      </c>
      <c r="B24" s="137" t="s">
        <v>0</v>
      </c>
      <c r="C24" s="137" t="s">
        <v>0</v>
      </c>
      <c r="D24" s="137">
        <v>72</v>
      </c>
      <c r="E24" s="137" t="s">
        <v>0</v>
      </c>
      <c r="F24" s="137" t="s">
        <v>0</v>
      </c>
      <c r="G24" s="138" t="s">
        <v>0</v>
      </c>
      <c r="H24" s="108">
        <f>D24</f>
        <v>72</v>
      </c>
      <c r="I24" s="120"/>
      <c r="J24" s="121"/>
    </row>
    <row r="25" spans="1:10" ht="12.75" customHeight="1">
      <c r="A25" s="109" t="s">
        <v>104</v>
      </c>
      <c r="B25" s="136">
        <v>35.624499999999998</v>
      </c>
      <c r="C25" s="136" t="s">
        <v>0</v>
      </c>
      <c r="D25" s="136">
        <v>34.121099999999998</v>
      </c>
      <c r="E25" s="136" t="s">
        <v>0</v>
      </c>
      <c r="F25" s="136">
        <v>34.121099999999998</v>
      </c>
      <c r="G25" s="108">
        <f>F25</f>
        <v>34.121099999999998</v>
      </c>
      <c r="H25" s="108">
        <f>D25</f>
        <v>34.121099999999998</v>
      </c>
      <c r="I25" s="122"/>
      <c r="J25" s="121"/>
    </row>
    <row r="26" spans="1:10" ht="12.75" customHeight="1">
      <c r="A26" s="110" t="s">
        <v>94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95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96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97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98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99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100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101</v>
      </c>
      <c r="B33" s="137" t="s">
        <v>0</v>
      </c>
      <c r="C33" s="137" t="s">
        <v>0</v>
      </c>
      <c r="D33" s="137">
        <v>34.121099999999998</v>
      </c>
      <c r="E33" s="137" t="s">
        <v>0</v>
      </c>
      <c r="F33" s="137">
        <v>34.121099999999998</v>
      </c>
      <c r="G33" s="108">
        <f>F33</f>
        <v>34.121099999999998</v>
      </c>
      <c r="H33" s="108">
        <f>D33</f>
        <v>34.121099999999998</v>
      </c>
      <c r="I33" s="122"/>
      <c r="J33" s="121"/>
    </row>
    <row r="34" spans="1:10" ht="12.75" customHeight="1">
      <c r="A34" s="111" t="s">
        <v>102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spans="1:10" ht="14.25" customHeight="1">
      <c r="A36" s="32" t="s">
        <v>107</v>
      </c>
    </row>
    <row r="37" spans="1:10" ht="12.75" customHeight="1">
      <c r="A37" s="9" t="s">
        <v>24</v>
      </c>
    </row>
    <row r="38" spans="1:10" ht="31.5">
      <c r="A38" s="112"/>
      <c r="B38" s="93" t="s">
        <v>1</v>
      </c>
      <c r="C38" s="39" t="s">
        <v>22</v>
      </c>
      <c r="D38" s="39" t="s">
        <v>21</v>
      </c>
      <c r="E38" s="93" t="s">
        <v>2</v>
      </c>
      <c r="F38" s="39" t="s">
        <v>20</v>
      </c>
      <c r="G38" s="39" t="s">
        <v>4</v>
      </c>
      <c r="H38" s="42" t="s">
        <v>30</v>
      </c>
      <c r="I38" s="42" t="s">
        <v>31</v>
      </c>
      <c r="J38" s="124"/>
    </row>
    <row r="39" spans="1:10" ht="12.75" customHeight="1">
      <c r="A39" s="113" t="s">
        <v>108</v>
      </c>
      <c r="B39" s="106">
        <v>102877.68537794999</v>
      </c>
      <c r="C39" s="106">
        <v>96760.021589569995</v>
      </c>
      <c r="D39" s="106">
        <v>99440.490756960004</v>
      </c>
      <c r="E39" s="106">
        <v>107079.35607115</v>
      </c>
      <c r="F39" s="106">
        <v>113221.49360434001</v>
      </c>
      <c r="G39" s="106">
        <v>113282.86763795001</v>
      </c>
      <c r="H39" s="132">
        <f>G39/F39-1</f>
        <v>5.4207051732135803E-4</v>
      </c>
      <c r="I39" s="132">
        <f>G39/E39-1</f>
        <v>5.793377728829463E-2</v>
      </c>
    </row>
    <row r="40" spans="1:10" ht="12.75" customHeight="1">
      <c r="A40" s="131" t="s">
        <v>109</v>
      </c>
      <c r="B40" s="114">
        <v>42225.592244900006</v>
      </c>
      <c r="C40" s="114">
        <v>35843.988860469995</v>
      </c>
      <c r="D40" s="114">
        <v>36815.896305859998</v>
      </c>
      <c r="E40" s="114">
        <v>41297.613612810004</v>
      </c>
      <c r="F40" s="114">
        <v>42743.618002450006</v>
      </c>
      <c r="G40" s="114">
        <v>40103.265834509999</v>
      </c>
      <c r="H40" s="132">
        <f t="shared" ref="H40:H53" si="2">G40/F40-1</f>
        <v>-6.1771845513607815E-2</v>
      </c>
      <c r="I40" s="132">
        <f t="shared" ref="I40:I53" si="3">G40/E40-1</f>
        <v>-2.8920503482301352E-2</v>
      </c>
    </row>
    <row r="41" spans="1:10" ht="12.75" customHeight="1">
      <c r="A41" s="131" t="s">
        <v>110</v>
      </c>
      <c r="B41" s="114">
        <v>47128.88711009</v>
      </c>
      <c r="C41" s="114">
        <v>46712.555486910001</v>
      </c>
      <c r="D41" s="114">
        <v>48079.573869320004</v>
      </c>
      <c r="E41" s="114">
        <v>52664.351678910003</v>
      </c>
      <c r="F41" s="114">
        <v>56023.563598080007</v>
      </c>
      <c r="G41" s="114">
        <v>58450.034355399999</v>
      </c>
      <c r="H41" s="132">
        <f t="shared" si="2"/>
        <v>4.3311610356095764E-2</v>
      </c>
      <c r="I41" s="132">
        <f t="shared" si="3"/>
        <v>0.10985956329178426</v>
      </c>
    </row>
    <row r="42" spans="1:10" ht="12.75" customHeight="1">
      <c r="A42" s="131" t="s">
        <v>111</v>
      </c>
      <c r="B42" s="114">
        <v>7108.0608438300005</v>
      </c>
      <c r="C42" s="114">
        <v>8077.2292143600007</v>
      </c>
      <c r="D42" s="114">
        <v>8361.379498549999</v>
      </c>
      <c r="E42" s="114">
        <v>7255.3443159199996</v>
      </c>
      <c r="F42" s="114">
        <v>7641.2899372900001</v>
      </c>
      <c r="G42" s="114">
        <v>8421.0054803999992</v>
      </c>
      <c r="H42" s="132">
        <f t="shared" si="2"/>
        <v>0.10203977986817847</v>
      </c>
      <c r="I42" s="132">
        <f t="shared" si="3"/>
        <v>0.1606624184495633</v>
      </c>
    </row>
    <row r="43" spans="1:10" ht="12.75" customHeight="1">
      <c r="A43" s="131" t="s">
        <v>112</v>
      </c>
      <c r="B43" s="114">
        <v>6415.1451791299996</v>
      </c>
      <c r="C43" s="114">
        <v>6126.24802783</v>
      </c>
      <c r="D43" s="114">
        <v>6183.6410832299998</v>
      </c>
      <c r="E43" s="114">
        <v>5862.0464635099997</v>
      </c>
      <c r="F43" s="114">
        <v>6813.0220665199995</v>
      </c>
      <c r="G43" s="114">
        <v>6308.5619676400001</v>
      </c>
      <c r="H43" s="132">
        <f t="shared" si="2"/>
        <v>-7.4043514604036909E-2</v>
      </c>
      <c r="I43" s="132">
        <f t="shared" si="3"/>
        <v>7.6170584267706731E-2</v>
      </c>
    </row>
    <row r="44" spans="1:10" ht="12.75" customHeight="1">
      <c r="A44" s="125" t="s">
        <v>113</v>
      </c>
      <c r="B44" s="106">
        <v>35383.464017800005</v>
      </c>
      <c r="C44" s="106">
        <v>43085.409367889995</v>
      </c>
      <c r="D44" s="106">
        <v>46008.745240259996</v>
      </c>
      <c r="E44" s="106">
        <v>52427.117473480008</v>
      </c>
      <c r="F44" s="106">
        <v>58794.707946920011</v>
      </c>
      <c r="G44" s="106">
        <v>58832.27511445</v>
      </c>
      <c r="H44" s="132">
        <f t="shared" si="2"/>
        <v>6.3895491349152955E-4</v>
      </c>
      <c r="I44" s="132">
        <f t="shared" si="3"/>
        <v>0.12217260741466496</v>
      </c>
    </row>
    <row r="45" spans="1:10" ht="12.75" customHeight="1">
      <c r="A45" s="131" t="s">
        <v>109</v>
      </c>
      <c r="B45" s="114">
        <v>12997.217447359999</v>
      </c>
      <c r="C45" s="114">
        <v>15559.94836753</v>
      </c>
      <c r="D45" s="114">
        <v>16419.20667883</v>
      </c>
      <c r="E45" s="114">
        <v>19032.125394899998</v>
      </c>
      <c r="F45" s="114">
        <v>20860.776721550003</v>
      </c>
      <c r="G45" s="114">
        <v>18825.75467695</v>
      </c>
      <c r="H45" s="132">
        <f t="shared" si="2"/>
        <v>-9.7552553855664637E-2</v>
      </c>
      <c r="I45" s="132">
        <f t="shared" si="3"/>
        <v>-1.0843282800422238E-2</v>
      </c>
    </row>
    <row r="46" spans="1:10" ht="12.75" customHeight="1">
      <c r="A46" s="131" t="s">
        <v>110</v>
      </c>
      <c r="B46" s="114">
        <v>15860.4432707</v>
      </c>
      <c r="C46" s="114">
        <v>19659.492752439997</v>
      </c>
      <c r="D46" s="114">
        <v>21370.869743770003</v>
      </c>
      <c r="E46" s="114">
        <v>26644.560841449998</v>
      </c>
      <c r="F46" s="114">
        <v>30443.835173580002</v>
      </c>
      <c r="G46" s="114">
        <v>32159.765251670004</v>
      </c>
      <c r="H46" s="132">
        <f t="shared" si="2"/>
        <v>5.6363794781648657E-2</v>
      </c>
      <c r="I46" s="132">
        <f t="shared" si="3"/>
        <v>0.20699175501666356</v>
      </c>
    </row>
    <row r="47" spans="1:10" ht="12.75" customHeight="1">
      <c r="A47" s="131" t="s">
        <v>111</v>
      </c>
      <c r="B47" s="114">
        <v>6112.2815589399997</v>
      </c>
      <c r="C47" s="114">
        <v>7277.6123302699998</v>
      </c>
      <c r="D47" s="114">
        <v>7623.1202698799998</v>
      </c>
      <c r="E47" s="114">
        <v>6033.4467798400001</v>
      </c>
      <c r="F47" s="114">
        <v>6259.2364523600008</v>
      </c>
      <c r="G47" s="114">
        <v>6921.9555497700003</v>
      </c>
      <c r="H47" s="132">
        <f t="shared" si="2"/>
        <v>0.10587858478491019</v>
      </c>
      <c r="I47" s="132">
        <f t="shared" si="3"/>
        <v>0.14726387790455697</v>
      </c>
    </row>
    <row r="48" spans="1:10" ht="12.75" customHeight="1">
      <c r="A48" s="131" t="s">
        <v>112</v>
      </c>
      <c r="B48" s="114">
        <v>413.52174080000003</v>
      </c>
      <c r="C48" s="114">
        <v>588.35591764999992</v>
      </c>
      <c r="D48" s="114">
        <v>595.49854777999997</v>
      </c>
      <c r="E48" s="114">
        <v>716.98332965999998</v>
      </c>
      <c r="F48" s="114">
        <v>1230.8595994299999</v>
      </c>
      <c r="G48" s="114">
        <v>924.79963606000001</v>
      </c>
      <c r="H48" s="132">
        <f t="shared" si="2"/>
        <v>-0.24865546282592554</v>
      </c>
      <c r="I48" s="132">
        <f t="shared" si="3"/>
        <v>0.28984817052657053</v>
      </c>
    </row>
    <row r="49" spans="1:10" ht="12.75" customHeight="1">
      <c r="A49" s="125" t="s">
        <v>114</v>
      </c>
      <c r="B49" s="107">
        <v>67494.221360149997</v>
      </c>
      <c r="C49" s="107">
        <v>53674.612221679999</v>
      </c>
      <c r="D49" s="107">
        <v>53431.745516699993</v>
      </c>
      <c r="E49" s="107">
        <v>54652.238597670002</v>
      </c>
      <c r="F49" s="107">
        <v>54426.785657419998</v>
      </c>
      <c r="G49" s="107">
        <v>54450.592523500003</v>
      </c>
      <c r="H49" s="132">
        <f t="shared" si="2"/>
        <v>4.3741084086534876E-4</v>
      </c>
      <c r="I49" s="132">
        <f t="shared" si="3"/>
        <v>-3.689621492990347E-3</v>
      </c>
    </row>
    <row r="50" spans="1:10" ht="12.75" customHeight="1">
      <c r="A50" s="131" t="s">
        <v>109</v>
      </c>
      <c r="B50" s="114">
        <v>29228.374797540007</v>
      </c>
      <c r="C50" s="114">
        <v>20284.040492939996</v>
      </c>
      <c r="D50" s="114">
        <v>20396.639627029996</v>
      </c>
      <c r="E50" s="114">
        <v>22265.488217909999</v>
      </c>
      <c r="F50" s="139">
        <v>21882.8412809</v>
      </c>
      <c r="G50" s="139">
        <v>21277.511157559999</v>
      </c>
      <c r="H50" s="132">
        <f t="shared" si="2"/>
        <v>-2.7662318415129783E-2</v>
      </c>
      <c r="I50" s="132">
        <f t="shared" si="3"/>
        <v>-4.4372575650745816E-2</v>
      </c>
    </row>
    <row r="51" spans="1:10" ht="12.75" customHeight="1">
      <c r="A51" s="131" t="s">
        <v>110</v>
      </c>
      <c r="B51" s="114">
        <v>31268.443839389998</v>
      </c>
      <c r="C51" s="114">
        <v>27053.062734470004</v>
      </c>
      <c r="D51" s="114">
        <v>26708.704125550001</v>
      </c>
      <c r="E51" s="114">
        <v>26019.789709829998</v>
      </c>
      <c r="F51" s="139">
        <v>25579.728424500005</v>
      </c>
      <c r="G51" s="139">
        <v>26290.269103729999</v>
      </c>
      <c r="H51" s="132">
        <f t="shared" si="2"/>
        <v>2.7777491122597198E-2</v>
      </c>
      <c r="I51" s="132">
        <f t="shared" si="3"/>
        <v>1.0395141425674881E-2</v>
      </c>
      <c r="J51" s="127"/>
    </row>
    <row r="52" spans="1:10" ht="12.75" customHeight="1">
      <c r="A52" s="131" t="s">
        <v>111</v>
      </c>
      <c r="B52" s="114">
        <v>995.77928489000078</v>
      </c>
      <c r="C52" s="114">
        <v>799.61688409000089</v>
      </c>
      <c r="D52" s="114">
        <v>738.25922866999917</v>
      </c>
      <c r="E52" s="114">
        <v>1221.8975360799996</v>
      </c>
      <c r="F52" s="139">
        <v>1382.05348493</v>
      </c>
      <c r="G52" s="139">
        <v>1499.0499306300001</v>
      </c>
      <c r="H52" s="132">
        <f t="shared" si="2"/>
        <v>8.4654065110892462E-2</v>
      </c>
      <c r="I52" s="132">
        <f t="shared" si="3"/>
        <v>0.22682130568749659</v>
      </c>
      <c r="J52" s="127"/>
    </row>
    <row r="53" spans="1:10" ht="12.75" customHeight="1">
      <c r="A53" s="131" t="s">
        <v>112</v>
      </c>
      <c r="B53" s="114">
        <v>6001.6234383299998</v>
      </c>
      <c r="C53" s="114">
        <v>5537.8921101799997</v>
      </c>
      <c r="D53" s="114">
        <v>5588.1425354499997</v>
      </c>
      <c r="E53" s="114">
        <v>5145.0631338499998</v>
      </c>
      <c r="F53" s="139">
        <v>5582.1624670900001</v>
      </c>
      <c r="G53" s="139">
        <v>5383.7623315800001</v>
      </c>
      <c r="H53" s="132">
        <f t="shared" si="2"/>
        <v>-3.5541806007919119E-2</v>
      </c>
      <c r="I53" s="132">
        <f t="shared" si="3"/>
        <v>4.6393832596449469E-2</v>
      </c>
      <c r="J53" s="127"/>
    </row>
    <row r="54" spans="1:10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10" ht="14.25" customHeight="1">
      <c r="A55" s="116" t="s">
        <v>115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24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31.5">
      <c r="A57" s="112"/>
      <c r="B57" s="93" t="s">
        <v>1</v>
      </c>
      <c r="C57" s="39" t="s">
        <v>22</v>
      </c>
      <c r="D57" s="39" t="s">
        <v>21</v>
      </c>
      <c r="E57" s="93" t="s">
        <v>2</v>
      </c>
      <c r="F57" s="39" t="s">
        <v>20</v>
      </c>
      <c r="G57" s="39" t="s">
        <v>4</v>
      </c>
      <c r="H57" s="42" t="s">
        <v>30</v>
      </c>
      <c r="I57" s="42" t="s">
        <v>31</v>
      </c>
      <c r="J57" s="129"/>
    </row>
    <row r="58" spans="1:10" ht="12.75" customHeight="1">
      <c r="A58" s="113" t="s">
        <v>116</v>
      </c>
      <c r="B58" s="106">
        <v>93953.516248369997</v>
      </c>
      <c r="C58" s="106">
        <v>90801.993724100001</v>
      </c>
      <c r="D58" s="106">
        <v>90425.489365459987</v>
      </c>
      <c r="E58" s="106">
        <v>93498.997186809996</v>
      </c>
      <c r="F58" s="106">
        <v>99240.620793909984</v>
      </c>
      <c r="G58" s="106">
        <v>101950.55588331002</v>
      </c>
      <c r="H58" s="132">
        <f>G58/F58-1</f>
        <v>2.7306712389755017E-2</v>
      </c>
      <c r="I58" s="132">
        <f>G58/E58-1</f>
        <v>9.039197158033585E-2</v>
      </c>
      <c r="J58" s="130"/>
    </row>
    <row r="59" spans="1:10" ht="12.75" customHeight="1">
      <c r="A59" s="131" t="s">
        <v>109</v>
      </c>
      <c r="B59" s="114">
        <v>65526.569945979994</v>
      </c>
      <c r="C59" s="114">
        <v>61134.574943839994</v>
      </c>
      <c r="D59" s="114">
        <v>60889.396875189996</v>
      </c>
      <c r="E59" s="114">
        <v>62965.857004129997</v>
      </c>
      <c r="F59" s="114">
        <v>61048.618235009999</v>
      </c>
      <c r="G59" s="114">
        <v>62164.806003260004</v>
      </c>
      <c r="H59" s="132">
        <f t="shared" ref="H59:H69" si="4">G59/F59-1</f>
        <v>1.8283587745641983E-2</v>
      </c>
      <c r="I59" s="132">
        <f t="shared" ref="I59:I69" si="5">G59/E59-1</f>
        <v>-1.2721989963822011E-2</v>
      </c>
      <c r="J59" s="130"/>
    </row>
    <row r="60" spans="1:10" ht="12.75" customHeight="1">
      <c r="A60" s="131" t="s">
        <v>110</v>
      </c>
      <c r="B60" s="114">
        <v>27523.470896839997</v>
      </c>
      <c r="C60" s="114">
        <v>28804.902941599998</v>
      </c>
      <c r="D60" s="114">
        <v>28791.500324949997</v>
      </c>
      <c r="E60" s="114">
        <v>29729.21311045</v>
      </c>
      <c r="F60" s="114">
        <v>37590.171489230001</v>
      </c>
      <c r="G60" s="114">
        <v>39187.787973669998</v>
      </c>
      <c r="H60" s="132">
        <f t="shared" si="4"/>
        <v>4.2500909709808798E-2</v>
      </c>
      <c r="I60" s="132">
        <f t="shared" si="5"/>
        <v>0.31815759226722529</v>
      </c>
      <c r="J60" s="130"/>
    </row>
    <row r="61" spans="1:10" ht="12.75" customHeight="1">
      <c r="A61" s="131" t="s">
        <v>112</v>
      </c>
      <c r="B61" s="114">
        <v>903.47540555</v>
      </c>
      <c r="C61" s="114">
        <v>862.51583865999999</v>
      </c>
      <c r="D61" s="114">
        <v>744.59216532000005</v>
      </c>
      <c r="E61" s="114">
        <v>803.92707223000002</v>
      </c>
      <c r="F61" s="114">
        <v>601.83106967000003</v>
      </c>
      <c r="G61" s="114">
        <v>597.96190637999996</v>
      </c>
      <c r="H61" s="132">
        <f t="shared" si="4"/>
        <v>-6.4289856157171421E-3</v>
      </c>
      <c r="I61" s="132">
        <f t="shared" si="5"/>
        <v>-0.25619881823195312</v>
      </c>
      <c r="J61" s="130"/>
    </row>
    <row r="62" spans="1:10" ht="12.75" customHeight="1">
      <c r="A62" s="125" t="s">
        <v>113</v>
      </c>
      <c r="B62" s="106">
        <v>42215.263833930003</v>
      </c>
      <c r="C62" s="106">
        <v>49910.385491049994</v>
      </c>
      <c r="D62" s="106">
        <v>50482.715946140008</v>
      </c>
      <c r="E62" s="106">
        <v>51874.99897488</v>
      </c>
      <c r="F62" s="106">
        <v>57014.17294746</v>
      </c>
      <c r="G62" s="106">
        <v>59568.563218260002</v>
      </c>
      <c r="H62" s="132">
        <f t="shared" si="4"/>
        <v>4.4802724283204753E-2</v>
      </c>
      <c r="I62" s="132">
        <f t="shared" si="5"/>
        <v>0.14830967509234161</v>
      </c>
      <c r="J62" s="130"/>
    </row>
    <row r="63" spans="1:10" ht="12.75" customHeight="1">
      <c r="A63" s="131" t="s">
        <v>109</v>
      </c>
      <c r="B63" s="114">
        <v>30202.87464953</v>
      </c>
      <c r="C63" s="114">
        <v>31741.749038950002</v>
      </c>
      <c r="D63" s="114">
        <v>32048.498734839999</v>
      </c>
      <c r="E63" s="114">
        <v>31972.481218379995</v>
      </c>
      <c r="F63" s="114">
        <v>31904.676416960003</v>
      </c>
      <c r="G63" s="114">
        <v>33159.724808230007</v>
      </c>
      <c r="H63" s="132">
        <f t="shared" si="4"/>
        <v>3.9337443040257325E-2</v>
      </c>
      <c r="I63" s="132">
        <f t="shared" si="5"/>
        <v>3.7133295403032562E-2</v>
      </c>
      <c r="J63" s="130"/>
    </row>
    <row r="64" spans="1:10" ht="12.75" customHeight="1">
      <c r="A64" s="131" t="s">
        <v>110</v>
      </c>
      <c r="B64" s="114">
        <v>11847.759267790001</v>
      </c>
      <c r="C64" s="114">
        <v>18139.26478727</v>
      </c>
      <c r="D64" s="114">
        <v>18403.974690089999</v>
      </c>
      <c r="E64" s="114">
        <v>19849.567902160001</v>
      </c>
      <c r="F64" s="114">
        <v>25058.204239939998</v>
      </c>
      <c r="G64" s="114">
        <v>26347.929875730002</v>
      </c>
      <c r="H64" s="132">
        <f t="shared" si="4"/>
        <v>5.1469196413297835E-2</v>
      </c>
      <c r="I64" s="132">
        <f t="shared" si="5"/>
        <v>0.32738052564171238</v>
      </c>
      <c r="J64" s="130"/>
    </row>
    <row r="65" spans="1:10" ht="12.75" customHeight="1">
      <c r="A65" s="131" t="s">
        <v>112</v>
      </c>
      <c r="B65" s="114">
        <v>164.62991660999998</v>
      </c>
      <c r="C65" s="114">
        <v>29.37166483</v>
      </c>
      <c r="D65" s="114">
        <v>30.24252121</v>
      </c>
      <c r="E65" s="114">
        <v>52.949854339999987</v>
      </c>
      <c r="F65" s="114">
        <v>51.292290559999998</v>
      </c>
      <c r="G65" s="114">
        <v>60.908534299999999</v>
      </c>
      <c r="H65" s="132">
        <f t="shared" si="4"/>
        <v>0.18747931969915133</v>
      </c>
      <c r="I65" s="132">
        <f t="shared" si="5"/>
        <v>0.15030598401453532</v>
      </c>
      <c r="J65" s="130"/>
    </row>
    <row r="66" spans="1:10" ht="12.75" customHeight="1">
      <c r="A66" s="125" t="s">
        <v>114</v>
      </c>
      <c r="B66" s="106">
        <v>51738.252414439994</v>
      </c>
      <c r="C66" s="106">
        <v>40891.608233050007</v>
      </c>
      <c r="D66" s="106">
        <v>39942.773419319979</v>
      </c>
      <c r="E66" s="106">
        <v>41623.998211929997</v>
      </c>
      <c r="F66" s="106">
        <v>42226.447846449999</v>
      </c>
      <c r="G66" s="106">
        <v>42381.992665049998</v>
      </c>
      <c r="H66" s="132">
        <f t="shared" si="4"/>
        <v>3.6835875744418711E-3</v>
      </c>
      <c r="I66" s="132">
        <f t="shared" si="5"/>
        <v>1.8210515223949564E-2</v>
      </c>
      <c r="J66" s="130"/>
    </row>
    <row r="67" spans="1:10" ht="12.75" customHeight="1">
      <c r="A67" s="131" t="s">
        <v>109</v>
      </c>
      <c r="B67" s="114">
        <v>35323.695296449994</v>
      </c>
      <c r="C67" s="114">
        <v>29392.825904889993</v>
      </c>
      <c r="D67" s="114">
        <v>28840.898140349997</v>
      </c>
      <c r="E67" s="114">
        <v>30993.375785750002</v>
      </c>
      <c r="F67" s="114">
        <v>29143.94181805</v>
      </c>
      <c r="G67" s="114">
        <v>29005.081195029998</v>
      </c>
      <c r="H67" s="132">
        <f t="shared" si="4"/>
        <v>-4.7646479630973904E-3</v>
      </c>
      <c r="I67" s="132">
        <f t="shared" si="5"/>
        <v>-6.4152243513730944E-2</v>
      </c>
      <c r="J67" s="130"/>
    </row>
    <row r="68" spans="1:10" ht="12.75" customHeight="1">
      <c r="A68" s="131" t="s">
        <v>110</v>
      </c>
      <c r="B68" s="114">
        <v>15675.711629049996</v>
      </c>
      <c r="C68" s="114">
        <v>10665.638154329998</v>
      </c>
      <c r="D68" s="114">
        <v>10387.525634859998</v>
      </c>
      <c r="E68" s="114">
        <v>9879.6452082899996</v>
      </c>
      <c r="F68" s="114">
        <v>12531.967249290001</v>
      </c>
      <c r="G68" s="114">
        <v>12839.858097939999</v>
      </c>
      <c r="H68" s="132">
        <f t="shared" si="4"/>
        <v>2.4568437063817061E-2</v>
      </c>
      <c r="I68" s="132">
        <f t="shared" si="5"/>
        <v>0.29962744888511672</v>
      </c>
      <c r="J68" s="130"/>
    </row>
    <row r="69" spans="1:10" ht="12.75" customHeight="1">
      <c r="A69" s="131" t="s">
        <v>112</v>
      </c>
      <c r="B69" s="114">
        <v>738.84548894</v>
      </c>
      <c r="C69" s="114">
        <v>833.14417383</v>
      </c>
      <c r="D69" s="114">
        <v>714.3496441100001</v>
      </c>
      <c r="E69" s="114">
        <v>750.97721789000002</v>
      </c>
      <c r="F69" s="114">
        <v>550.53877910999995</v>
      </c>
      <c r="G69" s="114">
        <v>537.05337208000003</v>
      </c>
      <c r="H69" s="132">
        <f t="shared" si="4"/>
        <v>-2.4494926682186557E-2</v>
      </c>
      <c r="I69" s="132">
        <f t="shared" si="5"/>
        <v>-0.2848606332041016</v>
      </c>
      <c r="J69" s="130"/>
    </row>
    <row r="71" spans="1:10">
      <c r="B71" s="120"/>
      <c r="C71" s="120"/>
      <c r="D71" s="120"/>
      <c r="E71" s="120"/>
      <c r="F71" s="120"/>
    </row>
    <row r="72" spans="1:10">
      <c r="B72" s="120"/>
      <c r="C72" s="120"/>
      <c r="D72" s="120"/>
      <c r="E72" s="120"/>
      <c r="F72" s="120"/>
    </row>
    <row r="73" spans="1:10">
      <c r="B73" s="120"/>
      <c r="C73" s="120"/>
      <c r="D73" s="120"/>
      <c r="E73" s="120"/>
      <c r="F73" s="120"/>
    </row>
    <row r="74" spans="1:10">
      <c r="B74" s="120"/>
      <c r="C74" s="120"/>
      <c r="D74" s="120"/>
      <c r="E74" s="120"/>
      <c r="F74" s="120"/>
    </row>
  </sheetData>
  <phoneticPr fontId="8" type="noConversion"/>
  <pageMargins left="0.75" right="0.25" top="0.74" bottom="0.23" header="0.56999999999999995" footer="0.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Macroeconom</vt:lpstr>
      <vt:lpstr>NBKR operations</vt:lpstr>
      <vt:lpstr>T-bills, T-bonds</vt:lpstr>
      <vt:lpstr>Interbank credit</vt:lpstr>
      <vt:lpstr>Deposits, credits</vt:lpstr>
      <vt:lpstr>'Deposits, credits'!Область_печати</vt:lpstr>
      <vt:lpstr>'Interbank credit'!Область_печати</vt:lpstr>
      <vt:lpstr>Macroeconom!Область_печати</vt:lpstr>
      <vt:lpstr>'NBKR operations'!Область_печати</vt:lpstr>
      <vt:lpstr>'T-bills, T-bonds'!Область_печати</vt:lpstr>
    </vt:vector>
  </TitlesOfParts>
  <Company>NBKR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Your User Name</cp:lastModifiedBy>
  <cp:lastPrinted>2017-05-13T09:04:35Z</cp:lastPrinted>
  <dcterms:created xsi:type="dcterms:W3CDTF">2008-11-05T07:26:31Z</dcterms:created>
  <dcterms:modified xsi:type="dcterms:W3CDTF">2017-07-12T04:40:34Z</dcterms:modified>
</cp:coreProperties>
</file>