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bookViews>
    <workbookView xWindow="65356" yWindow="65476" windowWidth="10860" windowHeight="12000" tabRatio="808" activeTab="0"/>
  </bookViews>
  <sheets>
    <sheet name="Макро-эконом" sheetId="3" r:id="rId1"/>
    <sheet name="Операции НБКР" sheetId="1" r:id="rId2"/>
    <sheet name="ГКВ-ГКО" sheetId="6" r:id="rId3"/>
    <sheet name="МБКР " sheetId="7" r:id="rId4"/>
    <sheet name="Деп-Кред" sheetId="2" r:id="rId5"/>
  </sheets>
  <externalReferences>
    <externalReference r:id="rId8"/>
  </externalReferences>
  <definedNames>
    <definedName name="_xlnm.Print_Area" localSheetId="2">'ГКВ-ГКО'!$A$1:$H$53</definedName>
    <definedName name="_xlnm.Print_Area" localSheetId="4">'Деп-Кред'!$A$1:$H$69</definedName>
    <definedName name="_xlnm.Print_Area" localSheetId="0">'Макро-эконом'!$A$1:$I$41</definedName>
    <definedName name="_xlnm.Print_Area" localSheetId="3">'МБКР '!$A$1:$H$33</definedName>
    <definedName name="_xlnm.Print_Area" localSheetId="1">'Операции НБКР'!$A$10:$H$62</definedName>
  </definedNames>
  <calcPr calcId="152511"/>
</workbook>
</file>

<file path=xl/comments2.xml><?xml version="1.0" encoding="utf-8"?>
<comments xmlns="http://schemas.openxmlformats.org/spreadsheetml/2006/main">
  <authors>
    <author>Your User Name</author>
  </authors>
  <commentList>
    <comment ref="A30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Средневзвешенная ставка</t>
        </r>
      </text>
    </comment>
  </commentList>
</comments>
</file>

<file path=xl/sharedStrings.xml><?xml version="1.0" encoding="utf-8"?>
<sst xmlns="http://schemas.openxmlformats.org/spreadsheetml/2006/main" count="747" uniqueCount="122">
  <si>
    <t>(млн.сом / проценты)</t>
  </si>
  <si>
    <t>-</t>
  </si>
  <si>
    <t>Прирост за месяц</t>
  </si>
  <si>
    <t>Прирост за год</t>
  </si>
  <si>
    <t>(млн.сомов)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</si>
  <si>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</si>
  <si>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</si>
  <si>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</si>
  <si>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</si>
  <si>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</si>
  <si>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</si>
  <si>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</si>
  <si>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</si>
  <si>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</si>
  <si>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</si>
  <si>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</si>
  <si>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</si>
  <si>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</si>
  <si>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 до 1 дня 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</si>
  <si>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</si>
  <si>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</si>
  <si>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</si>
  <si>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</si>
  <si>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</si>
  <si>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</si>
  <si>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</si>
  <si>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</si>
  <si>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</si>
  <si>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</si>
  <si>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</si>
  <si>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</si>
  <si>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</si>
  <si>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</si>
  <si>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</si>
  <si>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</si>
  <si>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</si>
  <si>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</si>
  <si>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</si>
  <si>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</si>
  <si>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</si>
  <si>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</si>
  <si>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</si>
  <si>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</si>
  <si>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</si>
  <si>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</si>
  <si>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</si>
  <si>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</si>
  <si>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</si>
  <si>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</si>
  <si>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</si>
  <si>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</si>
  <si>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</si>
  <si>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</si>
  <si>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</si>
  <si>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</si>
  <si>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</si>
  <si>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</si>
  <si>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</si>
  <si>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</si>
  <si>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</si>
  <si>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</si>
  <si>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</si>
  <si>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свыше 360 дней</t>
  </si>
  <si>
    <t>Кредитные аукционы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</si>
  <si>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</si>
  <si>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</si>
  <si>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</si>
  <si>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</si>
  <si>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</si>
  <si>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</si>
  <si>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</si>
  <si>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</si>
  <si>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</si>
  <si>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</si>
  <si>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</si>
  <si>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</si>
  <si>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</si>
  <si>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</si>
  <si>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</si>
  <si>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>2014</t>
  </si>
  <si>
    <t xml:space="preserve">Ежемесячный Пресс-релиз Национального банка </t>
  </si>
  <si>
    <t>Таблица 1. Основные макроэкономические показатели Кыргызской Республики</t>
  </si>
  <si>
    <t>(проценты / сом/долл.)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</si>
  <si>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</si>
  <si>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</si>
  <si>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</si>
  <si>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Учетная ставка НБКР (на конец периода)</t>
  </si>
  <si>
    <t>Учетный курс доллара (на конец периода)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</si>
  <si>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</si>
  <si>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</si>
  <si>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</si>
  <si>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Деньги в обращении</t>
  </si>
  <si>
    <t xml:space="preserve">Денежная база* </t>
  </si>
  <si>
    <t xml:space="preserve">Денежная масса М2х </t>
  </si>
  <si>
    <t>Коэф. монетизации (М2Х)</t>
  </si>
  <si>
    <t>* без учета депозитов коммерческих банков в НБКР в иностранной валюте</t>
  </si>
  <si>
    <t>Таблица 3. Международные резервы (на конец периода)</t>
  </si>
  <si>
    <t>(млн. долл США)</t>
  </si>
  <si>
    <t xml:space="preserve">Валовые международные резервы </t>
  </si>
  <si>
    <t>Таблица 4. Валютный курс (на конец периода)</t>
  </si>
  <si>
    <t>Официальный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</si>
  <si>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</si>
  <si>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</si>
  <si>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</si>
  <si>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</si>
  <si>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</si>
  <si>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</si>
  <si>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</si>
  <si>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2015</t>
  </si>
  <si>
    <t>(млн. долл. США / проценты)</t>
  </si>
  <si>
    <t>Таблица 11. Процентные ставки на межбанковском кредитном рынке (за период)</t>
  </si>
  <si>
    <t>Таблица 12. Объем операций на межбанковском кредитном рынке (за период)</t>
  </si>
  <si>
    <t>Таблица 13. Депозиты, принятые коммерческими банками (на конец периода)</t>
  </si>
  <si>
    <t>Таблица 14. Кредиты, выданные коммерческими банками (задолженность на конец периода)</t>
  </si>
  <si>
    <t>Таблица 10. Аукционы ГКО-В (за период)</t>
  </si>
  <si>
    <t xml:space="preserve"> от 8 до 14 дней</t>
  </si>
  <si>
    <t xml:space="preserve"> от 2 до 7 дней</t>
  </si>
  <si>
    <t xml:space="preserve"> от 91 до 180 дней </t>
  </si>
  <si>
    <t xml:space="preserve"> от 181 до 360 дней </t>
  </si>
  <si>
    <t>Декабрь 2016</t>
  </si>
  <si>
    <t>янв.-дек.15</t>
  </si>
  <si>
    <t>янв.-дек.16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</si>
</sst>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_-* #,##0.00_р_._-;\-* #,##0.00_р_._-;_-* &quot;-&quot;??_р_._-;_-@_-"/>
    <numFmt numFmtId="165" formatCode="#,##0.0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#,##0.0000_ ;[Red]\-#,##0.0000\ "/>
    <numFmt numFmtId="172" formatCode="0.000000%"/>
    <numFmt numFmtId="173" formatCode="0.0_ ;[Red]\-0.0\ "/>
    <numFmt numFmtId="174" formatCode="#,##0.00_ ;[Red]\-#,##0.00\ "/>
    <numFmt numFmtId="175" formatCode="#,##0.000_ ;[Red]\-#,##0.000\ "/>
    <numFmt numFmtId="176" formatCode="#,##0.000"/>
    <numFmt numFmtId="177" formatCode="#,##0.00000"/>
    <numFmt numFmtId="178" formatCode="#,##0.000000"/>
    <numFmt numFmtId="179" formatCode="_-* #,##0.0_р_._-;\-* #,##0.0_р_._-;_-* &quot;-&quot;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_(* #,##0_);_(* \(#,##0\);_(* &quot;-&quot;_);_(@_)"/>
    <numFmt numFmtId="183" formatCode="_(* #,##0.00_);_(* \(#,##0.00\);_(* &quot;-&quot;??_);_(@_)"/>
    <numFmt numFmtId="184" formatCode="#,##0.0000"/>
  </numFmts>
  <fonts count="53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color rgb="FFFF0000"/>
      <name val="Arial Cyr"/>
      <family val="2"/>
    </font>
    <font>
      <i/>
      <sz val="8"/>
      <color rgb="FFFF0000"/>
      <name val="Arial Cyr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4" fontId="38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26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/>
    <xf numFmtId="170" fontId="3" fillId="0" borderId="0" xfId="0" applyNumberFormat="1" applyFont="1" applyFill="1"/>
    <xf numFmtId="0" fontId="3" fillId="0" borderId="0" xfId="0" applyFont="1" applyFill="1" applyBorder="1" applyAlignment="1">
      <alignment horizontal="left" vertical="center" wrapText="1"/>
    </xf>
    <xf numFmtId="165" fontId="3" fillId="0" borderId="0" xfId="0" applyNumberFormat="1" applyFont="1"/>
    <xf numFmtId="0" fontId="7" fillId="0" borderId="0" xfId="0" applyFont="1"/>
    <xf numFmtId="10" fontId="7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right" vertical="center" wrapText="1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2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5" fontId="16" fillId="0" borderId="0" xfId="21" applyNumberFormat="1" applyFont="1" applyFill="1" applyAlignment="1">
      <alignment/>
      <protection/>
    </xf>
    <xf numFmtId="165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9" fontId="20" fillId="0" borderId="0" xfId="0" applyNumberFormat="1" applyFont="1" applyFill="1" applyAlignment="1">
      <alignment horizontal="right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5" fontId="3" fillId="0" borderId="0" xfId="0" applyNumberFormat="1" applyFont="1" applyFill="1" applyAlignment="1">
      <alignment horizontal="right"/>
    </xf>
    <xf numFmtId="171" fontId="20" fillId="0" borderId="0" xfId="0" applyNumberFormat="1" applyFont="1" applyFill="1" applyAlignment="1">
      <alignment horizontal="right"/>
    </xf>
    <xf numFmtId="174" fontId="20" fillId="0" borderId="0" xfId="0" applyNumberFormat="1" applyFont="1" applyFill="1" applyAlignment="1">
      <alignment horizontal="right"/>
    </xf>
    <xf numFmtId="49" fontId="17" fillId="0" borderId="0" xfId="21" applyNumberFormat="1" applyFont="1" applyAlignment="1">
      <alignment horizontal="center"/>
      <protection/>
    </xf>
    <xf numFmtId="171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/>
    <xf numFmtId="179" fontId="3" fillId="0" borderId="0" xfId="0" applyNumberFormat="1" applyFont="1"/>
    <xf numFmtId="169" fontId="3" fillId="0" borderId="0" xfId="0" applyNumberFormat="1" applyFont="1" applyFill="1" applyBorder="1" applyAlignment="1">
      <alignment horizontal="right" vertical="center" wrapText="1"/>
    </xf>
    <xf numFmtId="0" fontId="12" fillId="0" borderId="0" xfId="21" applyFont="1" applyFill="1" applyBorder="1" applyAlignment="1">
      <alignment vertical="center"/>
      <protection/>
    </xf>
    <xf numFmtId="169" fontId="3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/>
    <xf numFmtId="0" fontId="4" fillId="0" borderId="0" xfId="0" applyFont="1" applyFill="1"/>
    <xf numFmtId="175" fontId="12" fillId="0" borderId="0" xfId="21" applyNumberFormat="1" applyFont="1">
      <alignment/>
      <protection/>
    </xf>
    <xf numFmtId="166" fontId="3" fillId="0" borderId="0" xfId="0" applyNumberFormat="1" applyFont="1" applyFill="1" applyBorder="1" applyAlignment="1">
      <alignment horizontal="right" vertical="center" wrapText="1"/>
    </xf>
    <xf numFmtId="173" fontId="3" fillId="0" borderId="0" xfId="0" applyNumberFormat="1" applyFont="1" applyFill="1" applyAlignment="1">
      <alignment vertical="center"/>
    </xf>
    <xf numFmtId="171" fontId="3" fillId="0" borderId="0" xfId="0" applyNumberFormat="1" applyFont="1" applyFill="1" applyBorder="1" applyAlignment="1">
      <alignment horizontal="right" vertical="center"/>
    </xf>
    <xf numFmtId="173" fontId="7" fillId="0" borderId="0" xfId="0" applyNumberFormat="1" applyFont="1" applyFill="1" applyAlignment="1">
      <alignment horizontal="right" vertical="center"/>
    </xf>
    <xf numFmtId="166" fontId="12" fillId="0" borderId="0" xfId="21" applyNumberFormat="1" applyFont="1">
      <alignment/>
      <protection/>
    </xf>
    <xf numFmtId="171" fontId="13" fillId="0" borderId="0" xfId="21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/>
    <xf numFmtId="165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Alignment="1">
      <alignment horizontal="right" vertical="center"/>
    </xf>
    <xf numFmtId="165" fontId="6" fillId="0" borderId="0" xfId="0" applyNumberFormat="1" applyFont="1" applyFill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4" fontId="3" fillId="0" borderId="0" xfId="0" applyNumberFormat="1" applyFont="1" applyFill="1" applyBorder="1" applyAlignment="1">
      <alignment horizontal="left" vertical="center" wrapText="1"/>
    </xf>
    <xf numFmtId="17" fontId="3" fillId="0" borderId="0" xfId="0" applyNumberFormat="1" applyFont="1" applyAlignment="1">
      <alignment horizontal="center"/>
    </xf>
    <xf numFmtId="169" fontId="3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66" fontId="0" fillId="0" borderId="0" xfId="0" applyNumberFormat="1"/>
    <xf numFmtId="168" fontId="3" fillId="0" borderId="0" xfId="0" applyNumberFormat="1" applyFont="1" applyAlignment="1">
      <alignment horizontal="right"/>
    </xf>
    <xf numFmtId="166" fontId="2" fillId="0" borderId="0" xfId="65" applyNumberFormat="1">
      <alignment/>
      <protection/>
    </xf>
    <xf numFmtId="173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 applyFill="1" applyBorder="1" applyAlignment="1">
      <alignment vertical="center"/>
    </xf>
    <xf numFmtId="169" fontId="6" fillId="0" borderId="0" xfId="0" applyNumberFormat="1" applyFont="1" applyFill="1" applyAlignment="1">
      <alignment horizontal="left" vertical="center"/>
    </xf>
    <xf numFmtId="169" fontId="7" fillId="0" borderId="0" xfId="0" applyNumberFormat="1" applyFont="1" applyFill="1" applyAlignment="1">
      <alignment horizontal="left" vertical="center"/>
    </xf>
    <xf numFmtId="169" fontId="7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left"/>
    </xf>
    <xf numFmtId="168" fontId="7" fillId="0" borderId="0" xfId="0" applyNumberFormat="1" applyFont="1" applyFill="1" applyAlignment="1">
      <alignment horizontal="left" vertical="center"/>
    </xf>
    <xf numFmtId="168" fontId="7" fillId="0" borderId="0" xfId="0" applyNumberFormat="1" applyFont="1" applyAlignment="1">
      <alignment horizontal="left" vertical="center"/>
    </xf>
    <xf numFmtId="165" fontId="3" fillId="33" borderId="0" xfId="0" applyNumberFormat="1" applyFont="1" applyFill="1" applyAlignment="1">
      <alignment horizontal="right" vertical="center"/>
    </xf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5" fontId="5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5" fontId="3" fillId="0" borderId="0" xfId="67" applyNumberFormat="1" applyFont="1" applyFill="1" applyAlignment="1">
      <alignment horizontal="right" vertical="center"/>
      <protection/>
    </xf>
    <xf numFmtId="0" fontId="3" fillId="0" borderId="0" xfId="67" applyFont="1" applyFill="1" applyAlignment="1">
      <alignment horizontal="left" indent="2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169" fontId="5" fillId="0" borderId="0" xfId="0" applyNumberFormat="1" applyFont="1" applyFill="1" applyAlignment="1">
      <alignment horizontal="right" vertical="center"/>
    </xf>
    <xf numFmtId="4" fontId="39" fillId="0" borderId="0" xfId="20" applyNumberFormat="1" applyFont="1" applyBorder="1">
      <alignment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5" fontId="12" fillId="0" borderId="0" xfId="21" applyNumberFormat="1" applyFont="1" applyFill="1">
      <alignment/>
      <protection/>
    </xf>
    <xf numFmtId="174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68" fontId="3" fillId="33" borderId="0" xfId="0" applyNumberFormat="1" applyFont="1" applyFill="1" applyAlignment="1">
      <alignment horizontal="right" vertical="center"/>
    </xf>
    <xf numFmtId="175" fontId="8" fillId="0" borderId="0" xfId="0" applyNumberFormat="1" applyFont="1" applyFill="1" applyBorder="1" applyAlignment="1">
      <alignment horizontal="left" vertical="center" wrapText="1"/>
    </xf>
    <xf numFmtId="165" fontId="8" fillId="0" borderId="0" xfId="21" applyNumberFormat="1" applyFont="1" applyFill="1" applyBorder="1" applyAlignment="1">
      <alignment vertical="center"/>
      <protection/>
    </xf>
    <xf numFmtId="169" fontId="7" fillId="0" borderId="0" xfId="0" applyNumberFormat="1" applyFont="1" applyFill="1" applyAlignment="1">
      <alignment horizontal="right" vertical="center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17" fontId="42" fillId="0" borderId="10" xfId="0" applyNumberFormat="1" applyFont="1" applyFill="1" applyBorder="1" applyAlignment="1">
      <alignment horizontal="center" vertical="center" wrapText="1"/>
    </xf>
    <xf numFmtId="17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165" fontId="42" fillId="0" borderId="0" xfId="0" applyNumberFormat="1" applyFont="1" applyFill="1" applyBorder="1" applyAlignment="1">
      <alignment horizontal="right" vertical="center" wrapText="1"/>
    </xf>
    <xf numFmtId="165" fontId="43" fillId="0" borderId="0" xfId="0" applyNumberFormat="1" applyFont="1" applyFill="1" applyBorder="1" applyAlignment="1">
      <alignment horizontal="right" vertical="center" wrapText="1"/>
    </xf>
    <xf numFmtId="169" fontId="43" fillId="0" borderId="0" xfId="0" applyNumberFormat="1" applyFont="1" applyFill="1" applyAlignment="1">
      <alignment horizontal="right" vertical="center"/>
    </xf>
    <xf numFmtId="0" fontId="42" fillId="0" borderId="0" xfId="0" applyFont="1" applyBorder="1" applyAlignment="1">
      <alignment horizontal="left" vertical="center" wrapText="1" indent="1"/>
    </xf>
    <xf numFmtId="169" fontId="16" fillId="0" borderId="0" xfId="0" applyNumberFormat="1" applyFont="1" applyFill="1" applyAlignment="1">
      <alignment horizontal="right" vertical="center"/>
    </xf>
    <xf numFmtId="0" fontId="8" fillId="0" borderId="0" xfId="0" applyFont="1" applyBorder="1" applyAlignment="1">
      <alignment horizontal="left" vertical="center" wrapText="1" indent="2"/>
    </xf>
    <xf numFmtId="0" fontId="8" fillId="0" borderId="0" xfId="0" applyFont="1" applyFill="1" applyBorder="1" applyAlignment="1">
      <alignment horizontal="left" vertical="center" wrapText="1" indent="2"/>
    </xf>
    <xf numFmtId="0" fontId="42" fillId="0" borderId="1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right" vertical="center" wrapText="1"/>
    </xf>
    <xf numFmtId="10" fontId="16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184" fontId="1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5" fontId="8" fillId="0" borderId="0" xfId="0" applyNumberFormat="1" applyFont="1" applyAlignment="1">
      <alignment vertical="center"/>
    </xf>
    <xf numFmtId="165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43" fillId="0" borderId="0" xfId="0" applyFont="1" applyFill="1" applyBorder="1" applyAlignment="1">
      <alignment horizontal="left" vertical="center" wrapText="1"/>
    </xf>
    <xf numFmtId="167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" fontId="8" fillId="0" borderId="0" xfId="0" applyNumberFormat="1" applyFont="1" applyAlignment="1">
      <alignment vertical="center"/>
    </xf>
    <xf numFmtId="178" fontId="8" fillId="0" borderId="0" xfId="0" applyNumberFormat="1" applyFont="1" applyAlignment="1">
      <alignment vertical="center"/>
    </xf>
    <xf numFmtId="165" fontId="8" fillId="0" borderId="0" xfId="0" applyNumberFormat="1" applyFont="1" applyBorder="1" applyAlignment="1">
      <alignment vertical="center"/>
    </xf>
    <xf numFmtId="165" fontId="42" fillId="0" borderId="0" xfId="0" applyNumberFormat="1" applyFont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65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left" vertical="center" wrapText="1" indent="1"/>
    </xf>
    <xf numFmtId="10" fontId="43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right" indent="4"/>
    </xf>
    <xf numFmtId="165" fontId="3" fillId="0" borderId="0" xfId="0" applyNumberFormat="1" applyFont="1" applyFill="1"/>
    <xf numFmtId="2" fontId="3" fillId="0" borderId="0" xfId="0" applyNumberFormat="1" applyFont="1" applyFill="1"/>
    <xf numFmtId="164" fontId="3" fillId="0" borderId="0" xfId="0" applyNumberFormat="1" applyFont="1" applyFill="1"/>
    <xf numFmtId="4" fontId="3" fillId="0" borderId="0" xfId="0" applyNumberFormat="1" applyFont="1" applyFill="1"/>
    <xf numFmtId="49" fontId="6" fillId="0" borderId="10" xfId="0" applyNumberFormat="1" applyFont="1" applyFill="1" applyBorder="1" applyAlignment="1">
      <alignment horizontal="center" vertical="center" wrapText="1"/>
    </xf>
    <xf numFmtId="169" fontId="6" fillId="0" borderId="0" xfId="0" applyNumberFormat="1" applyFont="1" applyFill="1" applyBorder="1" applyAlignment="1">
      <alignment horizontal="right" vertical="center" wrapText="1"/>
    </xf>
    <xf numFmtId="169" fontId="7" fillId="0" borderId="0" xfId="0" applyNumberFormat="1" applyFont="1" applyFill="1" applyBorder="1" applyAlignment="1">
      <alignment horizontal="right" vertical="center" wrapText="1"/>
    </xf>
    <xf numFmtId="168" fontId="7" fillId="33" borderId="0" xfId="0" applyNumberFormat="1" applyFont="1" applyFill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/>
    </xf>
    <xf numFmtId="165" fontId="7" fillId="0" borderId="0" xfId="0" applyNumberFormat="1" applyFont="1" applyFill="1" applyAlignment="1">
      <alignment horizontal="right" vertical="center"/>
    </xf>
    <xf numFmtId="165" fontId="7" fillId="33" borderId="0" xfId="0" applyNumberFormat="1" applyFont="1" applyFill="1" applyAlignment="1">
      <alignment horizontal="right" vertical="center"/>
    </xf>
    <xf numFmtId="165" fontId="6" fillId="0" borderId="0" xfId="67" applyNumberFormat="1" applyFont="1" applyFill="1" applyAlignment="1">
      <alignment horizontal="right" vertical="center"/>
      <protection/>
    </xf>
    <xf numFmtId="165" fontId="7" fillId="0" borderId="0" xfId="67" applyNumberFormat="1" applyFont="1" applyFill="1" applyAlignment="1">
      <alignment horizontal="right" vertical="center"/>
      <protection/>
    </xf>
    <xf numFmtId="4" fontId="6" fillId="0" borderId="0" xfId="67" applyNumberFormat="1" applyFont="1" applyFill="1" applyAlignment="1">
      <alignment horizontal="right" vertical="center"/>
      <protection/>
    </xf>
    <xf numFmtId="4" fontId="7" fillId="0" borderId="0" xfId="67" applyNumberFormat="1" applyFont="1" applyFill="1" applyAlignment="1">
      <alignment horizontal="right" vertical="center"/>
      <protection/>
    </xf>
    <xf numFmtId="165" fontId="44" fillId="0" borderId="0" xfId="0" applyNumberFormat="1" applyFont="1" applyFill="1" applyAlignment="1">
      <alignment horizontal="right" vertical="center"/>
    </xf>
    <xf numFmtId="165" fontId="45" fillId="0" borderId="0" xfId="0" applyNumberFormat="1" applyFont="1" applyFill="1" applyAlignment="1">
      <alignment horizontal="right" vertical="center"/>
    </xf>
    <xf numFmtId="4" fontId="44" fillId="0" borderId="0" xfId="0" applyNumberFormat="1" applyFont="1" applyFill="1" applyAlignment="1">
      <alignment horizontal="right" vertical="center"/>
    </xf>
    <xf numFmtId="4" fontId="45" fillId="0" borderId="0" xfId="0" applyNumberFormat="1" applyFont="1" applyFill="1" applyAlignment="1">
      <alignment horizontal="right" vertical="center"/>
    </xf>
    <xf numFmtId="165" fontId="3" fillId="33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165" fontId="3" fillId="0" borderId="0" xfId="0" applyNumberFormat="1" applyFont="1" applyFill="1" applyAlignment="1">
      <alignment horizontal="left"/>
    </xf>
    <xf numFmtId="168" fontId="3" fillId="0" borderId="0" xfId="0" applyNumberFormat="1" applyFont="1" applyFill="1"/>
    <xf numFmtId="0" fontId="5" fillId="0" borderId="0" xfId="0" applyFont="1" applyFill="1"/>
    <xf numFmtId="169" fontId="42" fillId="0" borderId="0" xfId="0" applyNumberFormat="1" applyFont="1" applyFill="1" applyAlignment="1">
      <alignment horizontal="right" vertical="center"/>
    </xf>
    <xf numFmtId="169" fontId="8" fillId="0" borderId="0" xfId="0" applyNumberFormat="1" applyFont="1" applyFill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/>
    </xf>
    <xf numFmtId="169" fontId="43" fillId="0" borderId="0" xfId="0" applyNumberFormat="1" applyFont="1" applyFill="1" applyBorder="1" applyAlignment="1">
      <alignment horizontal="right" vertical="center"/>
    </xf>
    <xf numFmtId="169" fontId="16" fillId="0" borderId="0" xfId="0" applyNumberFormat="1" applyFont="1" applyFill="1" applyBorder="1" applyAlignment="1">
      <alignment horizontal="right" vertical="center"/>
    </xf>
    <xf numFmtId="174" fontId="5" fillId="0" borderId="0" xfId="0" applyNumberFormat="1" applyFont="1" applyFill="1" applyAlignment="1">
      <alignment horizontal="right" vertical="center"/>
    </xf>
    <xf numFmtId="174" fontId="3" fillId="0" borderId="0" xfId="0" applyNumberFormat="1" applyFont="1" applyFill="1" applyAlignment="1">
      <alignment horizontal="right"/>
    </xf>
    <xf numFmtId="174" fontId="3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5" fontId="6" fillId="0" borderId="0" xfId="0" applyNumberFormat="1" applyFont="1" applyFill="1" applyBorder="1" applyAlignment="1">
      <alignment horizontal="right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17" fillId="0" borderId="0" xfId="21" applyFont="1" applyAlignment="1">
      <alignment horizontal="center"/>
      <protection/>
    </xf>
    <xf numFmtId="49" fontId="17" fillId="0" borderId="0" xfId="21" applyNumberFormat="1" applyFont="1" applyAlignment="1">
      <alignment horizontal="center"/>
      <protection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— акцент1" xfId="42"/>
    <cellStyle name="40% — акцент1" xfId="43"/>
    <cellStyle name="60% — акцент1" xfId="44"/>
    <cellStyle name="Акцент2" xfId="45"/>
    <cellStyle name="20% — акцент2" xfId="46"/>
    <cellStyle name="40% — акцент2" xfId="47"/>
    <cellStyle name="60% — акцент2" xfId="48"/>
    <cellStyle name="Акцент3" xfId="49"/>
    <cellStyle name="20% — акцент3" xfId="50"/>
    <cellStyle name="40% — акцент3" xfId="51"/>
    <cellStyle name="60% — акцент3" xfId="52"/>
    <cellStyle name="Акцент4" xfId="53"/>
    <cellStyle name="20% — акцент4" xfId="54"/>
    <cellStyle name="40% — акцент4" xfId="55"/>
    <cellStyle name="60% — акцент4" xfId="56"/>
    <cellStyle name="Акцент5" xfId="57"/>
    <cellStyle name="20% — акцент5" xfId="58"/>
    <cellStyle name="40% — акцент5" xfId="59"/>
    <cellStyle name="60% — акцент5" xfId="60"/>
    <cellStyle name="Акцент6" xfId="61"/>
    <cellStyle name="20% — акцент6" xfId="62"/>
    <cellStyle name="40% — акцент6" xfId="63"/>
    <cellStyle name="60% —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61136625"/>
        <c:axId val="13358714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1136625"/>
        <c:axId val="13358714"/>
      </c:lineChart>
      <c:catAx>
        <c:axId val="6113662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358714"/>
        <c:crosses val="autoZero"/>
        <c:auto val="1"/>
        <c:lblOffset val="100"/>
        <c:tickLblSkip val="1"/>
        <c:noMultiLvlLbl val="0"/>
      </c:catAx>
      <c:valAx>
        <c:axId val="13358714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136625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32" r="0.75000000000001432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53119563"/>
        <c:axId val="8314020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3119563"/>
        <c:axId val="8314020"/>
      </c:lineChart>
      <c:catAx>
        <c:axId val="5311956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314020"/>
        <c:crosses val="autoZero"/>
        <c:auto val="1"/>
        <c:lblOffset val="100"/>
        <c:tickLblSkip val="1"/>
        <c:noMultiLvlLbl val="0"/>
      </c:catAx>
      <c:valAx>
        <c:axId val="831402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119563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32" r="0.75000000000001432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7717317"/>
        <c:axId val="2346990"/>
      </c:lineChart>
      <c:catAx>
        <c:axId val="771731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46990"/>
        <c:crosses val="autoZero"/>
        <c:auto val="0"/>
        <c:lblOffset val="100"/>
        <c:tickLblSkip val="1"/>
        <c:noMultiLvlLbl val="0"/>
      </c:catAx>
      <c:valAx>
        <c:axId val="234699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717317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32" r="0.75000000000001432" t="1" header="0.5" footer="0.5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1122911"/>
        <c:axId val="55888472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33234201"/>
        <c:axId val="30672354"/>
      </c:lineChart>
      <c:catAx>
        <c:axId val="2112291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5888472"/>
        <c:crosses val="autoZero"/>
        <c:auto val="0"/>
        <c:lblOffset val="100"/>
        <c:tickLblSkip val="5"/>
        <c:noMultiLvlLbl val="0"/>
      </c:catAx>
      <c:valAx>
        <c:axId val="55888472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122911"/>
        <c:crosses val="autoZero"/>
        <c:crossBetween val="between"/>
        <c:dispUnits/>
        <c:majorUnit val="2000"/>
        <c:minorUnit val="100"/>
      </c:valAx>
      <c:catAx>
        <c:axId val="33234201"/>
        <c:scaling>
          <c:orientation val="minMax"/>
        </c:scaling>
        <c:axPos val="b"/>
        <c:delete val="1"/>
        <c:majorTickMark val="out"/>
        <c:minorTickMark val="none"/>
        <c:tickLblPos val="none"/>
        <c:crossAx val="30672354"/>
        <c:crossesAt val="39"/>
        <c:auto val="0"/>
        <c:lblOffset val="100"/>
        <c:noMultiLvlLbl val="0"/>
      </c:catAx>
      <c:valAx>
        <c:axId val="30672354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234201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32" r="0.75000000000001432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7615731"/>
        <c:axId val="1432716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7615731"/>
        <c:axId val="1432716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2894445"/>
        <c:axId val="48941142"/>
      </c:lineChart>
      <c:catAx>
        <c:axId val="7615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2716"/>
        <c:crosses val="autoZero"/>
        <c:auto val="0"/>
        <c:lblOffset val="100"/>
        <c:tickLblSkip val="1"/>
        <c:noMultiLvlLbl val="0"/>
      </c:catAx>
      <c:valAx>
        <c:axId val="143271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15731"/>
        <c:crosses val="autoZero"/>
        <c:crossBetween val="between"/>
        <c:dispUnits/>
        <c:majorUnit val="1"/>
      </c:valAx>
      <c:catAx>
        <c:axId val="12894445"/>
        <c:scaling>
          <c:orientation val="minMax"/>
        </c:scaling>
        <c:axPos val="b"/>
        <c:delete val="1"/>
        <c:majorTickMark val="out"/>
        <c:minorTickMark val="none"/>
        <c:tickLblPos val="none"/>
        <c:crossAx val="48941142"/>
        <c:crosses val="autoZero"/>
        <c:auto val="0"/>
        <c:lblOffset val="100"/>
        <c:noMultiLvlLbl val="0"/>
      </c:catAx>
      <c:valAx>
        <c:axId val="4894114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94445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432" r="0.75000000000001432" t="1" header="0.5" footer="0.5"/>
    <c:pageSetup paperSize="9"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37817095"/>
        <c:axId val="4809536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7817095"/>
        <c:axId val="4809536"/>
      </c:lineChart>
      <c:catAx>
        <c:axId val="3781709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09536"/>
        <c:crosses val="autoZero"/>
        <c:auto val="1"/>
        <c:lblOffset val="100"/>
        <c:tickLblSkip val="1"/>
        <c:noMultiLvlLbl val="0"/>
      </c:catAx>
      <c:valAx>
        <c:axId val="480953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817095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32" r="0.75000000000001432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28</xdr:row>
      <xdr:rowOff>0</xdr:rowOff>
    </xdr:from>
    <xdr:to>
      <xdr:col>36</xdr:col>
      <xdr:colOff>38100</xdr:colOff>
      <xdr:row>28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142875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9010650" y="0"/>
        <a:ext cx="3619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719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381000</xdr:colOff>
      <xdr:row>0</xdr:row>
      <xdr:rowOff>0</xdr:rowOff>
    </xdr:from>
    <xdr:to>
      <xdr:col>29</xdr:col>
      <xdr:colOff>38100</xdr:colOff>
      <xdr:row>0</xdr:row>
      <xdr:rowOff>133350</xdr:rowOff>
    </xdr:to>
    <xdr:graphicFrame macro="">
      <xdr:nvGraphicFramePr>
        <xdr:cNvPr id="20005659" name="Chart 7"/>
        <xdr:cNvGraphicFramePr/>
      </xdr:nvGraphicFramePr>
      <xdr:xfrm>
        <a:off x="14954250" y="0"/>
        <a:ext cx="7305675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8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K23" sqref="K23"/>
    </sheetView>
  </sheetViews>
  <sheetFormatPr defaultColWidth="8.00390625" defaultRowHeight="12.75"/>
  <cols>
    <col min="1" max="1" width="33.125" style="16" customWidth="1"/>
    <col min="2" max="5" width="10.75390625" style="16" customWidth="1"/>
    <col min="6" max="8" width="10.75390625" style="17" customWidth="1"/>
    <col min="9" max="9" width="10.75390625" style="18" customWidth="1"/>
    <col min="10" max="20" width="10.75390625" style="16" customWidth="1"/>
    <col min="21" max="24" width="9.75390625" style="16" customWidth="1"/>
    <col min="25" max="26" width="8.375" style="16" bestFit="1" customWidth="1"/>
    <col min="27" max="16384" width="8.00390625" style="16" customWidth="1"/>
  </cols>
  <sheetData>
    <row r="1" spans="1:24" ht="15.75">
      <c r="A1" s="224" t="s">
        <v>80</v>
      </c>
      <c r="B1" s="224"/>
      <c r="C1" s="224"/>
      <c r="D1" s="224"/>
      <c r="E1" s="224"/>
      <c r="F1" s="224"/>
      <c r="G1" s="224"/>
      <c r="H1" s="224"/>
      <c r="I1" s="224"/>
      <c r="J1" s="96"/>
      <c r="K1" s="96"/>
      <c r="L1" s="96"/>
      <c r="M1" s="96"/>
      <c r="N1" s="96"/>
      <c r="O1" s="96"/>
      <c r="P1" s="96"/>
      <c r="Q1" s="44"/>
      <c r="R1" s="44"/>
      <c r="S1" s="44"/>
      <c r="T1" s="44"/>
      <c r="U1" s="44"/>
      <c r="V1" s="44"/>
      <c r="W1" s="44"/>
      <c r="X1" s="44"/>
    </row>
    <row r="2" spans="1:24" ht="15.75">
      <c r="A2" s="225" t="s">
        <v>119</v>
      </c>
      <c r="B2" s="225"/>
      <c r="C2" s="225"/>
      <c r="D2" s="225"/>
      <c r="E2" s="225"/>
      <c r="F2" s="225"/>
      <c r="G2" s="225"/>
      <c r="H2" s="225"/>
      <c r="I2" s="225"/>
      <c r="J2" s="97"/>
      <c r="K2" s="97"/>
      <c r="L2" s="97"/>
      <c r="M2" s="97"/>
      <c r="N2" s="97"/>
      <c r="O2" s="97"/>
      <c r="P2" s="97"/>
      <c r="Q2" s="64"/>
      <c r="R2" s="64"/>
      <c r="S2" s="64"/>
      <c r="T2" s="64"/>
      <c r="U2" s="64"/>
      <c r="V2" s="64"/>
      <c r="W2" s="64"/>
      <c r="X2" s="64"/>
    </row>
    <row r="3" spans="1:24" ht="15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139"/>
      <c r="P3" s="44"/>
      <c r="Q3" s="44"/>
      <c r="R3" s="44"/>
      <c r="S3" s="44"/>
      <c r="T3" s="44"/>
      <c r="U3" s="44"/>
      <c r="V3" s="44"/>
      <c r="W3" s="44"/>
      <c r="X3" s="44"/>
    </row>
    <row r="4" spans="1:4" ht="15" customHeight="1">
      <c r="A4" s="36" t="s">
        <v>81</v>
      </c>
      <c r="B4" s="15"/>
      <c r="C4" s="15"/>
      <c r="D4" s="15"/>
    </row>
    <row r="5" spans="1:8" ht="15" customHeight="1">
      <c r="A5" s="12" t="s">
        <v>82</v>
      </c>
      <c r="B5" s="19"/>
      <c r="C5" s="19"/>
      <c r="D5" s="19"/>
      <c r="E5" s="20"/>
      <c r="F5" s="21"/>
      <c r="G5" s="21"/>
      <c r="H5" s="21"/>
    </row>
    <row r="6" spans="1:15" s="24" customFormat="1" ht="26.25" customHeight="1">
      <c r="A6" s="45"/>
      <c r="B6" s="132" t="s">
        <v>79</v>
      </c>
      <c r="C6" s="132" t="s">
        <v>108</v>
      </c>
      <c r="D6" s="46">
        <v>42370</v>
      </c>
      <c r="E6" s="46">
        <v>42401</v>
      </c>
      <c r="F6" s="46">
        <v>42430</v>
      </c>
      <c r="G6" s="46">
        <v>42461</v>
      </c>
      <c r="H6" s="46">
        <v>42491</v>
      </c>
      <c r="I6" s="46">
        <v>42522</v>
      </c>
      <c r="J6" s="46">
        <v>42552</v>
      </c>
      <c r="K6" s="46">
        <v>42583</v>
      </c>
      <c r="L6" s="46">
        <v>42614</v>
      </c>
      <c r="M6" s="46">
        <v>42644</v>
      </c>
      <c r="N6" s="46">
        <v>42675</v>
      </c>
      <c r="O6" s="46">
        <v>42705</v>
      </c>
    </row>
    <row r="7" spans="1:15" ht="26.25" customHeight="1">
      <c r="A7" s="26" t="s">
        <v>83</v>
      </c>
      <c r="B7" s="79">
        <v>4</v>
      </c>
      <c r="C7" s="109">
        <v>3.9</v>
      </c>
      <c r="D7" s="79">
        <v>-12.9</v>
      </c>
      <c r="E7" s="79">
        <v>-9.5</v>
      </c>
      <c r="F7" s="79">
        <v>-6.4</v>
      </c>
      <c r="G7" s="79">
        <v>-6</v>
      </c>
      <c r="H7" s="79">
        <v>-4.8</v>
      </c>
      <c r="I7" s="79">
        <v>-3.1</v>
      </c>
      <c r="J7" s="79">
        <v>-2</v>
      </c>
      <c r="K7" s="79">
        <v>0</v>
      </c>
      <c r="L7" s="79">
        <v>1.5</v>
      </c>
      <c r="M7" s="79">
        <v>2.7</v>
      </c>
      <c r="N7" s="79">
        <v>3.2</v>
      </c>
      <c r="O7" s="79">
        <v>3.8</v>
      </c>
    </row>
    <row r="8" spans="1:15" ht="26.25" customHeight="1">
      <c r="A8" s="26" t="s">
        <v>84</v>
      </c>
      <c r="B8" s="57">
        <v>110.47536836915444</v>
      </c>
      <c r="C8" s="110">
        <v>103.35191559523442</v>
      </c>
      <c r="D8" s="57">
        <v>99.95304994265946</v>
      </c>
      <c r="E8" s="57">
        <v>99.72292451764578</v>
      </c>
      <c r="F8" s="57">
        <v>98.77529595935532</v>
      </c>
      <c r="G8" s="57">
        <v>98.0558475336701</v>
      </c>
      <c r="H8" s="57">
        <v>98.21881018801277</v>
      </c>
      <c r="I8" s="57">
        <v>98.2</v>
      </c>
      <c r="J8" s="57">
        <v>97.71299365520936</v>
      </c>
      <c r="K8" s="57">
        <v>97.30512701398834</v>
      </c>
      <c r="L8" s="57">
        <v>97.54554672858873</v>
      </c>
      <c r="M8" s="57">
        <v>97.97992222925272</v>
      </c>
      <c r="N8" s="57">
        <v>98.4815577094369</v>
      </c>
      <c r="O8" s="57">
        <v>99.49744258985639</v>
      </c>
    </row>
    <row r="9" spans="1:15" ht="26.25" customHeight="1">
      <c r="A9" s="26" t="s">
        <v>85</v>
      </c>
      <c r="B9" s="58" t="s">
        <v>1</v>
      </c>
      <c r="C9" s="74" t="s">
        <v>1</v>
      </c>
      <c r="D9" s="57">
        <v>99.95304994265946</v>
      </c>
      <c r="E9" s="57">
        <v>99.76976648021677</v>
      </c>
      <c r="F9" s="57">
        <v>99.049738500075</v>
      </c>
      <c r="G9" s="57">
        <v>99.27163121234155</v>
      </c>
      <c r="H9" s="57">
        <v>100.166193713523</v>
      </c>
      <c r="I9" s="57">
        <v>101.3</v>
      </c>
      <c r="J9" s="57">
        <v>99.49097826172844</v>
      </c>
      <c r="K9" s="57">
        <v>99.58258709925498</v>
      </c>
      <c r="L9" s="57">
        <v>100.2470781571107</v>
      </c>
      <c r="M9" s="57">
        <v>100.44530531144862</v>
      </c>
      <c r="N9" s="57">
        <v>100.51197783052987</v>
      </c>
      <c r="O9" s="57">
        <v>101.03154834676435</v>
      </c>
    </row>
    <row r="10" spans="1:15" ht="26.25" customHeight="1">
      <c r="A10" s="26" t="s">
        <v>86</v>
      </c>
      <c r="B10" s="58">
        <v>10.5</v>
      </c>
      <c r="C10" s="74">
        <v>10</v>
      </c>
      <c r="D10" s="58">
        <v>10</v>
      </c>
      <c r="E10" s="58">
        <v>10</v>
      </c>
      <c r="F10" s="58">
        <v>8</v>
      </c>
      <c r="G10" s="58">
        <v>8</v>
      </c>
      <c r="H10" s="58">
        <v>6</v>
      </c>
      <c r="I10" s="58">
        <v>6</v>
      </c>
      <c r="J10" s="58">
        <v>6</v>
      </c>
      <c r="K10" s="58">
        <v>6</v>
      </c>
      <c r="L10" s="58">
        <v>6</v>
      </c>
      <c r="M10" s="58">
        <v>6</v>
      </c>
      <c r="N10" s="58">
        <v>5.5</v>
      </c>
      <c r="O10" s="58">
        <v>5</v>
      </c>
    </row>
    <row r="11" spans="1:15" ht="26.25" customHeight="1">
      <c r="A11" s="26" t="s">
        <v>87</v>
      </c>
      <c r="B11" s="80">
        <v>58.8865</v>
      </c>
      <c r="C11" s="80">
        <v>75.8993</v>
      </c>
      <c r="D11" s="80">
        <v>75.8826</v>
      </c>
      <c r="E11" s="80">
        <v>74.2525</v>
      </c>
      <c r="F11" s="80">
        <v>70.0158</v>
      </c>
      <c r="G11" s="80">
        <v>68.42</v>
      </c>
      <c r="H11" s="80">
        <v>68.2986</v>
      </c>
      <c r="I11" s="80">
        <v>67.486</v>
      </c>
      <c r="J11" s="80">
        <v>67.9699</v>
      </c>
      <c r="K11" s="80">
        <v>68.899</v>
      </c>
      <c r="L11" s="80">
        <v>67.9346</v>
      </c>
      <c r="M11" s="80">
        <v>68.6538</v>
      </c>
      <c r="N11" s="80">
        <v>69.1565</v>
      </c>
      <c r="O11" s="80">
        <v>69.2301</v>
      </c>
    </row>
    <row r="12" spans="1:15" s="22" customFormat="1" ht="26.25" customHeight="1">
      <c r="A12" s="26" t="s">
        <v>88</v>
      </c>
      <c r="B12" s="81">
        <v>19.5737811440291</v>
      </c>
      <c r="C12" s="81">
        <f>C11/B11*100-100</f>
        <v>28.890832363954388</v>
      </c>
      <c r="D12" s="81">
        <f>D11/$C$11*100-100</f>
        <v>-0.022002837970831024</v>
      </c>
      <c r="E12" s="81">
        <f aca="true" t="shared" si="0" ref="E12:O12">E11/$C$11*100-100</f>
        <v>-2.1697169802620095</v>
      </c>
      <c r="F12" s="81">
        <f t="shared" si="0"/>
        <v>-7.751718395294816</v>
      </c>
      <c r="G12" s="81">
        <f t="shared" si="0"/>
        <v>-9.854241079957248</v>
      </c>
      <c r="H12" s="81">
        <f t="shared" si="0"/>
        <v>-10.014189854188388</v>
      </c>
      <c r="I12" s="81">
        <f t="shared" si="0"/>
        <v>-11.084818964074756</v>
      </c>
      <c r="J12" s="81">
        <f t="shared" si="0"/>
        <v>-10.447263677003619</v>
      </c>
      <c r="K12" s="81">
        <f t="shared" si="0"/>
        <v>-9.22314171540448</v>
      </c>
      <c r="L12" s="81">
        <f t="shared" si="0"/>
        <v>-10.493772669840169</v>
      </c>
      <c r="M12" s="81">
        <f t="shared" si="0"/>
        <v>-9.546201348365528</v>
      </c>
      <c r="N12" s="81">
        <f t="shared" si="0"/>
        <v>-8.883876399387091</v>
      </c>
      <c r="O12" s="81">
        <f>O11/$C$11*100-100</f>
        <v>-8.786905808090467</v>
      </c>
    </row>
    <row r="13" spans="1:15" s="22" customFormat="1" ht="26.25" customHeight="1">
      <c r="A13" s="26" t="s">
        <v>89</v>
      </c>
      <c r="B13" s="81" t="s">
        <v>1</v>
      </c>
      <c r="C13" s="81" t="s">
        <v>1</v>
      </c>
      <c r="D13" s="81">
        <f>D11/C11*100-100</f>
        <v>-0.022002837970831024</v>
      </c>
      <c r="E13" s="81">
        <f aca="true" t="shared" si="1" ref="E13:O13">E11/D11*100-100</f>
        <v>-2.148186804353031</v>
      </c>
      <c r="F13" s="81">
        <f t="shared" si="1"/>
        <v>-5.705801151476379</v>
      </c>
      <c r="G13" s="81">
        <f t="shared" si="1"/>
        <v>-2.2791998377508946</v>
      </c>
      <c r="H13" s="81">
        <f t="shared" si="1"/>
        <v>-0.1774334989769244</v>
      </c>
      <c r="I13" s="81">
        <f t="shared" si="1"/>
        <v>-1.1897754858810998</v>
      </c>
      <c r="J13" s="81">
        <f t="shared" si="1"/>
        <v>0.7170376078001368</v>
      </c>
      <c r="K13" s="81">
        <f t="shared" si="1"/>
        <v>1.36692859633456</v>
      </c>
      <c r="L13" s="81">
        <f t="shared" si="1"/>
        <v>-1.399730039623222</v>
      </c>
      <c r="M13" s="81">
        <f t="shared" si="1"/>
        <v>1.0586652456921826</v>
      </c>
      <c r="N13" s="81">
        <f t="shared" si="1"/>
        <v>0.7322245818876638</v>
      </c>
      <c r="O13" s="81">
        <f>O11/N11*100-100</f>
        <v>0.10642528178841815</v>
      </c>
    </row>
    <row r="14" spans="1:24" s="22" customFormat="1" ht="15" customHeight="1">
      <c r="A14" s="27"/>
      <c r="B14" s="42"/>
      <c r="C14" s="62"/>
      <c r="D14" s="62"/>
      <c r="E14" s="65"/>
      <c r="F14" s="63"/>
      <c r="G14" s="63"/>
      <c r="H14" s="63"/>
      <c r="I14" s="6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7" s="22" customFormat="1" ht="15" customHeight="1">
      <c r="A15" s="36" t="s">
        <v>90</v>
      </c>
      <c r="B15" s="42"/>
      <c r="C15" s="42"/>
      <c r="D15" s="42"/>
      <c r="E15" s="42"/>
      <c r="F15" s="42"/>
      <c r="G15" s="42"/>
      <c r="H15" s="42"/>
      <c r="I15" s="18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66"/>
      <c r="Z15" s="66"/>
      <c r="AA15" s="66"/>
    </row>
    <row r="16" spans="1:24" s="22" customFormat="1" ht="12.75" customHeight="1">
      <c r="A16" s="12" t="s">
        <v>4</v>
      </c>
      <c r="B16" s="42"/>
      <c r="C16" s="42"/>
      <c r="D16" s="42"/>
      <c r="E16" s="42"/>
      <c r="F16" s="42"/>
      <c r="G16" s="42"/>
      <c r="H16" s="42"/>
      <c r="I16" s="18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1" s="22" customFormat="1" ht="31.5">
      <c r="A17" s="47"/>
      <c r="B17" s="132" t="s">
        <v>79</v>
      </c>
      <c r="C17" s="46">
        <v>42309</v>
      </c>
      <c r="D17" s="132" t="s">
        <v>108</v>
      </c>
      <c r="E17" s="46">
        <v>42675</v>
      </c>
      <c r="F17" s="132">
        <v>2016</v>
      </c>
      <c r="G17" s="49" t="s">
        <v>2</v>
      </c>
      <c r="H17" s="49" t="s">
        <v>34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</row>
    <row r="18" spans="1:21" s="22" customFormat="1" ht="13.5" customHeight="1">
      <c r="A18" s="26" t="s">
        <v>91</v>
      </c>
      <c r="B18" s="58">
        <v>57074.5912</v>
      </c>
      <c r="C18" s="58">
        <v>54790.3205</v>
      </c>
      <c r="D18" s="58">
        <v>58398.0154</v>
      </c>
      <c r="E18" s="58">
        <v>69650.30265210001</v>
      </c>
      <c r="F18" s="58">
        <v>74838.79939367</v>
      </c>
      <c r="G18" s="60">
        <f>F18-E18</f>
        <v>5188.496741569979</v>
      </c>
      <c r="H18" s="60">
        <f>F18-D18</f>
        <v>16440.783993669997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s="22" customFormat="1" ht="13.5" customHeight="1">
      <c r="A19" s="26" t="s">
        <v>92</v>
      </c>
      <c r="B19" s="58">
        <v>64471.911799999994</v>
      </c>
      <c r="C19" s="58">
        <v>63793.3341</v>
      </c>
      <c r="D19" s="58">
        <v>67055.3192</v>
      </c>
      <c r="E19" s="58">
        <v>79148.80447161</v>
      </c>
      <c r="F19" s="58">
        <v>85584.06260646001</v>
      </c>
      <c r="G19" s="60">
        <f>F19-E19</f>
        <v>6435.25813485001</v>
      </c>
      <c r="H19" s="60">
        <f>F19-D19</f>
        <v>18528.74340646001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s="22" customFormat="1" ht="13.5" customHeight="1">
      <c r="A20" s="26" t="s">
        <v>93</v>
      </c>
      <c r="B20" s="58">
        <v>124544.35376750001</v>
      </c>
      <c r="C20" s="58">
        <v>139783.48798320998</v>
      </c>
      <c r="D20" s="58">
        <v>143142.99196366</v>
      </c>
      <c r="E20" s="58">
        <v>157377.46948293</v>
      </c>
      <c r="F20" s="58">
        <v>164017.43263565</v>
      </c>
      <c r="G20" s="60">
        <f>F20-E20</f>
        <v>6639.963152720011</v>
      </c>
      <c r="H20" s="60">
        <f>F20-D20</f>
        <v>20874.440671990014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s="22" customFormat="1" ht="13.5" customHeight="1">
      <c r="A21" s="51" t="s">
        <v>94</v>
      </c>
      <c r="B21" s="74">
        <v>30.65654847802937</v>
      </c>
      <c r="C21" s="74">
        <v>29.745675958744922</v>
      </c>
      <c r="D21" s="74">
        <v>30.033926594994558</v>
      </c>
      <c r="E21" s="74">
        <v>32.19828797300768</v>
      </c>
      <c r="F21" s="74">
        <v>32.23181121899239</v>
      </c>
      <c r="G21" s="60">
        <f>F21-E21</f>
        <v>0.03352324598471057</v>
      </c>
      <c r="H21" s="60">
        <f>F21-D21</f>
        <v>2.197884623997833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4" s="22" customFormat="1" ht="6" customHeight="1">
      <c r="A22" s="51"/>
      <c r="B22" s="74"/>
      <c r="C22" s="74"/>
      <c r="D22" s="74"/>
      <c r="E22" s="74"/>
      <c r="F22" s="74"/>
      <c r="G22" s="74"/>
      <c r="H22" s="74"/>
      <c r="I22" s="74"/>
      <c r="J22" s="73"/>
      <c r="K22" s="73"/>
      <c r="L22" s="73"/>
      <c r="M22" s="73"/>
      <c r="N22" s="73"/>
      <c r="O22" s="73"/>
      <c r="P22" s="73"/>
      <c r="Q22" s="24"/>
      <c r="R22" s="24"/>
      <c r="S22" s="24"/>
      <c r="T22" s="24"/>
      <c r="U22" s="24"/>
      <c r="V22" s="24"/>
      <c r="W22" s="24"/>
      <c r="X22" s="24"/>
    </row>
    <row r="23" spans="1:24" s="22" customFormat="1" ht="15" customHeight="1">
      <c r="A23" s="99" t="s">
        <v>95</v>
      </c>
      <c r="B23" s="51"/>
      <c r="C23" s="51"/>
      <c r="D23" s="51"/>
      <c r="E23" s="51"/>
      <c r="F23" s="51"/>
      <c r="G23" s="51"/>
      <c r="H23" s="51"/>
      <c r="I23" s="51"/>
      <c r="J23" s="51"/>
      <c r="K23" s="141"/>
      <c r="L23" s="141"/>
      <c r="M23" s="141"/>
      <c r="N23" s="141"/>
      <c r="O23" s="141"/>
      <c r="P23" s="141"/>
      <c r="Q23" s="24"/>
      <c r="R23" s="24"/>
      <c r="S23" s="24"/>
      <c r="T23" s="24"/>
      <c r="U23" s="24"/>
      <c r="V23" s="24"/>
      <c r="W23" s="24"/>
      <c r="X23" s="24"/>
    </row>
    <row r="24" spans="2:11" ht="15.75" customHeight="1">
      <c r="B24" s="22"/>
      <c r="C24" s="22"/>
      <c r="D24" s="22"/>
      <c r="E24" s="137"/>
      <c r="F24" s="138"/>
      <c r="G24" s="138"/>
      <c r="H24" s="18"/>
      <c r="I24" s="83"/>
      <c r="K24" s="77"/>
    </row>
    <row r="25" spans="1:8" s="31" customFormat="1" ht="15" customHeight="1">
      <c r="A25" s="30" t="s">
        <v>96</v>
      </c>
      <c r="B25" s="34"/>
      <c r="C25" s="35"/>
      <c r="D25" s="35"/>
      <c r="E25" s="35"/>
      <c r="F25" s="40"/>
      <c r="G25" s="40"/>
      <c r="H25" s="41"/>
    </row>
    <row r="26" spans="1:8" s="31" customFormat="1" ht="12.75" customHeight="1">
      <c r="A26" s="33" t="s">
        <v>97</v>
      </c>
      <c r="B26" s="34"/>
      <c r="C26" s="35"/>
      <c r="D26" s="35"/>
      <c r="E26" s="35"/>
      <c r="F26" s="40"/>
      <c r="G26" s="40"/>
      <c r="H26" s="41"/>
    </row>
    <row r="27" spans="1:21" s="31" customFormat="1" ht="31.5">
      <c r="A27" s="47"/>
      <c r="B27" s="132" t="s">
        <v>79</v>
      </c>
      <c r="C27" s="46">
        <v>42309</v>
      </c>
      <c r="D27" s="132" t="s">
        <v>108</v>
      </c>
      <c r="E27" s="46">
        <v>42675</v>
      </c>
      <c r="F27" s="132">
        <v>2016</v>
      </c>
      <c r="G27" s="49" t="s">
        <v>2</v>
      </c>
      <c r="H27" s="49" t="s">
        <v>34</v>
      </c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s="32" customFormat="1" ht="26.25" customHeight="1">
      <c r="A28" s="26" t="s">
        <v>98</v>
      </c>
      <c r="B28" s="142">
        <v>1957.55597687923</v>
      </c>
      <c r="C28" s="142">
        <v>1736.94227921</v>
      </c>
      <c r="D28" s="142">
        <v>1778.26210273</v>
      </c>
      <c r="E28" s="142">
        <v>1917.87136106</v>
      </c>
      <c r="F28" s="142">
        <v>1969.13229238</v>
      </c>
      <c r="G28" s="60">
        <f>F28-E28</f>
        <v>51.260931320000054</v>
      </c>
      <c r="H28" s="60">
        <f>F28-D28</f>
        <v>190.87018965000016</v>
      </c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</row>
    <row r="30" spans="1:2" s="2" customFormat="1" ht="15.75" customHeight="1">
      <c r="A30" s="37" t="s">
        <v>99</v>
      </c>
      <c r="B30" s="1"/>
    </row>
    <row r="31" spans="2:4" s="2" customFormat="1" ht="12.75" customHeight="1">
      <c r="B31" s="16"/>
      <c r="C31" s="16"/>
      <c r="D31" s="16"/>
    </row>
    <row r="32" spans="1:22" s="2" customFormat="1" ht="31.5">
      <c r="A32" s="50"/>
      <c r="B32" s="132" t="s">
        <v>79</v>
      </c>
      <c r="C32" s="46">
        <v>42309</v>
      </c>
      <c r="D32" s="46">
        <v>42339</v>
      </c>
      <c r="E32" s="132" t="s">
        <v>108</v>
      </c>
      <c r="F32" s="46">
        <v>42675</v>
      </c>
      <c r="G32" s="46">
        <v>42705</v>
      </c>
      <c r="H32" s="49" t="s">
        <v>2</v>
      </c>
      <c r="I32" s="49" t="s">
        <v>34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</row>
    <row r="33" spans="1:24" s="2" customFormat="1" ht="26.25" customHeight="1">
      <c r="A33" s="3" t="s">
        <v>100</v>
      </c>
      <c r="B33" s="78">
        <v>58.8865</v>
      </c>
      <c r="C33" s="80">
        <v>75.9</v>
      </c>
      <c r="D33" s="80">
        <v>75.8993</v>
      </c>
      <c r="E33" s="78">
        <v>75.8993</v>
      </c>
      <c r="F33" s="80">
        <v>69.1565</v>
      </c>
      <c r="G33" s="80">
        <v>69.2301</v>
      </c>
      <c r="H33" s="60">
        <f>G33-F33</f>
        <v>0.073599999999999</v>
      </c>
      <c r="I33" s="60">
        <f>G33-E33</f>
        <v>-6.669200000000004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8"/>
      <c r="X33" s="8"/>
    </row>
    <row r="34" spans="1:24" s="2" customFormat="1" ht="26.25" customHeight="1">
      <c r="A34" s="3" t="s">
        <v>101</v>
      </c>
      <c r="B34" s="78">
        <v>58.8956</v>
      </c>
      <c r="C34" s="78">
        <v>75.86478833333334</v>
      </c>
      <c r="D34" s="78">
        <v>75.8969</v>
      </c>
      <c r="E34" s="78">
        <v>75.8969</v>
      </c>
      <c r="F34" s="78">
        <v>69.1561</v>
      </c>
      <c r="G34" s="78">
        <v>69.2301</v>
      </c>
      <c r="H34" s="60">
        <f aca="true" t="shared" si="2" ref="H34:H40">G34-F34</f>
        <v>0.07399999999999807</v>
      </c>
      <c r="I34" s="60">
        <f aca="true" t="shared" si="3" ref="I34:I35">G34-E34</f>
        <v>-6.666800000000009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8"/>
      <c r="X34" s="8"/>
    </row>
    <row r="35" spans="1:24" s="2" customFormat="1" ht="26.25" customHeight="1">
      <c r="A35" s="3" t="s">
        <v>102</v>
      </c>
      <c r="B35" s="78">
        <v>1.2097</v>
      </c>
      <c r="C35" s="78">
        <v>1.0563</v>
      </c>
      <c r="D35" s="78">
        <v>1.086</v>
      </c>
      <c r="E35" s="78">
        <v>1.086</v>
      </c>
      <c r="F35" s="78">
        <v>1.0585</v>
      </c>
      <c r="G35" s="78">
        <v>1.0513</v>
      </c>
      <c r="H35" s="60">
        <f>G35-F35</f>
        <v>-0.007200000000000095</v>
      </c>
      <c r="I35" s="60">
        <f t="shared" si="3"/>
        <v>-0.034700000000000175</v>
      </c>
      <c r="J35" s="78"/>
      <c r="K35" s="78"/>
      <c r="L35" s="78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8"/>
      <c r="X35" s="8"/>
    </row>
    <row r="36" spans="1:24" s="2" customFormat="1" ht="26.25" customHeight="1">
      <c r="A36" s="3" t="s">
        <v>103</v>
      </c>
      <c r="B36" s="78"/>
      <c r="C36" s="78"/>
      <c r="D36" s="78"/>
      <c r="E36" s="78"/>
      <c r="F36" s="78"/>
      <c r="G36" s="78"/>
      <c r="H36" s="60"/>
      <c r="I36" s="60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8"/>
      <c r="X36" s="8"/>
    </row>
    <row r="37" spans="1:24" s="2" customFormat="1" ht="13.5" customHeight="1">
      <c r="A37" s="52" t="s">
        <v>104</v>
      </c>
      <c r="B37" s="78">
        <v>59.220457789234125</v>
      </c>
      <c r="C37" s="78">
        <v>75.6303</v>
      </c>
      <c r="D37" s="78">
        <v>75.9737</v>
      </c>
      <c r="E37" s="78">
        <v>75.97368292006854</v>
      </c>
      <c r="F37" s="78">
        <v>69.22060150037449</v>
      </c>
      <c r="G37" s="78">
        <v>69.24457518999081</v>
      </c>
      <c r="H37" s="60">
        <f t="shared" si="2"/>
        <v>0.02397368961632651</v>
      </c>
      <c r="I37" s="60">
        <f aca="true" t="shared" si="4" ref="I37:I40">G37-E37</f>
        <v>-6.729107730077729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8"/>
      <c r="X37" s="8"/>
    </row>
    <row r="38" spans="1:24" s="2" customFormat="1" ht="13.5" customHeight="1">
      <c r="A38" s="52" t="s">
        <v>105</v>
      </c>
      <c r="B38" s="78">
        <v>71.52109393368784</v>
      </c>
      <c r="C38" s="78">
        <v>80.2753</v>
      </c>
      <c r="D38" s="78">
        <v>82.8511</v>
      </c>
      <c r="E38" s="78">
        <v>82.85109229258146</v>
      </c>
      <c r="F38" s="78">
        <v>73.641199273211</v>
      </c>
      <c r="G38" s="78">
        <v>72.8165573598008</v>
      </c>
      <c r="H38" s="60">
        <f t="shared" si="2"/>
        <v>-0.8246419134102041</v>
      </c>
      <c r="I38" s="60">
        <f t="shared" si="4"/>
        <v>-10.034534932780659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8"/>
      <c r="X38" s="8"/>
    </row>
    <row r="39" spans="1:24" s="2" customFormat="1" ht="13.5" customHeight="1">
      <c r="A39" s="52" t="s">
        <v>106</v>
      </c>
      <c r="B39" s="78">
        <v>1.0176220513318082</v>
      </c>
      <c r="C39" s="78">
        <v>1.1346</v>
      </c>
      <c r="D39" s="78">
        <v>1.0381</v>
      </c>
      <c r="E39" s="78">
        <v>1.0380681323765208</v>
      </c>
      <c r="F39" s="78">
        <v>1.0622183098705735</v>
      </c>
      <c r="G39" s="78">
        <v>1.1401834900824734</v>
      </c>
      <c r="H39" s="60">
        <f t="shared" si="2"/>
        <v>0.07796518021189991</v>
      </c>
      <c r="I39" s="60">
        <f t="shared" si="4"/>
        <v>0.10211535770595259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8"/>
      <c r="X39" s="8"/>
    </row>
    <row r="40" spans="1:24" s="2" customFormat="1" ht="13.5" customHeight="1">
      <c r="A40" s="52" t="s">
        <v>107</v>
      </c>
      <c r="B40" s="78">
        <v>0.31983550081897927</v>
      </c>
      <c r="C40" s="78">
        <v>0.2466</v>
      </c>
      <c r="D40" s="78">
        <v>0.2241</v>
      </c>
      <c r="E40" s="78">
        <v>0.22414089742634977</v>
      </c>
      <c r="F40" s="78">
        <v>0.20406901123133975</v>
      </c>
      <c r="G40" s="78">
        <v>0.20922880714048198</v>
      </c>
      <c r="H40" s="60">
        <f t="shared" si="2"/>
        <v>0.0051597959091422285</v>
      </c>
      <c r="I40" s="60">
        <f t="shared" si="4"/>
        <v>-0.01491209028586779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9"/>
      <c r="X40" s="9"/>
    </row>
    <row r="41" spans="6:7" ht="12.75">
      <c r="F41" s="18"/>
      <c r="G41" s="18"/>
    </row>
    <row r="42" spans="3:5" ht="12.75">
      <c r="C42" s="82"/>
      <c r="D42" s="82"/>
      <c r="E42" s="82"/>
    </row>
    <row r="43" spans="3:7" ht="12.75">
      <c r="C43" s="82"/>
      <c r="D43" s="82"/>
      <c r="E43" s="82"/>
      <c r="G43" s="106"/>
    </row>
    <row r="44" spans="3:7" ht="12.75">
      <c r="C44" s="82"/>
      <c r="D44" s="82"/>
      <c r="E44" s="82"/>
      <c r="G44" s="106"/>
    </row>
    <row r="45" spans="3:7" ht="15.75">
      <c r="C45" s="82"/>
      <c r="D45" s="82"/>
      <c r="E45" s="82"/>
      <c r="G45" s="108"/>
    </row>
    <row r="46" ht="15.75">
      <c r="G46" s="108"/>
    </row>
    <row r="47" ht="15.75">
      <c r="G47" s="108"/>
    </row>
    <row r="48" ht="15.75">
      <c r="G48" s="108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workbookViewId="0" topLeftCell="A1"/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37" t="s">
        <v>67</v>
      </c>
      <c r="B1" s="1"/>
    </row>
    <row r="2" spans="1:7" s="5" customFormat="1" ht="12.75" customHeight="1">
      <c r="A2" s="4" t="s">
        <v>68</v>
      </c>
      <c r="B2" s="4"/>
      <c r="C2" s="6"/>
      <c r="D2" s="6"/>
      <c r="E2" s="6"/>
      <c r="F2" s="6"/>
      <c r="G2" s="6"/>
    </row>
    <row r="3" spans="1:10" ht="26.25" customHeight="1">
      <c r="A3" s="48"/>
      <c r="B3" s="132" t="s">
        <v>108</v>
      </c>
      <c r="C3" s="46" t="s">
        <v>120</v>
      </c>
      <c r="D3" s="46" t="s">
        <v>121</v>
      </c>
      <c r="E3" s="46">
        <v>42675</v>
      </c>
      <c r="F3" s="46">
        <v>42705</v>
      </c>
      <c r="G3" s="49" t="s">
        <v>2</v>
      </c>
      <c r="H3" s="49" t="s">
        <v>3</v>
      </c>
      <c r="J3" s="103"/>
    </row>
    <row r="4" spans="1:12" ht="13.5" customHeight="1">
      <c r="A4" s="7" t="s">
        <v>69</v>
      </c>
      <c r="B4" s="130">
        <f>B6+B7</f>
        <v>383.06</v>
      </c>
      <c r="C4" s="130">
        <v>383.06</v>
      </c>
      <c r="D4" s="130">
        <f aca="true" t="shared" si="0" ref="D4:F4">D6+D7</f>
        <v>354.605</v>
      </c>
      <c r="E4" s="130">
        <f t="shared" si="0"/>
        <v>29.71</v>
      </c>
      <c r="F4" s="130">
        <f t="shared" si="0"/>
        <v>1.8</v>
      </c>
      <c r="G4" s="60">
        <f>F4-E4</f>
        <v>-27.91</v>
      </c>
      <c r="H4" s="60">
        <f>D4-C4</f>
        <v>-28.454999999999984</v>
      </c>
      <c r="I4" s="59"/>
      <c r="K4" s="100"/>
      <c r="L4" s="100"/>
    </row>
    <row r="5" spans="1:12" ht="13.5" customHeight="1">
      <c r="A5" s="39" t="s">
        <v>70</v>
      </c>
      <c r="B5" s="57">
        <f aca="true" t="shared" si="1" ref="B5:F5">B6-B7</f>
        <v>-295.16</v>
      </c>
      <c r="C5" s="57">
        <f t="shared" si="1"/>
        <v>-295.16</v>
      </c>
      <c r="D5" s="57">
        <f t="shared" si="1"/>
        <v>29.13499999999999</v>
      </c>
      <c r="E5" s="57">
        <f t="shared" si="1"/>
        <v>-29.71</v>
      </c>
      <c r="F5" s="57">
        <f t="shared" si="1"/>
        <v>-1.8</v>
      </c>
      <c r="G5" s="143">
        <f aca="true" t="shared" si="2" ref="G5:G7">F5-E5</f>
        <v>27.91</v>
      </c>
      <c r="H5" s="143">
        <f aca="true" t="shared" si="3" ref="H5:H7">D5-C5</f>
        <v>324.295</v>
      </c>
      <c r="I5" s="57"/>
      <c r="J5" s="104"/>
      <c r="K5" s="100"/>
      <c r="L5" s="100"/>
    </row>
    <row r="6" spans="1:12" ht="13.5" customHeight="1">
      <c r="A6" s="43" t="s">
        <v>16</v>
      </c>
      <c r="B6" s="58">
        <v>43.95</v>
      </c>
      <c r="C6" s="58">
        <v>43.95</v>
      </c>
      <c r="D6" s="58">
        <v>191.87</v>
      </c>
      <c r="E6" s="58">
        <v>0</v>
      </c>
      <c r="F6" s="58">
        <v>0</v>
      </c>
      <c r="G6" s="143">
        <f t="shared" si="2"/>
        <v>0</v>
      </c>
      <c r="H6" s="143">
        <f t="shared" si="3"/>
        <v>147.92000000000002</v>
      </c>
      <c r="I6" s="72"/>
      <c r="K6" s="100"/>
      <c r="L6" s="100"/>
    </row>
    <row r="7" spans="1:12" ht="13.5" customHeight="1">
      <c r="A7" s="43" t="s">
        <v>17</v>
      </c>
      <c r="B7" s="58">
        <v>339.11</v>
      </c>
      <c r="C7" s="58">
        <v>339.11</v>
      </c>
      <c r="D7" s="58">
        <v>162.735</v>
      </c>
      <c r="E7" s="58">
        <v>29.71</v>
      </c>
      <c r="F7" s="58">
        <v>1.8</v>
      </c>
      <c r="G7" s="143">
        <f t="shared" si="2"/>
        <v>-27.91</v>
      </c>
      <c r="H7" s="143">
        <f t="shared" si="3"/>
        <v>-176.375</v>
      </c>
      <c r="I7" s="72"/>
      <c r="K7" s="100"/>
      <c r="L7" s="100"/>
    </row>
    <row r="8" spans="1:12" ht="13.5" customHeight="1">
      <c r="A8" s="39" t="s">
        <v>71</v>
      </c>
      <c r="B8" s="72" t="s">
        <v>1</v>
      </c>
      <c r="C8" s="72" t="s">
        <v>1</v>
      </c>
      <c r="D8" s="72" t="s">
        <v>1</v>
      </c>
      <c r="E8" s="72" t="s">
        <v>1</v>
      </c>
      <c r="F8" s="72" t="s">
        <v>1</v>
      </c>
      <c r="G8" s="143" t="s">
        <v>1</v>
      </c>
      <c r="H8" s="143" t="s">
        <v>1</v>
      </c>
      <c r="I8" s="72"/>
      <c r="J8" s="72"/>
      <c r="K8" s="100"/>
      <c r="L8" s="100"/>
    </row>
    <row r="9" spans="1:12" ht="13.5" customHeight="1">
      <c r="A9" s="39"/>
      <c r="B9" s="72"/>
      <c r="C9" s="72"/>
      <c r="D9" s="72"/>
      <c r="E9" s="72"/>
      <c r="F9" s="72"/>
      <c r="G9" s="72"/>
      <c r="H9" s="72"/>
      <c r="I9" s="72"/>
      <c r="J9" s="72"/>
      <c r="K9" s="100"/>
      <c r="L9" s="100"/>
    </row>
    <row r="10" spans="1:12" s="8" customFormat="1" ht="15" customHeight="1">
      <c r="A10" s="75" t="s">
        <v>72</v>
      </c>
      <c r="B10" s="76"/>
      <c r="K10" s="87"/>
      <c r="L10" s="87"/>
    </row>
    <row r="11" spans="1:12" s="5" customFormat="1" ht="12.75" customHeight="1">
      <c r="A11" s="4" t="s">
        <v>0</v>
      </c>
      <c r="B11" s="4"/>
      <c r="C11" s="6"/>
      <c r="D11" s="6"/>
      <c r="E11" s="6"/>
      <c r="F11" s="6"/>
      <c r="G11" s="6"/>
      <c r="J11" s="8"/>
      <c r="K11" s="100"/>
      <c r="L11" s="100"/>
    </row>
    <row r="12" spans="1:12" ht="26.25" customHeight="1">
      <c r="A12" s="48"/>
      <c r="B12" s="132" t="s">
        <v>108</v>
      </c>
      <c r="C12" s="46" t="s">
        <v>120</v>
      </c>
      <c r="D12" s="46" t="s">
        <v>121</v>
      </c>
      <c r="E12" s="46">
        <v>42675</v>
      </c>
      <c r="F12" s="46">
        <v>42705</v>
      </c>
      <c r="G12" s="191" t="s">
        <v>2</v>
      </c>
      <c r="H12" s="191" t="s">
        <v>3</v>
      </c>
      <c r="K12" s="100"/>
      <c r="L12" s="100"/>
    </row>
    <row r="13" spans="1:12" ht="12.75" customHeight="1">
      <c r="A13" s="7" t="s">
        <v>14</v>
      </c>
      <c r="B13" s="59">
        <v>353838.48099969</v>
      </c>
      <c r="C13" s="59">
        <f>C18+C19+C20+C21</f>
        <v>353838.48099969</v>
      </c>
      <c r="D13" s="59">
        <f>D19+D20+D21</f>
        <v>1989959.4146364199</v>
      </c>
      <c r="E13" s="59">
        <f>+E21</f>
        <v>225706.52</v>
      </c>
      <c r="F13" s="59">
        <f>+F21</f>
        <v>238955.59</v>
      </c>
      <c r="G13" s="192">
        <f>F13-E13</f>
        <v>13249.070000000007</v>
      </c>
      <c r="H13" s="192">
        <f>+D13-C13</f>
        <v>1636120.9336367298</v>
      </c>
      <c r="I13" s="111"/>
      <c r="J13" s="8"/>
      <c r="K13" s="100"/>
      <c r="L13" s="100"/>
    </row>
    <row r="14" spans="1:10" ht="12.75" customHeight="1">
      <c r="A14" s="39" t="s">
        <v>31</v>
      </c>
      <c r="B14" s="58" t="s">
        <v>1</v>
      </c>
      <c r="C14" s="58" t="s">
        <v>1</v>
      </c>
      <c r="D14" s="58" t="s">
        <v>1</v>
      </c>
      <c r="E14" s="58" t="s">
        <v>1</v>
      </c>
      <c r="F14" s="58" t="s">
        <v>1</v>
      </c>
      <c r="G14" s="143" t="s">
        <v>1</v>
      </c>
      <c r="H14" s="143" t="s">
        <v>1</v>
      </c>
      <c r="I14" s="112"/>
      <c r="J14" s="8"/>
    </row>
    <row r="15" spans="1:10" ht="12.75" customHeight="1">
      <c r="A15" s="43" t="s">
        <v>16</v>
      </c>
      <c r="B15" s="58" t="s">
        <v>1</v>
      </c>
      <c r="C15" s="58" t="s">
        <v>1</v>
      </c>
      <c r="D15" s="58" t="s">
        <v>1</v>
      </c>
      <c r="E15" s="58" t="s">
        <v>1</v>
      </c>
      <c r="F15" s="58" t="s">
        <v>1</v>
      </c>
      <c r="G15" s="143" t="s">
        <v>1</v>
      </c>
      <c r="H15" s="143" t="s">
        <v>1</v>
      </c>
      <c r="I15" s="112"/>
      <c r="J15" s="8"/>
    </row>
    <row r="16" spans="1:10" ht="12.75" customHeight="1">
      <c r="A16" s="43" t="s">
        <v>17</v>
      </c>
      <c r="B16" s="58" t="s">
        <v>1</v>
      </c>
      <c r="C16" s="58" t="s">
        <v>1</v>
      </c>
      <c r="D16" s="58" t="s">
        <v>1</v>
      </c>
      <c r="E16" s="58" t="s">
        <v>1</v>
      </c>
      <c r="F16" s="58" t="s">
        <v>1</v>
      </c>
      <c r="G16" s="143" t="s">
        <v>1</v>
      </c>
      <c r="H16" s="143" t="s">
        <v>1</v>
      </c>
      <c r="I16" s="112"/>
      <c r="J16" s="8"/>
    </row>
    <row r="17" spans="1:10" ht="11.25" customHeight="1" hidden="1">
      <c r="A17" s="85" t="s">
        <v>61</v>
      </c>
      <c r="B17" s="72"/>
      <c r="C17" s="58"/>
      <c r="D17" s="58"/>
      <c r="E17" s="72"/>
      <c r="F17" s="58" t="s">
        <v>1</v>
      </c>
      <c r="G17" s="193"/>
      <c r="H17" s="193"/>
      <c r="I17" s="112"/>
      <c r="J17" s="8"/>
    </row>
    <row r="18" spans="1:10" ht="12.75" customHeight="1">
      <c r="A18" s="39" t="s">
        <v>59</v>
      </c>
      <c r="B18" s="72">
        <v>139.3580909</v>
      </c>
      <c r="C18" s="72">
        <v>139.3580909</v>
      </c>
      <c r="D18" s="58" t="s">
        <v>1</v>
      </c>
      <c r="E18" s="58" t="s">
        <v>1</v>
      </c>
      <c r="F18" s="58" t="s">
        <v>1</v>
      </c>
      <c r="G18" s="193" t="s">
        <v>1</v>
      </c>
      <c r="H18" s="193">
        <f>-C18</f>
        <v>-139.3580909</v>
      </c>
      <c r="I18" s="112"/>
      <c r="J18" s="8"/>
    </row>
    <row r="19" spans="1:10" ht="12.75" customHeight="1">
      <c r="A19" s="39" t="s">
        <v>30</v>
      </c>
      <c r="B19" s="72">
        <v>26663.29290879</v>
      </c>
      <c r="C19" s="72">
        <v>26663.29290879</v>
      </c>
      <c r="D19" s="72">
        <v>2045.5746364200002</v>
      </c>
      <c r="E19" s="72" t="s">
        <v>1</v>
      </c>
      <c r="F19" s="72" t="s">
        <v>1</v>
      </c>
      <c r="G19" s="193" t="s">
        <v>1</v>
      </c>
      <c r="H19" s="193">
        <f>+D19-C19</f>
        <v>-24617.718272370003</v>
      </c>
      <c r="I19" s="113"/>
      <c r="J19" s="10"/>
    </row>
    <row r="20" spans="1:10" ht="12.75" customHeight="1">
      <c r="A20" s="39" t="s">
        <v>64</v>
      </c>
      <c r="B20" s="72">
        <v>1475</v>
      </c>
      <c r="C20" s="72">
        <v>1475</v>
      </c>
      <c r="D20" s="72">
        <v>1440</v>
      </c>
      <c r="E20" s="72" t="s">
        <v>1</v>
      </c>
      <c r="F20" s="72" t="s">
        <v>1</v>
      </c>
      <c r="G20" s="193" t="s">
        <v>1</v>
      </c>
      <c r="H20" s="193">
        <f>+D20-C20</f>
        <v>-35</v>
      </c>
      <c r="I20" s="113"/>
      <c r="J20" s="8"/>
    </row>
    <row r="21" spans="1:10" ht="12.75" customHeight="1">
      <c r="A21" s="84" t="s">
        <v>66</v>
      </c>
      <c r="B21" s="72">
        <v>325560.83</v>
      </c>
      <c r="C21" s="72">
        <v>325560.83</v>
      </c>
      <c r="D21" s="72">
        <v>1986473.8399999999</v>
      </c>
      <c r="E21" s="72">
        <v>225706.52</v>
      </c>
      <c r="F21" s="72">
        <v>238955.59</v>
      </c>
      <c r="G21" s="193">
        <f>F21-E21</f>
        <v>13249.070000000007</v>
      </c>
      <c r="H21" s="193">
        <f>+D21-C21</f>
        <v>1660913.0099999998</v>
      </c>
      <c r="I21" s="112"/>
      <c r="J21" s="8"/>
    </row>
    <row r="22" spans="1:10" s="8" customFormat="1" ht="27" customHeight="1" hidden="1">
      <c r="A22" s="84" t="s">
        <v>57</v>
      </c>
      <c r="B22" s="140"/>
      <c r="C22" s="28"/>
      <c r="D22" s="140"/>
      <c r="E22" s="140"/>
      <c r="F22" s="140"/>
      <c r="G22" s="194">
        <f aca="true" t="shared" si="4" ref="G22">F22-E22</f>
        <v>0</v>
      </c>
      <c r="H22" s="194">
        <f aca="true" t="shared" si="5" ref="H22:H28">+D22-C22</f>
        <v>0</v>
      </c>
      <c r="I22" s="113"/>
      <c r="J22" s="10"/>
    </row>
    <row r="23" spans="1:10" ht="25.5" customHeight="1">
      <c r="A23" s="84" t="s">
        <v>58</v>
      </c>
      <c r="B23" s="58" t="s">
        <v>1</v>
      </c>
      <c r="C23" s="58" t="s">
        <v>1</v>
      </c>
      <c r="D23" s="28"/>
      <c r="E23" s="28"/>
      <c r="F23" s="28"/>
      <c r="G23" s="28" t="s">
        <v>1</v>
      </c>
      <c r="H23" s="143" t="s">
        <v>1</v>
      </c>
      <c r="I23" s="114"/>
      <c r="J23" s="10"/>
    </row>
    <row r="24" spans="1:10" ht="12.75" customHeight="1">
      <c r="A24" s="105" t="s">
        <v>29</v>
      </c>
      <c r="B24" s="28"/>
      <c r="C24" s="58"/>
      <c r="D24" s="28"/>
      <c r="E24" s="28"/>
      <c r="F24" s="28"/>
      <c r="G24" s="195"/>
      <c r="H24" s="195"/>
      <c r="I24" s="5"/>
      <c r="J24" s="10"/>
    </row>
    <row r="25" spans="1:10" ht="26.25" customHeight="1">
      <c r="A25" s="84" t="s">
        <v>49</v>
      </c>
      <c r="B25" s="28">
        <v>10</v>
      </c>
      <c r="C25" s="28">
        <v>10</v>
      </c>
      <c r="D25" s="28">
        <v>5</v>
      </c>
      <c r="E25" s="28">
        <v>5.5</v>
      </c>
      <c r="F25" s="28">
        <v>5</v>
      </c>
      <c r="G25" s="195">
        <f>F25-E25</f>
        <v>-0.5</v>
      </c>
      <c r="H25" s="195">
        <f>+D25-C25</f>
        <v>-5</v>
      </c>
      <c r="I25" s="115"/>
      <c r="J25" s="10"/>
    </row>
    <row r="26" spans="1:10" ht="12.75" customHeight="1">
      <c r="A26" s="84" t="s">
        <v>32</v>
      </c>
      <c r="B26" s="28" t="s">
        <v>1</v>
      </c>
      <c r="C26" s="28" t="s">
        <v>1</v>
      </c>
      <c r="D26" s="28" t="s">
        <v>1</v>
      </c>
      <c r="E26" s="28" t="s">
        <v>1</v>
      </c>
      <c r="F26" s="28" t="s">
        <v>1</v>
      </c>
      <c r="G26" s="28" t="s">
        <v>1</v>
      </c>
      <c r="H26" s="195" t="s">
        <v>1</v>
      </c>
      <c r="I26" s="115"/>
      <c r="J26" s="10"/>
    </row>
    <row r="27" spans="1:10" ht="12.75" customHeight="1">
      <c r="A27" s="84" t="s">
        <v>15</v>
      </c>
      <c r="B27" s="28" t="s">
        <v>1</v>
      </c>
      <c r="C27" s="28" t="s">
        <v>1</v>
      </c>
      <c r="D27" s="28" t="s">
        <v>1</v>
      </c>
      <c r="E27" s="28" t="s">
        <v>1</v>
      </c>
      <c r="F27" s="28" t="s">
        <v>1</v>
      </c>
      <c r="G27" s="28" t="s">
        <v>1</v>
      </c>
      <c r="H27" s="195" t="s">
        <v>1</v>
      </c>
      <c r="I27" s="116"/>
      <c r="J27" s="102"/>
    </row>
    <row r="28" spans="1:10" ht="12.75" customHeight="1" hidden="1">
      <c r="A28" s="84" t="s">
        <v>60</v>
      </c>
      <c r="B28" s="140"/>
      <c r="C28" s="28"/>
      <c r="D28" s="140"/>
      <c r="E28" s="140"/>
      <c r="F28" s="140"/>
      <c r="G28" s="194" t="s">
        <v>1</v>
      </c>
      <c r="H28" s="194">
        <f t="shared" si="5"/>
        <v>0</v>
      </c>
      <c r="I28" s="116"/>
      <c r="J28" s="102"/>
    </row>
    <row r="29" spans="1:10" ht="26.25" customHeight="1">
      <c r="A29" s="84" t="s">
        <v>50</v>
      </c>
      <c r="B29" s="28">
        <v>12.124116691272176</v>
      </c>
      <c r="C29" s="28">
        <v>12.124116691272176</v>
      </c>
      <c r="D29" s="28">
        <v>12</v>
      </c>
      <c r="E29" s="28" t="s">
        <v>1</v>
      </c>
      <c r="F29" s="28" t="s">
        <v>1</v>
      </c>
      <c r="G29" s="195" t="s">
        <v>1</v>
      </c>
      <c r="H29" s="195">
        <f>+D29-C29</f>
        <v>-0.12411669127217628</v>
      </c>
      <c r="I29" s="116"/>
      <c r="J29" s="102"/>
    </row>
    <row r="30" spans="1:10" ht="12.75">
      <c r="A30" s="84" t="s">
        <v>63</v>
      </c>
      <c r="B30" s="28">
        <v>11.14</v>
      </c>
      <c r="C30" s="28">
        <v>11.14</v>
      </c>
      <c r="D30" s="28">
        <v>8.72549886334933</v>
      </c>
      <c r="E30" s="28" t="s">
        <v>1</v>
      </c>
      <c r="F30" s="28" t="s">
        <v>1</v>
      </c>
      <c r="G30" s="195" t="str">
        <f>E30</f>
        <v>-</v>
      </c>
      <c r="H30" s="195">
        <f>+D30-C30</f>
        <v>-2.414501136650671</v>
      </c>
      <c r="I30" s="116"/>
      <c r="J30" s="8"/>
    </row>
    <row r="31" spans="1:10" ht="12.75">
      <c r="A31" s="84" t="s">
        <v>66</v>
      </c>
      <c r="B31" s="28">
        <v>3.7610647511288726</v>
      </c>
      <c r="C31" s="28">
        <v>3.7610647511288726</v>
      </c>
      <c r="D31" s="28">
        <v>1.1876061921197223</v>
      </c>
      <c r="E31" s="28">
        <v>0.25</v>
      </c>
      <c r="F31" s="28">
        <v>0.25</v>
      </c>
      <c r="G31" s="195">
        <f>F31-E31</f>
        <v>0</v>
      </c>
      <c r="H31" s="195">
        <f>+D31-C31</f>
        <v>-2.5734585590091505</v>
      </c>
      <c r="I31" s="116"/>
      <c r="J31" s="8"/>
    </row>
    <row r="32" spans="1:15" ht="27" customHeight="1" hidden="1">
      <c r="A32" s="39" t="s">
        <v>57</v>
      </c>
      <c r="B32" s="28" t="s">
        <v>1</v>
      </c>
      <c r="C32" s="28" t="s">
        <v>1</v>
      </c>
      <c r="D32" s="28"/>
      <c r="E32" s="28" t="s">
        <v>1</v>
      </c>
      <c r="F32" s="28"/>
      <c r="G32" s="28"/>
      <c r="H32" s="60" t="s">
        <v>1</v>
      </c>
      <c r="I32" s="60" t="s">
        <v>1</v>
      </c>
      <c r="J32" s="29"/>
      <c r="K32" s="10"/>
      <c r="N32" s="2" t="s">
        <v>57</v>
      </c>
      <c r="O32" s="2" t="s">
        <v>1</v>
      </c>
    </row>
    <row r="33" spans="1:4" ht="12" customHeight="1">
      <c r="A33" s="12" t="s">
        <v>65</v>
      </c>
      <c r="D33" s="28"/>
    </row>
    <row r="34" spans="1:4" ht="15" customHeight="1">
      <c r="A34" s="12"/>
      <c r="D34" s="28"/>
    </row>
    <row r="35" spans="1:2" ht="15" customHeight="1">
      <c r="A35" s="37" t="s">
        <v>73</v>
      </c>
      <c r="B35" s="1"/>
    </row>
    <row r="36" spans="1:9" s="5" customFormat="1" ht="12.75" customHeight="1">
      <c r="A36" s="185" t="s">
        <v>0</v>
      </c>
      <c r="B36" s="185"/>
      <c r="C36" s="6"/>
      <c r="D36" s="8"/>
      <c r="E36" s="6"/>
      <c r="F36" s="6"/>
      <c r="G36" s="6"/>
      <c r="H36" s="114"/>
      <c r="I36" s="8"/>
    </row>
    <row r="37" spans="1:10" ht="26.25" customHeight="1">
      <c r="A37" s="48"/>
      <c r="B37" s="132" t="s">
        <v>108</v>
      </c>
      <c r="C37" s="46" t="s">
        <v>120</v>
      </c>
      <c r="D37" s="46" t="s">
        <v>121</v>
      </c>
      <c r="E37" s="46">
        <v>42675</v>
      </c>
      <c r="F37" s="46">
        <v>42705</v>
      </c>
      <c r="G37" s="49" t="s">
        <v>2</v>
      </c>
      <c r="H37" s="49" t="s">
        <v>3</v>
      </c>
      <c r="I37" s="8"/>
      <c r="J37" s="5"/>
    </row>
    <row r="38" spans="1:9" ht="23.25" customHeight="1">
      <c r="A38" s="105" t="s">
        <v>8</v>
      </c>
      <c r="B38" s="92">
        <v>130500</v>
      </c>
      <c r="C38" s="92">
        <f>SUM(C39:C41)</f>
        <v>130500</v>
      </c>
      <c r="D38" s="92">
        <v>116000</v>
      </c>
      <c r="E38" s="92">
        <v>10000</v>
      </c>
      <c r="F38" s="92">
        <v>12000</v>
      </c>
      <c r="G38" s="60">
        <f>F38-E38</f>
        <v>2000</v>
      </c>
      <c r="H38" s="60">
        <f>D38-C38</f>
        <v>-14500</v>
      </c>
      <c r="I38" s="8"/>
    </row>
    <row r="39" spans="1:9" ht="12.75" customHeight="1">
      <c r="A39" s="186" t="s">
        <v>21</v>
      </c>
      <c r="B39" s="89">
        <v>128500</v>
      </c>
      <c r="C39" s="89">
        <v>128500</v>
      </c>
      <c r="D39" s="89">
        <v>108000</v>
      </c>
      <c r="E39" s="89">
        <v>10000</v>
      </c>
      <c r="F39" s="89">
        <v>8000</v>
      </c>
      <c r="G39" s="60">
        <f>F39-E39</f>
        <v>-2000</v>
      </c>
      <c r="H39" s="60">
        <f>D39-C39</f>
        <v>-20500</v>
      </c>
      <c r="I39" s="8"/>
    </row>
    <row r="40" spans="1:11" ht="12.75" customHeight="1">
      <c r="A40" s="186" t="s">
        <v>22</v>
      </c>
      <c r="B40" s="89">
        <v>2000</v>
      </c>
      <c r="C40" s="89">
        <v>2000</v>
      </c>
      <c r="D40" s="89">
        <v>8000</v>
      </c>
      <c r="E40" s="89"/>
      <c r="F40" s="89">
        <v>4000</v>
      </c>
      <c r="G40" s="60" t="s">
        <v>1</v>
      </c>
      <c r="H40" s="60">
        <f>D40</f>
        <v>8000</v>
      </c>
      <c r="I40" s="8"/>
      <c r="J40" s="70"/>
      <c r="K40" s="131"/>
    </row>
    <row r="41" spans="1:10" ht="12.75" customHeight="1">
      <c r="A41" s="186" t="s">
        <v>23</v>
      </c>
      <c r="B41" s="89" t="s">
        <v>1</v>
      </c>
      <c r="C41" s="89" t="s">
        <v>1</v>
      </c>
      <c r="D41" s="89" t="s">
        <v>1</v>
      </c>
      <c r="E41" s="89" t="s">
        <v>1</v>
      </c>
      <c r="F41" s="89" t="s">
        <v>1</v>
      </c>
      <c r="G41" s="60" t="s">
        <v>1</v>
      </c>
      <c r="H41" s="60" t="s">
        <v>1</v>
      </c>
      <c r="I41" s="8"/>
      <c r="J41" s="70"/>
    </row>
    <row r="42" spans="1:10" ht="12.75" customHeight="1" hidden="1">
      <c r="A42" s="186" t="s">
        <v>24</v>
      </c>
      <c r="B42" s="89"/>
      <c r="C42" s="117"/>
      <c r="D42" s="89"/>
      <c r="E42" s="89"/>
      <c r="F42" s="89"/>
      <c r="G42" s="60">
        <f aca="true" t="shared" si="6" ref="G42:G55">F42-E42</f>
        <v>0</v>
      </c>
      <c r="H42" s="60">
        <f aca="true" t="shared" si="7" ref="H42:H55">D42-C42</f>
        <v>0</v>
      </c>
      <c r="I42" s="8"/>
      <c r="J42" s="70"/>
    </row>
    <row r="43" spans="1:10" ht="12.75" customHeight="1" hidden="1">
      <c r="A43" s="186" t="s">
        <v>25</v>
      </c>
      <c r="B43" s="94"/>
      <c r="C43" s="206"/>
      <c r="D43" s="94"/>
      <c r="E43" s="94"/>
      <c r="F43" s="94"/>
      <c r="G43" s="60">
        <f t="shared" si="6"/>
        <v>0</v>
      </c>
      <c r="H43" s="60">
        <f t="shared" si="7"/>
        <v>0</v>
      </c>
      <c r="I43" s="8"/>
      <c r="J43" s="70"/>
    </row>
    <row r="44" spans="1:10" ht="12.75" customHeight="1">
      <c r="A44" s="105" t="s">
        <v>7</v>
      </c>
      <c r="B44" s="92">
        <f>B45+B46</f>
        <v>69439.22</v>
      </c>
      <c r="C44" s="92">
        <f>SUM(C45:C47)</f>
        <v>69439.22</v>
      </c>
      <c r="D44" s="92">
        <f>D45+D46</f>
        <v>207835.08000000002</v>
      </c>
      <c r="E44" s="92">
        <v>18663</v>
      </c>
      <c r="F44" s="92">
        <f>F45+F46</f>
        <v>14795.1</v>
      </c>
      <c r="G44" s="60">
        <f>F44-E44</f>
        <v>-3867.8999999999996</v>
      </c>
      <c r="H44" s="60">
        <f>D44-C44</f>
        <v>138395.86000000002</v>
      </c>
      <c r="I44" s="8"/>
      <c r="J44" s="70"/>
    </row>
    <row r="45" spans="1:10" ht="12.75" customHeight="1">
      <c r="A45" s="186" t="s">
        <v>21</v>
      </c>
      <c r="B45" s="89">
        <v>68639.22</v>
      </c>
      <c r="C45" s="89">
        <v>68639.22</v>
      </c>
      <c r="D45" s="89">
        <v>198390.48</v>
      </c>
      <c r="E45" s="89">
        <v>18663</v>
      </c>
      <c r="F45" s="89">
        <v>9899.5</v>
      </c>
      <c r="G45" s="60">
        <f>F45-E45</f>
        <v>-8763.5</v>
      </c>
      <c r="H45" s="60">
        <f>D45-C45</f>
        <v>129751.26000000001</v>
      </c>
      <c r="I45" s="8"/>
      <c r="J45" s="70"/>
    </row>
    <row r="46" spans="1:10" ht="12.75" customHeight="1">
      <c r="A46" s="186" t="s">
        <v>22</v>
      </c>
      <c r="B46" s="89">
        <v>800</v>
      </c>
      <c r="C46" s="89">
        <v>800</v>
      </c>
      <c r="D46" s="89">
        <v>9444.6</v>
      </c>
      <c r="E46" s="89" t="s">
        <v>1</v>
      </c>
      <c r="F46" s="89">
        <v>4895.6</v>
      </c>
      <c r="G46" s="60" t="s">
        <v>1</v>
      </c>
      <c r="H46" s="60">
        <f>D46</f>
        <v>9444.6</v>
      </c>
      <c r="I46" s="8"/>
      <c r="J46" s="70"/>
    </row>
    <row r="47" spans="1:10" ht="12.75" customHeight="1">
      <c r="A47" s="186" t="s">
        <v>23</v>
      </c>
      <c r="B47" s="89" t="s">
        <v>1</v>
      </c>
      <c r="C47" s="89" t="s">
        <v>1</v>
      </c>
      <c r="D47" s="89" t="s">
        <v>1</v>
      </c>
      <c r="E47" s="89" t="s">
        <v>1</v>
      </c>
      <c r="F47" s="89" t="s">
        <v>1</v>
      </c>
      <c r="G47" s="60" t="s">
        <v>1</v>
      </c>
      <c r="H47" s="60" t="s">
        <v>1</v>
      </c>
      <c r="I47" s="8"/>
      <c r="J47" s="70"/>
    </row>
    <row r="48" spans="1:10" ht="12.75" customHeight="1" hidden="1">
      <c r="A48" s="186" t="s">
        <v>24</v>
      </c>
      <c r="B48" s="94"/>
      <c r="C48" s="206"/>
      <c r="D48" s="94"/>
      <c r="E48" s="94"/>
      <c r="F48" s="89" t="s">
        <v>1</v>
      </c>
      <c r="G48" s="60" t="e">
        <f t="shared" si="6"/>
        <v>#VALUE!</v>
      </c>
      <c r="H48" s="60">
        <f t="shared" si="7"/>
        <v>0</v>
      </c>
      <c r="I48" s="8">
        <v>7421</v>
      </c>
      <c r="J48" s="70"/>
    </row>
    <row r="49" spans="1:10" ht="12.75" customHeight="1" hidden="1">
      <c r="A49" s="186" t="s">
        <v>25</v>
      </c>
      <c r="B49" s="94"/>
      <c r="C49" s="206"/>
      <c r="D49" s="94"/>
      <c r="E49" s="94"/>
      <c r="F49" s="89" t="s">
        <v>1</v>
      </c>
      <c r="G49" s="60" t="e">
        <f t="shared" si="6"/>
        <v>#VALUE!</v>
      </c>
      <c r="H49" s="60">
        <f t="shared" si="7"/>
        <v>0</v>
      </c>
      <c r="I49" s="8"/>
      <c r="J49" s="70"/>
    </row>
    <row r="50" spans="1:10" ht="12.75" customHeight="1">
      <c r="A50" s="105" t="s">
        <v>9</v>
      </c>
      <c r="B50" s="92">
        <f>B51+B52</f>
        <v>67939.68</v>
      </c>
      <c r="C50" s="92">
        <f>SUM(C51:C53)</f>
        <v>67939.68</v>
      </c>
      <c r="D50" s="92">
        <f>D51+D52</f>
        <v>110293.37</v>
      </c>
      <c r="E50" s="92">
        <v>10000</v>
      </c>
      <c r="F50" s="92">
        <f>F51+F52</f>
        <v>11244</v>
      </c>
      <c r="G50" s="60">
        <f>F50-E50</f>
        <v>1244</v>
      </c>
      <c r="H50" s="60">
        <f>D50-C50</f>
        <v>42353.69</v>
      </c>
      <c r="I50" s="187"/>
      <c r="J50" s="70"/>
    </row>
    <row r="51" spans="1:10" ht="12.75" customHeight="1">
      <c r="A51" s="186" t="s">
        <v>21</v>
      </c>
      <c r="B51" s="89">
        <v>67139.68</v>
      </c>
      <c r="C51" s="89">
        <v>67139.68</v>
      </c>
      <c r="D51" s="89">
        <v>102293.37</v>
      </c>
      <c r="E51" s="89">
        <v>10000</v>
      </c>
      <c r="F51" s="89">
        <v>7244</v>
      </c>
      <c r="G51" s="60">
        <f>F51-E51</f>
        <v>-2756</v>
      </c>
      <c r="H51" s="60">
        <f>D51-C51</f>
        <v>35153.69</v>
      </c>
      <c r="I51" s="187"/>
      <c r="J51" s="70"/>
    </row>
    <row r="52" spans="1:10" ht="12.75" customHeight="1">
      <c r="A52" s="186" t="s">
        <v>22</v>
      </c>
      <c r="B52" s="89">
        <v>800</v>
      </c>
      <c r="C52" s="89">
        <v>800</v>
      </c>
      <c r="D52" s="89">
        <v>8000</v>
      </c>
      <c r="E52" s="89" t="s">
        <v>1</v>
      </c>
      <c r="F52" s="89">
        <v>4000</v>
      </c>
      <c r="G52" s="60" t="s">
        <v>1</v>
      </c>
      <c r="H52" s="60">
        <f>D52</f>
        <v>8000</v>
      </c>
      <c r="I52" s="8"/>
      <c r="J52" s="70"/>
    </row>
    <row r="53" spans="1:10" ht="12.75" customHeight="1">
      <c r="A53" s="186" t="s">
        <v>23</v>
      </c>
      <c r="B53" s="89" t="s">
        <v>1</v>
      </c>
      <c r="C53" s="89" t="s">
        <v>1</v>
      </c>
      <c r="D53" s="89"/>
      <c r="E53" s="89"/>
      <c r="F53" s="89"/>
      <c r="G53" s="60" t="s">
        <v>1</v>
      </c>
      <c r="H53" s="60" t="s">
        <v>1</v>
      </c>
      <c r="I53" s="8"/>
      <c r="J53" s="70"/>
    </row>
    <row r="54" spans="1:10" ht="12.75" customHeight="1" hidden="1">
      <c r="A54" s="186" t="s">
        <v>24</v>
      </c>
      <c r="B54" s="94"/>
      <c r="C54" s="206"/>
      <c r="D54" s="94"/>
      <c r="E54" s="94"/>
      <c r="F54" s="94"/>
      <c r="G54" s="60">
        <f t="shared" si="6"/>
        <v>0</v>
      </c>
      <c r="H54" s="60">
        <f t="shared" si="7"/>
        <v>0</v>
      </c>
      <c r="I54" s="8"/>
      <c r="J54" s="70"/>
    </row>
    <row r="55" spans="1:10" ht="12.75" customHeight="1" hidden="1">
      <c r="A55" s="186" t="s">
        <v>25</v>
      </c>
      <c r="B55" s="94"/>
      <c r="C55" s="206"/>
      <c r="D55" s="94"/>
      <c r="E55" s="94"/>
      <c r="F55" s="94"/>
      <c r="G55" s="60">
        <f t="shared" si="6"/>
        <v>0</v>
      </c>
      <c r="H55" s="60">
        <f t="shared" si="7"/>
        <v>0</v>
      </c>
      <c r="I55" s="8"/>
      <c r="J55" s="70"/>
    </row>
    <row r="56" spans="1:10" ht="23.25" customHeight="1">
      <c r="A56" s="105" t="s">
        <v>10</v>
      </c>
      <c r="B56" s="133">
        <v>9.915861829975901</v>
      </c>
      <c r="C56" s="133">
        <v>9.915861829975901</v>
      </c>
      <c r="D56" s="133">
        <v>2.5798160534518506</v>
      </c>
      <c r="E56" s="133">
        <v>0.2437829871764734</v>
      </c>
      <c r="F56" s="133">
        <v>0.3048652916955637</v>
      </c>
      <c r="G56" s="60">
        <f>F56-E56</f>
        <v>0.0610823045190903</v>
      </c>
      <c r="H56" s="60">
        <f>D56-C56</f>
        <v>-7.336045776524051</v>
      </c>
      <c r="I56" s="188"/>
      <c r="J56" s="70"/>
    </row>
    <row r="57" spans="1:10" ht="12" customHeight="1">
      <c r="A57" s="186" t="s">
        <v>21</v>
      </c>
      <c r="B57" s="134">
        <v>9.917042933138283</v>
      </c>
      <c r="C57" s="134">
        <v>9.917042933138283</v>
      </c>
      <c r="D57" s="134">
        <v>2.5655802844417286</v>
      </c>
      <c r="E57" s="134">
        <v>0.2437829871764734</v>
      </c>
      <c r="F57" s="134">
        <v>0.24172564681934947</v>
      </c>
      <c r="G57" s="60">
        <f>F57-E57</f>
        <v>-0.0020573403571239324</v>
      </c>
      <c r="H57" s="60">
        <f>D57-C57</f>
        <v>-7.351462648696555</v>
      </c>
      <c r="I57" s="188"/>
      <c r="J57" s="70"/>
    </row>
    <row r="58" spans="1:10" ht="12" customHeight="1">
      <c r="A58" s="186" t="s">
        <v>22</v>
      </c>
      <c r="B58" s="134">
        <v>9.850159637749043</v>
      </c>
      <c r="C58" s="134">
        <v>9.850159637749043</v>
      </c>
      <c r="D58" s="134">
        <v>0.7298960272836348</v>
      </c>
      <c r="E58" s="134" t="s">
        <v>1</v>
      </c>
      <c r="F58" s="134">
        <v>0.41921118856638767</v>
      </c>
      <c r="G58" s="60" t="s">
        <v>1</v>
      </c>
      <c r="H58" s="60">
        <f>D58</f>
        <v>0.7298960272836348</v>
      </c>
      <c r="I58" s="188"/>
      <c r="J58" s="70"/>
    </row>
    <row r="59" spans="1:10" ht="12" customHeight="1">
      <c r="A59" s="186" t="s">
        <v>23</v>
      </c>
      <c r="B59" s="134" t="s">
        <v>1</v>
      </c>
      <c r="C59" s="134" t="s">
        <v>1</v>
      </c>
      <c r="D59" s="134" t="s">
        <v>1</v>
      </c>
      <c r="E59" s="134" t="s">
        <v>1</v>
      </c>
      <c r="F59" s="134" t="s">
        <v>1</v>
      </c>
      <c r="G59" s="60" t="s">
        <v>1</v>
      </c>
      <c r="H59" s="60" t="s">
        <v>1</v>
      </c>
      <c r="I59" s="188"/>
      <c r="J59" s="70"/>
    </row>
    <row r="60" spans="1:12" ht="12" customHeight="1" hidden="1">
      <c r="A60" s="186" t="s">
        <v>24</v>
      </c>
      <c r="B60" s="68">
        <v>0</v>
      </c>
      <c r="C60" s="68"/>
      <c r="D60" s="89"/>
      <c r="E60" s="68">
        <v>0</v>
      </c>
      <c r="F60" s="68"/>
      <c r="G60" s="60">
        <f aca="true" t="shared" si="8" ref="G60:G61">F60-E60</f>
        <v>0</v>
      </c>
      <c r="H60" s="60">
        <f aca="true" t="shared" si="9" ref="H60:H61">D60-C60</f>
        <v>0</v>
      </c>
      <c r="I60" s="189"/>
      <c r="J60" s="56"/>
      <c r="K60" s="60">
        <f aca="true" t="shared" si="10" ref="K60:K61">F60-E60</f>
        <v>0</v>
      </c>
      <c r="L60" s="60">
        <f aca="true" t="shared" si="11" ref="L60:L61">F60-D60</f>
        <v>0</v>
      </c>
    </row>
    <row r="61" spans="1:12" ht="12" customHeight="1" hidden="1">
      <c r="A61" s="186" t="s">
        <v>25</v>
      </c>
      <c r="B61" s="68">
        <v>0</v>
      </c>
      <c r="C61" s="68"/>
      <c r="D61" s="89"/>
      <c r="E61" s="68">
        <v>0</v>
      </c>
      <c r="F61" s="68"/>
      <c r="G61" s="60">
        <f t="shared" si="8"/>
        <v>0</v>
      </c>
      <c r="H61" s="60">
        <f t="shared" si="9"/>
        <v>0</v>
      </c>
      <c r="I61" s="8"/>
      <c r="K61" s="60">
        <f t="shared" si="10"/>
        <v>0</v>
      </c>
      <c r="L61" s="60">
        <f t="shared" si="11"/>
        <v>0</v>
      </c>
    </row>
    <row r="62" spans="1:9" ht="13.5" customHeight="1">
      <c r="A62" s="8"/>
      <c r="B62" s="8"/>
      <c r="C62" s="8"/>
      <c r="D62" s="8"/>
      <c r="E62" s="8"/>
      <c r="F62" s="8"/>
      <c r="G62" s="8"/>
      <c r="H62" s="8"/>
      <c r="I62" s="8"/>
    </row>
    <row r="63" spans="1:9" ht="12.75">
      <c r="A63" s="8"/>
      <c r="B63" s="8"/>
      <c r="C63" s="8"/>
      <c r="D63" s="8"/>
      <c r="E63" s="190"/>
      <c r="F63" s="8"/>
      <c r="G63" s="8"/>
      <c r="H63" s="8"/>
      <c r="I63" s="8"/>
    </row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workbookViewId="0" topLeftCell="A1"/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7" t="s">
        <v>74</v>
      </c>
      <c r="B1" s="1"/>
      <c r="J1"/>
    </row>
    <row r="2" spans="1:7" s="5" customFormat="1" ht="12.75" customHeight="1">
      <c r="A2" s="4" t="s">
        <v>0</v>
      </c>
      <c r="B2" s="4"/>
      <c r="C2" s="6"/>
      <c r="D2" s="6"/>
      <c r="E2" s="6"/>
      <c r="F2" s="6"/>
      <c r="G2" s="6"/>
    </row>
    <row r="3" spans="1:8" ht="26.25" customHeight="1">
      <c r="A3" s="48"/>
      <c r="B3" s="132" t="s">
        <v>108</v>
      </c>
      <c r="C3" s="46" t="s">
        <v>120</v>
      </c>
      <c r="D3" s="46" t="s">
        <v>121</v>
      </c>
      <c r="E3" s="46">
        <v>42675</v>
      </c>
      <c r="F3" s="46">
        <v>42705</v>
      </c>
      <c r="G3" s="191" t="s">
        <v>2</v>
      </c>
      <c r="H3" s="191" t="s">
        <v>3</v>
      </c>
    </row>
    <row r="4" spans="1:13" ht="12.75" customHeight="1">
      <c r="A4" s="54" t="s">
        <v>44</v>
      </c>
      <c r="B4" s="92">
        <f>B5+B6+B7</f>
        <v>6638.4</v>
      </c>
      <c r="C4" s="92">
        <f aca="true" t="shared" si="0" ref="C4">SUM(C5:C7)</f>
        <v>6638.4</v>
      </c>
      <c r="D4" s="92">
        <v>5397</v>
      </c>
      <c r="E4" s="92">
        <f>E5+E6+E7</f>
        <v>466</v>
      </c>
      <c r="F4" s="92" t="s">
        <v>1</v>
      </c>
      <c r="G4" s="202">
        <f>-E4</f>
        <v>-466</v>
      </c>
      <c r="H4" s="202">
        <f>+D4-C4</f>
        <v>-1241.3999999999996</v>
      </c>
      <c r="K4" s="71"/>
      <c r="L4" s="71"/>
      <c r="M4" s="71"/>
    </row>
    <row r="5" spans="1:13" ht="12.75" customHeight="1">
      <c r="A5" s="55" t="s">
        <v>5</v>
      </c>
      <c r="B5" s="89">
        <v>393</v>
      </c>
      <c r="C5" s="89">
        <v>393</v>
      </c>
      <c r="D5" s="89">
        <v>677</v>
      </c>
      <c r="E5" s="89">
        <v>66</v>
      </c>
      <c r="F5" s="89" t="s">
        <v>1</v>
      </c>
      <c r="G5" s="196">
        <f aca="true" t="shared" si="1" ref="G5:G25">-E5</f>
        <v>-66</v>
      </c>
      <c r="H5" s="196">
        <f>+D5-C5</f>
        <v>284</v>
      </c>
      <c r="K5" s="71"/>
      <c r="L5" s="71"/>
      <c r="M5" s="71"/>
    </row>
    <row r="6" spans="1:13" ht="12.75" customHeight="1">
      <c r="A6" s="55" t="s">
        <v>26</v>
      </c>
      <c r="B6" s="89">
        <v>1508</v>
      </c>
      <c r="C6" s="89">
        <v>1508</v>
      </c>
      <c r="D6" s="89">
        <v>1550</v>
      </c>
      <c r="E6" s="89">
        <v>120</v>
      </c>
      <c r="F6" s="89" t="s">
        <v>1</v>
      </c>
      <c r="G6" s="196">
        <f t="shared" si="1"/>
        <v>-120</v>
      </c>
      <c r="H6" s="196">
        <f>+D6-C6</f>
        <v>42</v>
      </c>
      <c r="K6" s="71"/>
      <c r="L6" s="71"/>
      <c r="M6" s="71"/>
    </row>
    <row r="7" spans="1:13" ht="12.75" customHeight="1">
      <c r="A7" s="55" t="s">
        <v>6</v>
      </c>
      <c r="B7" s="89">
        <v>4737.4</v>
      </c>
      <c r="C7" s="89">
        <v>4737.4</v>
      </c>
      <c r="D7" s="89">
        <v>3170</v>
      </c>
      <c r="E7" s="89">
        <v>280</v>
      </c>
      <c r="F7" s="89" t="s">
        <v>1</v>
      </c>
      <c r="G7" s="203">
        <f t="shared" si="1"/>
        <v>-280</v>
      </c>
      <c r="H7" s="203">
        <f>+D7-C7</f>
        <v>-1567.3999999999996</v>
      </c>
      <c r="K7" s="71"/>
      <c r="L7" s="71"/>
      <c r="M7" s="71"/>
    </row>
    <row r="8" spans="1:13" ht="13.5" customHeight="1" hidden="1">
      <c r="A8" s="55" t="s">
        <v>27</v>
      </c>
      <c r="B8" s="117"/>
      <c r="C8" s="89"/>
      <c r="D8" s="117"/>
      <c r="E8" s="117"/>
      <c r="F8" s="117" t="s">
        <v>1</v>
      </c>
      <c r="G8" s="196">
        <f t="shared" si="1"/>
        <v>0</v>
      </c>
      <c r="H8" s="196">
        <f aca="true" t="shared" si="2" ref="H8:H21">+D8-C8</f>
        <v>0</v>
      </c>
      <c r="K8" s="71"/>
      <c r="L8" s="71"/>
      <c r="M8" s="71"/>
    </row>
    <row r="9" spans="1:13" ht="12.75" customHeight="1" hidden="1">
      <c r="A9" s="55" t="s">
        <v>28</v>
      </c>
      <c r="B9" s="117"/>
      <c r="C9" s="89"/>
      <c r="D9" s="117"/>
      <c r="E9" s="117"/>
      <c r="F9" s="117" t="s">
        <v>1</v>
      </c>
      <c r="G9" s="196">
        <f t="shared" si="1"/>
        <v>0</v>
      </c>
      <c r="H9" s="196">
        <f t="shared" si="2"/>
        <v>0</v>
      </c>
      <c r="K9" s="71"/>
      <c r="L9" s="71"/>
      <c r="M9" s="71"/>
    </row>
    <row r="10" spans="1:13" ht="12.75" customHeight="1">
      <c r="A10" s="54" t="s">
        <v>46</v>
      </c>
      <c r="B10" s="92">
        <v>4806.174</v>
      </c>
      <c r="C10" s="92">
        <f aca="true" t="shared" si="3" ref="C10">SUM(C11:C13)</f>
        <v>4806.174</v>
      </c>
      <c r="D10" s="92">
        <v>10949.3032</v>
      </c>
      <c r="E10" s="92">
        <f aca="true" t="shared" si="4" ref="E10">SUM(E11:E13)</f>
        <v>793.3900000000001</v>
      </c>
      <c r="F10" s="92" t="s">
        <v>1</v>
      </c>
      <c r="G10" s="93">
        <f t="shared" si="1"/>
        <v>-793.3900000000001</v>
      </c>
      <c r="H10" s="93">
        <f>+D10-C10</f>
        <v>6143.1292</v>
      </c>
      <c r="J10" s="11"/>
      <c r="K10" s="71"/>
      <c r="L10" s="71"/>
      <c r="M10" s="71"/>
    </row>
    <row r="11" spans="1:13" ht="12.75" customHeight="1">
      <c r="A11" s="55" t="s">
        <v>5</v>
      </c>
      <c r="B11" s="89">
        <v>35.55</v>
      </c>
      <c r="C11" s="89">
        <v>35.55</v>
      </c>
      <c r="D11" s="89">
        <v>964.8</v>
      </c>
      <c r="E11" s="89">
        <v>217.5</v>
      </c>
      <c r="F11" s="89" t="s">
        <v>1</v>
      </c>
      <c r="G11" s="196">
        <f t="shared" si="1"/>
        <v>-217.5</v>
      </c>
      <c r="H11" s="196">
        <f>+D11-C11</f>
        <v>929.25</v>
      </c>
      <c r="J11" s="11"/>
      <c r="K11" s="71"/>
      <c r="L11" s="71"/>
      <c r="M11" s="71"/>
    </row>
    <row r="12" spans="1:13" ht="12.75" customHeight="1">
      <c r="A12" s="55" t="s">
        <v>26</v>
      </c>
      <c r="B12" s="89">
        <v>1184.16</v>
      </c>
      <c r="C12" s="89">
        <v>1184.16</v>
      </c>
      <c r="D12" s="89">
        <v>4058.13</v>
      </c>
      <c r="E12" s="89">
        <v>274.29</v>
      </c>
      <c r="F12" s="89" t="s">
        <v>1</v>
      </c>
      <c r="G12" s="196">
        <f t="shared" si="1"/>
        <v>-274.29</v>
      </c>
      <c r="H12" s="196">
        <f>+D12-C12</f>
        <v>2873.9700000000003</v>
      </c>
      <c r="K12" s="71"/>
      <c r="L12" s="71"/>
      <c r="M12" s="71"/>
    </row>
    <row r="13" spans="1:13" ht="12.75" customHeight="1">
      <c r="A13" s="98" t="s">
        <v>6</v>
      </c>
      <c r="B13" s="89">
        <v>3586.464</v>
      </c>
      <c r="C13" s="89">
        <v>3586.464</v>
      </c>
      <c r="D13" s="89">
        <v>5926.373</v>
      </c>
      <c r="E13" s="89">
        <v>301.6</v>
      </c>
      <c r="F13" s="89" t="s">
        <v>1</v>
      </c>
      <c r="G13" s="196">
        <f t="shared" si="1"/>
        <v>-301.6</v>
      </c>
      <c r="H13" s="196">
        <f>+D13-C13</f>
        <v>2339.9089999999997</v>
      </c>
      <c r="K13" s="71"/>
      <c r="L13" s="71"/>
      <c r="M13" s="71"/>
    </row>
    <row r="14" spans="1:13" ht="12.75" customHeight="1" hidden="1">
      <c r="A14" s="98" t="s">
        <v>27</v>
      </c>
      <c r="B14" s="89"/>
      <c r="C14" s="89"/>
      <c r="D14" s="117"/>
      <c r="E14" s="117"/>
      <c r="F14" s="117" t="s">
        <v>1</v>
      </c>
      <c r="G14" s="197">
        <f t="shared" si="1"/>
        <v>0</v>
      </c>
      <c r="H14" s="197">
        <f t="shared" si="2"/>
        <v>0</v>
      </c>
      <c r="K14" s="71"/>
      <c r="L14" s="71"/>
      <c r="M14" s="71"/>
    </row>
    <row r="15" spans="1:13" ht="12.75" customHeight="1" hidden="1">
      <c r="A15" s="98" t="s">
        <v>28</v>
      </c>
      <c r="B15" s="89"/>
      <c r="C15" s="89"/>
      <c r="D15" s="117"/>
      <c r="E15" s="117"/>
      <c r="F15" s="117" t="s">
        <v>1</v>
      </c>
      <c r="G15" s="197">
        <f t="shared" si="1"/>
        <v>0</v>
      </c>
      <c r="H15" s="197">
        <f t="shared" si="2"/>
        <v>0</v>
      </c>
      <c r="K15" s="71"/>
      <c r="L15" s="71"/>
      <c r="M15" s="71"/>
    </row>
    <row r="16" spans="1:13" ht="12.75" customHeight="1">
      <c r="A16" s="90" t="s">
        <v>47</v>
      </c>
      <c r="B16" s="92">
        <v>3777.33</v>
      </c>
      <c r="C16" s="92">
        <f aca="true" t="shared" si="5" ref="C16">SUM(C17:C19)</f>
        <v>3777.33</v>
      </c>
      <c r="D16" s="92">
        <v>5719.71</v>
      </c>
      <c r="E16" s="92">
        <f>E17+E18+E19</f>
        <v>385.6</v>
      </c>
      <c r="F16" s="92" t="s">
        <v>1</v>
      </c>
      <c r="G16" s="93">
        <f t="shared" si="1"/>
        <v>-385.6</v>
      </c>
      <c r="H16" s="93">
        <f>+D16-C16</f>
        <v>1942.38</v>
      </c>
      <c r="K16" s="71"/>
      <c r="L16" s="71"/>
      <c r="M16" s="71"/>
    </row>
    <row r="17" spans="1:13" ht="12.75" customHeight="1">
      <c r="A17" s="55" t="s">
        <v>5</v>
      </c>
      <c r="B17" s="89">
        <v>14</v>
      </c>
      <c r="C17" s="89">
        <v>14</v>
      </c>
      <c r="D17" s="89">
        <v>456</v>
      </c>
      <c r="E17" s="89">
        <v>69</v>
      </c>
      <c r="F17" s="89" t="s">
        <v>1</v>
      </c>
      <c r="G17" s="196">
        <f t="shared" si="1"/>
        <v>-69</v>
      </c>
      <c r="H17" s="196">
        <f>+D17-C17</f>
        <v>442</v>
      </c>
      <c r="K17" s="71"/>
      <c r="L17" s="71"/>
      <c r="M17" s="71"/>
    </row>
    <row r="18" spans="1:13" ht="12.75" customHeight="1">
      <c r="A18" s="55" t="s">
        <v>26</v>
      </c>
      <c r="B18" s="89">
        <v>878.87</v>
      </c>
      <c r="C18" s="89">
        <v>818.87</v>
      </c>
      <c r="D18" s="89">
        <v>1800</v>
      </c>
      <c r="E18" s="89">
        <v>120</v>
      </c>
      <c r="F18" s="89" t="s">
        <v>1</v>
      </c>
      <c r="G18" s="196">
        <f t="shared" si="1"/>
        <v>-120</v>
      </c>
      <c r="H18" s="196">
        <f>+D18-C18</f>
        <v>981.13</v>
      </c>
      <c r="I18" s="95"/>
      <c r="K18" s="71"/>
      <c r="L18" s="71"/>
      <c r="M18" s="71"/>
    </row>
    <row r="19" spans="1:13" ht="12.75" customHeight="1">
      <c r="A19" s="98" t="s">
        <v>6</v>
      </c>
      <c r="B19" s="89">
        <v>2884.46</v>
      </c>
      <c r="C19" s="89">
        <v>2944.46</v>
      </c>
      <c r="D19" s="89">
        <v>3463.71</v>
      </c>
      <c r="E19" s="89">
        <v>196.6</v>
      </c>
      <c r="F19" s="89" t="s">
        <v>1</v>
      </c>
      <c r="G19" s="196">
        <f t="shared" si="1"/>
        <v>-196.6</v>
      </c>
      <c r="H19" s="196">
        <f>+D19-C19</f>
        <v>519.25</v>
      </c>
      <c r="K19" s="71"/>
      <c r="L19" s="71"/>
      <c r="M19" s="71"/>
    </row>
    <row r="20" spans="1:13" ht="12.75" customHeight="1" hidden="1">
      <c r="A20" s="98" t="s">
        <v>27</v>
      </c>
      <c r="B20" s="89"/>
      <c r="C20" s="89"/>
      <c r="D20" s="117"/>
      <c r="E20" s="117"/>
      <c r="F20" s="117" t="s">
        <v>1</v>
      </c>
      <c r="G20" s="197">
        <f t="shared" si="1"/>
        <v>0</v>
      </c>
      <c r="H20" s="197">
        <f t="shared" si="2"/>
        <v>0</v>
      </c>
      <c r="K20" s="71"/>
      <c r="L20" s="71"/>
      <c r="M20" s="71"/>
    </row>
    <row r="21" spans="1:13" ht="12.75" customHeight="1" hidden="1">
      <c r="A21" s="98" t="s">
        <v>28</v>
      </c>
      <c r="B21" s="89"/>
      <c r="C21" s="89"/>
      <c r="D21" s="117"/>
      <c r="E21" s="117"/>
      <c r="F21" s="117" t="s">
        <v>1</v>
      </c>
      <c r="G21" s="197">
        <f t="shared" si="1"/>
        <v>0</v>
      </c>
      <c r="H21" s="197">
        <f t="shared" si="2"/>
        <v>0</v>
      </c>
      <c r="K21" s="71"/>
      <c r="L21" s="71"/>
      <c r="M21" s="71"/>
    </row>
    <row r="22" spans="1:13" ht="12.75" customHeight="1">
      <c r="A22" s="90" t="s">
        <v>45</v>
      </c>
      <c r="B22" s="133">
        <v>12.762447126132999</v>
      </c>
      <c r="C22" s="133">
        <v>12.762447126132999</v>
      </c>
      <c r="D22" s="133">
        <v>9.855235605926069</v>
      </c>
      <c r="E22" s="133">
        <v>5.821727178423236</v>
      </c>
      <c r="F22" s="133" t="s">
        <v>1</v>
      </c>
      <c r="G22" s="204">
        <f t="shared" si="1"/>
        <v>-5.821727178423236</v>
      </c>
      <c r="H22" s="204">
        <f>+D22-C22</f>
        <v>-2.90721152020693</v>
      </c>
      <c r="J22" s="56"/>
      <c r="K22" s="71"/>
      <c r="L22" s="71"/>
      <c r="M22" s="71"/>
    </row>
    <row r="23" spans="1:13" ht="12.75" customHeight="1">
      <c r="A23" s="55" t="s">
        <v>5</v>
      </c>
      <c r="B23" s="134">
        <v>8.065</v>
      </c>
      <c r="C23" s="134">
        <v>8.065</v>
      </c>
      <c r="D23" s="134">
        <v>3.6194728260869566</v>
      </c>
      <c r="E23" s="134">
        <v>2.984782608695652</v>
      </c>
      <c r="F23" s="134" t="s">
        <v>1</v>
      </c>
      <c r="G23" s="205">
        <f t="shared" si="1"/>
        <v>-2.984782608695652</v>
      </c>
      <c r="H23" s="205">
        <f>+D23-C23</f>
        <v>-4.445527173913042</v>
      </c>
      <c r="J23" s="56"/>
      <c r="K23" s="71"/>
      <c r="L23" s="71"/>
      <c r="M23" s="71"/>
    </row>
    <row r="24" spans="1:13" ht="12.75" customHeight="1">
      <c r="A24" s="55" t="s">
        <v>26</v>
      </c>
      <c r="B24" s="134">
        <v>12.084720693260245</v>
      </c>
      <c r="C24" s="134">
        <v>12.084720693260245</v>
      </c>
      <c r="D24" s="134">
        <v>8.08351551724138</v>
      </c>
      <c r="E24" s="134">
        <v>4.9</v>
      </c>
      <c r="F24" s="134" t="s">
        <v>1</v>
      </c>
      <c r="G24" s="205">
        <f t="shared" si="1"/>
        <v>-4.9</v>
      </c>
      <c r="H24" s="205">
        <f>+D24-C24</f>
        <v>-4.001205176018864</v>
      </c>
      <c r="J24" s="56"/>
      <c r="K24" s="71"/>
      <c r="L24" s="71"/>
      <c r="M24" s="71"/>
    </row>
    <row r="25" spans="1:13" ht="12.75" customHeight="1">
      <c r="A25" s="55" t="s">
        <v>6</v>
      </c>
      <c r="B25" s="134">
        <v>13.020777081458638</v>
      </c>
      <c r="C25" s="134">
        <v>13.020777081458638</v>
      </c>
      <c r="D25" s="134">
        <v>11.278135577538727</v>
      </c>
      <c r="E25" s="134">
        <v>7.38</v>
      </c>
      <c r="F25" s="134" t="s">
        <v>1</v>
      </c>
      <c r="G25" s="205">
        <f t="shared" si="1"/>
        <v>-7.38</v>
      </c>
      <c r="H25" s="205">
        <f>+D25-C25</f>
        <v>-1.742641503919911</v>
      </c>
      <c r="J25" s="56"/>
      <c r="K25" s="71"/>
      <c r="L25" s="71"/>
      <c r="M25" s="71"/>
    </row>
    <row r="26" spans="1:15" ht="12.75" customHeight="1" hidden="1">
      <c r="A26" s="55" t="s">
        <v>27</v>
      </c>
      <c r="B26" s="69">
        <v>0</v>
      </c>
      <c r="C26" s="67">
        <v>0</v>
      </c>
      <c r="D26" s="69">
        <v>0</v>
      </c>
      <c r="E26" s="69"/>
      <c r="F26" s="92" t="s">
        <v>1</v>
      </c>
      <c r="G26" s="60" t="e">
        <f aca="true" t="shared" si="6" ref="G26:G27">F26-E26</f>
        <v>#VALUE!</v>
      </c>
      <c r="H26" s="60">
        <f aca="true" t="shared" si="7" ref="H26:H27">+D26-C26</f>
        <v>0</v>
      </c>
      <c r="I26"/>
      <c r="K26" s="2" t="b">
        <f>B26=C26</f>
        <v>1</v>
      </c>
      <c r="M26" s="71"/>
      <c r="N26" s="71"/>
      <c r="O26" s="71"/>
    </row>
    <row r="27" spans="1:15" ht="12.75" customHeight="1" hidden="1">
      <c r="A27" s="55" t="s">
        <v>28</v>
      </c>
      <c r="B27" s="69">
        <v>0</v>
      </c>
      <c r="C27" s="67">
        <v>0</v>
      </c>
      <c r="D27" s="69">
        <v>0</v>
      </c>
      <c r="E27" s="69"/>
      <c r="F27" s="92" t="s">
        <v>1</v>
      </c>
      <c r="G27" s="60" t="e">
        <f t="shared" si="6"/>
        <v>#VALUE!</v>
      </c>
      <c r="H27" s="60">
        <f t="shared" si="7"/>
        <v>0</v>
      </c>
      <c r="I27"/>
      <c r="K27" s="2" t="b">
        <f>B27=C27</f>
        <v>1</v>
      </c>
      <c r="M27" s="71"/>
      <c r="N27" s="71"/>
      <c r="O27" s="71"/>
    </row>
    <row r="28" ht="15" customHeight="1">
      <c r="C28" s="8"/>
    </row>
    <row r="29" spans="1:10" ht="15" customHeight="1">
      <c r="A29" s="37"/>
      <c r="B29" s="1"/>
      <c r="J29"/>
    </row>
    <row r="30" spans="1:11" s="5" customFormat="1" ht="12.75" customHeight="1">
      <c r="A30" s="118" t="s">
        <v>78</v>
      </c>
      <c r="B30" s="119"/>
      <c r="C30" s="120"/>
      <c r="D30" s="120"/>
      <c r="E30" s="120"/>
      <c r="F30" s="120"/>
      <c r="G30" s="120"/>
      <c r="H30" s="120"/>
      <c r="K30" s="101"/>
    </row>
    <row r="31" spans="1:12" ht="12.75" customHeight="1">
      <c r="A31" s="121" t="s">
        <v>0</v>
      </c>
      <c r="B31" s="121"/>
      <c r="C31" s="122"/>
      <c r="D31" s="122"/>
      <c r="E31" s="122"/>
      <c r="F31" s="122"/>
      <c r="G31" s="122"/>
      <c r="H31" s="123"/>
      <c r="I31" s="92"/>
      <c r="J31" s="89"/>
      <c r="K31" s="28"/>
      <c r="L31" s="107"/>
    </row>
    <row r="32" spans="1:8" ht="26.25" customHeight="1">
      <c r="A32" s="48"/>
      <c r="B32" s="132" t="s">
        <v>108</v>
      </c>
      <c r="C32" s="46" t="s">
        <v>120</v>
      </c>
      <c r="D32" s="46" t="s">
        <v>121</v>
      </c>
      <c r="E32" s="46">
        <v>42675</v>
      </c>
      <c r="F32" s="46">
        <v>42705</v>
      </c>
      <c r="G32" s="191" t="s">
        <v>2</v>
      </c>
      <c r="H32" s="191" t="s">
        <v>3</v>
      </c>
    </row>
    <row r="33" spans="1:12" ht="12.75" customHeight="1">
      <c r="A33" s="124" t="s">
        <v>44</v>
      </c>
      <c r="B33" s="125">
        <v>7651.8</v>
      </c>
      <c r="C33" s="125">
        <f aca="true" t="shared" si="8" ref="C33">C34+C35+C36</f>
        <v>7651.8</v>
      </c>
      <c r="D33" s="125">
        <v>6675</v>
      </c>
      <c r="E33" s="125">
        <v>500</v>
      </c>
      <c r="F33" s="125">
        <f>F35</f>
        <v>1435</v>
      </c>
      <c r="G33" s="202">
        <f>+F33-E33</f>
        <v>935</v>
      </c>
      <c r="H33" s="198">
        <f>+D33-C33</f>
        <v>-976.8000000000002</v>
      </c>
      <c r="I33" s="89"/>
      <c r="J33" s="89"/>
      <c r="K33" s="86"/>
      <c r="L33" s="107"/>
    </row>
    <row r="34" spans="1:12" ht="12.75" customHeight="1">
      <c r="A34" s="126" t="s">
        <v>75</v>
      </c>
      <c r="B34" s="127">
        <v>5226.8</v>
      </c>
      <c r="C34" s="127">
        <v>5226.8</v>
      </c>
      <c r="D34" s="127">
        <v>3649</v>
      </c>
      <c r="E34" s="127">
        <v>200</v>
      </c>
      <c r="F34" s="127" t="s">
        <v>1</v>
      </c>
      <c r="G34" s="196">
        <f>-E34</f>
        <v>-200</v>
      </c>
      <c r="H34" s="199">
        <f>+D34-C34</f>
        <v>-1577.8000000000002</v>
      </c>
      <c r="I34" s="89"/>
      <c r="J34" s="61"/>
      <c r="K34" s="107"/>
      <c r="L34" s="107"/>
    </row>
    <row r="35" spans="1:12" ht="12.75" customHeight="1">
      <c r="A35" s="126" t="s">
        <v>76</v>
      </c>
      <c r="B35" s="127">
        <v>1410</v>
      </c>
      <c r="C35" s="127">
        <v>1410</v>
      </c>
      <c r="D35" s="127">
        <v>1970</v>
      </c>
      <c r="E35" s="127" t="s">
        <v>1</v>
      </c>
      <c r="F35" s="127">
        <v>1435</v>
      </c>
      <c r="G35" s="196">
        <f>+F35</f>
        <v>1435</v>
      </c>
      <c r="H35" s="199">
        <f>+D35-C35</f>
        <v>560</v>
      </c>
      <c r="I35" s="89"/>
      <c r="J35" s="61"/>
      <c r="K35" s="107"/>
      <c r="L35" s="107"/>
    </row>
    <row r="36" spans="1:12" ht="12.75" customHeight="1">
      <c r="A36" s="126" t="s">
        <v>77</v>
      </c>
      <c r="B36" s="127">
        <v>1015</v>
      </c>
      <c r="C36" s="127">
        <v>1015</v>
      </c>
      <c r="D36" s="127">
        <v>1056</v>
      </c>
      <c r="E36" s="127">
        <v>300</v>
      </c>
      <c r="F36" s="127" t="s">
        <v>1</v>
      </c>
      <c r="G36" s="203">
        <f>E36</f>
        <v>300</v>
      </c>
      <c r="H36" s="199">
        <f>+D36-C36</f>
        <v>41</v>
      </c>
      <c r="I36" s="61"/>
      <c r="J36" s="61"/>
      <c r="K36" s="107"/>
      <c r="L36" s="107"/>
    </row>
    <row r="37" spans="1:12" ht="12.75" customHeight="1">
      <c r="A37" s="126"/>
      <c r="B37" s="127"/>
      <c r="C37" s="127"/>
      <c r="D37" s="127"/>
      <c r="E37" s="127"/>
      <c r="F37" s="127" t="s">
        <v>1</v>
      </c>
      <c r="G37" s="202"/>
      <c r="H37" s="199"/>
      <c r="I37" s="61"/>
      <c r="J37" s="61"/>
      <c r="K37" s="107"/>
      <c r="L37" s="107"/>
    </row>
    <row r="38" spans="1:12" ht="12.75" customHeight="1">
      <c r="A38" s="124" t="s">
        <v>46</v>
      </c>
      <c r="B38" s="125">
        <v>6319.1916</v>
      </c>
      <c r="C38" s="125">
        <f aca="true" t="shared" si="9" ref="C38">C39+C40+C41</f>
        <v>6319.1916</v>
      </c>
      <c r="D38" s="125">
        <v>11562.787</v>
      </c>
      <c r="E38" s="125">
        <v>1458.2</v>
      </c>
      <c r="F38" s="125">
        <f>F40</f>
        <v>3928.9</v>
      </c>
      <c r="G38" s="93">
        <f>+F38-E38</f>
        <v>2470.7</v>
      </c>
      <c r="H38" s="198">
        <f>+D38-C38</f>
        <v>5243.5954</v>
      </c>
      <c r="I38" s="61"/>
      <c r="J38" s="61"/>
      <c r="K38" s="107"/>
      <c r="L38" s="107"/>
    </row>
    <row r="39" spans="1:12" ht="12.75" customHeight="1">
      <c r="A39" s="126" t="s">
        <v>75</v>
      </c>
      <c r="B39" s="127">
        <v>3266.2676</v>
      </c>
      <c r="C39" s="127">
        <v>3266.2676</v>
      </c>
      <c r="D39" s="127">
        <v>5584.95</v>
      </c>
      <c r="E39" s="127">
        <v>730</v>
      </c>
      <c r="F39" s="127" t="s">
        <v>1</v>
      </c>
      <c r="G39" s="196">
        <f>-E39</f>
        <v>-730</v>
      </c>
      <c r="H39" s="199">
        <f>+D39-C39</f>
        <v>2318.6823999999997</v>
      </c>
      <c r="I39" s="61"/>
      <c r="J39" s="93"/>
      <c r="K39" s="107"/>
      <c r="L39" s="107"/>
    </row>
    <row r="40" spans="1:12" ht="12.75" customHeight="1">
      <c r="A40" s="126" t="s">
        <v>76</v>
      </c>
      <c r="B40" s="127">
        <v>1271.15</v>
      </c>
      <c r="C40" s="127">
        <v>1271.15</v>
      </c>
      <c r="D40" s="127">
        <v>4714.4</v>
      </c>
      <c r="E40" s="127" t="s">
        <v>1</v>
      </c>
      <c r="F40" s="127">
        <v>3928.9</v>
      </c>
      <c r="G40" s="203">
        <f>+F40</f>
        <v>3928.9</v>
      </c>
      <c r="H40" s="199">
        <f>+D40-C40</f>
        <v>3443.2499999999995</v>
      </c>
      <c r="I40" s="61"/>
      <c r="J40" s="89"/>
      <c r="K40" s="107"/>
      <c r="L40" s="107"/>
    </row>
    <row r="41" spans="1:12" ht="12.75" customHeight="1">
      <c r="A41" s="126" t="s">
        <v>77</v>
      </c>
      <c r="B41" s="127">
        <v>1781.774</v>
      </c>
      <c r="C41" s="127">
        <v>1781.774</v>
      </c>
      <c r="D41" s="127">
        <v>1263.437</v>
      </c>
      <c r="E41" s="127">
        <v>728.2</v>
      </c>
      <c r="F41" s="127" t="s">
        <v>1</v>
      </c>
      <c r="G41" s="203">
        <f>-E41</f>
        <v>-728.2</v>
      </c>
      <c r="H41" s="199">
        <f>+D41-C41</f>
        <v>-518.337</v>
      </c>
      <c r="I41" s="93"/>
      <c r="J41" s="89"/>
      <c r="K41" s="107"/>
      <c r="L41" s="107"/>
    </row>
    <row r="42" spans="1:12" ht="12.75" customHeight="1">
      <c r="A42" s="128"/>
      <c r="B42" s="127"/>
      <c r="C42" s="127"/>
      <c r="D42" s="127"/>
      <c r="E42" s="127"/>
      <c r="F42" s="127"/>
      <c r="G42" s="196"/>
      <c r="H42" s="199"/>
      <c r="I42" s="89"/>
      <c r="J42" s="89"/>
      <c r="K42" s="107"/>
      <c r="L42" s="107"/>
    </row>
    <row r="43" spans="1:12" ht="12.75" customHeight="1">
      <c r="A43" s="129" t="s">
        <v>47</v>
      </c>
      <c r="B43" s="125">
        <v>5243.4619999999995</v>
      </c>
      <c r="C43" s="125">
        <f aca="true" t="shared" si="10" ref="C43">C44+C45+C46</f>
        <v>5243.4619999999995</v>
      </c>
      <c r="D43" s="125">
        <v>7994.65</v>
      </c>
      <c r="E43" s="125">
        <v>900</v>
      </c>
      <c r="F43" s="125">
        <v>1417.35</v>
      </c>
      <c r="G43" s="93">
        <f>+F43-E43</f>
        <v>517.3499999999999</v>
      </c>
      <c r="H43" s="198">
        <f>+D43-C43</f>
        <v>2751.188</v>
      </c>
      <c r="I43" s="89"/>
      <c r="J43" s="89"/>
      <c r="K43" s="107"/>
      <c r="L43" s="107"/>
    </row>
    <row r="44" spans="1:12" ht="12.75" customHeight="1">
      <c r="A44" s="126" t="s">
        <v>75</v>
      </c>
      <c r="B44" s="127">
        <v>3009.217</v>
      </c>
      <c r="C44" s="127">
        <v>3009.217</v>
      </c>
      <c r="D44" s="127">
        <v>4758.5</v>
      </c>
      <c r="E44" s="127">
        <v>300</v>
      </c>
      <c r="F44" s="127" t="s">
        <v>1</v>
      </c>
      <c r="G44" s="196">
        <f>-E44</f>
        <v>-300</v>
      </c>
      <c r="H44" s="199">
        <f>+D44-C44</f>
        <v>1749.283</v>
      </c>
      <c r="I44" s="89"/>
      <c r="J44" s="89"/>
      <c r="K44" s="107"/>
      <c r="L44" s="107"/>
    </row>
    <row r="45" spans="1:12" ht="12.75" customHeight="1">
      <c r="A45" s="126" t="s">
        <v>76</v>
      </c>
      <c r="B45" s="127">
        <v>828.5</v>
      </c>
      <c r="C45" s="127">
        <v>828.5</v>
      </c>
      <c r="D45" s="127">
        <v>2140.85</v>
      </c>
      <c r="E45" s="127" t="s">
        <v>1</v>
      </c>
      <c r="F45" s="127">
        <v>1417.35</v>
      </c>
      <c r="G45" s="203">
        <f>+F45</f>
        <v>1417.35</v>
      </c>
      <c r="H45" s="199">
        <f>+D45-C45</f>
        <v>1312.35</v>
      </c>
      <c r="I45" s="89"/>
      <c r="J45" s="89"/>
      <c r="K45" s="107"/>
      <c r="L45" s="107"/>
    </row>
    <row r="46" spans="1:12" ht="12.75" customHeight="1">
      <c r="A46" s="126" t="s">
        <v>77</v>
      </c>
      <c r="B46" s="127">
        <v>1405.745</v>
      </c>
      <c r="C46" s="127">
        <v>1405.745</v>
      </c>
      <c r="D46" s="127">
        <v>1095.3</v>
      </c>
      <c r="E46" s="127">
        <v>600</v>
      </c>
      <c r="F46" s="127" t="s">
        <v>1</v>
      </c>
      <c r="G46" s="203">
        <f>-E46</f>
        <v>-600</v>
      </c>
      <c r="H46" s="199">
        <f>+D46-C46</f>
        <v>-310.44499999999994</v>
      </c>
      <c r="I46" s="89"/>
      <c r="J46" s="89"/>
      <c r="K46" s="107"/>
      <c r="L46" s="107"/>
    </row>
    <row r="47" spans="1:12" ht="12.75" customHeight="1">
      <c r="A47" s="128"/>
      <c r="B47" s="127"/>
      <c r="C47" s="127"/>
      <c r="D47" s="127"/>
      <c r="E47" s="127"/>
      <c r="F47" s="127"/>
      <c r="G47" s="196"/>
      <c r="H47" s="199"/>
      <c r="I47" s="89"/>
      <c r="J47" s="89"/>
      <c r="K47" s="107"/>
      <c r="L47" s="107"/>
    </row>
    <row r="48" spans="1:12" ht="12.75" customHeight="1">
      <c r="A48" s="129" t="s">
        <v>45</v>
      </c>
      <c r="B48" s="135">
        <v>15.835829868668016</v>
      </c>
      <c r="C48" s="135">
        <v>15.835829868668016</v>
      </c>
      <c r="D48" s="135">
        <v>16.530439658354517</v>
      </c>
      <c r="E48" s="135">
        <v>16.368</v>
      </c>
      <c r="F48" s="135">
        <v>14.27147493561929</v>
      </c>
      <c r="G48" s="93">
        <f>+F48-E48</f>
        <v>-2.0965250643807085</v>
      </c>
      <c r="H48" s="200">
        <f>+D48-C48</f>
        <v>0.6946097896865009</v>
      </c>
      <c r="I48" s="89"/>
      <c r="J48" s="89"/>
      <c r="K48" s="107"/>
      <c r="L48" s="107"/>
    </row>
    <row r="49" spans="1:12" ht="12.75" customHeight="1">
      <c r="A49" s="126" t="s">
        <v>75</v>
      </c>
      <c r="B49" s="136">
        <v>15.49028830830261</v>
      </c>
      <c r="C49" s="136">
        <v>15.49028830830261</v>
      </c>
      <c r="D49" s="136">
        <v>16.118000000000002</v>
      </c>
      <c r="E49" s="136">
        <v>13.8</v>
      </c>
      <c r="F49" s="136" t="s">
        <v>1</v>
      </c>
      <c r="G49" s="196">
        <f>-E49</f>
        <v>-13.8</v>
      </c>
      <c r="H49" s="201">
        <f>+D49-C49</f>
        <v>0.6277116916973924</v>
      </c>
      <c r="I49" s="89"/>
      <c r="J49" s="93"/>
      <c r="K49" s="107"/>
      <c r="L49" s="107"/>
    </row>
    <row r="50" spans="1:9" ht="12.75" customHeight="1">
      <c r="A50" s="126" t="s">
        <v>76</v>
      </c>
      <c r="B50" s="136">
        <v>16.2775</v>
      </c>
      <c r="C50" s="136">
        <v>16.2775</v>
      </c>
      <c r="D50" s="136">
        <v>15.87049164520643</v>
      </c>
      <c r="E50" s="136" t="s">
        <v>1</v>
      </c>
      <c r="F50" s="136">
        <v>14.27147493561929</v>
      </c>
      <c r="G50" s="203">
        <f>+F50</f>
        <v>14.27147493561929</v>
      </c>
      <c r="H50" s="201">
        <f>+D50-C50</f>
        <v>-0.4070083547935699</v>
      </c>
      <c r="I50" s="89"/>
    </row>
    <row r="51" spans="1:12" ht="12.75" customHeight="1">
      <c r="A51" s="126" t="s">
        <v>77</v>
      </c>
      <c r="B51" s="136">
        <v>17.72582827568521</v>
      </c>
      <c r="C51" s="136">
        <v>17.72582827568521</v>
      </c>
      <c r="D51" s="136">
        <v>19.1225</v>
      </c>
      <c r="E51" s="136">
        <v>18.08</v>
      </c>
      <c r="F51" s="136" t="s">
        <v>1</v>
      </c>
      <c r="G51" s="203">
        <f>-E51</f>
        <v>-18.08</v>
      </c>
      <c r="H51" s="201">
        <f>+D51-C51</f>
        <v>1.396671724314789</v>
      </c>
      <c r="I51" s="93"/>
      <c r="J51" s="89"/>
      <c r="K51" s="88"/>
      <c r="L51" s="88"/>
    </row>
    <row r="52" spans="1:12" ht="12.75" customHeight="1">
      <c r="A52" s="53"/>
      <c r="B52" s="91"/>
      <c r="C52" s="91"/>
      <c r="D52" s="91"/>
      <c r="E52" s="91"/>
      <c r="F52" s="91"/>
      <c r="G52" s="93"/>
      <c r="H52" s="60"/>
      <c r="I52" s="89"/>
      <c r="J52" s="89"/>
      <c r="K52" s="88"/>
      <c r="L52" s="88"/>
    </row>
    <row r="53" spans="1:12" ht="12.75" customHeight="1">
      <c r="A53" s="53"/>
      <c r="B53" s="91"/>
      <c r="C53" s="91"/>
      <c r="D53" s="91"/>
      <c r="E53" s="91"/>
      <c r="F53" s="91"/>
      <c r="G53" s="196"/>
      <c r="H53" s="60"/>
      <c r="I53" s="89"/>
      <c r="J53" s="89"/>
      <c r="K53" s="88"/>
      <c r="L53" s="88"/>
    </row>
    <row r="54" spans="1:11" s="5" customFormat="1" ht="12.75" customHeight="1">
      <c r="A54" s="118" t="s">
        <v>114</v>
      </c>
      <c r="B54" s="119"/>
      <c r="C54" s="120"/>
      <c r="D54" s="120"/>
      <c r="E54" s="120"/>
      <c r="F54" s="120"/>
      <c r="G54" s="203"/>
      <c r="H54" s="120"/>
      <c r="K54" s="101"/>
    </row>
    <row r="55" spans="1:12" ht="12.75" customHeight="1">
      <c r="A55" s="121" t="s">
        <v>109</v>
      </c>
      <c r="B55" s="121"/>
      <c r="C55" s="122"/>
      <c r="D55" s="122"/>
      <c r="E55" s="122"/>
      <c r="F55" s="122"/>
      <c r="G55" s="203"/>
      <c r="H55" s="123"/>
      <c r="I55" s="92"/>
      <c r="J55" s="89"/>
      <c r="K55" s="28"/>
      <c r="L55" s="107"/>
    </row>
    <row r="56" spans="1:8" ht="26.25" customHeight="1">
      <c r="A56" s="48"/>
      <c r="B56" s="132" t="s">
        <v>108</v>
      </c>
      <c r="C56" s="46" t="s">
        <v>120</v>
      </c>
      <c r="D56" s="46" t="s">
        <v>121</v>
      </c>
      <c r="E56" s="46">
        <v>42675</v>
      </c>
      <c r="F56" s="46">
        <v>42705</v>
      </c>
      <c r="G56" s="191" t="s">
        <v>2</v>
      </c>
      <c r="H56" s="191" t="s">
        <v>3</v>
      </c>
    </row>
    <row r="57" spans="1:12" ht="12.75" customHeight="1">
      <c r="A57" s="124" t="s">
        <v>44</v>
      </c>
      <c r="B57" s="125" t="s">
        <v>1</v>
      </c>
      <c r="C57" s="125" t="s">
        <v>1</v>
      </c>
      <c r="D57" s="125">
        <v>340</v>
      </c>
      <c r="E57" s="125" t="s">
        <v>1</v>
      </c>
      <c r="F57" s="125" t="s">
        <v>1</v>
      </c>
      <c r="G57" s="198" t="str">
        <f>+F57</f>
        <v>-</v>
      </c>
      <c r="H57" s="198">
        <f>+D57</f>
        <v>340</v>
      </c>
      <c r="I57" s="89"/>
      <c r="J57" s="89"/>
      <c r="K57" s="86"/>
      <c r="L57" s="107"/>
    </row>
    <row r="58" spans="1:12" ht="12.75" customHeight="1">
      <c r="A58" s="126" t="s">
        <v>77</v>
      </c>
      <c r="B58" s="127" t="s">
        <v>1</v>
      </c>
      <c r="C58" s="127" t="s">
        <v>1</v>
      </c>
      <c r="D58" s="127">
        <v>340</v>
      </c>
      <c r="E58" s="125" t="s">
        <v>1</v>
      </c>
      <c r="F58" s="125" t="s">
        <v>1</v>
      </c>
      <c r="G58" s="199" t="str">
        <f>+F58</f>
        <v>-</v>
      </c>
      <c r="H58" s="199">
        <f>+D58</f>
        <v>340</v>
      </c>
      <c r="I58" s="61"/>
      <c r="J58" s="61"/>
      <c r="K58" s="107"/>
      <c r="L58" s="107"/>
    </row>
    <row r="59" spans="1:12" ht="12.75" customHeight="1">
      <c r="A59" s="126"/>
      <c r="B59" s="127"/>
      <c r="C59" s="127"/>
      <c r="D59" s="127"/>
      <c r="E59" s="125"/>
      <c r="F59" s="125"/>
      <c r="G59" s="199"/>
      <c r="H59" s="199"/>
      <c r="I59" s="61"/>
      <c r="J59" s="61"/>
      <c r="K59" s="107"/>
      <c r="L59" s="107"/>
    </row>
    <row r="60" spans="1:12" ht="12.75" customHeight="1">
      <c r="A60" s="124" t="s">
        <v>46</v>
      </c>
      <c r="B60" s="125" t="s">
        <v>1</v>
      </c>
      <c r="C60" s="125" t="s">
        <v>1</v>
      </c>
      <c r="D60" s="125">
        <v>49.4</v>
      </c>
      <c r="E60" s="125" t="s">
        <v>1</v>
      </c>
      <c r="F60" s="125" t="s">
        <v>1</v>
      </c>
      <c r="G60" s="198" t="str">
        <f>+F60</f>
        <v>-</v>
      </c>
      <c r="H60" s="198">
        <f>+D60</f>
        <v>49.4</v>
      </c>
      <c r="I60" s="61"/>
      <c r="J60" s="61"/>
      <c r="K60" s="107"/>
      <c r="L60" s="107"/>
    </row>
    <row r="61" spans="1:12" ht="12.75" customHeight="1">
      <c r="A61" s="126" t="s">
        <v>77</v>
      </c>
      <c r="B61" s="125" t="s">
        <v>1</v>
      </c>
      <c r="C61" s="125" t="s">
        <v>1</v>
      </c>
      <c r="D61" s="127">
        <v>49.4</v>
      </c>
      <c r="E61" s="125" t="s">
        <v>1</v>
      </c>
      <c r="F61" s="125" t="s">
        <v>1</v>
      </c>
      <c r="G61" s="199" t="str">
        <f>F61</f>
        <v>-</v>
      </c>
      <c r="H61" s="199">
        <f>+D61</f>
        <v>49.4</v>
      </c>
      <c r="I61" s="93"/>
      <c r="J61" s="89"/>
      <c r="K61" s="107"/>
      <c r="L61" s="107"/>
    </row>
    <row r="62" spans="1:12" ht="12.75" customHeight="1">
      <c r="A62" s="128"/>
      <c r="B62" s="127"/>
      <c r="C62" s="127"/>
      <c r="D62" s="127"/>
      <c r="E62" s="125"/>
      <c r="F62" s="125"/>
      <c r="G62" s="199"/>
      <c r="H62" s="199"/>
      <c r="I62" s="89"/>
      <c r="J62" s="89"/>
      <c r="K62" s="107"/>
      <c r="L62" s="107"/>
    </row>
    <row r="63" spans="1:12" ht="12.75" customHeight="1">
      <c r="A63" s="129" t="s">
        <v>47</v>
      </c>
      <c r="B63" s="125" t="s">
        <v>1</v>
      </c>
      <c r="C63" s="125" t="s">
        <v>1</v>
      </c>
      <c r="D63" s="125">
        <v>49.4</v>
      </c>
      <c r="E63" s="125" t="s">
        <v>1</v>
      </c>
      <c r="F63" s="125" t="s">
        <v>1</v>
      </c>
      <c r="G63" s="198" t="str">
        <f>+F63</f>
        <v>-</v>
      </c>
      <c r="H63" s="198">
        <f>+D63</f>
        <v>49.4</v>
      </c>
      <c r="I63" s="89"/>
      <c r="J63" s="89"/>
      <c r="K63" s="107"/>
      <c r="L63" s="107"/>
    </row>
    <row r="64" spans="1:12" ht="12.75" customHeight="1">
      <c r="A64" s="126" t="s">
        <v>77</v>
      </c>
      <c r="B64" s="125" t="s">
        <v>1</v>
      </c>
      <c r="C64" s="125" t="s">
        <v>1</v>
      </c>
      <c r="D64" s="127">
        <v>49.4</v>
      </c>
      <c r="E64" s="125" t="s">
        <v>1</v>
      </c>
      <c r="F64" s="125" t="s">
        <v>1</v>
      </c>
      <c r="G64" s="199" t="str">
        <f>F64</f>
        <v>-</v>
      </c>
      <c r="H64" s="199">
        <f>+D64</f>
        <v>49.4</v>
      </c>
      <c r="I64" s="89"/>
      <c r="J64" s="89"/>
      <c r="K64" s="107"/>
      <c r="L64" s="107"/>
    </row>
    <row r="65" spans="1:12" ht="12.75" customHeight="1">
      <c r="A65" s="128"/>
      <c r="B65" s="127"/>
      <c r="C65" s="127"/>
      <c r="D65" s="127"/>
      <c r="E65" s="125"/>
      <c r="F65" s="125"/>
      <c r="G65" s="199"/>
      <c r="H65" s="199"/>
      <c r="I65" s="89"/>
      <c r="J65" s="89"/>
      <c r="K65" s="107"/>
      <c r="L65" s="107"/>
    </row>
    <row r="66" spans="1:12" ht="12.75" customHeight="1">
      <c r="A66" s="129" t="s">
        <v>45</v>
      </c>
      <c r="B66" s="135" t="s">
        <v>1</v>
      </c>
      <c r="C66" s="135" t="s">
        <v>1</v>
      </c>
      <c r="D66" s="135">
        <v>1.75</v>
      </c>
      <c r="E66" s="125" t="s">
        <v>1</v>
      </c>
      <c r="F66" s="125" t="s">
        <v>1</v>
      </c>
      <c r="G66" s="200" t="str">
        <f>+F66</f>
        <v>-</v>
      </c>
      <c r="H66" s="200">
        <f>+D66</f>
        <v>1.75</v>
      </c>
      <c r="I66" s="89"/>
      <c r="J66" s="89"/>
      <c r="K66" s="107"/>
      <c r="L66" s="107"/>
    </row>
    <row r="67" spans="1:12" ht="12.75" customHeight="1">
      <c r="A67" s="126" t="s">
        <v>77</v>
      </c>
      <c r="B67" s="135" t="s">
        <v>1</v>
      </c>
      <c r="C67" s="135" t="s">
        <v>1</v>
      </c>
      <c r="D67" s="136">
        <v>1.75</v>
      </c>
      <c r="E67" s="125" t="s">
        <v>1</v>
      </c>
      <c r="F67" s="125" t="s">
        <v>1</v>
      </c>
      <c r="G67" s="201" t="str">
        <f>F67</f>
        <v>-</v>
      </c>
      <c r="H67" s="201">
        <f>+D67</f>
        <v>1.75</v>
      </c>
      <c r="I67" s="93"/>
      <c r="J67" s="89"/>
      <c r="K67" s="88"/>
      <c r="L67" s="88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 topLeftCell="A1"/>
  </sheetViews>
  <sheetFormatPr defaultColWidth="9.00390625" defaultRowHeight="12.75"/>
  <cols>
    <col min="1" max="1" width="27.25390625" style="8" customWidth="1"/>
    <col min="2" max="2" width="10.75390625" style="8" customWidth="1"/>
    <col min="3" max="4" width="11.125" style="8" customWidth="1"/>
    <col min="5" max="8" width="10.75390625" style="8" customWidth="1"/>
    <col min="9" max="9" width="9.00390625" style="8" customWidth="1"/>
    <col min="10" max="10" width="11.125" style="8" customWidth="1"/>
    <col min="11" max="16384" width="9.125" style="8" customWidth="1"/>
  </cols>
  <sheetData>
    <row r="1" spans="1:10" ht="12.75">
      <c r="A1" s="75" t="s">
        <v>110</v>
      </c>
      <c r="B1" s="76"/>
      <c r="J1" s="209"/>
    </row>
    <row r="2" spans="1:11" s="114" customFormat="1" ht="12.75">
      <c r="A2" s="185" t="s">
        <v>54</v>
      </c>
      <c r="B2" s="185"/>
      <c r="C2" s="6"/>
      <c r="D2" s="6"/>
      <c r="E2" s="6"/>
      <c r="F2" s="6"/>
      <c r="G2" s="6"/>
      <c r="K2" s="210"/>
    </row>
    <row r="3" spans="1:13" ht="26.25" customHeight="1">
      <c r="A3" s="48"/>
      <c r="B3" s="132" t="s">
        <v>108</v>
      </c>
      <c r="C3" s="46" t="s">
        <v>120</v>
      </c>
      <c r="D3" s="46" t="s">
        <v>121</v>
      </c>
      <c r="E3" s="46">
        <v>42675</v>
      </c>
      <c r="F3" s="46">
        <v>42705</v>
      </c>
      <c r="G3" s="49" t="s">
        <v>2</v>
      </c>
      <c r="H3" s="49" t="s">
        <v>3</v>
      </c>
      <c r="I3" s="14"/>
      <c r="J3" s="92"/>
      <c r="K3" s="92"/>
      <c r="L3" s="207"/>
      <c r="M3" s="211"/>
    </row>
    <row r="4" spans="1:13" ht="12.75" customHeight="1">
      <c r="A4" s="90" t="s">
        <v>31</v>
      </c>
      <c r="B4" s="221">
        <v>9.262475322986322</v>
      </c>
      <c r="C4" s="221">
        <v>9.262475322986322</v>
      </c>
      <c r="D4" s="221">
        <v>3.969491370853831</v>
      </c>
      <c r="E4" s="221">
        <v>1.4</v>
      </c>
      <c r="F4" s="221">
        <v>1.5055448566524199</v>
      </c>
      <c r="G4" s="60">
        <f>F4-E4</f>
        <v>0.10554485665241997</v>
      </c>
      <c r="H4" s="60">
        <f>+D4-C4</f>
        <v>-5.2929839521324915</v>
      </c>
      <c r="I4" s="92"/>
      <c r="J4" s="61"/>
      <c r="K4" s="61"/>
      <c r="L4" s="92"/>
      <c r="M4" s="92"/>
    </row>
    <row r="5" spans="1:13" ht="12.75">
      <c r="A5" s="53" t="s">
        <v>18</v>
      </c>
      <c r="B5" s="28">
        <v>8.871638409210826</v>
      </c>
      <c r="C5" s="28">
        <v>8.871638409210826</v>
      </c>
      <c r="D5" s="28">
        <v>4.79482024017098</v>
      </c>
      <c r="E5" s="28" t="s">
        <v>1</v>
      </c>
      <c r="F5" s="28" t="s">
        <v>1</v>
      </c>
      <c r="G5" s="143" t="s">
        <v>1</v>
      </c>
      <c r="H5" s="143">
        <f aca="true" t="shared" si="0" ref="H5:H8">+D5-C5</f>
        <v>-4.076818169039846</v>
      </c>
      <c r="I5" s="61"/>
      <c r="J5" s="89"/>
      <c r="K5" s="89"/>
      <c r="L5" s="61"/>
      <c r="M5" s="61"/>
    </row>
    <row r="6" spans="1:13" ht="12.75" customHeight="1">
      <c r="A6" s="53" t="s">
        <v>116</v>
      </c>
      <c r="B6" s="28">
        <v>9.19006867709673</v>
      </c>
      <c r="C6" s="28">
        <v>9.19006867709673</v>
      </c>
      <c r="D6" s="28">
        <v>3.7245906684030565</v>
      </c>
      <c r="E6" s="28">
        <v>1.4</v>
      </c>
      <c r="F6" s="28">
        <v>1.50584776742956</v>
      </c>
      <c r="G6" s="143">
        <v>0.10554485665241997</v>
      </c>
      <c r="H6" s="143">
        <f t="shared" si="0"/>
        <v>-5.465478008693674</v>
      </c>
      <c r="I6" s="89"/>
      <c r="J6" s="89"/>
      <c r="K6" s="89"/>
      <c r="L6" s="89"/>
      <c r="M6" s="89"/>
    </row>
    <row r="7" spans="1:13" ht="12.75" customHeight="1">
      <c r="A7" s="53" t="s">
        <v>115</v>
      </c>
      <c r="B7" s="28">
        <v>10.121148970603327</v>
      </c>
      <c r="C7" s="28">
        <v>10.121148970603327</v>
      </c>
      <c r="D7" s="28">
        <v>4.608242303947717</v>
      </c>
      <c r="E7" s="28" t="s">
        <v>1</v>
      </c>
      <c r="F7" s="28">
        <v>1.5</v>
      </c>
      <c r="G7" s="143" t="s">
        <v>1</v>
      </c>
      <c r="H7" s="143">
        <f t="shared" si="0"/>
        <v>-5.51290666665561</v>
      </c>
      <c r="I7" s="89"/>
      <c r="J7" s="89"/>
      <c r="K7" s="89"/>
      <c r="L7" s="89"/>
      <c r="M7" s="89"/>
    </row>
    <row r="8" spans="1:13" ht="12.75" customHeight="1">
      <c r="A8" s="53" t="s">
        <v>19</v>
      </c>
      <c r="B8" s="28">
        <v>10.666666666666666</v>
      </c>
      <c r="C8" s="28">
        <v>10.666666666666666</v>
      </c>
      <c r="D8" s="28">
        <v>1.5</v>
      </c>
      <c r="E8" s="28" t="s">
        <v>1</v>
      </c>
      <c r="F8" s="28" t="s">
        <v>1</v>
      </c>
      <c r="G8" s="143" t="s">
        <v>1</v>
      </c>
      <c r="H8" s="143">
        <f t="shared" si="0"/>
        <v>-9.166666666666666</v>
      </c>
      <c r="I8" s="89"/>
      <c r="J8" s="61"/>
      <c r="K8" s="61"/>
      <c r="L8" s="89"/>
      <c r="M8" s="89"/>
    </row>
    <row r="9" spans="1:13" ht="12.75" customHeight="1">
      <c r="A9" s="53" t="s">
        <v>20</v>
      </c>
      <c r="B9" s="207" t="s">
        <v>1</v>
      </c>
      <c r="C9" s="207" t="s">
        <v>1</v>
      </c>
      <c r="D9" s="207" t="s">
        <v>1</v>
      </c>
      <c r="E9" s="207" t="s">
        <v>1</v>
      </c>
      <c r="F9" s="207" t="s">
        <v>1</v>
      </c>
      <c r="G9" s="143" t="s">
        <v>1</v>
      </c>
      <c r="H9" s="143" t="s">
        <v>1</v>
      </c>
      <c r="I9" s="61"/>
      <c r="J9" s="61"/>
      <c r="K9" s="61"/>
      <c r="L9" s="61"/>
      <c r="M9" s="61"/>
    </row>
    <row r="10" spans="1:13" ht="12.75" customHeight="1">
      <c r="A10" s="53" t="s">
        <v>48</v>
      </c>
      <c r="B10" s="207" t="s">
        <v>1</v>
      </c>
      <c r="C10" s="207" t="s">
        <v>1</v>
      </c>
      <c r="D10" s="207" t="s">
        <v>1</v>
      </c>
      <c r="E10" s="207" t="s">
        <v>1</v>
      </c>
      <c r="F10" s="207" t="s">
        <v>1</v>
      </c>
      <c r="G10" s="143" t="s">
        <v>1</v>
      </c>
      <c r="H10" s="143" t="s">
        <v>1</v>
      </c>
      <c r="I10" s="61"/>
      <c r="J10" s="61"/>
      <c r="K10" s="61"/>
      <c r="L10" s="61"/>
      <c r="M10" s="61"/>
    </row>
    <row r="11" spans="1:13" ht="12.75" customHeight="1">
      <c r="A11" s="53" t="s">
        <v>117</v>
      </c>
      <c r="B11" s="207" t="s">
        <v>1</v>
      </c>
      <c r="C11" s="207" t="s">
        <v>1</v>
      </c>
      <c r="D11" s="207" t="s">
        <v>1</v>
      </c>
      <c r="E11" s="207" t="s">
        <v>1</v>
      </c>
      <c r="F11" s="207" t="s">
        <v>1</v>
      </c>
      <c r="G11" s="143" t="s">
        <v>1</v>
      </c>
      <c r="H11" s="143" t="s">
        <v>1</v>
      </c>
      <c r="I11" s="61"/>
      <c r="J11" s="61"/>
      <c r="K11" s="61"/>
      <c r="L11" s="61"/>
      <c r="M11" s="61"/>
    </row>
    <row r="12" spans="1:13" ht="12.75" customHeight="1">
      <c r="A12" s="53" t="s">
        <v>118</v>
      </c>
      <c r="B12" s="207" t="s">
        <v>1</v>
      </c>
      <c r="C12" s="207" t="s">
        <v>1</v>
      </c>
      <c r="D12" s="207" t="s">
        <v>1</v>
      </c>
      <c r="E12" s="207" t="s">
        <v>1</v>
      </c>
      <c r="F12" s="207" t="s">
        <v>1</v>
      </c>
      <c r="G12" s="143" t="s">
        <v>1</v>
      </c>
      <c r="H12" s="143" t="s">
        <v>1</v>
      </c>
      <c r="I12" s="61"/>
      <c r="J12" s="61"/>
      <c r="K12" s="61"/>
      <c r="L12" s="61"/>
      <c r="M12" s="61"/>
    </row>
    <row r="13" spans="1:13" ht="12.75" customHeight="1">
      <c r="A13" s="53" t="s">
        <v>62</v>
      </c>
      <c r="B13" s="207" t="s">
        <v>1</v>
      </c>
      <c r="C13" s="207" t="s">
        <v>1</v>
      </c>
      <c r="D13" s="207" t="s">
        <v>1</v>
      </c>
      <c r="E13" s="207" t="s">
        <v>1</v>
      </c>
      <c r="F13" s="207" t="s">
        <v>1</v>
      </c>
      <c r="G13" s="143" t="s">
        <v>1</v>
      </c>
      <c r="H13" s="143" t="s">
        <v>1</v>
      </c>
      <c r="I13" s="61"/>
      <c r="J13" s="93"/>
      <c r="K13" s="92"/>
      <c r="L13" s="61"/>
      <c r="M13" s="61"/>
    </row>
    <row r="14" spans="1:13" ht="12.75" customHeight="1">
      <c r="A14" s="90" t="s">
        <v>51</v>
      </c>
      <c r="B14" s="218">
        <v>14.0577872369748</v>
      </c>
      <c r="C14" s="221">
        <v>14.0577872369748</v>
      </c>
      <c r="D14" s="218">
        <v>6.889275128289065</v>
      </c>
      <c r="E14" s="218">
        <v>4.598086086150107</v>
      </c>
      <c r="F14" s="218">
        <v>2</v>
      </c>
      <c r="G14" s="60">
        <f>F14-E14</f>
        <v>-2.598086086150107</v>
      </c>
      <c r="H14" s="60">
        <f>+D14-C14</f>
        <v>-7.168512108685735</v>
      </c>
      <c r="I14" s="93"/>
      <c r="J14" s="89"/>
      <c r="K14" s="61"/>
      <c r="L14" s="93"/>
      <c r="M14" s="93"/>
    </row>
    <row r="15" spans="1:13" ht="12.75" customHeight="1">
      <c r="A15" s="53" t="s">
        <v>18</v>
      </c>
      <c r="B15" s="220" t="s">
        <v>1</v>
      </c>
      <c r="C15" s="91" t="s">
        <v>1</v>
      </c>
      <c r="D15" s="220" t="s">
        <v>1</v>
      </c>
      <c r="E15" s="220" t="s">
        <v>1</v>
      </c>
      <c r="F15" s="220" t="s">
        <v>1</v>
      </c>
      <c r="G15" s="143" t="s">
        <v>1</v>
      </c>
      <c r="H15" s="143" t="s">
        <v>1</v>
      </c>
      <c r="I15" s="89"/>
      <c r="J15" s="89"/>
      <c r="K15" s="89"/>
      <c r="L15" s="89"/>
      <c r="M15" s="89"/>
    </row>
    <row r="16" spans="1:13" ht="12.75" customHeight="1">
      <c r="A16" s="53" t="s">
        <v>116</v>
      </c>
      <c r="B16" s="220">
        <v>10.959183673469399</v>
      </c>
      <c r="C16" s="91">
        <v>10.959183673469399</v>
      </c>
      <c r="D16" s="220">
        <v>8.25</v>
      </c>
      <c r="E16" s="220" t="s">
        <v>1</v>
      </c>
      <c r="F16" s="220" t="s">
        <v>1</v>
      </c>
      <c r="G16" s="143" t="s">
        <v>1</v>
      </c>
      <c r="H16" s="143">
        <f>+D16-C16</f>
        <v>-2.709183673469399</v>
      </c>
      <c r="I16" s="89"/>
      <c r="J16" s="89"/>
      <c r="K16" s="89"/>
      <c r="L16" s="89"/>
      <c r="M16" s="89"/>
    </row>
    <row r="17" spans="1:13" ht="12.75" customHeight="1">
      <c r="A17" s="53" t="s">
        <v>115</v>
      </c>
      <c r="B17" s="220">
        <v>13</v>
      </c>
      <c r="C17" s="91">
        <v>13</v>
      </c>
      <c r="D17" s="220">
        <v>3.305555555555555</v>
      </c>
      <c r="E17" s="220">
        <v>2.72222222222222</v>
      </c>
      <c r="F17" s="220" t="s">
        <v>1</v>
      </c>
      <c r="G17" s="143" t="s">
        <v>1</v>
      </c>
      <c r="H17" s="143">
        <f>+D17-C17</f>
        <v>-9.694444444444445</v>
      </c>
      <c r="I17" s="89"/>
      <c r="J17" s="89"/>
      <c r="K17" s="89"/>
      <c r="L17" s="89"/>
      <c r="M17" s="89"/>
    </row>
    <row r="18" spans="1:13" ht="12.75" customHeight="1">
      <c r="A18" s="53" t="s">
        <v>19</v>
      </c>
      <c r="B18" s="220" t="s">
        <v>1</v>
      </c>
      <c r="C18" s="91" t="s">
        <v>1</v>
      </c>
      <c r="D18" s="220">
        <v>6.68333333333334</v>
      </c>
      <c r="E18" s="220">
        <v>1.75</v>
      </c>
      <c r="F18" s="220" t="s">
        <v>1</v>
      </c>
      <c r="G18" s="143" t="s">
        <v>1</v>
      </c>
      <c r="H18" s="143" t="s">
        <v>1</v>
      </c>
      <c r="I18" s="89"/>
      <c r="J18" s="89"/>
      <c r="K18" s="61"/>
      <c r="L18" s="89"/>
      <c r="M18" s="89"/>
    </row>
    <row r="19" spans="1:13" ht="12.75" customHeight="1">
      <c r="A19" s="53" t="s">
        <v>20</v>
      </c>
      <c r="B19" s="219">
        <v>13</v>
      </c>
      <c r="C19" s="86">
        <v>13</v>
      </c>
      <c r="D19" s="219">
        <v>2</v>
      </c>
      <c r="E19" s="219" t="s">
        <v>1</v>
      </c>
      <c r="F19" s="219">
        <v>2</v>
      </c>
      <c r="G19" s="143" t="s">
        <v>1</v>
      </c>
      <c r="H19" s="143">
        <f>+D19-C19</f>
        <v>-11</v>
      </c>
      <c r="I19" s="89"/>
      <c r="J19" s="89"/>
      <c r="K19" s="61"/>
      <c r="L19" s="89"/>
      <c r="M19" s="89"/>
    </row>
    <row r="20" spans="1:13" ht="12.75" customHeight="1">
      <c r="A20" s="53" t="s">
        <v>48</v>
      </c>
      <c r="B20" s="219" t="s">
        <v>1</v>
      </c>
      <c r="C20" s="87" t="s">
        <v>1</v>
      </c>
      <c r="D20" s="220">
        <v>10</v>
      </c>
      <c r="E20" s="219" t="s">
        <v>1</v>
      </c>
      <c r="F20" s="219" t="s">
        <v>1</v>
      </c>
      <c r="G20" s="143" t="s">
        <v>1</v>
      </c>
      <c r="H20" s="143" t="s">
        <v>1</v>
      </c>
      <c r="I20" s="89"/>
      <c r="J20" s="89"/>
      <c r="K20" s="61"/>
      <c r="L20" s="89"/>
      <c r="M20" s="89"/>
    </row>
    <row r="21" spans="1:13" ht="12.75" customHeight="1">
      <c r="A21" s="53" t="s">
        <v>117</v>
      </c>
      <c r="B21" s="220">
        <v>18</v>
      </c>
      <c r="C21" s="91">
        <v>18</v>
      </c>
      <c r="D21" s="220">
        <v>12</v>
      </c>
      <c r="E21" s="220">
        <v>8</v>
      </c>
      <c r="F21" s="220" t="s">
        <v>1</v>
      </c>
      <c r="G21" s="143" t="s">
        <v>1</v>
      </c>
      <c r="H21" s="143">
        <f>+D21-C21</f>
        <v>-6</v>
      </c>
      <c r="I21" s="89"/>
      <c r="J21" s="89"/>
      <c r="K21" s="61"/>
      <c r="L21" s="89"/>
      <c r="M21" s="89"/>
    </row>
    <row r="22" spans="1:13" ht="12.75" customHeight="1">
      <c r="A22" s="53" t="s">
        <v>118</v>
      </c>
      <c r="B22" s="220" t="s">
        <v>1</v>
      </c>
      <c r="C22" s="91" t="s">
        <v>1</v>
      </c>
      <c r="D22" s="220">
        <v>10.588235294117649</v>
      </c>
      <c r="E22" s="220" t="s">
        <v>1</v>
      </c>
      <c r="F22" s="220" t="s">
        <v>1</v>
      </c>
      <c r="G22" s="143" t="s">
        <v>1</v>
      </c>
      <c r="H22" s="143" t="s">
        <v>1</v>
      </c>
      <c r="I22" s="89"/>
      <c r="J22" s="89"/>
      <c r="K22" s="61"/>
      <c r="L22" s="89"/>
      <c r="M22" s="89"/>
    </row>
    <row r="23" spans="1:13" ht="12.75" customHeight="1">
      <c r="A23" s="53" t="s">
        <v>62</v>
      </c>
      <c r="B23" s="219" t="s">
        <v>1</v>
      </c>
      <c r="C23" s="87" t="s">
        <v>1</v>
      </c>
      <c r="D23" s="219" t="s">
        <v>1</v>
      </c>
      <c r="E23" s="219" t="s">
        <v>1</v>
      </c>
      <c r="F23" s="219" t="s">
        <v>1</v>
      </c>
      <c r="G23" s="143" t="s">
        <v>1</v>
      </c>
      <c r="H23" s="143" t="s">
        <v>1</v>
      </c>
      <c r="I23" s="89"/>
      <c r="J23" s="93"/>
      <c r="K23" s="93"/>
      <c r="L23" s="89"/>
      <c r="M23" s="89"/>
    </row>
    <row r="24" spans="1:13" ht="12.75" customHeight="1">
      <c r="A24" s="90" t="s">
        <v>52</v>
      </c>
      <c r="B24" s="218">
        <v>1.405653102541816</v>
      </c>
      <c r="C24" s="221">
        <v>1.405653102541816</v>
      </c>
      <c r="D24" s="218">
        <v>2</v>
      </c>
      <c r="E24" s="218">
        <v>2</v>
      </c>
      <c r="F24" s="218" t="s">
        <v>1</v>
      </c>
      <c r="G24" s="60" t="s">
        <v>1</v>
      </c>
      <c r="H24" s="60">
        <f>D24-C24</f>
        <v>0.594346897458184</v>
      </c>
      <c r="I24" s="93"/>
      <c r="J24" s="89"/>
      <c r="K24" s="89"/>
      <c r="L24" s="93"/>
      <c r="M24" s="93"/>
    </row>
    <row r="25" spans="1:13" ht="12.75" customHeight="1">
      <c r="A25" s="53" t="s">
        <v>18</v>
      </c>
      <c r="B25" s="220" t="s">
        <v>1</v>
      </c>
      <c r="C25" s="91" t="s">
        <v>1</v>
      </c>
      <c r="D25" s="220" t="s">
        <v>1</v>
      </c>
      <c r="E25" s="220" t="s">
        <v>1</v>
      </c>
      <c r="F25" s="220" t="s">
        <v>1</v>
      </c>
      <c r="G25" s="143" t="s">
        <v>1</v>
      </c>
      <c r="H25" s="143" t="s">
        <v>1</v>
      </c>
      <c r="I25" s="89"/>
      <c r="J25" s="89"/>
      <c r="K25" s="89"/>
      <c r="L25" s="89"/>
      <c r="M25" s="89"/>
    </row>
    <row r="26" spans="1:13" ht="12.75" customHeight="1">
      <c r="A26" s="53" t="s">
        <v>116</v>
      </c>
      <c r="B26" s="220">
        <v>1.405653102541816</v>
      </c>
      <c r="C26" s="91">
        <v>1.405653102541816</v>
      </c>
      <c r="D26" s="220">
        <v>2</v>
      </c>
      <c r="E26" s="220" t="s">
        <v>1</v>
      </c>
      <c r="F26" s="220" t="s">
        <v>1</v>
      </c>
      <c r="G26" s="143" t="s">
        <v>1</v>
      </c>
      <c r="H26" s="143">
        <f>D26-C26</f>
        <v>0.594346897458184</v>
      </c>
      <c r="I26" s="89"/>
      <c r="J26" s="89"/>
      <c r="K26" s="89"/>
      <c r="L26" s="89"/>
      <c r="M26" s="89"/>
    </row>
    <row r="27" spans="1:13" ht="12.75" customHeight="1">
      <c r="A27" s="53" t="s">
        <v>115</v>
      </c>
      <c r="B27" s="220" t="s">
        <v>1</v>
      </c>
      <c r="C27" s="91" t="s">
        <v>1</v>
      </c>
      <c r="D27" s="220">
        <v>2</v>
      </c>
      <c r="E27" s="220">
        <v>2</v>
      </c>
      <c r="F27" s="220" t="s">
        <v>1</v>
      </c>
      <c r="G27" s="143" t="s">
        <v>1</v>
      </c>
      <c r="H27" s="143" t="s">
        <v>1</v>
      </c>
      <c r="I27" s="89"/>
      <c r="J27" s="89"/>
      <c r="K27" s="89"/>
      <c r="L27" s="89"/>
      <c r="M27" s="89"/>
    </row>
    <row r="28" spans="1:13" ht="12.75" customHeight="1">
      <c r="A28" s="53" t="s">
        <v>19</v>
      </c>
      <c r="B28" s="220" t="s">
        <v>1</v>
      </c>
      <c r="C28" s="91" t="s">
        <v>1</v>
      </c>
      <c r="D28" s="220" t="s">
        <v>1</v>
      </c>
      <c r="E28" s="220" t="s">
        <v>1</v>
      </c>
      <c r="F28" s="220" t="s">
        <v>1</v>
      </c>
      <c r="G28" s="143" t="s">
        <v>1</v>
      </c>
      <c r="H28" s="143" t="s">
        <v>1</v>
      </c>
      <c r="I28" s="89"/>
      <c r="J28" s="89"/>
      <c r="K28" s="89"/>
      <c r="L28" s="89"/>
      <c r="M28" s="89"/>
    </row>
    <row r="29" spans="1:13" ht="12.75" customHeight="1">
      <c r="A29" s="53" t="s">
        <v>20</v>
      </c>
      <c r="B29" s="219" t="s">
        <v>1</v>
      </c>
      <c r="C29" s="86" t="s">
        <v>1</v>
      </c>
      <c r="D29" s="219" t="s">
        <v>1</v>
      </c>
      <c r="E29" s="219" t="s">
        <v>1</v>
      </c>
      <c r="F29" s="219" t="s">
        <v>1</v>
      </c>
      <c r="G29" s="143" t="s">
        <v>1</v>
      </c>
      <c r="H29" s="143" t="s">
        <v>1</v>
      </c>
      <c r="I29" s="89"/>
      <c r="J29" s="89"/>
      <c r="K29" s="89"/>
      <c r="L29" s="89"/>
      <c r="M29" s="89"/>
    </row>
    <row r="30" spans="1:13" ht="12.75" customHeight="1">
      <c r="A30" s="53" t="s">
        <v>48</v>
      </c>
      <c r="B30" s="219" t="s">
        <v>1</v>
      </c>
      <c r="C30" s="87" t="s">
        <v>1</v>
      </c>
      <c r="D30" s="219" t="s">
        <v>1</v>
      </c>
      <c r="E30" s="219" t="s">
        <v>1</v>
      </c>
      <c r="F30" s="219" t="s">
        <v>1</v>
      </c>
      <c r="G30" s="143" t="s">
        <v>1</v>
      </c>
      <c r="H30" s="143" t="s">
        <v>1</v>
      </c>
      <c r="I30" s="89"/>
      <c r="J30" s="89"/>
      <c r="K30" s="89"/>
      <c r="L30" s="89"/>
      <c r="M30" s="89"/>
    </row>
    <row r="31" spans="1:13" ht="12.75" customHeight="1">
      <c r="A31" s="53" t="s">
        <v>117</v>
      </c>
      <c r="B31" s="219" t="s">
        <v>1</v>
      </c>
      <c r="C31" s="86" t="s">
        <v>1</v>
      </c>
      <c r="D31" s="219" t="s">
        <v>1</v>
      </c>
      <c r="E31" s="219" t="s">
        <v>1</v>
      </c>
      <c r="F31" s="219" t="s">
        <v>1</v>
      </c>
      <c r="G31" s="143" t="s">
        <v>1</v>
      </c>
      <c r="H31" s="143" t="s">
        <v>1</v>
      </c>
      <c r="I31" s="89"/>
      <c r="J31" s="89"/>
      <c r="K31" s="89"/>
      <c r="L31" s="89"/>
      <c r="M31" s="89"/>
    </row>
    <row r="32" spans="1:13" ht="12.75" customHeight="1">
      <c r="A32" s="53" t="s">
        <v>118</v>
      </c>
      <c r="B32" s="219" t="s">
        <v>1</v>
      </c>
      <c r="C32" s="87" t="s">
        <v>1</v>
      </c>
      <c r="D32" s="219" t="s">
        <v>1</v>
      </c>
      <c r="E32" s="219" t="s">
        <v>1</v>
      </c>
      <c r="F32" s="219" t="s">
        <v>1</v>
      </c>
      <c r="G32" s="143" t="s">
        <v>1</v>
      </c>
      <c r="H32" s="143" t="s">
        <v>1</v>
      </c>
      <c r="I32" s="89"/>
      <c r="J32" s="89"/>
      <c r="K32" s="89"/>
      <c r="L32" s="89"/>
      <c r="M32" s="89"/>
    </row>
    <row r="33" spans="1:13" ht="12.75" customHeight="1">
      <c r="A33" s="53" t="s">
        <v>62</v>
      </c>
      <c r="B33" s="219" t="s">
        <v>1</v>
      </c>
      <c r="C33" s="87" t="s">
        <v>1</v>
      </c>
      <c r="D33" s="219" t="s">
        <v>1</v>
      </c>
      <c r="E33" s="219" t="s">
        <v>1</v>
      </c>
      <c r="F33" s="219" t="s">
        <v>1</v>
      </c>
      <c r="G33" s="143" t="s">
        <v>1</v>
      </c>
      <c r="H33" s="143" t="s">
        <v>1</v>
      </c>
      <c r="I33" s="89"/>
      <c r="L33" s="89"/>
      <c r="M33" s="89"/>
    </row>
    <row r="34" ht="12.75">
      <c r="D34" s="212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workbookViewId="0" topLeftCell="A1"/>
  </sheetViews>
  <sheetFormatPr defaultColWidth="9.125" defaultRowHeight="12.75"/>
  <cols>
    <col min="1" max="1" width="20.875" style="162" bestFit="1" customWidth="1"/>
    <col min="2" max="2" width="10.75390625" style="162" customWidth="1"/>
    <col min="3" max="4" width="11.125" style="162" customWidth="1"/>
    <col min="5" max="8" width="10.75390625" style="162" customWidth="1"/>
    <col min="9" max="9" width="12.25390625" style="162" bestFit="1" customWidth="1"/>
    <col min="10" max="16384" width="9.125" style="162" customWidth="1"/>
  </cols>
  <sheetData>
    <row r="1" ht="14.25" customHeight="1">
      <c r="A1" s="161" t="s">
        <v>111</v>
      </c>
    </row>
    <row r="2" spans="1:7" s="165" customFormat="1" ht="12.75" customHeight="1">
      <c r="A2" s="163" t="s">
        <v>55</v>
      </c>
      <c r="B2" s="164"/>
      <c r="C2" s="99"/>
      <c r="D2" s="99"/>
      <c r="E2" s="99"/>
      <c r="F2" s="99"/>
      <c r="G2" s="99"/>
    </row>
    <row r="3" spans="1:8" ht="24" customHeight="1">
      <c r="A3" s="144"/>
      <c r="B3" s="223">
        <v>2015</v>
      </c>
      <c r="C3" s="46" t="s">
        <v>120</v>
      </c>
      <c r="D3" s="46" t="s">
        <v>121</v>
      </c>
      <c r="E3" s="46">
        <v>42675</v>
      </c>
      <c r="F3" s="46">
        <v>42705</v>
      </c>
      <c r="G3" s="147" t="s">
        <v>2</v>
      </c>
      <c r="H3" s="148" t="s">
        <v>3</v>
      </c>
    </row>
    <row r="4" spans="1:9" ht="12.75" customHeight="1">
      <c r="A4" s="149" t="s">
        <v>53</v>
      </c>
      <c r="B4" s="215">
        <v>33556.77279999999</v>
      </c>
      <c r="C4" s="215">
        <v>33556.77279999999</v>
      </c>
      <c r="D4" s="215">
        <f aca="true" t="shared" si="0" ref="D4">D5+D15+D25</f>
        <v>6402.918100000001</v>
      </c>
      <c r="E4" s="215">
        <f aca="true" t="shared" si="1" ref="E4">E5+E15+E25</f>
        <v>373.7926</v>
      </c>
      <c r="F4" s="215">
        <f>F5+F15</f>
        <v>311.46290000000005</v>
      </c>
      <c r="G4" s="216">
        <f>F4-E4</f>
        <v>-62.329699999999946</v>
      </c>
      <c r="H4" s="152">
        <f>D4-C4</f>
        <v>-27153.85469999999</v>
      </c>
      <c r="I4" s="166"/>
    </row>
    <row r="5" spans="1:9" ht="12.75" customHeight="1">
      <c r="A5" s="153" t="s">
        <v>33</v>
      </c>
      <c r="B5" s="213">
        <v>32077.054799999998</v>
      </c>
      <c r="C5" s="213">
        <v>32077.054799999998</v>
      </c>
      <c r="D5" s="213">
        <v>4515.2439</v>
      </c>
      <c r="E5" s="213">
        <v>105.75</v>
      </c>
      <c r="F5" s="213">
        <v>291.46290000000005</v>
      </c>
      <c r="G5" s="216">
        <f aca="true" t="shared" si="2" ref="G5:G7">F5-E5</f>
        <v>185.71290000000005</v>
      </c>
      <c r="H5" s="152">
        <f aca="true" t="shared" si="3" ref="H5:H9">D5-C5</f>
        <v>-27561.810899999997</v>
      </c>
      <c r="I5" s="166"/>
    </row>
    <row r="6" spans="1:10" ht="12.75" customHeight="1">
      <c r="A6" s="155" t="s">
        <v>18</v>
      </c>
      <c r="B6" s="214">
        <v>12086.736599999998</v>
      </c>
      <c r="C6" s="214">
        <v>12086.736599999998</v>
      </c>
      <c r="D6" s="214">
        <v>824.7366999999999</v>
      </c>
      <c r="E6" s="214" t="s">
        <v>1</v>
      </c>
      <c r="F6" s="214" t="s">
        <v>1</v>
      </c>
      <c r="G6" s="217" t="s">
        <v>1</v>
      </c>
      <c r="H6" s="154">
        <f t="shared" si="3"/>
        <v>-11261.999899999999</v>
      </c>
      <c r="I6" s="166"/>
      <c r="J6" s="167"/>
    </row>
    <row r="7" spans="1:10" ht="12.75" customHeight="1">
      <c r="A7" s="155" t="s">
        <v>116</v>
      </c>
      <c r="B7" s="214">
        <v>17633.879200000003</v>
      </c>
      <c r="C7" s="214">
        <v>17633.879200000003</v>
      </c>
      <c r="D7" s="214">
        <v>2152.0083999999997</v>
      </c>
      <c r="E7" s="214">
        <v>105.75</v>
      </c>
      <c r="F7" s="214">
        <v>276.3653</v>
      </c>
      <c r="G7" s="217">
        <f t="shared" si="2"/>
        <v>170.6153</v>
      </c>
      <c r="H7" s="154">
        <f t="shared" si="3"/>
        <v>-15481.870800000004</v>
      </c>
      <c r="I7" s="166"/>
      <c r="J7" s="167"/>
    </row>
    <row r="8" spans="1:10" ht="12.75" customHeight="1">
      <c r="A8" s="155" t="s">
        <v>115</v>
      </c>
      <c r="B8" s="214">
        <v>2229.2565999999997</v>
      </c>
      <c r="C8" s="214">
        <v>2229.2565999999997</v>
      </c>
      <c r="D8" s="214">
        <v>1441.4638000000002</v>
      </c>
      <c r="E8" s="214" t="s">
        <v>1</v>
      </c>
      <c r="F8" s="214">
        <v>15.0976</v>
      </c>
      <c r="G8" s="217">
        <f>F8</f>
        <v>15.0976</v>
      </c>
      <c r="H8" s="154">
        <f t="shared" si="3"/>
        <v>-787.7927999999995</v>
      </c>
      <c r="I8" s="166"/>
      <c r="J8" s="167"/>
    </row>
    <row r="9" spans="1:10" ht="12.75" customHeight="1">
      <c r="A9" s="155" t="s">
        <v>19</v>
      </c>
      <c r="B9" s="214">
        <v>127.1824</v>
      </c>
      <c r="C9" s="214">
        <v>127.1824</v>
      </c>
      <c r="D9" s="214">
        <v>97.035</v>
      </c>
      <c r="E9" s="214" t="s">
        <v>1</v>
      </c>
      <c r="F9" s="214" t="s">
        <v>1</v>
      </c>
      <c r="G9" s="217" t="s">
        <v>1</v>
      </c>
      <c r="H9" s="154">
        <f t="shared" si="3"/>
        <v>-30.147400000000005</v>
      </c>
      <c r="I9" s="166"/>
      <c r="J9" s="167"/>
    </row>
    <row r="10" spans="1:10" ht="12.75" customHeight="1">
      <c r="A10" s="155" t="s">
        <v>20</v>
      </c>
      <c r="B10" s="214" t="s">
        <v>1</v>
      </c>
      <c r="C10" s="214" t="s">
        <v>1</v>
      </c>
      <c r="D10" s="214" t="s">
        <v>1</v>
      </c>
      <c r="E10" s="214" t="s">
        <v>1</v>
      </c>
      <c r="F10" s="214" t="s">
        <v>1</v>
      </c>
      <c r="G10" s="154" t="s">
        <v>1</v>
      </c>
      <c r="H10" s="154" t="s">
        <v>1</v>
      </c>
      <c r="J10" s="167"/>
    </row>
    <row r="11" spans="1:10" ht="12.75" customHeight="1">
      <c r="A11" s="155" t="s">
        <v>48</v>
      </c>
      <c r="B11" s="214" t="s">
        <v>1</v>
      </c>
      <c r="C11" s="214" t="s">
        <v>1</v>
      </c>
      <c r="D11" s="214" t="s">
        <v>1</v>
      </c>
      <c r="E11" s="214" t="s">
        <v>1</v>
      </c>
      <c r="F11" s="214" t="s">
        <v>1</v>
      </c>
      <c r="G11" s="154" t="s">
        <v>1</v>
      </c>
      <c r="H11" s="154" t="s">
        <v>1</v>
      </c>
      <c r="J11" s="167"/>
    </row>
    <row r="12" spans="1:10" ht="12.75" customHeight="1">
      <c r="A12" s="155" t="s">
        <v>117</v>
      </c>
      <c r="B12" s="214" t="s">
        <v>1</v>
      </c>
      <c r="C12" s="214" t="s">
        <v>1</v>
      </c>
      <c r="D12" s="214" t="s">
        <v>1</v>
      </c>
      <c r="E12" s="214" t="s">
        <v>1</v>
      </c>
      <c r="F12" s="214" t="s">
        <v>1</v>
      </c>
      <c r="G12" s="154" t="s">
        <v>1</v>
      </c>
      <c r="H12" s="154" t="s">
        <v>1</v>
      </c>
      <c r="J12" s="167"/>
    </row>
    <row r="13" spans="1:10" ht="12.75" customHeight="1">
      <c r="A13" s="155" t="s">
        <v>118</v>
      </c>
      <c r="B13" s="214" t="s">
        <v>1</v>
      </c>
      <c r="C13" s="214" t="s">
        <v>1</v>
      </c>
      <c r="D13" s="214" t="s">
        <v>1</v>
      </c>
      <c r="E13" s="214" t="s">
        <v>1</v>
      </c>
      <c r="F13" s="214" t="s">
        <v>1</v>
      </c>
      <c r="G13" s="154" t="s">
        <v>1</v>
      </c>
      <c r="H13" s="154" t="s">
        <v>1</v>
      </c>
      <c r="J13" s="167"/>
    </row>
    <row r="14" spans="1:10" ht="12.75" customHeight="1">
      <c r="A14" s="155" t="s">
        <v>62</v>
      </c>
      <c r="B14" s="214" t="s">
        <v>1</v>
      </c>
      <c r="C14" s="214" t="s">
        <v>1</v>
      </c>
      <c r="D14" s="214" t="s">
        <v>1</v>
      </c>
      <c r="E14" s="214" t="s">
        <v>1</v>
      </c>
      <c r="F14" s="214" t="s">
        <v>1</v>
      </c>
      <c r="G14" s="154" t="s">
        <v>1</v>
      </c>
      <c r="H14" s="154" t="s">
        <v>1</v>
      </c>
      <c r="J14" s="167"/>
    </row>
    <row r="15" spans="1:10" ht="12.75" customHeight="1">
      <c r="A15" s="153" t="s">
        <v>11</v>
      </c>
      <c r="B15" s="213">
        <v>1058.965</v>
      </c>
      <c r="C15" s="213">
        <v>1058.965</v>
      </c>
      <c r="D15" s="213">
        <v>1852.0497</v>
      </c>
      <c r="E15" s="213">
        <v>250.168</v>
      </c>
      <c r="F15" s="213">
        <v>20</v>
      </c>
      <c r="G15" s="152">
        <f>F15-E15</f>
        <v>-230.168</v>
      </c>
      <c r="H15" s="152">
        <f>+D15-C15</f>
        <v>793.0847000000001</v>
      </c>
      <c r="I15" s="166"/>
      <c r="J15" s="167"/>
    </row>
    <row r="16" spans="1:10" ht="12.75" customHeight="1">
      <c r="A16" s="155" t="s">
        <v>18</v>
      </c>
      <c r="B16" s="214" t="s">
        <v>1</v>
      </c>
      <c r="C16" s="214" t="s">
        <v>1</v>
      </c>
      <c r="D16" s="214" t="s">
        <v>1</v>
      </c>
      <c r="E16" s="214" t="s">
        <v>1</v>
      </c>
      <c r="F16" s="214" t="s">
        <v>1</v>
      </c>
      <c r="G16" s="154" t="s">
        <v>1</v>
      </c>
      <c r="H16" s="154" t="s">
        <v>1</v>
      </c>
      <c r="I16" s="166"/>
      <c r="J16" s="167"/>
    </row>
    <row r="17" spans="1:10" ht="12.75" customHeight="1">
      <c r="A17" s="155" t="s">
        <v>116</v>
      </c>
      <c r="B17" s="214">
        <v>490</v>
      </c>
      <c r="C17" s="214">
        <v>490</v>
      </c>
      <c r="D17" s="214">
        <v>362.0817</v>
      </c>
      <c r="E17" s="214" t="s">
        <v>1</v>
      </c>
      <c r="F17" s="214" t="s">
        <v>1</v>
      </c>
      <c r="G17" s="154" t="s">
        <v>1</v>
      </c>
      <c r="H17" s="154">
        <f aca="true" t="shared" si="4" ref="H17:H22">D17-C17</f>
        <v>-127.91829999999999</v>
      </c>
      <c r="I17" s="166"/>
      <c r="J17" s="167"/>
    </row>
    <row r="18" spans="1:10" ht="12.75" customHeight="1">
      <c r="A18" s="155" t="s">
        <v>115</v>
      </c>
      <c r="B18" s="214">
        <v>300.8</v>
      </c>
      <c r="C18" s="214">
        <v>300.8</v>
      </c>
      <c r="D18" s="214">
        <v>390</v>
      </c>
      <c r="E18" s="214">
        <v>90</v>
      </c>
      <c r="F18" s="214" t="s">
        <v>1</v>
      </c>
      <c r="G18" s="154">
        <f>-E18</f>
        <v>-90</v>
      </c>
      <c r="H18" s="154">
        <f>D18-C18</f>
        <v>89.19999999999999</v>
      </c>
      <c r="I18" s="166"/>
      <c r="J18" s="167"/>
    </row>
    <row r="19" spans="1:10" ht="12.75" customHeight="1">
      <c r="A19" s="155" t="s">
        <v>19</v>
      </c>
      <c r="B19" s="214" t="s">
        <v>1</v>
      </c>
      <c r="C19" s="214" t="s">
        <v>1</v>
      </c>
      <c r="D19" s="214">
        <v>569.968</v>
      </c>
      <c r="E19" s="214">
        <v>60.168</v>
      </c>
      <c r="F19" s="214" t="s">
        <v>1</v>
      </c>
      <c r="G19" s="154">
        <f>-E19</f>
        <v>-60.168</v>
      </c>
      <c r="H19" s="154">
        <f>D19</f>
        <v>569.968</v>
      </c>
      <c r="I19" s="166"/>
      <c r="J19" s="167"/>
    </row>
    <row r="20" spans="1:10" ht="12.75" customHeight="1">
      <c r="A20" s="155" t="s">
        <v>20</v>
      </c>
      <c r="B20" s="214">
        <v>168.165</v>
      </c>
      <c r="C20" s="214">
        <v>168.165</v>
      </c>
      <c r="D20" s="214">
        <v>20</v>
      </c>
      <c r="E20" s="214" t="s">
        <v>1</v>
      </c>
      <c r="F20" s="214">
        <v>20</v>
      </c>
      <c r="G20" s="154">
        <f>F20</f>
        <v>20</v>
      </c>
      <c r="H20" s="154">
        <f>D20-C20</f>
        <v>-148.165</v>
      </c>
      <c r="I20" s="166"/>
      <c r="J20" s="167"/>
    </row>
    <row r="21" spans="1:10" ht="12.75" customHeight="1">
      <c r="A21" s="155" t="s">
        <v>48</v>
      </c>
      <c r="B21" s="214" t="s">
        <v>1</v>
      </c>
      <c r="C21" s="214" t="s">
        <v>1</v>
      </c>
      <c r="D21" s="214">
        <v>100</v>
      </c>
      <c r="E21" s="214" t="s">
        <v>1</v>
      </c>
      <c r="F21" s="214" t="s">
        <v>1</v>
      </c>
      <c r="G21" s="154" t="s">
        <v>1</v>
      </c>
      <c r="H21" s="154">
        <f>D21</f>
        <v>100</v>
      </c>
      <c r="I21" s="166"/>
      <c r="J21" s="167"/>
    </row>
    <row r="22" spans="1:10" ht="12.75" customHeight="1">
      <c r="A22" s="155" t="s">
        <v>117</v>
      </c>
      <c r="B22" s="214">
        <v>100</v>
      </c>
      <c r="C22" s="214">
        <v>100</v>
      </c>
      <c r="D22" s="214">
        <v>190</v>
      </c>
      <c r="E22" s="214">
        <v>100</v>
      </c>
      <c r="F22" s="214" t="s">
        <v>1</v>
      </c>
      <c r="G22" s="154">
        <f>-E22</f>
        <v>-100</v>
      </c>
      <c r="H22" s="154">
        <f t="shared" si="4"/>
        <v>90</v>
      </c>
      <c r="I22" s="166"/>
      <c r="J22" s="167"/>
    </row>
    <row r="23" spans="1:10" ht="12.75" customHeight="1">
      <c r="A23" s="155" t="s">
        <v>118</v>
      </c>
      <c r="B23" s="214" t="s">
        <v>1</v>
      </c>
      <c r="C23" s="214" t="s">
        <v>1</v>
      </c>
      <c r="D23" s="214">
        <v>220</v>
      </c>
      <c r="E23" s="214" t="s">
        <v>1</v>
      </c>
      <c r="F23" s="214" t="s">
        <v>1</v>
      </c>
      <c r="G23" s="154" t="s">
        <v>1</v>
      </c>
      <c r="H23" s="154">
        <f>D23</f>
        <v>220</v>
      </c>
      <c r="I23" s="166"/>
      <c r="J23" s="167"/>
    </row>
    <row r="24" spans="1:10" ht="12.75" customHeight="1">
      <c r="A24" s="156" t="s">
        <v>62</v>
      </c>
      <c r="B24" s="214" t="s">
        <v>1</v>
      </c>
      <c r="C24" s="214" t="s">
        <v>1</v>
      </c>
      <c r="D24" s="214" t="s">
        <v>1</v>
      </c>
      <c r="E24" s="214" t="s">
        <v>1</v>
      </c>
      <c r="F24" s="214" t="s">
        <v>1</v>
      </c>
      <c r="G24" s="154" t="s">
        <v>1</v>
      </c>
      <c r="H24" s="154" t="s">
        <v>1</v>
      </c>
      <c r="I24" s="166"/>
      <c r="J24" s="167"/>
    </row>
    <row r="25" spans="1:10" ht="12.75" customHeight="1">
      <c r="A25" s="153" t="s">
        <v>12</v>
      </c>
      <c r="B25" s="213">
        <v>420.753</v>
      </c>
      <c r="C25" s="213">
        <v>420.753</v>
      </c>
      <c r="D25" s="213">
        <v>35.6245</v>
      </c>
      <c r="E25" s="213">
        <v>17.874599999999997</v>
      </c>
      <c r="F25" s="213" t="s">
        <v>1</v>
      </c>
      <c r="G25" s="152">
        <f>-E25</f>
        <v>-17.874599999999997</v>
      </c>
      <c r="H25" s="152">
        <f>D25-C25</f>
        <v>-385.1285</v>
      </c>
      <c r="I25" s="168"/>
      <c r="J25" s="167"/>
    </row>
    <row r="26" spans="1:10" ht="12.75" customHeight="1">
      <c r="A26" s="155" t="s">
        <v>18</v>
      </c>
      <c r="B26" s="214" t="s">
        <v>1</v>
      </c>
      <c r="C26" s="214" t="s">
        <v>1</v>
      </c>
      <c r="D26" s="214" t="s">
        <v>1</v>
      </c>
      <c r="E26" s="214" t="s">
        <v>1</v>
      </c>
      <c r="F26" s="213" t="s">
        <v>1</v>
      </c>
      <c r="G26" s="154" t="s">
        <v>1</v>
      </c>
      <c r="H26" s="154" t="s">
        <v>1</v>
      </c>
      <c r="I26" s="168"/>
      <c r="J26" s="167"/>
    </row>
    <row r="27" spans="1:10" ht="12.75" customHeight="1">
      <c r="A27" s="155" t="s">
        <v>116</v>
      </c>
      <c r="B27" s="214">
        <v>420.753</v>
      </c>
      <c r="C27" s="214">
        <v>420.753</v>
      </c>
      <c r="D27" s="214">
        <v>17.7499</v>
      </c>
      <c r="E27" s="214" t="s">
        <v>1</v>
      </c>
      <c r="F27" s="213" t="s">
        <v>1</v>
      </c>
      <c r="G27" s="154" t="s">
        <v>1</v>
      </c>
      <c r="H27" s="154">
        <f aca="true" t="shared" si="5" ref="H27">D27-C27</f>
        <v>-403.00309999999996</v>
      </c>
      <c r="I27" s="168"/>
      <c r="J27" s="167"/>
    </row>
    <row r="28" spans="1:10" ht="12.75" customHeight="1">
      <c r="A28" s="155" t="s">
        <v>115</v>
      </c>
      <c r="B28" s="214" t="s">
        <v>1</v>
      </c>
      <c r="C28" s="214" t="s">
        <v>1</v>
      </c>
      <c r="D28" s="214">
        <v>17.874599999999997</v>
      </c>
      <c r="E28" s="214">
        <v>17.874599999999997</v>
      </c>
      <c r="F28" s="213" t="s">
        <v>1</v>
      </c>
      <c r="G28" s="154">
        <f>-E28</f>
        <v>-17.874599999999997</v>
      </c>
      <c r="H28" s="154">
        <f>D28</f>
        <v>17.874599999999997</v>
      </c>
      <c r="I28" s="168"/>
      <c r="J28" s="167"/>
    </row>
    <row r="29" spans="1:10" ht="12.75" customHeight="1">
      <c r="A29" s="155" t="s">
        <v>19</v>
      </c>
      <c r="B29" s="214" t="s">
        <v>1</v>
      </c>
      <c r="C29" s="214" t="s">
        <v>1</v>
      </c>
      <c r="D29" s="214" t="s">
        <v>1</v>
      </c>
      <c r="E29" s="214" t="s">
        <v>1</v>
      </c>
      <c r="F29" s="213" t="s">
        <v>1</v>
      </c>
      <c r="G29" s="154" t="s">
        <v>1</v>
      </c>
      <c r="H29" s="154" t="s">
        <v>1</v>
      </c>
      <c r="I29" s="168"/>
      <c r="J29" s="167"/>
    </row>
    <row r="30" spans="1:10" ht="12.75" customHeight="1">
      <c r="A30" s="155" t="s">
        <v>20</v>
      </c>
      <c r="B30" s="214" t="s">
        <v>1</v>
      </c>
      <c r="C30" s="214" t="s">
        <v>1</v>
      </c>
      <c r="D30" s="214" t="s">
        <v>1</v>
      </c>
      <c r="E30" s="214" t="s">
        <v>1</v>
      </c>
      <c r="F30" s="213" t="s">
        <v>1</v>
      </c>
      <c r="G30" s="154" t="s">
        <v>1</v>
      </c>
      <c r="H30" s="154" t="s">
        <v>1</v>
      </c>
      <c r="I30" s="168"/>
      <c r="J30" s="167"/>
    </row>
    <row r="31" spans="1:10" ht="12.75" customHeight="1">
      <c r="A31" s="155" t="s">
        <v>48</v>
      </c>
      <c r="B31" s="214" t="s">
        <v>1</v>
      </c>
      <c r="C31" s="214" t="s">
        <v>1</v>
      </c>
      <c r="D31" s="214" t="s">
        <v>1</v>
      </c>
      <c r="E31" s="214" t="s">
        <v>1</v>
      </c>
      <c r="F31" s="213" t="s">
        <v>1</v>
      </c>
      <c r="G31" s="154" t="s">
        <v>1</v>
      </c>
      <c r="H31" s="154" t="s">
        <v>1</v>
      </c>
      <c r="I31" s="168"/>
      <c r="J31" s="167"/>
    </row>
    <row r="32" spans="1:10" ht="12.75" customHeight="1">
      <c r="A32" s="155" t="s">
        <v>117</v>
      </c>
      <c r="B32" s="214" t="s">
        <v>1</v>
      </c>
      <c r="C32" s="214" t="s">
        <v>1</v>
      </c>
      <c r="D32" s="214" t="s">
        <v>1</v>
      </c>
      <c r="E32" s="214" t="s">
        <v>1</v>
      </c>
      <c r="F32" s="213" t="s">
        <v>1</v>
      </c>
      <c r="G32" s="154" t="s">
        <v>1</v>
      </c>
      <c r="H32" s="154" t="s">
        <v>1</v>
      </c>
      <c r="I32" s="168"/>
      <c r="J32" s="167"/>
    </row>
    <row r="33" spans="1:10" ht="12.75" customHeight="1">
      <c r="A33" s="155" t="s">
        <v>118</v>
      </c>
      <c r="B33" s="214" t="s">
        <v>1</v>
      </c>
      <c r="C33" s="214" t="s">
        <v>1</v>
      </c>
      <c r="D33" s="214" t="s">
        <v>1</v>
      </c>
      <c r="E33" s="214" t="s">
        <v>1</v>
      </c>
      <c r="F33" s="213" t="s">
        <v>1</v>
      </c>
      <c r="G33" s="154" t="s">
        <v>1</v>
      </c>
      <c r="H33" s="154" t="s">
        <v>1</v>
      </c>
      <c r="I33" s="168"/>
      <c r="J33" s="167"/>
    </row>
    <row r="34" spans="1:10" ht="12.75" customHeight="1">
      <c r="A34" s="156" t="s">
        <v>62</v>
      </c>
      <c r="B34" s="214" t="s">
        <v>1</v>
      </c>
      <c r="C34" s="214" t="s">
        <v>1</v>
      </c>
      <c r="D34" s="214" t="s">
        <v>1</v>
      </c>
      <c r="E34" s="214" t="s">
        <v>1</v>
      </c>
      <c r="F34" s="213" t="s">
        <v>1</v>
      </c>
      <c r="G34" s="154" t="s">
        <v>1</v>
      </c>
      <c r="H34" s="154" t="s">
        <v>1</v>
      </c>
      <c r="I34" s="168"/>
      <c r="J34" s="167"/>
    </row>
    <row r="36" ht="14.25" customHeight="1">
      <c r="A36" s="161" t="s">
        <v>112</v>
      </c>
    </row>
    <row r="37" ht="12.75" customHeight="1">
      <c r="A37" s="169" t="s">
        <v>4</v>
      </c>
    </row>
    <row r="38" spans="1:10" ht="24" customHeight="1">
      <c r="A38" s="157"/>
      <c r="B38" s="145" t="s">
        <v>79</v>
      </c>
      <c r="C38" s="46">
        <v>42309</v>
      </c>
      <c r="D38" s="46">
        <v>42339</v>
      </c>
      <c r="E38" s="145" t="s">
        <v>108</v>
      </c>
      <c r="F38" s="146">
        <v>42675</v>
      </c>
      <c r="G38" s="146">
        <v>42705</v>
      </c>
      <c r="H38" s="148" t="s">
        <v>2</v>
      </c>
      <c r="I38" s="148" t="s">
        <v>34</v>
      </c>
      <c r="J38" s="170"/>
    </row>
    <row r="39" spans="1:14" ht="12.75" customHeight="1">
      <c r="A39" s="158" t="s">
        <v>56</v>
      </c>
      <c r="B39" s="150">
        <v>82534.65401928</v>
      </c>
      <c r="C39" s="14">
        <v>103023.23168612</v>
      </c>
      <c r="D39" s="14">
        <v>102877.68537795</v>
      </c>
      <c r="E39" s="150">
        <v>102877.68537795</v>
      </c>
      <c r="F39" s="150">
        <v>106444.57556874999</v>
      </c>
      <c r="G39" s="150">
        <v>107079.35494352</v>
      </c>
      <c r="H39" s="184">
        <f>G39/F39-1</f>
        <v>0.005963473210149894</v>
      </c>
      <c r="I39" s="184">
        <f>G39/E39-1</f>
        <v>0.04084140841752015</v>
      </c>
      <c r="M39" s="171"/>
      <c r="N39" s="171"/>
    </row>
    <row r="40" spans="1:17" ht="12.75" customHeight="1">
      <c r="A40" s="183" t="s">
        <v>35</v>
      </c>
      <c r="B40" s="159">
        <v>37501.24031672</v>
      </c>
      <c r="C40" s="208">
        <v>43872.67350948</v>
      </c>
      <c r="D40" s="208">
        <v>42225.592244900006</v>
      </c>
      <c r="E40" s="159">
        <v>42225.592244900006</v>
      </c>
      <c r="F40" s="159">
        <v>43182.170132900006</v>
      </c>
      <c r="G40" s="159">
        <v>41297.61361281</v>
      </c>
      <c r="H40" s="160">
        <f>G40/F40-1</f>
        <v>-0.043642005816057594</v>
      </c>
      <c r="I40" s="160">
        <f aca="true" t="shared" si="6" ref="I40:I52">G40/E40-1</f>
        <v>-0.02197668718790058</v>
      </c>
      <c r="M40" s="171"/>
      <c r="N40" s="171"/>
      <c r="O40" s="171"/>
      <c r="P40" s="171"/>
      <c r="Q40" s="171"/>
    </row>
    <row r="41" spans="1:14" ht="12.75" customHeight="1">
      <c r="A41" s="183" t="s">
        <v>36</v>
      </c>
      <c r="B41" s="159">
        <v>34615.594705899995</v>
      </c>
      <c r="C41" s="208">
        <v>45662.23259358</v>
      </c>
      <c r="D41" s="208">
        <v>47128.88711009</v>
      </c>
      <c r="E41" s="159">
        <v>47128.88711009</v>
      </c>
      <c r="F41" s="159">
        <v>49645.30087242</v>
      </c>
      <c r="G41" s="159">
        <v>52664.35055128</v>
      </c>
      <c r="H41" s="160">
        <f aca="true" t="shared" si="7" ref="H41:H48">G41/F41-1</f>
        <v>0.060812395650868156</v>
      </c>
      <c r="I41" s="160">
        <f t="shared" si="6"/>
        <v>0.1174537270158642</v>
      </c>
      <c r="M41" s="171"/>
      <c r="N41" s="171"/>
    </row>
    <row r="42" spans="1:14" ht="12.75" customHeight="1">
      <c r="A42" s="183" t="s">
        <v>37</v>
      </c>
      <c r="B42" s="159">
        <v>6252.77739328</v>
      </c>
      <c r="C42" s="208">
        <v>6703.2417870300005</v>
      </c>
      <c r="D42" s="208">
        <v>7108.0608438300005</v>
      </c>
      <c r="E42" s="159">
        <v>7108.0608438300005</v>
      </c>
      <c r="F42" s="159">
        <v>7866.80567702</v>
      </c>
      <c r="G42" s="159">
        <v>7255.34431592</v>
      </c>
      <c r="H42" s="160">
        <f t="shared" si="7"/>
        <v>-0.0777267656281585</v>
      </c>
      <c r="I42" s="160">
        <f t="shared" si="6"/>
        <v>0.020720626247571428</v>
      </c>
      <c r="M42" s="171"/>
      <c r="N42" s="171"/>
    </row>
    <row r="43" spans="1:14" ht="12.75" customHeight="1">
      <c r="A43" s="183" t="s">
        <v>38</v>
      </c>
      <c r="B43" s="159">
        <v>4165.04160338</v>
      </c>
      <c r="C43" s="208">
        <v>6785.083796029999</v>
      </c>
      <c r="D43" s="208">
        <v>6415.14517913</v>
      </c>
      <c r="E43" s="159">
        <v>6415.14517913</v>
      </c>
      <c r="F43" s="159">
        <v>5750.298886410001</v>
      </c>
      <c r="G43" s="159">
        <v>5862.04646351</v>
      </c>
      <c r="H43" s="160">
        <f t="shared" si="7"/>
        <v>0.019433351084427564</v>
      </c>
      <c r="I43" s="160">
        <f t="shared" si="6"/>
        <v>-0.08621764592629366</v>
      </c>
      <c r="M43" s="171"/>
      <c r="N43" s="171"/>
    </row>
    <row r="44" spans="1:14" ht="12.75" customHeight="1">
      <c r="A44" s="172" t="s">
        <v>42</v>
      </c>
      <c r="B44" s="150">
        <v>36033.658588289996</v>
      </c>
      <c r="C44" s="14">
        <v>32903.42999596</v>
      </c>
      <c r="D44" s="14">
        <v>35383.464017800005</v>
      </c>
      <c r="E44" s="150">
        <v>35383.464017800005</v>
      </c>
      <c r="F44" s="150">
        <v>49973.182174609996</v>
      </c>
      <c r="G44" s="150">
        <v>52427.11634585</v>
      </c>
      <c r="H44" s="184">
        <f t="shared" si="7"/>
        <v>0.04910502122249838</v>
      </c>
      <c r="I44" s="184">
        <f t="shared" si="6"/>
        <v>0.48168410869766776</v>
      </c>
      <c r="K44" s="173"/>
      <c r="L44" s="173"/>
      <c r="M44" s="171"/>
      <c r="N44" s="171"/>
    </row>
    <row r="45" spans="1:14" ht="12.75" customHeight="1">
      <c r="A45" s="183" t="s">
        <v>35</v>
      </c>
      <c r="B45" s="159">
        <v>16204.947857129999</v>
      </c>
      <c r="C45" s="208">
        <v>11858.08561388</v>
      </c>
      <c r="D45" s="208">
        <v>12997.217447359999</v>
      </c>
      <c r="E45" s="159">
        <v>12997.217447359999</v>
      </c>
      <c r="F45" s="159">
        <v>18608.208938339998</v>
      </c>
      <c r="G45" s="159">
        <v>19032.1253949</v>
      </c>
      <c r="H45" s="160">
        <f t="shared" si="7"/>
        <v>0.02278115309026707</v>
      </c>
      <c r="I45" s="160">
        <f t="shared" si="6"/>
        <v>0.4643230731486925</v>
      </c>
      <c r="K45" s="173"/>
      <c r="L45" s="173"/>
      <c r="M45" s="171"/>
      <c r="N45" s="174"/>
    </row>
    <row r="46" spans="1:14" ht="12.75" customHeight="1">
      <c r="A46" s="183" t="s">
        <v>36</v>
      </c>
      <c r="B46" s="159">
        <v>14001.55295276</v>
      </c>
      <c r="C46" s="208">
        <v>14771.8068684</v>
      </c>
      <c r="D46" s="208">
        <v>15860.4432707</v>
      </c>
      <c r="E46" s="159">
        <v>15860.4432707</v>
      </c>
      <c r="F46" s="159">
        <v>23840.626442610002</v>
      </c>
      <c r="G46" s="159">
        <v>26644.56084145</v>
      </c>
      <c r="H46" s="160">
        <f>G46/F46-1</f>
        <v>0.11761160746298871</v>
      </c>
      <c r="I46" s="160">
        <f t="shared" si="6"/>
        <v>0.6799379681066153</v>
      </c>
      <c r="K46" s="173"/>
      <c r="L46" s="173"/>
      <c r="M46" s="171"/>
      <c r="N46" s="174"/>
    </row>
    <row r="47" spans="1:14" ht="12.75" customHeight="1">
      <c r="A47" s="183" t="s">
        <v>37</v>
      </c>
      <c r="B47" s="159">
        <v>5490.10313239</v>
      </c>
      <c r="C47" s="208">
        <v>5841.61557413</v>
      </c>
      <c r="D47" s="208">
        <v>6112.28155894</v>
      </c>
      <c r="E47" s="159">
        <v>6112.28155894</v>
      </c>
      <c r="F47" s="159">
        <v>6798.35469296</v>
      </c>
      <c r="G47" s="159">
        <v>6033.44677984</v>
      </c>
      <c r="H47" s="160">
        <f t="shared" si="7"/>
        <v>-0.11251368127527916</v>
      </c>
      <c r="I47" s="160">
        <f t="shared" si="6"/>
        <v>-0.01289776629885342</v>
      </c>
      <c r="K47" s="173"/>
      <c r="L47" s="173"/>
      <c r="M47" s="171"/>
      <c r="N47" s="174"/>
    </row>
    <row r="48" spans="1:14" ht="12.75" customHeight="1">
      <c r="A48" s="183" t="s">
        <v>38</v>
      </c>
      <c r="B48" s="159">
        <v>337.05464601</v>
      </c>
      <c r="C48" s="208">
        <v>431.92193955</v>
      </c>
      <c r="D48" s="208">
        <v>413.52174080000003</v>
      </c>
      <c r="E48" s="159">
        <v>413.52174080000003</v>
      </c>
      <c r="F48" s="159">
        <v>725.9921006999999</v>
      </c>
      <c r="G48" s="159">
        <v>716.98332966</v>
      </c>
      <c r="H48" s="160">
        <f t="shared" si="7"/>
        <v>-0.0124089105533155</v>
      </c>
      <c r="I48" s="160">
        <f t="shared" si="6"/>
        <v>0.7338467580275767</v>
      </c>
      <c r="K48" s="173"/>
      <c r="L48" s="173"/>
      <c r="M48" s="171"/>
      <c r="N48" s="174"/>
    </row>
    <row r="49" spans="1:13" ht="12.75" customHeight="1">
      <c r="A49" s="172" t="s">
        <v>43</v>
      </c>
      <c r="B49" s="151">
        <v>46500.995430990006</v>
      </c>
      <c r="C49" s="222">
        <f aca="true" t="shared" si="8" ref="C49:D49">+C39-C44</f>
        <v>70119.80169015999</v>
      </c>
      <c r="D49" s="222">
        <f t="shared" si="8"/>
        <v>67494.22136015</v>
      </c>
      <c r="E49" s="151">
        <v>67494.22136015</v>
      </c>
      <c r="F49" s="151">
        <v>56471.393394139996</v>
      </c>
      <c r="G49" s="151">
        <f>G39-G44</f>
        <v>54652.238597669995</v>
      </c>
      <c r="H49" s="184">
        <v>0.005112059744110775</v>
      </c>
      <c r="I49" s="184">
        <f t="shared" si="6"/>
        <v>-0.19026788521575833</v>
      </c>
      <c r="K49" s="175"/>
      <c r="L49" s="175"/>
      <c r="M49" s="171"/>
    </row>
    <row r="50" spans="1:14" ht="12.75" customHeight="1">
      <c r="A50" s="183" t="s">
        <v>35</v>
      </c>
      <c r="B50" s="159">
        <v>21296.292459590004</v>
      </c>
      <c r="C50" s="208">
        <f>+C40-C45</f>
        <v>32014.5878956</v>
      </c>
      <c r="D50" s="208">
        <f>+D40-D45</f>
        <v>29228.374797540007</v>
      </c>
      <c r="E50" s="159">
        <v>29228.374797540007</v>
      </c>
      <c r="F50" s="159">
        <v>24573.961194560008</v>
      </c>
      <c r="G50" s="159">
        <f aca="true" t="shared" si="9" ref="G50:G53">G40-G45</f>
        <v>22265.48821791</v>
      </c>
      <c r="H50" s="160">
        <v>0.010763680085261074</v>
      </c>
      <c r="I50" s="160">
        <f t="shared" si="6"/>
        <v>-0.23822352860399332</v>
      </c>
      <c r="K50" s="173"/>
      <c r="L50" s="173"/>
      <c r="M50" s="171"/>
      <c r="N50" s="173"/>
    </row>
    <row r="51" spans="1:14" ht="12.75" customHeight="1">
      <c r="A51" s="183" t="s">
        <v>36</v>
      </c>
      <c r="B51" s="159">
        <v>20614.041753139994</v>
      </c>
      <c r="C51" s="208">
        <f aca="true" t="shared" si="10" ref="C51:D53">+C41-C46</f>
        <v>30890.42572518</v>
      </c>
      <c r="D51" s="208">
        <f t="shared" si="10"/>
        <v>31268.443839389998</v>
      </c>
      <c r="E51" s="159">
        <v>31268.443839389998</v>
      </c>
      <c r="F51" s="159">
        <v>25804.674429809995</v>
      </c>
      <c r="G51" s="159">
        <f t="shared" si="9"/>
        <v>26019.789709829998</v>
      </c>
      <c r="H51" s="160">
        <v>-0.009195452685171857</v>
      </c>
      <c r="I51" s="160">
        <f t="shared" si="6"/>
        <v>-0.1678578619556398</v>
      </c>
      <c r="J51" s="176"/>
      <c r="K51" s="177"/>
      <c r="L51" s="177"/>
      <c r="M51" s="177"/>
      <c r="N51" s="177"/>
    </row>
    <row r="52" spans="1:14" ht="12.75" customHeight="1">
      <c r="A52" s="183" t="s">
        <v>37</v>
      </c>
      <c r="B52" s="159">
        <v>762.6742608900004</v>
      </c>
      <c r="C52" s="208">
        <f t="shared" si="10"/>
        <v>861.6262129000006</v>
      </c>
      <c r="D52" s="208">
        <f t="shared" si="10"/>
        <v>995.7792848900008</v>
      </c>
      <c r="E52" s="159">
        <v>995.7792848900008</v>
      </c>
      <c r="F52" s="159">
        <v>1068.4509840600003</v>
      </c>
      <c r="G52" s="159">
        <f t="shared" si="9"/>
        <v>1221.8975360799996</v>
      </c>
      <c r="H52" s="160">
        <v>0.14002967467845995</v>
      </c>
      <c r="I52" s="160">
        <f t="shared" si="6"/>
        <v>0.22707667715238422</v>
      </c>
      <c r="J52" s="176"/>
      <c r="K52" s="177"/>
      <c r="L52" s="177"/>
      <c r="M52" s="177"/>
      <c r="N52" s="177"/>
    </row>
    <row r="53" spans="1:14" ht="12.75" customHeight="1">
      <c r="A53" s="183" t="s">
        <v>38</v>
      </c>
      <c r="B53" s="159">
        <v>3827.9869573700003</v>
      </c>
      <c r="C53" s="208">
        <f t="shared" si="10"/>
        <v>6353.161856479998</v>
      </c>
      <c r="D53" s="208">
        <f t="shared" si="10"/>
        <v>6001.62343833</v>
      </c>
      <c r="E53" s="159">
        <v>6001.62343833</v>
      </c>
      <c r="F53" s="159">
        <v>5024.30678571</v>
      </c>
      <c r="G53" s="159">
        <f t="shared" si="9"/>
        <v>5145.06313385</v>
      </c>
      <c r="H53" s="160">
        <v>0.027354409538241198</v>
      </c>
      <c r="I53" s="160">
        <f>G53/E53-1</f>
        <v>-0.14272143417220873</v>
      </c>
      <c r="J53" s="176"/>
      <c r="K53" s="177"/>
      <c r="L53" s="177"/>
      <c r="M53" s="177"/>
      <c r="N53" s="177"/>
    </row>
    <row r="54" spans="1:14" ht="12.75">
      <c r="A54" s="51"/>
      <c r="B54" s="159"/>
      <c r="C54" s="159"/>
      <c r="D54" s="159"/>
      <c r="E54" s="159"/>
      <c r="F54" s="159"/>
      <c r="G54" s="159"/>
      <c r="H54" s="159"/>
      <c r="I54" s="160"/>
      <c r="J54" s="160"/>
      <c r="K54" s="171"/>
      <c r="L54" s="171"/>
      <c r="M54" s="171"/>
      <c r="N54" s="171"/>
    </row>
    <row r="55" spans="1:14" ht="14.25" customHeight="1">
      <c r="A55" s="161" t="s">
        <v>113</v>
      </c>
      <c r="C55" s="178"/>
      <c r="D55" s="178"/>
      <c r="E55" s="178"/>
      <c r="F55" s="178"/>
      <c r="G55" s="178"/>
      <c r="H55" s="178"/>
      <c r="K55" s="179"/>
      <c r="L55" s="179"/>
      <c r="M55" s="177"/>
      <c r="N55" s="174"/>
    </row>
    <row r="56" spans="1:14" ht="12.75" customHeight="1">
      <c r="A56" s="169" t="s">
        <v>4</v>
      </c>
      <c r="B56" s="169"/>
      <c r="C56" s="169"/>
      <c r="D56" s="169"/>
      <c r="E56" s="169"/>
      <c r="F56" s="169"/>
      <c r="G56" s="169"/>
      <c r="H56" s="170"/>
      <c r="I56" s="170"/>
      <c r="J56" s="170"/>
      <c r="K56" s="179"/>
      <c r="L56" s="179"/>
      <c r="M56" s="177"/>
      <c r="N56" s="174"/>
    </row>
    <row r="57" spans="1:13" s="174" customFormat="1" ht="24" customHeight="1">
      <c r="A57" s="157"/>
      <c r="B57" s="145" t="s">
        <v>79</v>
      </c>
      <c r="C57" s="46">
        <v>42309</v>
      </c>
      <c r="D57" s="46">
        <v>42339</v>
      </c>
      <c r="E57" s="145" t="s">
        <v>108</v>
      </c>
      <c r="F57" s="146">
        <v>42675</v>
      </c>
      <c r="G57" s="146">
        <v>42705</v>
      </c>
      <c r="H57" s="148" t="s">
        <v>2</v>
      </c>
      <c r="I57" s="148" t="s">
        <v>34</v>
      </c>
      <c r="J57" s="180"/>
      <c r="K57" s="179"/>
      <c r="L57" s="179"/>
      <c r="M57" s="177"/>
    </row>
    <row r="58" spans="1:14" ht="12.75" customHeight="1">
      <c r="A58" s="158" t="s">
        <v>13</v>
      </c>
      <c r="B58" s="150">
        <v>78756.32171563999</v>
      </c>
      <c r="C58" s="14">
        <v>95831.98906576</v>
      </c>
      <c r="D58" s="14">
        <v>93953.51624837</v>
      </c>
      <c r="E58" s="150">
        <v>93953.51624837</v>
      </c>
      <c r="F58" s="150">
        <v>92228.73350125</v>
      </c>
      <c r="G58" s="150">
        <v>93498.99718681</v>
      </c>
      <c r="H58" s="184">
        <f>G58/F58-1</f>
        <v>0.01377297114833298</v>
      </c>
      <c r="I58" s="184">
        <f>G58/E58-1</f>
        <v>-0.004837701447580334</v>
      </c>
      <c r="J58" s="181"/>
      <c r="K58" s="174"/>
      <c r="L58" s="174"/>
      <c r="M58" s="177"/>
      <c r="N58" s="174"/>
    </row>
    <row r="59" spans="1:14" ht="12.75" customHeight="1">
      <c r="A59" s="183" t="s">
        <v>39</v>
      </c>
      <c r="B59" s="159">
        <v>53137.92552443</v>
      </c>
      <c r="C59" s="208">
        <v>66401.3996587</v>
      </c>
      <c r="D59" s="208">
        <v>65526.569945979994</v>
      </c>
      <c r="E59" s="159">
        <v>65526.569945979994</v>
      </c>
      <c r="F59" s="159">
        <v>61987.07165768</v>
      </c>
      <c r="G59" s="159">
        <v>62965.85700413</v>
      </c>
      <c r="H59" s="160">
        <f aca="true" t="shared" si="11" ref="H59:H69">G59/F59-1</f>
        <v>0.01579015301537856</v>
      </c>
      <c r="I59" s="160">
        <f aca="true" t="shared" si="12" ref="I59:I69">G59/E59-1</f>
        <v>-0.03907900175396095</v>
      </c>
      <c r="J59" s="181"/>
      <c r="M59" s="177"/>
      <c r="N59" s="174"/>
    </row>
    <row r="60" spans="1:14" ht="12.75" customHeight="1">
      <c r="A60" s="183" t="s">
        <v>40</v>
      </c>
      <c r="B60" s="159">
        <v>25106.657938070002</v>
      </c>
      <c r="C60" s="208">
        <v>28078.12788937</v>
      </c>
      <c r="D60" s="208">
        <v>27523.470896839997</v>
      </c>
      <c r="E60" s="159">
        <v>27523.470896839997</v>
      </c>
      <c r="F60" s="159">
        <v>29483.620249589996</v>
      </c>
      <c r="G60" s="159">
        <v>29729.21311045</v>
      </c>
      <c r="H60" s="160">
        <f t="shared" si="11"/>
        <v>0.008329806814121543</v>
      </c>
      <c r="I60" s="160">
        <f t="shared" si="12"/>
        <v>0.08014040895776864</v>
      </c>
      <c r="J60" s="181"/>
      <c r="M60" s="177"/>
      <c r="N60" s="174"/>
    </row>
    <row r="61" spans="1:14" ht="12.75" customHeight="1">
      <c r="A61" s="183" t="s">
        <v>41</v>
      </c>
      <c r="B61" s="159">
        <v>511.7382531399999</v>
      </c>
      <c r="C61" s="208">
        <v>1352.46151769</v>
      </c>
      <c r="D61" s="208">
        <v>903.47540555</v>
      </c>
      <c r="E61" s="159">
        <v>903.47540555</v>
      </c>
      <c r="F61" s="159">
        <v>758.04159398</v>
      </c>
      <c r="G61" s="159">
        <v>803.92707223</v>
      </c>
      <c r="H61" s="160">
        <f t="shared" si="11"/>
        <v>0.06053161015754327</v>
      </c>
      <c r="I61" s="160">
        <f t="shared" si="12"/>
        <v>-0.11018377778573718</v>
      </c>
      <c r="J61" s="181"/>
      <c r="M61" s="177"/>
      <c r="N61" s="174"/>
    </row>
    <row r="62" spans="1:14" ht="12.75" customHeight="1">
      <c r="A62" s="172" t="s">
        <v>42</v>
      </c>
      <c r="B62" s="150">
        <v>33363.15788411</v>
      </c>
      <c r="C62" s="14">
        <v>41893.21909511</v>
      </c>
      <c r="D62" s="14">
        <v>42215.26383393</v>
      </c>
      <c r="E62" s="150">
        <v>42215.26383393</v>
      </c>
      <c r="F62" s="150">
        <v>51581.53538436</v>
      </c>
      <c r="G62" s="150">
        <v>51874.99897488</v>
      </c>
      <c r="H62" s="184">
        <f t="shared" si="11"/>
        <v>0.0056893147583385595</v>
      </c>
      <c r="I62" s="184">
        <f t="shared" si="12"/>
        <v>0.22882091129289828</v>
      </c>
      <c r="J62" s="181"/>
      <c r="M62" s="177"/>
      <c r="N62" s="174"/>
    </row>
    <row r="63" spans="1:14" ht="12.75" customHeight="1">
      <c r="A63" s="183" t="s">
        <v>39</v>
      </c>
      <c r="B63" s="159">
        <v>21916.231668760007</v>
      </c>
      <c r="C63" s="208">
        <v>29968.88374996</v>
      </c>
      <c r="D63" s="208">
        <v>30202.87464953</v>
      </c>
      <c r="E63" s="159">
        <v>30202.87464953</v>
      </c>
      <c r="F63" s="159">
        <v>31912.76576099</v>
      </c>
      <c r="G63" s="159">
        <v>31972.481218379995</v>
      </c>
      <c r="H63" s="160">
        <f t="shared" si="11"/>
        <v>0.001871209090344328</v>
      </c>
      <c r="I63" s="160">
        <f t="shared" si="12"/>
        <v>0.05859066692771031</v>
      </c>
      <c r="J63" s="181"/>
      <c r="K63" s="166"/>
      <c r="L63" s="166"/>
      <c r="M63" s="177"/>
      <c r="N63" s="174"/>
    </row>
    <row r="64" spans="1:14" ht="12.75" customHeight="1">
      <c r="A64" s="183" t="s">
        <v>40</v>
      </c>
      <c r="B64" s="159">
        <v>11289.14837355</v>
      </c>
      <c r="C64" s="208">
        <v>11756.016529999999</v>
      </c>
      <c r="D64" s="208">
        <v>11847.759267790001</v>
      </c>
      <c r="E64" s="159">
        <v>11847.759267790001</v>
      </c>
      <c r="F64" s="159">
        <v>19636.72595981</v>
      </c>
      <c r="G64" s="159">
        <v>19849.56790216</v>
      </c>
      <c r="H64" s="160">
        <f t="shared" si="11"/>
        <v>0.01083897299303449</v>
      </c>
      <c r="I64" s="160">
        <f t="shared" si="12"/>
        <v>0.6753858222055689</v>
      </c>
      <c r="J64" s="181"/>
      <c r="K64" s="166"/>
      <c r="L64" s="166"/>
      <c r="M64" s="177"/>
      <c r="N64" s="174"/>
    </row>
    <row r="65" spans="1:13" ht="12.75" customHeight="1">
      <c r="A65" s="183" t="s">
        <v>41</v>
      </c>
      <c r="B65" s="159">
        <v>157.7778418</v>
      </c>
      <c r="C65" s="208">
        <v>168.31881515</v>
      </c>
      <c r="D65" s="208">
        <v>164.62991660999998</v>
      </c>
      <c r="E65" s="159">
        <v>164.62991660999998</v>
      </c>
      <c r="F65" s="159">
        <v>32.04366356</v>
      </c>
      <c r="G65" s="159">
        <v>52.94985433999999</v>
      </c>
      <c r="H65" s="160">
        <f t="shared" si="11"/>
        <v>0.6524282325226107</v>
      </c>
      <c r="I65" s="160">
        <f t="shared" si="12"/>
        <v>-0.6783703993154808</v>
      </c>
      <c r="J65" s="181"/>
      <c r="K65" s="182"/>
      <c r="M65" s="177"/>
    </row>
    <row r="66" spans="1:13" ht="12.75" customHeight="1">
      <c r="A66" s="172" t="s">
        <v>43</v>
      </c>
      <c r="B66" s="150">
        <v>45393.16383152999</v>
      </c>
      <c r="C66" s="14">
        <f aca="true" t="shared" si="13" ref="C66:D69">+C58-C62</f>
        <v>53938.769970650006</v>
      </c>
      <c r="D66" s="14">
        <f t="shared" si="13"/>
        <v>51738.252414439994</v>
      </c>
      <c r="E66" s="150">
        <v>51738.252414439994</v>
      </c>
      <c r="F66" s="150">
        <v>40647.198116889995</v>
      </c>
      <c r="G66" s="150">
        <v>41623.99821193</v>
      </c>
      <c r="H66" s="184">
        <f t="shared" si="11"/>
        <v>0.024031179030618466</v>
      </c>
      <c r="I66" s="184">
        <f t="shared" si="12"/>
        <v>-0.1954889029009248</v>
      </c>
      <c r="J66" s="181"/>
      <c r="K66" s="166"/>
      <c r="L66" s="166"/>
      <c r="M66" s="177"/>
    </row>
    <row r="67" spans="1:15" ht="12.75" customHeight="1">
      <c r="A67" s="183" t="s">
        <v>39</v>
      </c>
      <c r="B67" s="159">
        <v>31221.693855669993</v>
      </c>
      <c r="C67" s="208">
        <f t="shared" si="13"/>
        <v>36432.515908739995</v>
      </c>
      <c r="D67" s="208">
        <f t="shared" si="13"/>
        <v>35323.695296449994</v>
      </c>
      <c r="E67" s="159">
        <v>35323.695296449994</v>
      </c>
      <c r="F67" s="159">
        <v>30074.305896689995</v>
      </c>
      <c r="G67" s="159">
        <v>30993.375785750002</v>
      </c>
      <c r="H67" s="160">
        <f t="shared" si="11"/>
        <v>0.03055997010262379</v>
      </c>
      <c r="I67" s="160">
        <f t="shared" si="12"/>
        <v>-0.12258965191377313</v>
      </c>
      <c r="J67" s="181"/>
      <c r="K67" s="166"/>
      <c r="L67" s="166"/>
      <c r="M67" s="177"/>
      <c r="N67" s="166"/>
      <c r="O67" s="166"/>
    </row>
    <row r="68" spans="1:15" ht="12.75" customHeight="1">
      <c r="A68" s="183" t="s">
        <v>40</v>
      </c>
      <c r="B68" s="159">
        <v>13817.509564520002</v>
      </c>
      <c r="C68" s="208">
        <f t="shared" si="13"/>
        <v>16322.111359370001</v>
      </c>
      <c r="D68" s="208">
        <f t="shared" si="13"/>
        <v>15675.711629049996</v>
      </c>
      <c r="E68" s="159">
        <v>15675.711629049996</v>
      </c>
      <c r="F68" s="159">
        <v>9846.894289779997</v>
      </c>
      <c r="G68" s="159">
        <v>9879.64520829</v>
      </c>
      <c r="H68" s="160">
        <f t="shared" si="11"/>
        <v>0.0033260150404981204</v>
      </c>
      <c r="I68" s="160">
        <f t="shared" si="12"/>
        <v>-0.3697482167264937</v>
      </c>
      <c r="J68" s="181"/>
      <c r="K68" s="166"/>
      <c r="L68" s="166"/>
      <c r="M68" s="177"/>
      <c r="N68" s="166"/>
      <c r="O68" s="166"/>
    </row>
    <row r="69" spans="1:15" ht="12.75" customHeight="1">
      <c r="A69" s="183" t="s">
        <v>41</v>
      </c>
      <c r="B69" s="159">
        <v>353.96041133999995</v>
      </c>
      <c r="C69" s="208">
        <f t="shared" si="13"/>
        <v>1184.1427025399998</v>
      </c>
      <c r="D69" s="208">
        <f t="shared" si="13"/>
        <v>738.84548894</v>
      </c>
      <c r="E69" s="159">
        <v>738.84548894</v>
      </c>
      <c r="F69" s="159">
        <v>725.99793042</v>
      </c>
      <c r="G69" s="159">
        <v>750.97721789</v>
      </c>
      <c r="H69" s="160">
        <f t="shared" si="11"/>
        <v>0.03440683013455592</v>
      </c>
      <c r="I69" s="160">
        <f t="shared" si="12"/>
        <v>0.016419845734464866</v>
      </c>
      <c r="J69" s="181"/>
      <c r="K69" s="166"/>
      <c r="L69" s="166"/>
      <c r="M69" s="177"/>
      <c r="N69" s="166"/>
      <c r="O69" s="166"/>
    </row>
    <row r="71" spans="2:6" ht="12.75">
      <c r="B71" s="166"/>
      <c r="C71" s="166"/>
      <c r="D71" s="166"/>
      <c r="E71" s="166"/>
      <c r="F71" s="166"/>
    </row>
    <row r="72" spans="2:6" ht="12.75">
      <c r="B72" s="166"/>
      <c r="C72" s="166"/>
      <c r="D72" s="166"/>
      <c r="E72" s="166"/>
      <c r="F72" s="166"/>
    </row>
    <row r="73" spans="2:6" ht="12.75">
      <c r="B73" s="166"/>
      <c r="C73" s="166"/>
      <c r="D73" s="166"/>
      <c r="E73" s="166"/>
      <c r="F73" s="166"/>
    </row>
    <row r="74" spans="2:6" ht="12.75">
      <c r="B74" s="166"/>
      <c r="C74" s="166"/>
      <c r="D74" s="166"/>
      <c r="E74" s="166"/>
      <c r="F74" s="166"/>
    </row>
  </sheetData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nnemaltseva</cp:lastModifiedBy>
  <cp:lastPrinted>2015-06-09T02:49:37Z</cp:lastPrinted>
  <dcterms:created xsi:type="dcterms:W3CDTF">2008-11-05T07:26:31Z</dcterms:created>
  <dcterms:modified xsi:type="dcterms:W3CDTF">2017-01-13T06:22:53Z</dcterms:modified>
  <cp:category/>
  <cp:version/>
  <cp:contentType/>
  <cp:contentStatus/>
</cp:coreProperties>
</file>