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9570" windowHeight="1027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<sst xmlns="http://schemas.openxmlformats.org/spreadsheetml/2006/main" count="735" uniqueCount="120">
  <si>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</si>
  <si>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</si>
  <si>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</si>
  <si>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</si>
  <si>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</si>
  <si>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</si>
  <si>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</si>
  <si>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</si>
  <si>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</si>
  <si>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</si>
  <si>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</si>
  <si>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</si>
  <si>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</si>
  <si>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</si>
  <si>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</si>
  <si>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</si>
  <si>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</si>
  <si>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</si>
  <si>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</si>
  <si>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</si>
  <si>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</si>
  <si>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</si>
  <si>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</si>
  <si>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</si>
  <si>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</si>
  <si>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</si>
  <si>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</si>
  <si>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</si>
  <si>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</si>
  <si>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</si>
  <si>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</si>
  <si>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</si>
  <si>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</si>
  <si>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</si>
  <si>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</si>
  <si>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</si>
  <si>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</si>
  <si>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</si>
  <si>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</si>
  <si>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</si>
  <si>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</si>
  <si>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</si>
  <si>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</si>
  <si>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</si>
  <si>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</si>
  <si>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</si>
  <si>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</si>
  <si>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</si>
  <si>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</si>
  <si>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</si>
  <si>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</si>
  <si>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</si>
  <si>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</si>
  <si>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</si>
  <si>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</si>
  <si>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</si>
  <si>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</si>
  <si>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</si>
  <si>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</si>
  <si>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</si>
  <si>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</si>
  <si>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</si>
  <si>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</si>
  <si>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</si>
  <si>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</si>
  <si>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</si>
  <si>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</si>
  <si>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</si>
  <si>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</si>
  <si>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</si>
  <si>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</si>
  <si>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</si>
  <si>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</si>
  <si>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</si>
  <si>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</si>
  <si>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</si>
  <si>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</si>
  <si>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</si>
  <si>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</si>
  <si>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</si>
  <si>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</si>
  <si>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</si>
  <si>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</si>
  <si>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</si>
  <si>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</si>
  <si>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</si>
  <si>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</si>
  <si>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</si>
  <si>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</si>
  <si>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</si>
  <si>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</si>
  <si>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</si>
  <si>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</si>
  <si>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</si>
  <si>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</si>
  <si>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</si>
  <si>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</si>
  <si>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</si>
  <si>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</si>
  <si>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</si>
  <si>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</si>
  <si>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</si>
  <si>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</si>
  <si>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</si>
  <si>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</si>
  <si>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</si>
  <si>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</si>
  <si>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</si>
  <si>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</si>
  <si>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</si>
  <si>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</si>
  <si>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</si>
  <si>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</si>
  <si>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</si>
  <si>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</si>
  <si>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</si>
  <si>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</si>
  <si>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Июнь 2015</t>
  </si>
  <si>
    <t>янв.-июн. 14</t>
  </si>
  <si>
    <t>янв.-июн.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</si>
</sst>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834670"/>
        <c:axId val="5278601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834670"/>
        <c:axId val="52786015"/>
      </c:lineChart>
      <c:catAx>
        <c:axId val="78346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86015"/>
        <c:crosses val="autoZero"/>
        <c:auto val="1"/>
        <c:lblOffset val="100"/>
        <c:tickLblSkip val="1"/>
        <c:noMultiLvlLbl val="0"/>
      </c:catAx>
      <c:valAx>
        <c:axId val="5278601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346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742968"/>
        <c:axId val="1537304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742968"/>
        <c:axId val="15373049"/>
      </c:lineChart>
      <c:catAx>
        <c:axId val="167429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73049"/>
        <c:crosses val="autoZero"/>
        <c:auto val="1"/>
        <c:lblOffset val="100"/>
        <c:tickLblSkip val="1"/>
        <c:noMultiLvlLbl val="0"/>
      </c:catAx>
      <c:valAx>
        <c:axId val="1537304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429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315234"/>
        <c:axId val="518277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315234"/>
        <c:axId val="5182771"/>
      </c:lineChart>
      <c:catAx>
        <c:axId val="263152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2771"/>
        <c:crosses val="autoZero"/>
        <c:auto val="1"/>
        <c:lblOffset val="100"/>
        <c:tickLblSkip val="1"/>
        <c:noMultiLvlLbl val="0"/>
      </c:catAx>
      <c:valAx>
        <c:axId val="51827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152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1167020"/>
        <c:axId val="55194637"/>
      </c:lineChart>
      <c:catAx>
        <c:axId val="111670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4637"/>
        <c:crosses val="autoZero"/>
        <c:auto val="0"/>
        <c:lblOffset val="100"/>
        <c:tickLblSkip val="1"/>
        <c:noMultiLvlLbl val="0"/>
      </c:catAx>
      <c:valAx>
        <c:axId val="551946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670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387606"/>
        <c:axId val="3773479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22560"/>
        <c:axId val="14307233"/>
      </c:lineChart>
      <c:catAx>
        <c:axId val="483876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34791"/>
        <c:crosses val="autoZero"/>
        <c:auto val="0"/>
        <c:lblOffset val="100"/>
        <c:tickLblSkip val="5"/>
        <c:noMultiLvlLbl val="0"/>
      </c:catAx>
      <c:valAx>
        <c:axId val="3773479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7606"/>
        <c:crossesAt val="1"/>
        <c:crossBetween val="between"/>
        <c:dispUnits/>
        <c:majorUnit val="2000"/>
        <c:minorUnit val="100"/>
      </c:valAx>
      <c:catAx>
        <c:axId val="3622560"/>
        <c:scaling>
          <c:orientation val="minMax"/>
        </c:scaling>
        <c:axPos val="b"/>
        <c:delete val="1"/>
        <c:majorTickMark val="out"/>
        <c:minorTickMark val="none"/>
        <c:tickLblPos val="none"/>
        <c:crossAx val="14307233"/>
        <c:crossesAt val="39"/>
        <c:auto val="0"/>
        <c:lblOffset val="100"/>
        <c:tickLblSkip val="1"/>
        <c:noMultiLvlLbl val="0"/>
      </c:catAx>
      <c:valAx>
        <c:axId val="1430723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256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9725642"/>
        <c:axId val="2548540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9725642"/>
        <c:axId val="2548540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268564"/>
        <c:axId val="25507253"/>
      </c:lineChart>
      <c:catAx>
        <c:axId val="4972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85403"/>
        <c:crosses val="autoZero"/>
        <c:auto val="0"/>
        <c:lblOffset val="100"/>
        <c:tickLblSkip val="1"/>
        <c:noMultiLvlLbl val="0"/>
      </c:catAx>
      <c:valAx>
        <c:axId val="254854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5642"/>
        <c:crossesAt val="1"/>
        <c:crossBetween val="between"/>
        <c:dispUnits/>
        <c:majorUnit val="1"/>
      </c:valAx>
      <c:catAx>
        <c:axId val="38268564"/>
        <c:scaling>
          <c:orientation val="minMax"/>
        </c:scaling>
        <c:axPos val="b"/>
        <c:delete val="1"/>
        <c:majorTickMark val="out"/>
        <c:minorTickMark val="none"/>
        <c:tickLblPos val="none"/>
        <c:crossAx val="25507253"/>
        <c:crosses val="autoZero"/>
        <c:auto val="0"/>
        <c:lblOffset val="100"/>
        <c:tickLblSkip val="1"/>
        <c:noMultiLvlLbl val="0"/>
      </c:catAx>
      <c:valAx>
        <c:axId val="255072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856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164414"/>
        <c:axId val="6223710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164414"/>
        <c:axId val="62237103"/>
      </c:lineChart>
      <c:catAx>
        <c:axId val="391644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37103"/>
        <c:crosses val="autoZero"/>
        <c:auto val="1"/>
        <c:lblOffset val="100"/>
        <c:tickLblSkip val="1"/>
        <c:noMultiLvlLbl val="0"/>
      </c:catAx>
      <c:valAx>
        <c:axId val="6223710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644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7" t="s">
        <v>18</v>
      </c>
      <c r="B1" s="167"/>
      <c r="C1" s="167"/>
      <c r="D1" s="167"/>
      <c r="E1" s="167"/>
      <c r="F1" s="167"/>
      <c r="G1" s="167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68" t="s">
        <v>117</v>
      </c>
      <c r="B2" s="168"/>
      <c r="C2" s="168"/>
      <c r="D2" s="168"/>
      <c r="E2" s="168"/>
      <c r="F2" s="168"/>
      <c r="G2" s="168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137"/>
      <c r="K6" s="137"/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/>
      <c r="K7" s="138"/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/>
      <c r="K8" s="139"/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/>
      <c r="K9" s="139"/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/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/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40"/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40"/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41760</v>
      </c>
      <c r="D17" s="54">
        <v>41791</v>
      </c>
      <c r="E17" s="54" t="s">
        <v>108</v>
      </c>
      <c r="F17" s="54">
        <v>42125</v>
      </c>
      <c r="G17" s="54">
        <v>42156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64415.394700000004</v>
      </c>
      <c r="D18" s="70">
        <v>65614.1053</v>
      </c>
      <c r="E18" s="70">
        <v>57074.5912</v>
      </c>
      <c r="F18" s="70">
        <v>54398.4704</v>
      </c>
      <c r="G18" s="70">
        <v>55939.8544</v>
      </c>
      <c r="H18" s="72">
        <f>G18-F18</f>
        <v>1541.3839999999982</v>
      </c>
      <c r="I18" s="72">
        <f>G18-E18</f>
        <v>-1134.736800000006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70334.7847</v>
      </c>
      <c r="D19" s="70">
        <v>71911.8841</v>
      </c>
      <c r="E19" s="70">
        <v>64471.911799999994</v>
      </c>
      <c r="F19" s="70">
        <v>61980.6853</v>
      </c>
      <c r="G19" s="70">
        <v>65062.619</v>
      </c>
      <c r="H19" s="72">
        <f>G19-F19</f>
        <v>3081.9337000000014</v>
      </c>
      <c r="I19" s="72">
        <f>G19-E19</f>
        <v>590.7072000000044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122941.95181391001</v>
      </c>
      <c r="D20" s="70">
        <v>125208.98474605</v>
      </c>
      <c r="E20" s="70">
        <v>124544.35376750001</v>
      </c>
      <c r="F20" s="70">
        <v>121104.91399882999</v>
      </c>
      <c r="G20" s="70">
        <v>125777.11240766999</v>
      </c>
      <c r="H20" s="72">
        <f>G20-F20</f>
        <v>4672.198408840006</v>
      </c>
      <c r="I20" s="72">
        <f>G20-E20</f>
        <v>1232.758640169981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31.892834817340347</v>
      </c>
      <c r="D21" s="92">
        <v>32.02383386487047</v>
      </c>
      <c r="E21" s="92">
        <v>30.9202192521429</v>
      </c>
      <c r="F21" s="92">
        <v>29.593286131471107</v>
      </c>
      <c r="G21" s="92">
        <v>29.42050477701707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41760</v>
      </c>
      <c r="D27" s="54">
        <v>41791</v>
      </c>
      <c r="E27" s="54" t="s">
        <v>108</v>
      </c>
      <c r="F27" s="54">
        <v>42125</v>
      </c>
      <c r="G27" s="54">
        <v>42156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2179.96669247695</v>
      </c>
      <c r="D28" s="165">
        <v>2182.45949188021</v>
      </c>
      <c r="E28" s="165">
        <v>1957.55597687923</v>
      </c>
      <c r="F28" s="165">
        <v>1885.86266199</v>
      </c>
      <c r="G28" s="165">
        <v>1959.6914561</v>
      </c>
      <c r="H28" s="72">
        <f>G28-F28</f>
        <v>73.82879410999999</v>
      </c>
      <c r="I28" s="72">
        <f>G28-E28</f>
        <v>2.135479220770094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41760</v>
      </c>
      <c r="D32" s="54">
        <v>41791</v>
      </c>
      <c r="E32" s="54" t="s">
        <v>108</v>
      </c>
      <c r="F32" s="54">
        <v>42125</v>
      </c>
      <c r="G32" s="54">
        <v>42156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52.0806</v>
      </c>
      <c r="D33" s="97">
        <v>52.0649</v>
      </c>
      <c r="E33" s="97">
        <v>58.8865</v>
      </c>
      <c r="F33" s="99">
        <v>58.147222222222226</v>
      </c>
      <c r="G33" s="99">
        <v>62.078776</v>
      </c>
      <c r="H33" s="72">
        <f>G33-F33</f>
        <v>3.931553777777772</v>
      </c>
      <c r="I33" s="72">
        <f>G33-E33</f>
        <v>3.1922759999999997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52.08064516129032</v>
      </c>
      <c r="D34" s="97">
        <v>52.0882</v>
      </c>
      <c r="E34" s="97">
        <v>58.8956</v>
      </c>
      <c r="F34" s="97">
        <v>58.147222222222226</v>
      </c>
      <c r="G34" s="97">
        <v>62.142168674698794</v>
      </c>
      <c r="H34" s="72">
        <f>G34-F34</f>
        <v>3.9949464524765688</v>
      </c>
      <c r="I34" s="72">
        <f>G34-E34</f>
        <v>3.2465686746987927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1.363</v>
      </c>
      <c r="D35" s="97">
        <v>1.3691</v>
      </c>
      <c r="E35" s="97">
        <v>1.2097</v>
      </c>
      <c r="F35" s="97">
        <v>1.0987</v>
      </c>
      <c r="G35" s="97">
        <v>1.1135</v>
      </c>
      <c r="H35" s="72">
        <f>G35-F35</f>
        <v>0.014799999999999924</v>
      </c>
      <c r="I35" s="72">
        <f>G35-E35</f>
        <v>-0.09620000000000006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52.064701796785414</v>
      </c>
      <c r="D37" s="97">
        <v>51.9816</v>
      </c>
      <c r="E37" s="97">
        <v>59.2205</v>
      </c>
      <c r="F37" s="97">
        <v>58.2949</v>
      </c>
      <c r="G37" s="97">
        <v>62.1215</v>
      </c>
      <c r="H37" s="72">
        <f>G37-F37</f>
        <v>3.826599999999999</v>
      </c>
      <c r="I37" s="72">
        <f>G37-E37</f>
        <v>2.9009999999999962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71.30368151069051</v>
      </c>
      <c r="D38" s="97">
        <v>71.1202</v>
      </c>
      <c r="E38" s="97">
        <v>71.5211</v>
      </c>
      <c r="F38" s="97">
        <v>64</v>
      </c>
      <c r="G38" s="97">
        <v>69.128</v>
      </c>
      <c r="H38" s="72">
        <f>G38-F38</f>
        <v>5.128</v>
      </c>
      <c r="I38" s="72">
        <f>G38-E38</f>
        <v>-2.393100000000004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1.5016150062275753</v>
      </c>
      <c r="D39" s="97">
        <v>1.5405</v>
      </c>
      <c r="E39" s="97">
        <v>1.0176</v>
      </c>
      <c r="F39" s="97">
        <v>1.1245</v>
      </c>
      <c r="G39" s="97">
        <v>1.1189</v>
      </c>
      <c r="H39" s="72">
        <f>G39-F39</f>
        <v>-0.005600000000000049</v>
      </c>
      <c r="I39" s="72">
        <f>G39-E39</f>
        <v>0.10129999999999995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0.2828670234410353</v>
      </c>
      <c r="D40" s="97">
        <v>0.2829</v>
      </c>
      <c r="E40" s="97">
        <v>0.3198</v>
      </c>
      <c r="F40" s="97">
        <v>0.3131</v>
      </c>
      <c r="G40" s="97">
        <v>0.3325</v>
      </c>
      <c r="H40" s="72">
        <f>G40-F40</f>
        <v>0.01940000000000003</v>
      </c>
      <c r="I40" s="72">
        <f>G40-E40</f>
        <v>0.012700000000000045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51" sqref="J5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f>B6+B7</f>
        <v>557.1744640000001</v>
      </c>
      <c r="C4" s="163">
        <v>235.708508</v>
      </c>
      <c r="D4" s="163">
        <v>219.82</v>
      </c>
      <c r="E4" s="163">
        <f>E6+E7</f>
        <v>27.25</v>
      </c>
      <c r="F4" s="163">
        <f>F6+F7</f>
        <v>18.2</v>
      </c>
      <c r="G4" s="72">
        <f>F4-E4</f>
        <v>-9.05</v>
      </c>
      <c r="H4" s="72">
        <f>D4-C4</f>
        <v>-15.888508000000002</v>
      </c>
      <c r="I4" s="71"/>
      <c r="K4" s="126"/>
      <c r="L4" s="126"/>
    </row>
    <row r="5" spans="1:12" ht="13.5" customHeight="1">
      <c r="A5" s="46" t="s">
        <v>103</v>
      </c>
      <c r="B5" s="69">
        <f>B6-B7</f>
        <v>-516.274464</v>
      </c>
      <c r="C5" s="69">
        <v>-194.80850800000002</v>
      </c>
      <c r="D5" s="69">
        <v>-138.32</v>
      </c>
      <c r="E5" s="69">
        <f>E6-E7</f>
        <v>27.25</v>
      </c>
      <c r="F5" s="69">
        <f>F6-F7</f>
        <v>-18.2</v>
      </c>
      <c r="G5" s="72">
        <f>F5-E5</f>
        <v>-45.45</v>
      </c>
      <c r="H5" s="72">
        <f>D5-C5</f>
        <v>56.488508000000024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40.75</v>
      </c>
      <c r="E6" s="70">
        <v>27.25</v>
      </c>
      <c r="F6" s="70">
        <v>0</v>
      </c>
      <c r="G6" s="72">
        <f>F6-E6</f>
        <v>-27.25</v>
      </c>
      <c r="H6" s="72">
        <f>D6-C6</f>
        <v>20.3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215.258508</v>
      </c>
      <c r="D7" s="70">
        <v>179.07</v>
      </c>
      <c r="E7" s="70">
        <v>0</v>
      </c>
      <c r="F7" s="70">
        <v>18.2</v>
      </c>
      <c r="G7" s="72">
        <f>F7-E7</f>
        <v>18.2</v>
      </c>
      <c r="H7" s="72">
        <f>D7-C7</f>
        <v>-36.18850800000001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/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42125</v>
      </c>
      <c r="F12" s="54">
        <v>42156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104250.07586165999</v>
      </c>
      <c r="D13" s="71">
        <f>D18+D19+D20+D21</f>
        <v>143580.22145441</v>
      </c>
      <c r="E13" s="71">
        <f>E19+E20+E21</f>
        <v>16250.44181819</v>
      </c>
      <c r="F13" s="71">
        <f>F19+F20+F21</f>
        <v>27446.918181819998</v>
      </c>
      <c r="G13" s="72">
        <f>F13-E13</f>
        <v>11196.476363629998</v>
      </c>
      <c r="H13" s="72">
        <f>+D13-C13</f>
        <v>39330.14559275001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1560</v>
      </c>
      <c r="D18" s="89">
        <v>93.90354545</v>
      </c>
      <c r="E18" s="89">
        <v>93.90354545</v>
      </c>
      <c r="F18" s="89" t="s">
        <v>1</v>
      </c>
      <c r="G18" s="72">
        <f>-E18</f>
        <v>-93.90354545</v>
      </c>
      <c r="H18" s="72">
        <f>D18-C18</f>
        <v>-1466.09645455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39533.01478166</v>
      </c>
      <c r="D19" s="89">
        <v>18842.06790896</v>
      </c>
      <c r="E19" s="89">
        <v>4176.44181819</v>
      </c>
      <c r="F19" s="89">
        <v>16.81818182</v>
      </c>
      <c r="G19" s="72">
        <f>F19-E19</f>
        <v>-4159.62363637</v>
      </c>
      <c r="H19" s="72">
        <f>+D19-C19</f>
        <v>-20690.9468727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1560</v>
      </c>
      <c r="D20" s="89">
        <v>1325</v>
      </c>
      <c r="E20" s="89">
        <v>400</v>
      </c>
      <c r="F20" s="89">
        <v>225</v>
      </c>
      <c r="G20" s="72">
        <f>F20-E20</f>
        <v>-175</v>
      </c>
      <c r="H20" s="72">
        <f>+D20-C20</f>
        <v>-235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43594</v>
      </c>
      <c r="D21" s="89">
        <v>123319.25</v>
      </c>
      <c r="E21" s="89">
        <v>11674</v>
      </c>
      <c r="F21" s="89">
        <v>27205.1</v>
      </c>
      <c r="G21" s="72">
        <f>F21-E21</f>
        <v>15531.099999999999</v>
      </c>
      <c r="H21" s="72">
        <f>+D21-C21</f>
        <v>79725.25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17581.628060000003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-17581.628060000003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</v>
      </c>
      <c r="D25" s="31">
        <v>9.5</v>
      </c>
      <c r="E25" s="31">
        <v>9.5</v>
      </c>
      <c r="F25" s="31">
        <v>9.5</v>
      </c>
      <c r="G25" s="72">
        <f>F25-E25</f>
        <v>0</v>
      </c>
      <c r="H25" s="72">
        <f>+D25-C25</f>
        <v>3.5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12</v>
      </c>
      <c r="E29" s="31">
        <v>13.813238150091594</v>
      </c>
      <c r="F29" s="31">
        <v>12</v>
      </c>
      <c r="G29" s="72">
        <f>F29-E29</f>
        <v>-1.8132381500915944</v>
      </c>
      <c r="H29" s="72">
        <f>+D29-C29</f>
        <v>3</v>
      </c>
      <c r="I29" s="146"/>
      <c r="J29" s="129"/>
    </row>
    <row r="30" spans="1:10" ht="11.25">
      <c r="A30" s="103" t="s">
        <v>95</v>
      </c>
      <c r="B30" s="31">
        <v>10.27573458502427</v>
      </c>
      <c r="C30" s="31">
        <v>9.1</v>
      </c>
      <c r="D30" s="31">
        <v>11.05</v>
      </c>
      <c r="E30" s="31">
        <v>11.0025</v>
      </c>
      <c r="F30" s="31">
        <v>9.5</v>
      </c>
      <c r="G30" s="72">
        <f>F30-E30</f>
        <v>-1.5024999999999995</v>
      </c>
      <c r="H30" s="72">
        <f>+D30-C30</f>
        <v>1.950000000000001</v>
      </c>
      <c r="I30" s="146"/>
      <c r="J30" s="9"/>
    </row>
    <row r="31" spans="1:10" ht="11.25">
      <c r="A31" s="103" t="s">
        <v>99</v>
      </c>
      <c r="B31" s="31">
        <v>2.0076398266359448</v>
      </c>
      <c r="C31" s="31">
        <v>1.38</v>
      </c>
      <c r="D31" s="31">
        <v>4.500683125267337</v>
      </c>
      <c r="E31" s="31">
        <v>4.395922562960425</v>
      </c>
      <c r="F31" s="31">
        <v>3</v>
      </c>
      <c r="G31" s="72">
        <f>F31-E31</f>
        <v>-1.3959225629604246</v>
      </c>
      <c r="H31" s="72">
        <f>+D31-C31</f>
        <v>3.1206831252673375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42125</v>
      </c>
      <c r="F37" s="54">
        <v>42156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71000</v>
      </c>
      <c r="D38" s="112">
        <v>68000</v>
      </c>
      <c r="E38" s="112">
        <v>9500</v>
      </c>
      <c r="F38" s="112">
        <v>10000</v>
      </c>
      <c r="G38" s="72">
        <f>F38-E38</f>
        <v>500</v>
      </c>
      <c r="H38" s="72">
        <f>D38-C38</f>
        <v>-3000</v>
      </c>
    </row>
    <row r="39" spans="1:8" ht="12.75" customHeight="1">
      <c r="A39" s="50" t="s">
        <v>30</v>
      </c>
      <c r="B39" s="109">
        <v>125200</v>
      </c>
      <c r="C39" s="109">
        <v>58700</v>
      </c>
      <c r="D39" s="109">
        <v>68000</v>
      </c>
      <c r="E39" s="112">
        <v>9500</v>
      </c>
      <c r="F39" s="112">
        <v>10000</v>
      </c>
      <c r="G39" s="72">
        <f>F39-E39</f>
        <v>500</v>
      </c>
      <c r="H39" s="72">
        <f>D39-C39</f>
        <v>9300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58147.26</v>
      </c>
      <c r="D44" s="112">
        <v>28416.45</v>
      </c>
      <c r="E44" s="112">
        <v>2631.1</v>
      </c>
      <c r="F44" s="112">
        <v>4096.29</v>
      </c>
      <c r="G44" s="72">
        <f>F44-E44</f>
        <v>1465.19</v>
      </c>
      <c r="H44" s="72">
        <f>D44-C44</f>
        <v>-29730.81</v>
      </c>
      <c r="J44" s="87"/>
    </row>
    <row r="45" spans="1:10" ht="12.75" customHeight="1">
      <c r="A45" s="50" t="s">
        <v>30</v>
      </c>
      <c r="B45" s="109">
        <v>69340.85</v>
      </c>
      <c r="C45" s="109">
        <v>45714.91</v>
      </c>
      <c r="D45" s="109">
        <v>28416.45</v>
      </c>
      <c r="E45" s="109">
        <v>2631.1</v>
      </c>
      <c r="F45" s="109">
        <v>4096.29</v>
      </c>
      <c r="G45" s="72">
        <f>F45-E45</f>
        <v>1465.19</v>
      </c>
      <c r="H45" s="72">
        <f>D45-C45</f>
        <v>-17298.460000000003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55713.53</v>
      </c>
      <c r="D50" s="112">
        <v>28416.45</v>
      </c>
      <c r="E50" s="112">
        <v>2631.1</v>
      </c>
      <c r="F50" s="112">
        <v>4096.29</v>
      </c>
      <c r="G50" s="72">
        <f>F50-E50</f>
        <v>1465.19</v>
      </c>
      <c r="H50" s="72">
        <f>D50-C50</f>
        <v>-27297.079999999998</v>
      </c>
      <c r="J50" s="87"/>
    </row>
    <row r="51" spans="1:10" ht="12.75" customHeight="1">
      <c r="A51" s="50" t="s">
        <v>30</v>
      </c>
      <c r="B51" s="109">
        <v>68172.62</v>
      </c>
      <c r="C51" s="109">
        <v>45129.98</v>
      </c>
      <c r="D51" s="109">
        <v>28416.45</v>
      </c>
      <c r="E51" s="109">
        <v>2631.1</v>
      </c>
      <c r="F51" s="109">
        <v>4096.29</v>
      </c>
      <c r="G51" s="72">
        <f>F51-E51</f>
        <v>1465.19</v>
      </c>
      <c r="H51" s="72">
        <f>D51-C51</f>
        <v>-16713.530000000002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/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/>
      <c r="G53" s="109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5.19</v>
      </c>
      <c r="D56" s="112">
        <v>10.65</v>
      </c>
      <c r="E56" s="112">
        <v>10.75486330239284</v>
      </c>
      <c r="F56" s="112">
        <v>9.5</v>
      </c>
      <c r="G56" s="72">
        <f>F56-E56</f>
        <v>-1.25486330239284</v>
      </c>
      <c r="H56" s="72">
        <f>D56-C56</f>
        <v>5.46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4.72</v>
      </c>
      <c r="D57" s="112">
        <v>10.65</v>
      </c>
      <c r="E57" s="109">
        <v>10.75486330239284</v>
      </c>
      <c r="F57" s="109">
        <v>9.5</v>
      </c>
      <c r="G57" s="72">
        <f>F57-E57</f>
        <v>-1.25486330239284</v>
      </c>
      <c r="H57" s="72">
        <f>D57-C57</f>
        <v>5.930000000000001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f>SUM(C5:C7)</f>
        <v>2632</v>
      </c>
      <c r="D4" s="112">
        <f>SUM(D5:D7)</f>
        <v>3003.4</v>
      </c>
      <c r="E4" s="112">
        <v>370</v>
      </c>
      <c r="F4" s="112">
        <f>SUM(F5:F7)</f>
        <v>490</v>
      </c>
      <c r="G4" s="72">
        <f>F4-E4</f>
        <v>120</v>
      </c>
      <c r="H4" s="72">
        <f>+D4-C4</f>
        <v>371.4000000000001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83</v>
      </c>
      <c r="D5" s="109">
        <v>128</v>
      </c>
      <c r="E5" s="109">
        <v>20</v>
      </c>
      <c r="F5" s="109">
        <v>20</v>
      </c>
      <c r="G5" s="72">
        <f>F5-E5</f>
        <v>0</v>
      </c>
      <c r="H5" s="72">
        <f aca="true" t="shared" si="0" ref="H5:H25">+D5-C5</f>
        <v>45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680</v>
      </c>
      <c r="D6" s="109">
        <v>688</v>
      </c>
      <c r="E6" s="109">
        <v>70</v>
      </c>
      <c r="F6" s="109">
        <v>80</v>
      </c>
      <c r="G6" s="72">
        <f>F6-E6</f>
        <v>10</v>
      </c>
      <c r="H6" s="72">
        <f t="shared" si="0"/>
        <v>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1869</v>
      </c>
      <c r="D7" s="109">
        <v>2187.4</v>
      </c>
      <c r="E7" s="109">
        <v>280</v>
      </c>
      <c r="F7" s="109">
        <v>390</v>
      </c>
      <c r="G7" s="72">
        <f>F7-E7</f>
        <v>110</v>
      </c>
      <c r="H7" s="72">
        <f t="shared" si="0"/>
        <v>318.4000000000001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f>SUM(C11:C13)</f>
        <v>4243.575</v>
      </c>
      <c r="D10" s="112">
        <f>SUM(D11:D13)</f>
        <v>2427.3601</v>
      </c>
      <c r="E10" s="112">
        <v>422.12</v>
      </c>
      <c r="F10" s="112">
        <f>SUM(F11:F13)</f>
        <v>541.61</v>
      </c>
      <c r="G10" s="72">
        <f>F10-E10</f>
        <v>119.49000000000001</v>
      </c>
      <c r="H10" s="72">
        <f t="shared" si="0"/>
        <v>-1816.2149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34</v>
      </c>
      <c r="D11" s="109">
        <v>7.5</v>
      </c>
      <c r="E11" s="109" t="s">
        <v>1</v>
      </c>
      <c r="F11" s="109" t="s">
        <v>1</v>
      </c>
      <c r="G11" s="109" t="s">
        <v>1</v>
      </c>
      <c r="H11" s="72">
        <f t="shared" si="0"/>
        <v>-26.5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865.405</v>
      </c>
      <c r="D12" s="109">
        <v>656.5401</v>
      </c>
      <c r="E12" s="109">
        <v>176.82</v>
      </c>
      <c r="F12" s="109">
        <v>67.2</v>
      </c>
      <c r="G12" s="72">
        <f>F12-E12</f>
        <v>-109.61999999999999</v>
      </c>
      <c r="H12" s="72">
        <f t="shared" si="0"/>
        <v>-208.86489999999992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3344.17</v>
      </c>
      <c r="D13" s="109">
        <v>1763.32</v>
      </c>
      <c r="E13" s="109">
        <v>245.3</v>
      </c>
      <c r="F13" s="109">
        <v>474.41</v>
      </c>
      <c r="G13" s="72">
        <f>F13-E13</f>
        <v>229.11</v>
      </c>
      <c r="H13" s="72">
        <f t="shared" si="0"/>
        <v>-1580.8500000000001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f>SUM(C17:C19)</f>
        <v>1627.21</v>
      </c>
      <c r="D16" s="112">
        <f>SUM(D17:D19)</f>
        <v>1876.46</v>
      </c>
      <c r="E16" s="112">
        <v>300.05</v>
      </c>
      <c r="F16" s="112">
        <v>459.6</v>
      </c>
      <c r="G16" s="72">
        <f>F16-E16</f>
        <v>159.55</v>
      </c>
      <c r="H16" s="72">
        <f t="shared" si="0"/>
        <v>249.25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356.71</v>
      </c>
      <c r="D18" s="109">
        <v>420.3</v>
      </c>
      <c r="E18" s="109">
        <v>141.05</v>
      </c>
      <c r="F18" s="109">
        <v>59.6</v>
      </c>
      <c r="G18" s="72">
        <f>F18-E18</f>
        <v>-81.45000000000002</v>
      </c>
      <c r="H18" s="72">
        <f t="shared" si="0"/>
        <v>63.59000000000003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1263.5</v>
      </c>
      <c r="D19" s="109">
        <v>1452.16</v>
      </c>
      <c r="E19" s="109">
        <v>159</v>
      </c>
      <c r="F19" s="109">
        <v>400</v>
      </c>
      <c r="G19" s="72">
        <f aca="true" t="shared" si="2" ref="G19:G25">F19-E19</f>
        <v>241</v>
      </c>
      <c r="H19" s="72">
        <f t="shared" si="0"/>
        <v>188.66000000000008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8.39</v>
      </c>
      <c r="D22" s="112">
        <v>12.45</v>
      </c>
      <c r="E22" s="112">
        <v>12.72</v>
      </c>
      <c r="F22" s="112">
        <v>13.03</v>
      </c>
      <c r="G22" s="72">
        <f>F22-E22</f>
        <v>0.3099999999999987</v>
      </c>
      <c r="H22" s="72">
        <f t="shared" si="0"/>
        <v>4.059999999999999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7.45</v>
      </c>
      <c r="D24" s="109">
        <v>11.7</v>
      </c>
      <c r="E24" s="109">
        <v>11.9</v>
      </c>
      <c r="F24" s="109">
        <v>11.79</v>
      </c>
      <c r="G24" s="72">
        <f>F24-E24</f>
        <v>-0.11000000000000121</v>
      </c>
      <c r="H24" s="72">
        <f t="shared" si="0"/>
        <v>4.249999999999999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8.82</v>
      </c>
      <c r="D25" s="109">
        <v>12.65</v>
      </c>
      <c r="E25" s="109">
        <v>13.2</v>
      </c>
      <c r="F25" s="109">
        <v>13.21</v>
      </c>
      <c r="G25" s="72">
        <f t="shared" si="2"/>
        <v>0.010000000000001563</v>
      </c>
      <c r="H25" s="72">
        <f t="shared" si="0"/>
        <v>3.83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42125</v>
      </c>
      <c r="F32" s="54">
        <v>42156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f>C34+C36</f>
        <v>2418.7</v>
      </c>
      <c r="D33" s="157">
        <f>D34+D35</f>
        <v>2506.8</v>
      </c>
      <c r="E33" s="157">
        <v>320</v>
      </c>
      <c r="F33" s="157">
        <v>243</v>
      </c>
      <c r="G33" s="158">
        <f>+F33-E33</f>
        <v>-77</v>
      </c>
      <c r="H33" s="158">
        <f>+D33-C33</f>
        <v>88.10000000000036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2068.7</v>
      </c>
      <c r="D34" s="160">
        <v>2256.8</v>
      </c>
      <c r="E34" s="160">
        <v>320</v>
      </c>
      <c r="F34" s="160">
        <v>243</v>
      </c>
      <c r="G34" s="158">
        <f>+F34-E34</f>
        <v>-77</v>
      </c>
      <c r="H34" s="158">
        <f>+D34-C34</f>
        <v>188.10000000000036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250</v>
      </c>
      <c r="E35" s="160" t="s">
        <v>1</v>
      </c>
      <c r="F35" s="160" t="s">
        <v>1</v>
      </c>
      <c r="G35" s="158" t="s">
        <v>1</v>
      </c>
      <c r="H35" s="158">
        <f>D35</f>
        <v>250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 t="s">
        <v>1</v>
      </c>
      <c r="E36" s="160" t="s">
        <v>1</v>
      </c>
      <c r="F36" s="160" t="s">
        <v>1</v>
      </c>
      <c r="G36" s="158" t="s">
        <v>1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f>C39+C41</f>
        <v>4204.85</v>
      </c>
      <c r="D38" s="157">
        <f>SUM(D39:D40)</f>
        <v>1911.63</v>
      </c>
      <c r="E38" s="157">
        <v>170.53</v>
      </c>
      <c r="F38" s="157">
        <v>200</v>
      </c>
      <c r="G38" s="158">
        <f>+F38-E38</f>
        <v>29.47</v>
      </c>
      <c r="H38" s="158">
        <f>+D38-C38</f>
        <v>-2293.2200000000003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3844.85</v>
      </c>
      <c r="D39" s="160">
        <v>1816.63</v>
      </c>
      <c r="E39" s="160">
        <v>170.53</v>
      </c>
      <c r="F39" s="160">
        <v>200</v>
      </c>
      <c r="G39" s="158">
        <f>+F39-E39</f>
        <v>29.47</v>
      </c>
      <c r="H39" s="158">
        <f>+D39-C39</f>
        <v>-2028.2199999999998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95</v>
      </c>
      <c r="E40" s="160" t="s">
        <v>1</v>
      </c>
      <c r="F40" s="160"/>
      <c r="G40" s="158" t="s">
        <v>1</v>
      </c>
      <c r="H40" s="158">
        <f>+D40</f>
        <v>95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 t="s">
        <v>1</v>
      </c>
      <c r="E41" s="160" t="s">
        <v>1</v>
      </c>
      <c r="F41" s="160" t="s">
        <v>1</v>
      </c>
      <c r="G41" s="158" t="s">
        <v>1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f>C44+C46</f>
        <v>2858</v>
      </c>
      <c r="D43" s="157">
        <f>D44+D45</f>
        <v>1703.35</v>
      </c>
      <c r="E43" s="157">
        <v>120</v>
      </c>
      <c r="F43" s="157">
        <v>200</v>
      </c>
      <c r="G43" s="158">
        <f>+F43-E43</f>
        <v>80</v>
      </c>
      <c r="H43" s="158">
        <f>+D43-C43</f>
        <v>-1154.65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2508</v>
      </c>
      <c r="D44" s="160">
        <v>1640.85</v>
      </c>
      <c r="E44" s="160">
        <v>120</v>
      </c>
      <c r="F44" s="160">
        <v>200</v>
      </c>
      <c r="G44" s="158">
        <f>+F44-E44</f>
        <v>80</v>
      </c>
      <c r="H44" s="158">
        <f>+D44-C44</f>
        <v>-867.1500000000001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62.5</v>
      </c>
      <c r="E45" s="160" t="s">
        <v>1</v>
      </c>
      <c r="F45" s="160"/>
      <c r="G45" s="158" t="s">
        <v>1</v>
      </c>
      <c r="H45" s="158">
        <f>+D45</f>
        <v>62.5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 t="s">
        <v>1</v>
      </c>
      <c r="E46" s="160" t="s">
        <v>1</v>
      </c>
      <c r="F46" s="160"/>
      <c r="G46" s="158" t="s">
        <v>1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13.86</v>
      </c>
      <c r="D48" s="157">
        <v>15.65</v>
      </c>
      <c r="E48" s="157">
        <v>15.8</v>
      </c>
      <c r="F48" s="157">
        <v>15.85</v>
      </c>
      <c r="G48" s="158">
        <f>+F48-E48</f>
        <v>0.049999999999998934</v>
      </c>
      <c r="H48" s="158">
        <f>+D48-C48</f>
        <v>1.790000000000001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13.19</v>
      </c>
      <c r="D49" s="160">
        <v>15.3</v>
      </c>
      <c r="E49" s="160">
        <v>15.8</v>
      </c>
      <c r="F49" s="160">
        <v>15.85</v>
      </c>
      <c r="G49" s="158">
        <f>+F49-E49</f>
        <v>0.049999999999998934</v>
      </c>
      <c r="H49" s="158">
        <f>+D49-C49</f>
        <v>2.110000000000001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17.44</v>
      </c>
      <c r="E50" s="160" t="s">
        <v>1</v>
      </c>
      <c r="F50" s="160" t="s">
        <v>1</v>
      </c>
      <c r="G50" s="158" t="s">
        <v>1</v>
      </c>
      <c r="H50" s="158">
        <f>D50</f>
        <v>17.44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 t="s">
        <v>1</v>
      </c>
      <c r="E51" s="160" t="s">
        <v>1</v>
      </c>
      <c r="F51" s="160" t="s">
        <v>1</v>
      </c>
      <c r="G51" s="158" t="s">
        <v>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42125</v>
      </c>
      <c r="F6" s="54">
        <v>42156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6.608291645093476</v>
      </c>
      <c r="D7" s="68">
        <v>10.23073228786501</v>
      </c>
      <c r="E7" s="68">
        <v>10.664697313852313</v>
      </c>
      <c r="F7" s="68">
        <v>8.757481317835591</v>
      </c>
      <c r="G7" s="72">
        <f>F7-E7</f>
        <v>-1.9072159960167223</v>
      </c>
      <c r="H7" s="72">
        <f>+D7-C7</f>
        <v>3.622440642771534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6.761621835783959</v>
      </c>
      <c r="D8" s="31">
        <v>10.132785999403549</v>
      </c>
      <c r="E8" s="31">
        <v>11.063928108388136</v>
      </c>
      <c r="F8" s="31">
        <v>8.07603678013573</v>
      </c>
      <c r="G8" s="72">
        <f>F8-E8</f>
        <v>-2.987891328252406</v>
      </c>
      <c r="H8" s="72">
        <f>+D8-C8</f>
        <v>3.3711641636195893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6.523618326192171</v>
      </c>
      <c r="D9" s="31">
        <v>10.183930154335053</v>
      </c>
      <c r="E9" s="31">
        <v>10.330507985747944</v>
      </c>
      <c r="F9" s="31">
        <v>8.6685648215354</v>
      </c>
      <c r="G9" s="72">
        <f>F9-E9</f>
        <v>-1.6619431642125448</v>
      </c>
      <c r="H9" s="72">
        <f>+D9-C9</f>
        <v>3.6603118281428824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7.45703754006437</v>
      </c>
      <c r="D10" s="31">
        <v>10.21620197403331</v>
      </c>
      <c r="E10" s="31">
        <v>10.17852978740762</v>
      </c>
      <c r="F10" s="31">
        <v>9.5</v>
      </c>
      <c r="G10" s="72">
        <f>F10-E10</f>
        <v>-0.6785297874076193</v>
      </c>
      <c r="H10" s="72">
        <f>+D10-C10</f>
        <v>2.759164433968941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17">
        <v>8</v>
      </c>
      <c r="D11" s="117" t="s">
        <v>1</v>
      </c>
      <c r="E11" s="117" t="s">
        <v>1</v>
      </c>
      <c r="F11" s="117" t="s">
        <v>1</v>
      </c>
      <c r="G11" s="72" t="s">
        <v>1</v>
      </c>
      <c r="H11" s="72">
        <f>-C11</f>
        <v>-8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8.945550726805683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7.554449273194317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 t="s">
        <v>1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</f>
        <v>15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6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1.405653102541816</v>
      </c>
      <c r="E27" s="91" t="s">
        <v>1</v>
      </c>
      <c r="F27" s="91" t="s">
        <v>1</v>
      </c>
      <c r="G27" s="91" t="s">
        <v>1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1.405653102541816</v>
      </c>
      <c r="E29" s="111" t="s">
        <v>1</v>
      </c>
      <c r="F29" s="111" t="s">
        <v>1</v>
      </c>
      <c r="G29" s="111" t="s">
        <v>1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5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16457.1165</v>
      </c>
      <c r="D4" s="17">
        <v>24202.098400000003</v>
      </c>
      <c r="E4" s="17">
        <v>5351.5908322000005</v>
      </c>
      <c r="F4" s="17">
        <v>2105.9926</v>
      </c>
      <c r="G4" s="72">
        <f>F4-E4</f>
        <v>-3245.5982322000004</v>
      </c>
      <c r="H4" s="72">
        <f>+D4-C4</f>
        <v>7744.9819000000025</v>
      </c>
      <c r="I4" s="12"/>
    </row>
    <row r="5" spans="1:10" ht="12.75" customHeight="1">
      <c r="A5" s="67" t="s">
        <v>42</v>
      </c>
      <c r="B5" s="112">
        <v>49459.660200000006</v>
      </c>
      <c r="C5" s="112">
        <v>16118.5476</v>
      </c>
      <c r="D5" s="112">
        <v>23620.545400000003</v>
      </c>
      <c r="E5" s="112">
        <f>SUM(E6:E8)</f>
        <v>5351.5908322000005</v>
      </c>
      <c r="F5" s="112">
        <v>2105.9926</v>
      </c>
      <c r="G5" s="72">
        <f>F5-E5</f>
        <v>-3245.5982322000004</v>
      </c>
      <c r="H5" s="72">
        <f>+D5-C5</f>
        <v>7501.997800000003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5662.7829</v>
      </c>
      <c r="D6" s="73">
        <v>9174.491699999999</v>
      </c>
      <c r="E6" s="73">
        <v>2485.5236265599997</v>
      </c>
      <c r="F6" s="73">
        <v>208.4386</v>
      </c>
      <c r="G6" s="72">
        <f>F6-E6</f>
        <v>-2277.0850265599997</v>
      </c>
      <c r="H6" s="72">
        <f>+D6-C6</f>
        <v>3511.7087999999985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9867.0462</v>
      </c>
      <c r="D7" s="109">
        <v>13531.6213</v>
      </c>
      <c r="E7" s="109">
        <v>2639.13664</v>
      </c>
      <c r="F7" s="109">
        <v>1523.7868</v>
      </c>
      <c r="G7" s="72">
        <f>F7-E7</f>
        <v>-1115.34984</v>
      </c>
      <c r="H7" s="72">
        <f>+D7-C7</f>
        <v>3664.5751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539.5235</v>
      </c>
      <c r="D8" s="109">
        <v>907.3115999999999</v>
      </c>
      <c r="E8" s="109">
        <v>226.93056564</v>
      </c>
      <c r="F8" s="109">
        <v>373.7672</v>
      </c>
      <c r="G8" s="72">
        <f>F8-E8</f>
        <v>146.83663436</v>
      </c>
      <c r="H8" s="72">
        <f>+D8-C8</f>
        <v>367.7880999999999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 t="s">
        <v>1</v>
      </c>
      <c r="E9" s="109" t="s">
        <v>1</v>
      </c>
      <c r="F9" s="109" t="s">
        <v>1</v>
      </c>
      <c r="G9" s="72" t="s">
        <v>1</v>
      </c>
      <c r="H9" s="72">
        <f>-C9</f>
        <v>-49.195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338.56890000000004</v>
      </c>
      <c r="D15" s="112">
        <v>160.8</v>
      </c>
      <c r="E15" s="115" t="s">
        <v>1</v>
      </c>
      <c r="F15" s="115" t="s">
        <v>1</v>
      </c>
      <c r="G15" s="72" t="s">
        <v>1</v>
      </c>
      <c r="H15" s="72">
        <f>D15-C15</f>
        <v>-177.76890000000003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73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 t="s">
        <v>1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</f>
        <v>60.8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73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73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73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73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73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41760</v>
      </c>
      <c r="D38" s="54">
        <v>41791</v>
      </c>
      <c r="E38" s="54" t="s">
        <v>108</v>
      </c>
      <c r="F38" s="54">
        <v>42125</v>
      </c>
      <c r="G38" s="54">
        <v>42156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70960.51887791</v>
      </c>
      <c r="D39" s="17">
        <v>72616.28608742</v>
      </c>
      <c r="E39" s="17">
        <v>82534.65401928</v>
      </c>
      <c r="F39" s="17">
        <v>81199.15442844</v>
      </c>
      <c r="G39" s="17">
        <v>85054.50241448</v>
      </c>
      <c r="H39" s="16">
        <f>G39/F39-1</f>
        <v>0.0474801494323156</v>
      </c>
      <c r="I39" s="16">
        <f>G39/E39-1</f>
        <v>0.03053079249125301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31953.59944087</v>
      </c>
      <c r="D40" s="33">
        <v>32313.57967425</v>
      </c>
      <c r="E40" s="33">
        <v>37501.24031672</v>
      </c>
      <c r="F40" s="33">
        <v>34587.0043819</v>
      </c>
      <c r="G40" s="33">
        <v>34708.72898877</v>
      </c>
      <c r="H40" s="16">
        <f aca="true" t="shared" si="0" ref="H40:H53">G40/F40-1</f>
        <v>0.0035193740841488186</v>
      </c>
      <c r="I40" s="16">
        <f aca="true" t="shared" si="1" ref="I40:I53">G40/E40-1</f>
        <v>-0.07446450582342345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30358.93279436</v>
      </c>
      <c r="D41" s="33">
        <v>31174.98530516</v>
      </c>
      <c r="E41" s="33">
        <v>34615.594705899995</v>
      </c>
      <c r="F41" s="33">
        <v>35863.35694979</v>
      </c>
      <c r="G41" s="33">
        <v>38842.51858383</v>
      </c>
      <c r="H41" s="16">
        <f t="shared" si="0"/>
        <v>0.08306979288667637</v>
      </c>
      <c r="I41" s="16">
        <f t="shared" si="1"/>
        <v>0.12211039312895466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5272.53909405</v>
      </c>
      <c r="D42" s="33">
        <v>5646.225198300001</v>
      </c>
      <c r="E42" s="33">
        <v>6252.77739328</v>
      </c>
      <c r="F42" s="33">
        <v>5893.1441910700005</v>
      </c>
      <c r="G42" s="33">
        <v>6585.19759285</v>
      </c>
      <c r="H42" s="16">
        <f t="shared" si="0"/>
        <v>0.11743364481539098</v>
      </c>
      <c r="I42" s="16">
        <f t="shared" si="1"/>
        <v>0.05316360693205846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3375.4475486300007</v>
      </c>
      <c r="D43" s="33">
        <v>3481.4959097099995</v>
      </c>
      <c r="E43" s="33">
        <v>4165.04160338</v>
      </c>
      <c r="F43" s="33">
        <v>4855.64890568</v>
      </c>
      <c r="G43" s="33">
        <v>4918.05724903</v>
      </c>
      <c r="H43" s="16">
        <f t="shared" si="0"/>
        <v>0.012852729792097728</v>
      </c>
      <c r="I43" s="16">
        <f t="shared" si="1"/>
        <v>0.18079426746635985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33741.51284733</v>
      </c>
      <c r="D44" s="17">
        <v>35189.094621430006</v>
      </c>
      <c r="E44" s="17">
        <v>36033.658588289996</v>
      </c>
      <c r="F44" s="17">
        <v>31746.750922990002</v>
      </c>
      <c r="G44" s="17">
        <v>33369.22049327</v>
      </c>
      <c r="H44" s="16">
        <f t="shared" si="0"/>
        <v>0.05110663369034896</v>
      </c>
      <c r="I44" s="16">
        <f t="shared" si="1"/>
        <v>-0.07394303546756342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13996.638829900001</v>
      </c>
      <c r="D45" s="33">
        <v>14971.83068796</v>
      </c>
      <c r="E45" s="33">
        <v>16204.947857129999</v>
      </c>
      <c r="F45" s="33">
        <v>11734.13543777</v>
      </c>
      <c r="G45" s="33">
        <v>12069.224</v>
      </c>
      <c r="H45" s="16">
        <f t="shared" si="0"/>
        <v>0.028556732109245253</v>
      </c>
      <c r="I45" s="16">
        <f t="shared" si="1"/>
        <v>-0.25521364792977874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14720.74322631</v>
      </c>
      <c r="D46" s="33">
        <v>14937.72005095</v>
      </c>
      <c r="E46" s="33">
        <v>14001.55295276</v>
      </c>
      <c r="F46" s="33">
        <v>14460.056845889998</v>
      </c>
      <c r="G46" s="33">
        <v>14991.8725347</v>
      </c>
      <c r="H46" s="16">
        <f t="shared" si="0"/>
        <v>0.036778257131206304</v>
      </c>
      <c r="I46" s="16">
        <f t="shared" si="1"/>
        <v>0.07072926733779106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4668.92659432</v>
      </c>
      <c r="D47" s="33">
        <v>4894.7743409899995</v>
      </c>
      <c r="E47" s="33">
        <v>5490.10313239</v>
      </c>
      <c r="F47" s="33">
        <v>5127.404942400001</v>
      </c>
      <c r="G47" s="33">
        <v>5876.20651237</v>
      </c>
      <c r="H47" s="16">
        <f t="shared" si="0"/>
        <v>0.14603909353402944</v>
      </c>
      <c r="I47" s="16">
        <f t="shared" si="1"/>
        <v>0.07032716338279776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355.2041968</v>
      </c>
      <c r="D48" s="33">
        <v>384.76954152999997</v>
      </c>
      <c r="E48" s="33">
        <v>337.05464601</v>
      </c>
      <c r="F48" s="33">
        <v>425.15369692999997</v>
      </c>
      <c r="G48" s="33">
        <v>431.91717581</v>
      </c>
      <c r="H48" s="16">
        <f t="shared" si="0"/>
        <v>0.01590831487257094</v>
      </c>
      <c r="I48" s="16">
        <f t="shared" si="1"/>
        <v>0.28144554873510197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37219.00603058</v>
      </c>
      <c r="D49" s="45">
        <v>37427.19146598999</v>
      </c>
      <c r="E49" s="45">
        <f>+E39-E44</f>
        <v>46500.995430990006</v>
      </c>
      <c r="F49" s="45">
        <f>+F39-F44</f>
        <v>49452.40350545</v>
      </c>
      <c r="G49" s="45">
        <f>+G39-G44</f>
        <v>51685.28192121</v>
      </c>
      <c r="H49" s="16">
        <f t="shared" si="0"/>
        <v>0.045152070627141994</v>
      </c>
      <c r="I49" s="16">
        <f t="shared" si="1"/>
        <v>0.1114876454185536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17956.960610969996</v>
      </c>
      <c r="D50" s="33">
        <v>17341.748986289997</v>
      </c>
      <c r="E50" s="33">
        <f>+E40-E45</f>
        <v>21296.292459590004</v>
      </c>
      <c r="F50" s="33">
        <f>+F40-F45</f>
        <v>22852.868944129998</v>
      </c>
      <c r="G50" s="33">
        <f>+G40-G45</f>
        <v>22639.50498877</v>
      </c>
      <c r="H50" s="16">
        <f t="shared" si="0"/>
        <v>-0.009336418805079738</v>
      </c>
      <c r="I50" s="16">
        <f t="shared" si="1"/>
        <v>0.06307259968977053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15638.18956805</v>
      </c>
      <c r="D51" s="33">
        <v>16237.26525421</v>
      </c>
      <c r="E51" s="33">
        <f>+E41-E46</f>
        <v>20614.041753139994</v>
      </c>
      <c r="F51" s="33">
        <f>+F41-F46</f>
        <v>21403.300103900005</v>
      </c>
      <c r="G51" s="33">
        <f>+G41-G46</f>
        <v>23850.646049130002</v>
      </c>
      <c r="H51" s="16">
        <f t="shared" si="0"/>
        <v>0.11434432696591745</v>
      </c>
      <c r="I51" s="16">
        <f t="shared" si="1"/>
        <v>0.15700968954799932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603.6124997300003</v>
      </c>
      <c r="D52" s="33">
        <v>751.4508573100011</v>
      </c>
      <c r="E52" s="33">
        <f>+E42-E47</f>
        <v>762.6742608900004</v>
      </c>
      <c r="F52" s="33">
        <f>+F42-F47</f>
        <v>765.7392486699991</v>
      </c>
      <c r="G52" s="33">
        <f>+G42-G47</f>
        <v>708.9910804799993</v>
      </c>
      <c r="H52" s="16">
        <f t="shared" si="0"/>
        <v>-0.07410899766280088</v>
      </c>
      <c r="I52" s="16">
        <f t="shared" si="1"/>
        <v>-0.07038808461603996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3020.243351830001</v>
      </c>
      <c r="D53" s="33">
        <v>3096.7263681799996</v>
      </c>
      <c r="E53" s="33">
        <f>+E43-E48</f>
        <v>3827.9869573700003</v>
      </c>
      <c r="F53" s="33">
        <f>+F43-F48</f>
        <v>4430.4952087500005</v>
      </c>
      <c r="G53" s="33">
        <f>+G43-G48</f>
        <v>4486.14007322</v>
      </c>
      <c r="H53" s="16">
        <f t="shared" si="0"/>
        <v>0.012559513518963783</v>
      </c>
      <c r="I53" s="16">
        <f t="shared" si="1"/>
        <v>0.1719319117801228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41760</v>
      </c>
      <c r="D59" s="54">
        <v>41791</v>
      </c>
      <c r="E59" s="54" t="s">
        <v>108</v>
      </c>
      <c r="F59" s="54">
        <v>42125</v>
      </c>
      <c r="G59" s="54">
        <v>42156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65024.21886112001</v>
      </c>
      <c r="D60" s="17">
        <v>66760.34834247999</v>
      </c>
      <c r="E60" s="17">
        <v>78756.32171563999</v>
      </c>
      <c r="F60" s="17">
        <v>85816.98726888999</v>
      </c>
      <c r="G60" s="17">
        <v>88673.89738999</v>
      </c>
      <c r="H60" s="16">
        <f>G60/F60-1</f>
        <v>0.03329072963314905</v>
      </c>
      <c r="I60" s="16">
        <f>G60/E60-1</f>
        <v>0.12592735996684445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44191.86017137</v>
      </c>
      <c r="D61" s="33">
        <v>45418.76046872</v>
      </c>
      <c r="E61" s="33">
        <v>53137.92552443</v>
      </c>
      <c r="F61" s="33">
        <v>60610.99604055</v>
      </c>
      <c r="G61" s="33">
        <v>62567.23211118</v>
      </c>
      <c r="H61" s="16">
        <f aca="true" t="shared" si="2" ref="H61:H71">G61/F61-1</f>
        <v>0.032275266839720596</v>
      </c>
      <c r="I61" s="16">
        <f aca="true" t="shared" si="3" ref="I61:I71">G61/E61-1</f>
        <v>0.17744965565911874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20494.45838389</v>
      </c>
      <c r="D62" s="33">
        <v>20952.82025891</v>
      </c>
      <c r="E62" s="33">
        <v>25106.657938070002</v>
      </c>
      <c r="F62" s="33">
        <v>24660.962239149998</v>
      </c>
      <c r="G62" s="33">
        <v>25552.542879769997</v>
      </c>
      <c r="H62" s="16">
        <f t="shared" si="2"/>
        <v>0.03615352199050004</v>
      </c>
      <c r="I62" s="16">
        <f t="shared" si="3"/>
        <v>0.017759629449680236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337.90030586</v>
      </c>
      <c r="D63" s="33">
        <v>388.76761485000003</v>
      </c>
      <c r="E63" s="33">
        <v>511.7382531399999</v>
      </c>
      <c r="F63" s="33">
        <v>545.02898919</v>
      </c>
      <c r="G63" s="33">
        <v>554.12239904</v>
      </c>
      <c r="H63" s="16">
        <f t="shared" si="2"/>
        <v>0.016684268232253663</v>
      </c>
      <c r="I63" s="16">
        <f t="shared" si="3"/>
        <v>0.08282387654222267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31450.77250372</v>
      </c>
      <c r="D64" s="17">
        <v>31929.313897440003</v>
      </c>
      <c r="E64" s="17">
        <v>33363.15788411</v>
      </c>
      <c r="F64" s="17">
        <v>41851.50503862</v>
      </c>
      <c r="G64" s="17">
        <v>41915.91969222</v>
      </c>
      <c r="H64" s="16">
        <f t="shared" si="2"/>
        <v>0.001539123946451948</v>
      </c>
      <c r="I64" s="16">
        <f t="shared" si="3"/>
        <v>0.2563534854170222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20629.71886399</v>
      </c>
      <c r="D65" s="33">
        <v>21010.9599945</v>
      </c>
      <c r="E65" s="33">
        <v>21916.231668760007</v>
      </c>
      <c r="F65" s="33">
        <v>30496.48192827</v>
      </c>
      <c r="G65" s="33">
        <v>30522.023723579998</v>
      </c>
      <c r="H65" s="16">
        <f t="shared" si="2"/>
        <v>0.0008375325183433979</v>
      </c>
      <c r="I65" s="16">
        <f t="shared" si="3"/>
        <v>0.3926675071192518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10665.92015158</v>
      </c>
      <c r="D66" s="33">
        <v>10763.743892319999</v>
      </c>
      <c r="E66" s="33">
        <v>11289.14837355</v>
      </c>
      <c r="F66" s="33">
        <v>11193.727821420003</v>
      </c>
      <c r="G66" s="33">
        <v>11228.338047970003</v>
      </c>
      <c r="H66" s="16">
        <f t="shared" si="2"/>
        <v>0.003091930329391257</v>
      </c>
      <c r="I66" s="16">
        <f t="shared" si="3"/>
        <v>-0.005386617623210133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155.13348814999998</v>
      </c>
      <c r="D67" s="33">
        <v>154.61001062</v>
      </c>
      <c r="E67" s="33">
        <v>157.7778418</v>
      </c>
      <c r="F67" s="33">
        <v>161.29528893</v>
      </c>
      <c r="G67" s="33">
        <v>165.55792067</v>
      </c>
      <c r="H67" s="16">
        <f t="shared" si="2"/>
        <v>0.026427503049081036</v>
      </c>
      <c r="I67" s="16">
        <f t="shared" si="3"/>
        <v>0.049310339026325645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33573.44635740001</v>
      </c>
      <c r="D68" s="17">
        <v>34831.034445039986</v>
      </c>
      <c r="E68" s="17">
        <f>+E60-E64</f>
        <v>45393.16383152999</v>
      </c>
      <c r="F68" s="17">
        <f>+F60-F64</f>
        <v>43965.48223026999</v>
      </c>
      <c r="G68" s="17">
        <f>+G60-G64</f>
        <v>46757.97769777</v>
      </c>
      <c r="H68" s="16">
        <f t="shared" si="2"/>
        <v>0.06351563376182856</v>
      </c>
      <c r="I68" s="16">
        <f t="shared" si="3"/>
        <v>0.030066506738885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23562.141307379996</v>
      </c>
      <c r="D69" s="33">
        <v>24407.80047422</v>
      </c>
      <c r="E69" s="33">
        <f>+E61-E65</f>
        <v>31221.693855669993</v>
      </c>
      <c r="F69" s="33">
        <f>+F61-F65</f>
        <v>30114.51411228</v>
      </c>
      <c r="G69" s="33">
        <f>+G61-G65</f>
        <v>32045.2083876</v>
      </c>
      <c r="H69" s="16">
        <f t="shared" si="2"/>
        <v>0.064111752496538</v>
      </c>
      <c r="I69" s="16">
        <f t="shared" si="3"/>
        <v>0.02637635663641147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9828.53823231</v>
      </c>
      <c r="D70" s="33">
        <v>10189.076366590001</v>
      </c>
      <c r="E70" s="33">
        <f>+E62-E66</f>
        <v>13817.509564520002</v>
      </c>
      <c r="F70" s="33">
        <f>+F62-F66</f>
        <v>13467.234417729995</v>
      </c>
      <c r="G70" s="33">
        <f>+G62-G66</f>
        <v>14324.204831799994</v>
      </c>
      <c r="H70" s="16">
        <f t="shared" si="2"/>
        <v>0.06363373410518292</v>
      </c>
      <c r="I70" s="16">
        <f t="shared" si="3"/>
        <v>0.03667052046636998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182.76681771000003</v>
      </c>
      <c r="D71" s="33">
        <v>234.15760423000003</v>
      </c>
      <c r="E71" s="33">
        <f>+E63-E67</f>
        <v>353.96041133999995</v>
      </c>
      <c r="F71" s="33">
        <f>+F63-F67</f>
        <v>383.73370026</v>
      </c>
      <c r="G71" s="33">
        <f>+G63-G67</f>
        <v>388.56447837</v>
      </c>
      <c r="H71" s="16">
        <f t="shared" si="2"/>
        <v>0.012588881577841438</v>
      </c>
      <c r="I71" s="16">
        <f t="shared" si="3"/>
        <v>0.09776253479590635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2015-07-13T02:32:17Z</dcterms:modified>
  <cp:category/>
  <cp:version/>
  <cp:contentType/>
  <cp:contentStatus/>
</cp:coreProperties>
</file>