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3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'ГКВ-МБКР'!$A$1:$H$25</definedName>
    <definedName name="_xlnm.Print_Area" localSheetId="3">'Деп-Кред'!$A$1:$I$68</definedName>
    <definedName name="_xlnm.Print_Area" localSheetId="0">'Макро-экон'!$A$1:$I$40</definedName>
    <definedName name="_xlnm.Print_Area" localSheetId="1">'Операции НБКР'!$A$28:$H$53</definedName>
  </definedNames>
  <calcPr fullCalcOnLoad="1"/>
</workbook>
</file>

<file path=xl/sharedStrings.xml><?xml version="1.0" encoding="utf-8"?>
<sst xmlns="http://schemas.openxmlformats.org/spreadsheetml/2006/main" count="501" uniqueCount="111">
  <si>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</si>
  <si>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</si>
  <si>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</si>
  <si>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</si>
  <si>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</si>
  <si>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</si>
  <si>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</si>
  <si>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</si>
  <si>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</si>
  <si>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</si>
  <si>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</si>
  <si>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</si>
  <si>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</si>
  <si>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</si>
  <si>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</si>
  <si>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</si>
  <si>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</si>
  <si>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</si>
  <si>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</si>
  <si>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</si>
  <si>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</si>
  <si>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</si>
  <si>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</si>
  <si>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</si>
  <si>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</si>
  <si>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</si>
  <si>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</si>
  <si>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</si>
  <si>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</si>
  <si>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</si>
  <si>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</si>
  <si>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</si>
  <si>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</si>
  <si>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</si>
  <si>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</si>
  <si>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</si>
  <si>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</si>
  <si>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</si>
  <si>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</si>
  <si>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</si>
  <si>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Операции своп</t>
  </si>
  <si>
    <t>Кредиты "овернайт"</t>
  </si>
  <si>
    <t>Депозитные операции</t>
  </si>
  <si>
    <t>Операции репо</t>
  </si>
  <si>
    <t>Репо-покупка</t>
  </si>
  <si>
    <t>(млн.долл. / сом/доллар)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</si>
  <si>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</si>
  <si>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</si>
  <si>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</si>
  <si>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</si>
  <si>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</si>
  <si>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</si>
  <si>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</si>
  <si>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</si>
  <si>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</si>
  <si>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Учетный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</si>
  <si>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</si>
  <si>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</si>
  <si>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</si>
  <si>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</si>
  <si>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</si>
  <si>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</si>
  <si>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</si>
  <si>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</si>
  <si>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</si>
  <si>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</si>
  <si>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</si>
  <si>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</si>
  <si>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</si>
  <si>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</si>
  <si>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</si>
  <si>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</si>
  <si>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</si>
  <si>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</si>
  <si>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</si>
  <si>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</si>
  <si>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</si>
  <si>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</si>
  <si>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</si>
  <si>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</si>
  <si>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</si>
  <si>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(проценты)</t>
  </si>
  <si>
    <t>(млн.сом )</t>
  </si>
  <si>
    <t>Чистая покупка</t>
  </si>
  <si>
    <t>2009 год</t>
  </si>
  <si>
    <t xml:space="preserve"> 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</si>
  <si>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</si>
  <si>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</si>
  <si>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</si>
  <si>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</si>
  <si>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</si>
  <si>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</si>
  <si>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</si>
  <si>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</si>
  <si>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</si>
  <si>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2008 год</t>
  </si>
  <si>
    <t>Таблица 1. Основные макроэкономические показатели Кыргызской Республики</t>
  </si>
  <si>
    <t>Таблица 6. Операции НБКР на открытом рынке (за период)</t>
  </si>
  <si>
    <t>Таблица 5. Операции НБКР на валютном рынке (за период)</t>
  </si>
  <si>
    <t>Таблица 7. Аукционы нот НБКР (за период)</t>
  </si>
  <si>
    <t>Таблица 4. Валютный курс (на конец периода)</t>
  </si>
  <si>
    <t>Таблица 8. Аукционы ГКВ (за период)</t>
  </si>
  <si>
    <t>Таблица 9. Процентные ставки на межбанковском кредитном рынке (за период)</t>
  </si>
  <si>
    <t>Таблица 10. Объем операций на межбанковском кредитном рынке (за период)</t>
  </si>
  <si>
    <t>в том числе операции СФРБ*</t>
  </si>
  <si>
    <t>* СФРБ - Специализированный фонд рефинансирования банков</t>
  </si>
  <si>
    <t>Ноябрь 2010</t>
  </si>
  <si>
    <t>янв.-ноя.10</t>
  </si>
  <si>
    <t>янв.-ноя.09</t>
  </si>
  <si>
    <t>Депозиты - всего*</t>
  </si>
  <si>
    <t>* - значительный отток депозитов в 2010 году произошел за счет снятия средств в иностранной валюте с депозитного счета  в ОАО АзияУниверсалБанк" юридическим лицом-нерезидентом в апреле 2010г.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</si>
</sst>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2"/>
    </font>
    <font>
      <sz val="6.7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0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168" fontId="3" fillId="0" borderId="0" xfId="0" applyNumberFormat="1" applyFont="1" applyAlignment="1">
      <alignment horizontal="right" vertical="center"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53" applyFont="1" applyAlignment="1">
      <alignment horizontal="center"/>
      <protection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Alignment="1">
      <alignment horizontal="right" vertical="center" indent="1"/>
    </xf>
    <xf numFmtId="169" fontId="3" fillId="0" borderId="0" xfId="0" applyNumberFormat="1" applyFont="1" applyFill="1" applyAlignment="1">
      <alignment horizontal="right" vertical="center" indent="1"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0" fontId="5" fillId="0" borderId="0" xfId="0" applyFont="1" applyBorder="1" applyAlignment="1">
      <alignment horizontal="left" vertical="center" wrapText="1" indent="1"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21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2" fillId="0" borderId="0" xfId="0" applyNumberFormat="1" applyFont="1" applyFill="1" applyBorder="1" applyAlignment="1">
      <alignment horizontal="right" vertical="center" wrapText="1"/>
    </xf>
    <xf numFmtId="2" fontId="23" fillId="0" borderId="0" xfId="0" applyNumberFormat="1" applyFont="1" applyAlignment="1">
      <alignment/>
    </xf>
    <xf numFmtId="177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43" fontId="5" fillId="0" borderId="0" xfId="0" applyNumberFormat="1" applyFont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75" fontId="7" fillId="0" borderId="0" xfId="0" applyNumberFormat="1" applyFont="1" applyFill="1" applyAlignment="1">
      <alignment horizontal="right" vertical="center" inden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0" fontId="7" fillId="0" borderId="0" xfId="58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168" fontId="7" fillId="0" borderId="0" xfId="0" applyNumberFormat="1" applyFont="1" applyFill="1" applyAlignment="1">
      <alignment horizontal="right" vertical="center" indent="1"/>
    </xf>
    <xf numFmtId="194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horizontal="center" vertical="center"/>
    </xf>
    <xf numFmtId="175" fontId="7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Border="1" applyAlignment="1">
      <alignment horizontal="right" vertical="center" indent="1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Border="1" applyAlignment="1">
      <alignment horizontal="left" vertical="center" wrapText="1" indent="4"/>
    </xf>
    <xf numFmtId="169" fontId="7" fillId="0" borderId="0" xfId="0" applyNumberFormat="1" applyFont="1" applyFill="1" applyBorder="1" applyAlignment="1">
      <alignment horizontal="right" vertical="center" wrapText="1"/>
    </xf>
    <xf numFmtId="43" fontId="5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 vertical="center" wrapText="1"/>
    </xf>
    <xf numFmtId="177" fontId="13" fillId="0" borderId="0" xfId="53" applyNumberFormat="1" applyFont="1">
      <alignment/>
      <protection/>
    </xf>
    <xf numFmtId="2" fontId="3" fillId="0" borderId="0" xfId="0" applyNumberFormat="1" applyFont="1" applyFill="1" applyAlignment="1">
      <alignment horizontal="right"/>
    </xf>
    <xf numFmtId="17" fontId="5" fillId="0" borderId="10" xfId="0" applyNumberFormat="1" applyFont="1" applyFill="1" applyBorder="1" applyAlignment="1">
      <alignment horizontal="center" vertical="center" wrapText="1"/>
    </xf>
    <xf numFmtId="188" fontId="3" fillId="22" borderId="0" xfId="0" applyNumberFormat="1" applyFont="1" applyFill="1" applyBorder="1" applyAlignment="1">
      <alignment horizontal="right" vertical="center"/>
    </xf>
    <xf numFmtId="198" fontId="3" fillId="0" borderId="0" xfId="0" applyNumberFormat="1" applyFont="1" applyFill="1" applyAlignment="1">
      <alignment vertical="center"/>
    </xf>
    <xf numFmtId="181" fontId="12" fillId="0" borderId="0" xfId="53" applyNumberFormat="1" applyFont="1">
      <alignment/>
      <protection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justify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4271812"/>
        <c:axId val="62901989"/>
      </c:lineChart>
      <c:catAx>
        <c:axId val="44271812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01989"/>
        <c:crosses val="autoZero"/>
        <c:auto val="0"/>
        <c:lblOffset val="100"/>
        <c:tickLblSkip val="1"/>
        <c:noMultiLvlLbl val="0"/>
      </c:catAx>
      <c:valAx>
        <c:axId val="62901989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71812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65420872"/>
        <c:axId val="51916937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64599250"/>
        <c:axId val="44522339"/>
      </c:lineChart>
      <c:catAx>
        <c:axId val="6542087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1916937"/>
        <c:crosses val="autoZero"/>
        <c:auto val="0"/>
        <c:lblOffset val="100"/>
        <c:tickLblSkip val="5"/>
        <c:noMultiLvlLbl val="0"/>
      </c:catAx>
      <c:valAx>
        <c:axId val="51916937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20872"/>
        <c:crossesAt val="1"/>
        <c:crossBetween val="between"/>
        <c:dispUnits/>
        <c:majorUnit val="2000"/>
        <c:minorUnit val="100"/>
      </c:valAx>
      <c:catAx>
        <c:axId val="64599250"/>
        <c:scaling>
          <c:orientation val="minMax"/>
        </c:scaling>
        <c:axPos val="b"/>
        <c:delete val="1"/>
        <c:majorTickMark val="out"/>
        <c:minorTickMark val="none"/>
        <c:tickLblPos val="nextTo"/>
        <c:crossAx val="44522339"/>
        <c:crossesAt val="39"/>
        <c:auto val="0"/>
        <c:lblOffset val="100"/>
        <c:tickLblSkip val="1"/>
        <c:noMultiLvlLbl val="0"/>
      </c:catAx>
      <c:valAx>
        <c:axId val="44522339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599250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65156732"/>
        <c:axId val="49539677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5156732"/>
        <c:axId val="49539677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3203910"/>
        <c:axId val="53290871"/>
      </c:lineChart>
      <c:catAx>
        <c:axId val="65156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539677"/>
        <c:crosses val="autoZero"/>
        <c:auto val="0"/>
        <c:lblOffset val="100"/>
        <c:tickLblSkip val="1"/>
        <c:noMultiLvlLbl val="0"/>
      </c:catAx>
      <c:valAx>
        <c:axId val="49539677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156732"/>
        <c:crossesAt val="1"/>
        <c:crossBetween val="between"/>
        <c:dispUnits/>
        <c:majorUnit val="1"/>
      </c:valAx>
      <c:catAx>
        <c:axId val="43203910"/>
        <c:scaling>
          <c:orientation val="minMax"/>
        </c:scaling>
        <c:axPos val="b"/>
        <c:delete val="1"/>
        <c:majorTickMark val="out"/>
        <c:minorTickMark val="none"/>
        <c:tickLblPos val="nextTo"/>
        <c:crossAx val="53290871"/>
        <c:crosses val="autoZero"/>
        <c:auto val="0"/>
        <c:lblOffset val="100"/>
        <c:tickLblSkip val="1"/>
        <c:noMultiLvlLbl val="0"/>
      </c:catAx>
      <c:valAx>
        <c:axId val="53290871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203910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9855792"/>
        <c:axId val="21593265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9855792"/>
        <c:axId val="21593265"/>
      </c:lineChart>
      <c:catAx>
        <c:axId val="985579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593265"/>
        <c:crosses val="autoZero"/>
        <c:auto val="1"/>
        <c:lblOffset val="100"/>
        <c:tickLblSkip val="1"/>
        <c:noMultiLvlLbl val="0"/>
      </c:catAx>
      <c:valAx>
        <c:axId val="2159326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85579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29246990"/>
        <c:axId val="61896319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9246990"/>
        <c:axId val="61896319"/>
      </c:lineChart>
      <c:catAx>
        <c:axId val="2924699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896319"/>
        <c:crosses val="autoZero"/>
        <c:auto val="1"/>
        <c:lblOffset val="100"/>
        <c:tickLblSkip val="1"/>
        <c:noMultiLvlLbl val="0"/>
      </c:catAx>
      <c:valAx>
        <c:axId val="6189631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24699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0195960"/>
        <c:axId val="47545913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5260034"/>
        <c:axId val="26013715"/>
      </c:lineChart>
      <c:catAx>
        <c:axId val="20195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545913"/>
        <c:crosses val="autoZero"/>
        <c:auto val="1"/>
        <c:lblOffset val="100"/>
        <c:tickLblSkip val="1"/>
        <c:noMultiLvlLbl val="0"/>
      </c:catAx>
      <c:valAx>
        <c:axId val="47545913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195960"/>
        <c:crossesAt val="1"/>
        <c:crossBetween val="between"/>
        <c:dispUnits/>
        <c:majorUnit val="400"/>
      </c:valAx>
      <c:catAx>
        <c:axId val="25260034"/>
        <c:scaling>
          <c:orientation val="minMax"/>
        </c:scaling>
        <c:axPos val="b"/>
        <c:delete val="1"/>
        <c:majorTickMark val="out"/>
        <c:minorTickMark val="none"/>
        <c:tickLblPos val="nextTo"/>
        <c:crossAx val="26013715"/>
        <c:crosses val="autoZero"/>
        <c:auto val="1"/>
        <c:lblOffset val="100"/>
        <c:tickLblSkip val="1"/>
        <c:noMultiLvlLbl val="0"/>
      </c:catAx>
      <c:valAx>
        <c:axId val="26013715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260034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2796844"/>
        <c:axId val="26736141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2796844"/>
        <c:axId val="26736141"/>
      </c:lineChart>
      <c:catAx>
        <c:axId val="3279684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736141"/>
        <c:crosses val="autoZero"/>
        <c:auto val="1"/>
        <c:lblOffset val="100"/>
        <c:tickLblSkip val="1"/>
        <c:noMultiLvlLbl val="0"/>
      </c:catAx>
      <c:valAx>
        <c:axId val="2673614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79684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9298678"/>
        <c:axId val="18143783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9298678"/>
        <c:axId val="18143783"/>
      </c:lineChart>
      <c:catAx>
        <c:axId val="3929867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143783"/>
        <c:crosses val="autoZero"/>
        <c:auto val="1"/>
        <c:lblOffset val="100"/>
        <c:tickLblSkip val="1"/>
        <c:noMultiLvlLbl val="0"/>
      </c:catAx>
      <c:valAx>
        <c:axId val="1814378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29867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9076320"/>
        <c:axId val="60360289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9076320"/>
        <c:axId val="60360289"/>
      </c:lineChart>
      <c:catAx>
        <c:axId val="2907632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360289"/>
        <c:crosses val="autoZero"/>
        <c:auto val="1"/>
        <c:lblOffset val="100"/>
        <c:tickLblSkip val="1"/>
        <c:noMultiLvlLbl val="0"/>
      </c:catAx>
      <c:valAx>
        <c:axId val="6036028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07632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371690"/>
        <c:axId val="57345211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371690"/>
        <c:axId val="57345211"/>
      </c:lineChart>
      <c:catAx>
        <c:axId val="637169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345211"/>
        <c:crosses val="autoZero"/>
        <c:auto val="1"/>
        <c:lblOffset val="100"/>
        <c:tickLblSkip val="1"/>
        <c:noMultiLvlLbl val="0"/>
      </c:catAx>
      <c:valAx>
        <c:axId val="5734521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7169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46344852"/>
        <c:axId val="14450485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6344852"/>
        <c:axId val="14450485"/>
      </c:lineChart>
      <c:catAx>
        <c:axId val="4634485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450485"/>
        <c:crosses val="autoZero"/>
        <c:auto val="1"/>
        <c:lblOffset val="100"/>
        <c:tickLblSkip val="1"/>
        <c:noMultiLvlLbl val="0"/>
      </c:catAx>
      <c:valAx>
        <c:axId val="1445048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34485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2945502"/>
        <c:axId val="29638607"/>
      </c:lineChart>
      <c:catAx>
        <c:axId val="62945502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38607"/>
        <c:crosses val="autoZero"/>
        <c:auto val="0"/>
        <c:lblOffset val="100"/>
        <c:tickLblSkip val="1"/>
        <c:noMultiLvlLbl val="0"/>
      </c:catAx>
      <c:valAx>
        <c:axId val="29638607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45502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801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438150</xdr:colOff>
      <xdr:row>0</xdr:row>
      <xdr:rowOff>0</xdr:rowOff>
    </xdr:from>
    <xdr:to>
      <xdr:col>41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423160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90392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438150</xdr:colOff>
      <xdr:row>9</xdr:row>
      <xdr:rowOff>0</xdr:rowOff>
    </xdr:from>
    <xdr:to>
      <xdr:col>38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2145625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2145625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438150</xdr:colOff>
      <xdr:row>27</xdr:row>
      <xdr:rowOff>0</xdr:rowOff>
    </xdr:from>
    <xdr:to>
      <xdr:col>38</xdr:col>
      <xdr:colOff>47625</xdr:colOff>
      <xdr:row>27</xdr:row>
      <xdr:rowOff>133350</xdr:rowOff>
    </xdr:to>
    <xdr:graphicFrame>
      <xdr:nvGraphicFramePr>
        <xdr:cNvPr id="6" name="Chart 11"/>
        <xdr:cNvGraphicFramePr/>
      </xdr:nvGraphicFramePr>
      <xdr:xfrm>
        <a:off x="22145625" y="5343525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45030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4503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87780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677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0964525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zoomScalePageLayoutView="0" workbookViewId="0" topLeftCell="A1">
      <pane xSplit="1" ySplit="2" topLeftCell="B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3" sqref="J3"/>
    </sheetView>
  </sheetViews>
  <sheetFormatPr defaultColWidth="8.00390625" defaultRowHeight="12.75"/>
  <cols>
    <col min="1" max="1" width="24.75390625" style="20" customWidth="1"/>
    <col min="2" max="4" width="9.75390625" style="20" customWidth="1"/>
    <col min="5" max="6" width="9.75390625" style="21" customWidth="1"/>
    <col min="7" max="7" width="9.75390625" style="22" customWidth="1"/>
    <col min="8" max="13" width="9.75390625" style="20" customWidth="1"/>
    <col min="14" max="15" width="8.25390625" style="20" customWidth="1"/>
    <col min="16" max="18" width="8.375" style="20" bestFit="1" customWidth="1"/>
    <col min="19" max="16384" width="8.00390625" style="20" customWidth="1"/>
  </cols>
  <sheetData>
    <row r="1" spans="1:13" ht="15.75">
      <c r="A1" s="148" t="s">
        <v>18</v>
      </c>
      <c r="B1" s="148"/>
      <c r="C1" s="148"/>
      <c r="D1" s="148"/>
      <c r="E1" s="148"/>
      <c r="F1" s="148"/>
      <c r="G1" s="148"/>
      <c r="H1" s="148"/>
      <c r="I1" s="148"/>
      <c r="J1" s="55"/>
      <c r="K1" s="55"/>
      <c r="L1" s="55"/>
      <c r="M1" s="55"/>
    </row>
    <row r="2" spans="1:13" ht="15.75">
      <c r="A2" s="149" t="s">
        <v>106</v>
      </c>
      <c r="B2" s="149"/>
      <c r="C2" s="149"/>
      <c r="D2" s="149"/>
      <c r="E2" s="149"/>
      <c r="F2" s="149"/>
      <c r="G2" s="149"/>
      <c r="H2" s="149"/>
      <c r="I2" s="149"/>
      <c r="J2" s="103"/>
      <c r="K2" s="103"/>
      <c r="L2" s="103"/>
      <c r="M2" s="103"/>
    </row>
    <row r="3" spans="1:13" ht="15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3" ht="15" customHeight="1">
      <c r="A4" s="43" t="s">
        <v>96</v>
      </c>
      <c r="B4" s="19"/>
      <c r="C4" s="19"/>
    </row>
    <row r="5" spans="1:6" ht="15" customHeight="1">
      <c r="A5" s="14" t="s">
        <v>48</v>
      </c>
      <c r="B5" s="23"/>
      <c r="C5" s="23"/>
      <c r="D5" s="24"/>
      <c r="E5" s="25"/>
      <c r="F5" s="25"/>
    </row>
    <row r="6" spans="1:13" s="28" customFormat="1" ht="26.25" customHeight="1">
      <c r="A6" s="60"/>
      <c r="B6" s="61" t="s">
        <v>84</v>
      </c>
      <c r="C6" s="61">
        <v>40179</v>
      </c>
      <c r="D6" s="61">
        <v>40210</v>
      </c>
      <c r="E6" s="61">
        <v>40238</v>
      </c>
      <c r="F6" s="61">
        <v>40269</v>
      </c>
      <c r="G6" s="61">
        <v>40299</v>
      </c>
      <c r="H6" s="61">
        <v>40330</v>
      </c>
      <c r="I6" s="61">
        <v>40360</v>
      </c>
      <c r="J6" s="61">
        <v>40391</v>
      </c>
      <c r="K6" s="61">
        <v>40422</v>
      </c>
      <c r="L6" s="61">
        <v>40452</v>
      </c>
      <c r="M6" s="61">
        <v>40483</v>
      </c>
    </row>
    <row r="7" spans="1:13" ht="26.25" customHeight="1">
      <c r="A7" s="30" t="s">
        <v>88</v>
      </c>
      <c r="B7" s="58">
        <v>2.3</v>
      </c>
      <c r="C7" s="58">
        <v>16.6</v>
      </c>
      <c r="D7" s="58">
        <v>19</v>
      </c>
      <c r="E7" s="58">
        <v>16.4</v>
      </c>
      <c r="F7" s="58">
        <v>11.3</v>
      </c>
      <c r="G7" s="132">
        <v>9.7</v>
      </c>
      <c r="H7" s="132">
        <v>5</v>
      </c>
      <c r="I7" s="132">
        <v>2.4</v>
      </c>
      <c r="J7" s="132">
        <v>0.3</v>
      </c>
      <c r="K7" s="132">
        <v>-0.5</v>
      </c>
      <c r="L7" s="132">
        <v>-0.5999999999999943</v>
      </c>
      <c r="M7" s="132">
        <v>-1</v>
      </c>
    </row>
    <row r="8" spans="1:13" ht="26.25" customHeight="1">
      <c r="A8" s="30" t="s">
        <v>89</v>
      </c>
      <c r="B8" s="59">
        <v>99.96509079466416</v>
      </c>
      <c r="C8" s="59">
        <v>101.3</v>
      </c>
      <c r="D8" s="59">
        <v>103.8</v>
      </c>
      <c r="E8" s="59">
        <v>104.8</v>
      </c>
      <c r="F8" s="59">
        <v>103.8</v>
      </c>
      <c r="G8" s="59">
        <v>104</v>
      </c>
      <c r="H8" s="59">
        <v>104.1</v>
      </c>
      <c r="I8" s="59">
        <v>105.2</v>
      </c>
      <c r="J8" s="59">
        <v>107.2</v>
      </c>
      <c r="K8" s="59">
        <v>110.3</v>
      </c>
      <c r="L8" s="59">
        <v>113.1</v>
      </c>
      <c r="M8" s="59">
        <v>116.4</v>
      </c>
    </row>
    <row r="9" spans="1:13" ht="26.25" customHeight="1">
      <c r="A9" s="30" t="s">
        <v>90</v>
      </c>
      <c r="B9" s="130" t="s">
        <v>1</v>
      </c>
      <c r="C9" s="59">
        <v>101.26270531775367</v>
      </c>
      <c r="D9" s="59">
        <v>102.4596454097414</v>
      </c>
      <c r="E9" s="59">
        <v>101.0033260604788</v>
      </c>
      <c r="F9" s="59">
        <v>99.02725742825778</v>
      </c>
      <c r="G9" s="59">
        <v>100.2127148961189</v>
      </c>
      <c r="H9" s="59">
        <v>100.1</v>
      </c>
      <c r="I9" s="59">
        <v>101</v>
      </c>
      <c r="J9" s="59">
        <v>101.9</v>
      </c>
      <c r="K9" s="59">
        <v>102.9</v>
      </c>
      <c r="L9" s="59">
        <v>102.58</v>
      </c>
      <c r="M9" s="59">
        <v>102.92</v>
      </c>
    </row>
    <row r="10" spans="1:13" ht="26.25" customHeight="1">
      <c r="A10" s="30" t="s">
        <v>8</v>
      </c>
      <c r="B10" s="59">
        <v>0.9</v>
      </c>
      <c r="C10" s="59">
        <v>1.02</v>
      </c>
      <c r="D10" s="59">
        <v>1</v>
      </c>
      <c r="E10" s="59">
        <v>0.85</v>
      </c>
      <c r="F10" s="59">
        <v>2.47</v>
      </c>
      <c r="G10" s="59">
        <v>3.42</v>
      </c>
      <c r="H10" s="59">
        <v>2.7</v>
      </c>
      <c r="I10" s="59">
        <v>2.38</v>
      </c>
      <c r="J10" s="59">
        <v>2.26</v>
      </c>
      <c r="K10" s="59">
        <v>2.84</v>
      </c>
      <c r="L10" s="59">
        <v>3.55</v>
      </c>
      <c r="M10" s="59">
        <v>4.97</v>
      </c>
    </row>
    <row r="11" spans="1:13" ht="26.25" customHeight="1">
      <c r="A11" s="30" t="s">
        <v>9</v>
      </c>
      <c r="B11" s="56">
        <v>44.0917</v>
      </c>
      <c r="C11" s="57">
        <v>44.28</v>
      </c>
      <c r="D11" s="57">
        <v>44.6522</v>
      </c>
      <c r="E11" s="57">
        <v>45.2203</v>
      </c>
      <c r="F11" s="57">
        <v>45.5518</v>
      </c>
      <c r="G11" s="57">
        <v>45.9397</v>
      </c>
      <c r="H11" s="57">
        <v>46.3896</v>
      </c>
      <c r="I11" s="57">
        <v>46.7075</v>
      </c>
      <c r="J11" s="57">
        <v>46.7115</v>
      </c>
      <c r="K11" s="57">
        <v>46.6377</v>
      </c>
      <c r="L11" s="57">
        <v>46.7409</v>
      </c>
      <c r="M11" s="57">
        <v>46.86</v>
      </c>
    </row>
    <row r="12" spans="1:13" s="26" customFormat="1" ht="26.25" customHeight="1">
      <c r="A12" s="30" t="s">
        <v>91</v>
      </c>
      <c r="B12" s="120">
        <v>11.856482174432557</v>
      </c>
      <c r="C12" s="128">
        <f>C11/B11*100-100</f>
        <v>0.4270645042037273</v>
      </c>
      <c r="D12" s="128">
        <f>D11/B11*100-100</f>
        <v>1.2712143101762905</v>
      </c>
      <c r="E12" s="128">
        <f>E11/B11*100-100</f>
        <v>2.5596654245583608</v>
      </c>
      <c r="F12" s="128">
        <f>F11/B11*100-100</f>
        <v>3.311507608007844</v>
      </c>
      <c r="G12" s="128">
        <f>G11/B11*100-100</f>
        <v>4.191265022668659</v>
      </c>
      <c r="H12" s="128">
        <f>H11/B11*100-100</f>
        <v>5.211638471639787</v>
      </c>
      <c r="I12" s="128">
        <f>I11/B11*100-100</f>
        <v>5.932635847563134</v>
      </c>
      <c r="J12" s="128">
        <f>J11/B11*100-100</f>
        <v>5.941707849776705</v>
      </c>
      <c r="K12" s="128">
        <f>K11/B11*100-100</f>
        <v>5.7743294089363815</v>
      </c>
      <c r="L12" s="128">
        <f>L11/B11*100-100</f>
        <v>6.008387066046453</v>
      </c>
      <c r="M12" s="128">
        <f>M11/B11*100-100</f>
        <v>6.278505931955451</v>
      </c>
    </row>
    <row r="13" spans="1:13" s="26" customFormat="1" ht="26.25" customHeight="1">
      <c r="A13" s="30" t="s">
        <v>92</v>
      </c>
      <c r="B13" s="131" t="s">
        <v>1</v>
      </c>
      <c r="C13" s="128">
        <f aca="true" t="shared" si="0" ref="C13:H13">C11/B11*100-100</f>
        <v>0.4270645042037273</v>
      </c>
      <c r="D13" s="128">
        <f t="shared" si="0"/>
        <v>0.8405600722673796</v>
      </c>
      <c r="E13" s="128">
        <f t="shared" si="0"/>
        <v>1.2722777377150578</v>
      </c>
      <c r="F13" s="128">
        <f t="shared" si="0"/>
        <v>0.733077843357961</v>
      </c>
      <c r="G13" s="128">
        <f t="shared" si="0"/>
        <v>0.8515580064893271</v>
      </c>
      <c r="H13" s="128">
        <f t="shared" si="0"/>
        <v>0.9793272485453741</v>
      </c>
      <c r="I13" s="128">
        <f>I11/H11*100-100</f>
        <v>0.6852829082380651</v>
      </c>
      <c r="J13" s="128">
        <f>J11/I11*100-100</f>
        <v>0.008563935128179878</v>
      </c>
      <c r="K13" s="128">
        <f>K11/J11*100-100</f>
        <v>-0.15799107286214564</v>
      </c>
      <c r="L13" s="128">
        <f>L11/K11*100-100</f>
        <v>0.22128020892968436</v>
      </c>
      <c r="M13" s="128">
        <f>M11/L11*100-100</f>
        <v>0.2548089574654995</v>
      </c>
    </row>
    <row r="14" spans="1:13" s="26" customFormat="1" ht="15" customHeight="1">
      <c r="A14" s="32"/>
      <c r="B14" s="52"/>
      <c r="C14" s="95"/>
      <c r="D14" s="104"/>
      <c r="E14" s="101"/>
      <c r="F14" s="101"/>
      <c r="G14" s="101"/>
      <c r="I14" s="27"/>
      <c r="J14" s="27"/>
      <c r="K14" s="27"/>
      <c r="L14" s="27"/>
      <c r="M14" s="27"/>
    </row>
    <row r="15" spans="1:19" s="26" customFormat="1" ht="15" customHeight="1">
      <c r="A15" s="43" t="s">
        <v>93</v>
      </c>
      <c r="B15" s="52"/>
      <c r="C15" s="52"/>
      <c r="D15" s="52"/>
      <c r="E15" s="52"/>
      <c r="F15" s="52"/>
      <c r="G15" s="22"/>
      <c r="I15" s="27"/>
      <c r="J15" s="27"/>
      <c r="K15" s="27"/>
      <c r="L15" s="27"/>
      <c r="M15" s="27"/>
      <c r="N15" s="105"/>
      <c r="O15" s="105"/>
      <c r="P15" s="105"/>
      <c r="Q15" s="105"/>
      <c r="R15" s="105"/>
      <c r="S15" s="105"/>
    </row>
    <row r="16" spans="1:13" s="26" customFormat="1" ht="12.75" customHeight="1">
      <c r="A16" s="14" t="s">
        <v>7</v>
      </c>
      <c r="B16" s="52"/>
      <c r="C16" s="52"/>
      <c r="D16" s="52"/>
      <c r="E16" s="52"/>
      <c r="F16" s="52"/>
      <c r="G16" s="22"/>
      <c r="I16" s="27"/>
      <c r="J16" s="27"/>
      <c r="K16" s="27"/>
      <c r="L16" s="27"/>
      <c r="M16" s="27"/>
    </row>
    <row r="17" spans="1:13" s="26" customFormat="1" ht="31.5">
      <c r="A17" s="62"/>
      <c r="B17" s="65" t="s">
        <v>95</v>
      </c>
      <c r="C17" s="61">
        <v>40087</v>
      </c>
      <c r="D17" s="61">
        <v>40118</v>
      </c>
      <c r="E17" s="64" t="s">
        <v>84</v>
      </c>
      <c r="F17" s="61">
        <v>40452</v>
      </c>
      <c r="G17" s="61">
        <v>40483</v>
      </c>
      <c r="H17" s="66" t="s">
        <v>2</v>
      </c>
      <c r="I17" s="66" t="s">
        <v>47</v>
      </c>
      <c r="J17" s="46"/>
      <c r="K17" s="46"/>
      <c r="L17" s="46"/>
      <c r="M17" s="46"/>
    </row>
    <row r="18" spans="1:13" s="26" customFormat="1" ht="13.5" customHeight="1">
      <c r="A18" s="30" t="s">
        <v>4</v>
      </c>
      <c r="B18" s="87">
        <v>30803.2785</v>
      </c>
      <c r="C18" s="87">
        <v>32251.50370085</v>
      </c>
      <c r="D18" s="87">
        <v>32552.98380266</v>
      </c>
      <c r="E18" s="87">
        <v>35738.69414187</v>
      </c>
      <c r="F18" s="87">
        <v>41484.8171</v>
      </c>
      <c r="G18" s="87">
        <v>40813.3207</v>
      </c>
      <c r="H18" s="116">
        <f>G18-F18</f>
        <v>-671.4964000000036</v>
      </c>
      <c r="I18" s="116">
        <f>G18-E18</f>
        <v>5074.626558129996</v>
      </c>
      <c r="J18" s="29"/>
      <c r="K18" s="29"/>
      <c r="L18" s="29"/>
      <c r="M18" s="29"/>
    </row>
    <row r="19" spans="1:13" s="26" customFormat="1" ht="13.5" customHeight="1">
      <c r="A19" s="30" t="s">
        <v>86</v>
      </c>
      <c r="B19" s="87">
        <v>34541.7765</v>
      </c>
      <c r="C19" s="87">
        <v>36553.63029014</v>
      </c>
      <c r="D19" s="87">
        <v>37915.63013065</v>
      </c>
      <c r="E19" s="87">
        <v>41060.6524</v>
      </c>
      <c r="F19" s="87">
        <v>45585.9239</v>
      </c>
      <c r="G19" s="87">
        <v>44935.5755</v>
      </c>
      <c r="H19" s="116">
        <f>G19-F19</f>
        <v>-650.3484000000026</v>
      </c>
      <c r="I19" s="116">
        <f>G19-E19</f>
        <v>3874.9231</v>
      </c>
      <c r="J19" s="29"/>
      <c r="K19" s="29"/>
      <c r="L19" s="29"/>
      <c r="M19" s="29"/>
    </row>
    <row r="20" spans="1:13" s="26" customFormat="1" ht="13.5" customHeight="1">
      <c r="A20" s="30" t="s">
        <v>5</v>
      </c>
      <c r="B20" s="87">
        <v>48453.18036</v>
      </c>
      <c r="C20" s="87">
        <v>50940.900166960004</v>
      </c>
      <c r="D20" s="87">
        <v>53192.03863627</v>
      </c>
      <c r="E20" s="87">
        <v>58347.24441854001</v>
      </c>
      <c r="F20" s="87">
        <v>65119.283536300005</v>
      </c>
      <c r="G20" s="87">
        <v>64781.022145979994</v>
      </c>
      <c r="H20" s="116">
        <f>G20-F20</f>
        <v>-338.26139032001083</v>
      </c>
      <c r="I20" s="116">
        <f>G20-E20</f>
        <v>6433.777727439985</v>
      </c>
      <c r="J20" s="29"/>
      <c r="K20" s="29"/>
      <c r="L20" s="29"/>
      <c r="M20" s="29"/>
    </row>
    <row r="21" spans="1:13" s="26" customFormat="1" ht="13.5" customHeight="1">
      <c r="A21" s="68" t="s">
        <v>6</v>
      </c>
      <c r="B21" s="127">
        <v>24.14920919908429</v>
      </c>
      <c r="C21" s="127">
        <v>23.862678317267704</v>
      </c>
      <c r="D21" s="127">
        <v>24.104615515281985</v>
      </c>
      <c r="E21" s="127">
        <v>24.190570625236205</v>
      </c>
      <c r="F21" s="127">
        <v>28.125491268181847</v>
      </c>
      <c r="G21" s="127">
        <v>28.274931609727922</v>
      </c>
      <c r="H21" s="116"/>
      <c r="I21" s="116"/>
      <c r="J21" s="28"/>
      <c r="K21" s="28"/>
      <c r="L21" s="28"/>
      <c r="M21" s="28"/>
    </row>
    <row r="22" spans="1:13" s="26" customFormat="1" ht="6" customHeight="1">
      <c r="A22" s="68"/>
      <c r="B22" s="127"/>
      <c r="C22" s="127"/>
      <c r="D22" s="127"/>
      <c r="E22" s="127"/>
      <c r="F22" s="127"/>
      <c r="G22" s="127"/>
      <c r="H22" s="122"/>
      <c r="I22" s="122"/>
      <c r="J22" s="28"/>
      <c r="K22" s="28"/>
      <c r="L22" s="28"/>
      <c r="M22" s="28"/>
    </row>
    <row r="23" spans="1:13" s="26" customFormat="1" ht="15" customHeight="1">
      <c r="A23" s="150" t="s">
        <v>87</v>
      </c>
      <c r="B23" s="150"/>
      <c r="C23" s="150"/>
      <c r="D23" s="150"/>
      <c r="E23" s="150"/>
      <c r="F23" s="150"/>
      <c r="G23" s="150"/>
      <c r="H23" s="150"/>
      <c r="I23" s="150"/>
      <c r="J23" s="28"/>
      <c r="K23" s="28"/>
      <c r="L23" s="28"/>
      <c r="M23" s="28"/>
    </row>
    <row r="24" spans="4:5" ht="15.75" customHeight="1">
      <c r="D24" s="147"/>
      <c r="E24" s="142"/>
    </row>
    <row r="25" spans="1:6" s="38" customFormat="1" ht="15" customHeight="1">
      <c r="A25" s="37" t="s">
        <v>94</v>
      </c>
      <c r="B25" s="41"/>
      <c r="C25" s="42"/>
      <c r="D25" s="42"/>
      <c r="E25" s="50"/>
      <c r="F25" s="51"/>
    </row>
    <row r="26" spans="1:6" s="38" customFormat="1" ht="12.75" customHeight="1">
      <c r="A26" s="40" t="s">
        <v>49</v>
      </c>
      <c r="B26" s="41"/>
      <c r="C26" s="42"/>
      <c r="D26" s="42"/>
      <c r="E26" s="50"/>
      <c r="F26" s="51"/>
    </row>
    <row r="27" spans="1:13" s="38" customFormat="1" ht="31.5">
      <c r="A27" s="62"/>
      <c r="B27" s="65" t="s">
        <v>95</v>
      </c>
      <c r="C27" s="61">
        <v>40087</v>
      </c>
      <c r="D27" s="61">
        <v>40118</v>
      </c>
      <c r="E27" s="64" t="s">
        <v>84</v>
      </c>
      <c r="F27" s="61">
        <v>40452</v>
      </c>
      <c r="G27" s="61">
        <v>40483</v>
      </c>
      <c r="H27" s="66" t="s">
        <v>2</v>
      </c>
      <c r="I27" s="66" t="s">
        <v>47</v>
      </c>
      <c r="J27" s="46"/>
      <c r="K27" s="46"/>
      <c r="L27" s="46"/>
      <c r="M27" s="46"/>
    </row>
    <row r="28" spans="1:13" s="39" customFormat="1" ht="26.25" customHeight="1">
      <c r="A28" s="30" t="s">
        <v>25</v>
      </c>
      <c r="B28" s="121">
        <v>1224.62</v>
      </c>
      <c r="C28" s="121">
        <v>1551.29</v>
      </c>
      <c r="D28" s="121">
        <v>1575.28</v>
      </c>
      <c r="E28" s="121">
        <v>1588.18</v>
      </c>
      <c r="F28" s="121">
        <v>1727.3664638967</v>
      </c>
      <c r="G28" s="121">
        <v>1723.15816144681</v>
      </c>
      <c r="H28" s="116">
        <f>G28-F28</f>
        <v>-4.20830244988997</v>
      </c>
      <c r="I28" s="116">
        <f>G28-E28</f>
        <v>134.97816144680996</v>
      </c>
      <c r="J28" s="91"/>
      <c r="K28" s="91"/>
      <c r="L28" s="91"/>
      <c r="M28" s="91"/>
    </row>
    <row r="30" spans="1:2" s="2" customFormat="1" ht="15.75" customHeight="1">
      <c r="A30" s="44" t="s">
        <v>100</v>
      </c>
      <c r="B30" s="1"/>
    </row>
    <row r="31" spans="2:3" s="2" customFormat="1" ht="12.75" customHeight="1">
      <c r="B31" s="20"/>
      <c r="C31" s="20"/>
    </row>
    <row r="32" spans="1:13" s="2" customFormat="1" ht="31.5">
      <c r="A32" s="67"/>
      <c r="B32" s="65" t="s">
        <v>95</v>
      </c>
      <c r="C32" s="61">
        <v>40087</v>
      </c>
      <c r="D32" s="61">
        <v>40118</v>
      </c>
      <c r="E32" s="64" t="s">
        <v>84</v>
      </c>
      <c r="F32" s="61">
        <v>40452</v>
      </c>
      <c r="G32" s="144">
        <v>40483</v>
      </c>
      <c r="H32" s="66" t="s">
        <v>2</v>
      </c>
      <c r="I32" s="66" t="s">
        <v>47</v>
      </c>
      <c r="J32" s="46"/>
      <c r="K32" s="46"/>
      <c r="L32" s="46"/>
      <c r="M32" s="46"/>
    </row>
    <row r="33" spans="1:18" s="2" customFormat="1" ht="26.25" customHeight="1">
      <c r="A33" s="3" t="s">
        <v>55</v>
      </c>
      <c r="B33" s="4">
        <v>39.4181</v>
      </c>
      <c r="C33" s="4">
        <v>43.7196</v>
      </c>
      <c r="D33" s="4">
        <v>43.922</v>
      </c>
      <c r="E33" s="4">
        <v>44.09169253365973</v>
      </c>
      <c r="F33" s="4">
        <v>46.7409</v>
      </c>
      <c r="G33" s="4">
        <v>46.86</v>
      </c>
      <c r="H33" s="123">
        <f>G33/F33-1</f>
        <v>0.0025480895746550214</v>
      </c>
      <c r="I33" s="123">
        <f>G33/E33-1</f>
        <v>0.06278523928803437</v>
      </c>
      <c r="J33" s="16"/>
      <c r="K33" s="16"/>
      <c r="L33" s="16"/>
      <c r="M33" s="16"/>
      <c r="N33" s="10"/>
      <c r="O33" s="10"/>
      <c r="P33" s="10"/>
      <c r="Q33" s="10"/>
      <c r="R33" s="10"/>
    </row>
    <row r="34" spans="1:18" s="2" customFormat="1" ht="26.25" customHeight="1">
      <c r="A34" s="3" t="s">
        <v>56</v>
      </c>
      <c r="B34" s="4">
        <v>39.5934</v>
      </c>
      <c r="C34" s="4">
        <v>43.8192</v>
      </c>
      <c r="D34" s="4">
        <v>43.9237</v>
      </c>
      <c r="E34" s="4">
        <v>44.0742</v>
      </c>
      <c r="F34" s="4">
        <v>46.7409</v>
      </c>
      <c r="G34" s="4">
        <v>46.8696</v>
      </c>
      <c r="H34" s="123">
        <f>G34/F34-1</f>
        <v>0.0027534771474231334</v>
      </c>
      <c r="I34" s="123">
        <f>G34/E34-1</f>
        <v>0.06342486080291865</v>
      </c>
      <c r="J34" s="16"/>
      <c r="K34" s="16"/>
      <c r="L34" s="16"/>
      <c r="M34" s="16"/>
      <c r="N34" s="10"/>
      <c r="O34" s="10"/>
      <c r="P34" s="10"/>
      <c r="Q34" s="10"/>
      <c r="R34" s="10"/>
    </row>
    <row r="35" spans="1:18" s="2" customFormat="1" ht="26.25" customHeight="1">
      <c r="A35" s="3" t="s">
        <v>57</v>
      </c>
      <c r="B35" s="4">
        <v>1.4071</v>
      </c>
      <c r="C35" s="4">
        <v>1.4715</v>
      </c>
      <c r="D35" s="4">
        <v>1.5008</v>
      </c>
      <c r="E35" s="4">
        <v>1.4316</v>
      </c>
      <c r="F35" s="4">
        <v>1.3947</v>
      </c>
      <c r="G35" s="4">
        <v>1.2977</v>
      </c>
      <c r="H35" s="123">
        <f>G35/F35-1</f>
        <v>-0.06954900695490063</v>
      </c>
      <c r="I35" s="123">
        <f>G35/E35-1</f>
        <v>-0.0935317127689298</v>
      </c>
      <c r="J35" s="16"/>
      <c r="K35" s="16"/>
      <c r="L35" s="16"/>
      <c r="M35" s="16"/>
      <c r="N35" s="10"/>
      <c r="O35" s="10"/>
      <c r="P35" s="10"/>
      <c r="Q35" s="10"/>
      <c r="R35" s="10"/>
    </row>
    <row r="36" spans="1:18" s="2" customFormat="1" ht="26.25" customHeight="1">
      <c r="A36" s="3" t="s">
        <v>50</v>
      </c>
      <c r="B36" s="4"/>
      <c r="C36" s="4"/>
      <c r="D36" s="4"/>
      <c r="E36" s="4"/>
      <c r="F36" s="4"/>
      <c r="G36" s="4"/>
      <c r="H36" s="123"/>
      <c r="I36" s="123"/>
      <c r="J36" s="16"/>
      <c r="K36" s="16"/>
      <c r="L36" s="16"/>
      <c r="M36" s="16"/>
      <c r="N36" s="10"/>
      <c r="O36" s="10"/>
      <c r="P36" s="10"/>
      <c r="Q36" s="10"/>
      <c r="R36" s="10"/>
    </row>
    <row r="37" spans="1:18" s="2" customFormat="1" ht="13.5" customHeight="1">
      <c r="A37" s="69" t="s">
        <v>51</v>
      </c>
      <c r="B37" s="4">
        <v>39.7217</v>
      </c>
      <c r="C37" s="4">
        <v>43.7032</v>
      </c>
      <c r="D37" s="4">
        <v>43.8545</v>
      </c>
      <c r="E37" s="4">
        <v>44.2341</v>
      </c>
      <c r="F37" s="4">
        <v>46.8046</v>
      </c>
      <c r="G37" s="4">
        <v>46.932</v>
      </c>
      <c r="H37" s="123">
        <f>G37/F37-1</f>
        <v>0.0027219546796681815</v>
      </c>
      <c r="I37" s="123">
        <f>G37/E37-1</f>
        <v>0.0609914070818669</v>
      </c>
      <c r="J37" s="16"/>
      <c r="K37" s="16"/>
      <c r="L37" s="16"/>
      <c r="M37" s="16"/>
      <c r="N37" s="10"/>
      <c r="O37" s="10"/>
      <c r="P37" s="10"/>
      <c r="Q37" s="10"/>
      <c r="R37" s="10"/>
    </row>
    <row r="38" spans="1:18" s="2" customFormat="1" ht="13.5" customHeight="1">
      <c r="A38" s="69" t="s">
        <v>52</v>
      </c>
      <c r="B38" s="4">
        <v>55.2291</v>
      </c>
      <c r="C38" s="4">
        <v>65.1903</v>
      </c>
      <c r="D38" s="4">
        <v>65.8772</v>
      </c>
      <c r="E38" s="4">
        <v>63.9915</v>
      </c>
      <c r="F38" s="4">
        <v>64.8112</v>
      </c>
      <c r="G38" s="4">
        <v>62.0321</v>
      </c>
      <c r="H38" s="123">
        <f>G38/F38-1</f>
        <v>-0.04287993433233761</v>
      </c>
      <c r="I38" s="123">
        <f>G38/E38-1</f>
        <v>-0.030619691677800986</v>
      </c>
      <c r="J38" s="16"/>
      <c r="K38" s="16"/>
      <c r="L38" s="16"/>
      <c r="M38" s="16"/>
      <c r="N38" s="10"/>
      <c r="O38" s="10"/>
      <c r="P38" s="10"/>
      <c r="Q38" s="10"/>
      <c r="R38" s="10"/>
    </row>
    <row r="39" spans="1:18" s="2" customFormat="1" ht="13.5" customHeight="1">
      <c r="A39" s="69" t="s">
        <v>53</v>
      </c>
      <c r="B39" s="4">
        <v>1.2903</v>
      </c>
      <c r="C39" s="4">
        <v>1.4924</v>
      </c>
      <c r="D39" s="4">
        <v>1.4961</v>
      </c>
      <c r="E39" s="4">
        <v>1.4394</v>
      </c>
      <c r="F39" s="4">
        <v>1.5215</v>
      </c>
      <c r="G39" s="4">
        <v>1.4962</v>
      </c>
      <c r="H39" s="123">
        <f>G39/F39-1</f>
        <v>-0.016628327308577107</v>
      </c>
      <c r="I39" s="123">
        <f>G39/E39-1</f>
        <v>0.039460886480477964</v>
      </c>
      <c r="J39" s="16"/>
      <c r="K39" s="16"/>
      <c r="L39" s="16"/>
      <c r="M39" s="16"/>
      <c r="N39" s="10"/>
      <c r="O39" s="10"/>
      <c r="P39" s="10"/>
      <c r="Q39" s="10"/>
      <c r="R39" s="10"/>
    </row>
    <row r="40" spans="1:18" s="2" customFormat="1" ht="13.5" customHeight="1">
      <c r="A40" s="69" t="s">
        <v>54</v>
      </c>
      <c r="B40" s="4">
        <v>0.324657923963241</v>
      </c>
      <c r="C40" s="4">
        <v>0.289</v>
      </c>
      <c r="D40" s="4">
        <v>0.2941</v>
      </c>
      <c r="E40" s="4">
        <v>0.2954</v>
      </c>
      <c r="F40" s="4">
        <v>0.3156</v>
      </c>
      <c r="G40" s="4">
        <v>0.317</v>
      </c>
      <c r="H40" s="123">
        <f>G40/F40-1</f>
        <v>0.004435994930291454</v>
      </c>
      <c r="I40" s="123">
        <f>G40/E40-1</f>
        <v>0.07312119160460395</v>
      </c>
      <c r="J40" s="16"/>
      <c r="K40" s="16"/>
      <c r="L40" s="16"/>
      <c r="M40" s="16"/>
      <c r="N40" s="11"/>
      <c r="O40" s="11"/>
      <c r="P40" s="11"/>
      <c r="Q40" s="11"/>
      <c r="R40" s="11"/>
    </row>
  </sheetData>
  <sheetProtection/>
  <mergeCells count="3">
    <mergeCell ref="A1:I1"/>
    <mergeCell ref="A2:I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3.00390625" style="2" customWidth="1"/>
    <col min="2" max="2" width="10.75390625" style="2" customWidth="1"/>
    <col min="3" max="4" width="11.25390625" style="2" customWidth="1"/>
    <col min="5" max="6" width="10.75390625" style="2" customWidth="1"/>
    <col min="7" max="8" width="9.75390625" style="2" customWidth="1"/>
    <col min="9" max="9" width="9.875" style="2" customWidth="1"/>
    <col min="10" max="10" width="8.375" style="2" customWidth="1"/>
    <col min="11" max="11" width="11.125" style="2" customWidth="1"/>
    <col min="12" max="12" width="10.375" style="2" customWidth="1"/>
    <col min="13" max="13" width="13.125" style="2" customWidth="1"/>
    <col min="14" max="14" width="16.125" style="2" customWidth="1"/>
    <col min="15" max="16384" width="9.125" style="2" customWidth="1"/>
  </cols>
  <sheetData>
    <row r="1" spans="1:2" ht="15" customHeight="1">
      <c r="A1" s="44" t="s">
        <v>98</v>
      </c>
      <c r="B1" s="1"/>
    </row>
    <row r="2" spans="1:7" s="7" customFormat="1" ht="12.75" customHeight="1">
      <c r="A2" s="6" t="s">
        <v>45</v>
      </c>
      <c r="B2" s="6"/>
      <c r="C2" s="8"/>
      <c r="D2" s="8"/>
      <c r="E2" s="8"/>
      <c r="F2" s="8"/>
      <c r="G2" s="8"/>
    </row>
    <row r="3" spans="1:11" ht="26.25" customHeight="1">
      <c r="A3" s="63"/>
      <c r="B3" s="61" t="s">
        <v>84</v>
      </c>
      <c r="C3" s="61" t="s">
        <v>108</v>
      </c>
      <c r="D3" s="144" t="s">
        <v>107</v>
      </c>
      <c r="E3" s="61">
        <v>40452</v>
      </c>
      <c r="F3" s="144">
        <v>40483</v>
      </c>
      <c r="G3" s="66" t="s">
        <v>2</v>
      </c>
      <c r="H3" s="66" t="s">
        <v>3</v>
      </c>
      <c r="J3" s="94"/>
      <c r="K3" s="94"/>
    </row>
    <row r="4" spans="1:9" ht="13.5" customHeight="1">
      <c r="A4" s="9" t="s">
        <v>22</v>
      </c>
      <c r="B4" s="89">
        <f>B6+B7</f>
        <v>288.75</v>
      </c>
      <c r="C4" s="89">
        <f>C6+C7</f>
        <v>281.95</v>
      </c>
      <c r="D4" s="89">
        <f>D6+D7+D8</f>
        <v>291.34999999999997</v>
      </c>
      <c r="E4" s="89">
        <f>E6+E7+E8</f>
        <v>24.85</v>
      </c>
      <c r="F4" s="89">
        <f>F6+F7+F8</f>
        <v>37</v>
      </c>
      <c r="G4" s="90">
        <f>F4-E4</f>
        <v>12.149999999999999</v>
      </c>
      <c r="H4" s="90">
        <f>D4-C4</f>
        <v>9.399999999999977</v>
      </c>
      <c r="I4" s="93"/>
    </row>
    <row r="5" spans="1:10" ht="13.5" customHeight="1">
      <c r="A5" s="49" t="s">
        <v>83</v>
      </c>
      <c r="B5" s="86">
        <f>B6-B7</f>
        <v>-155.14999999999998</v>
      </c>
      <c r="C5" s="86">
        <f>C6-C7</f>
        <v>-148.35000000000002</v>
      </c>
      <c r="D5" s="86">
        <f>D6-D7</f>
        <v>-218.9</v>
      </c>
      <c r="E5" s="86">
        <f>E6-E7</f>
        <v>0.8499999999999996</v>
      </c>
      <c r="F5" s="86">
        <f>F6-F7</f>
        <v>-33.8</v>
      </c>
      <c r="G5" s="116">
        <f>(F5)-(E5)</f>
        <v>-34.65</v>
      </c>
      <c r="H5" s="116">
        <f>D5-C5</f>
        <v>-70.54999999999998</v>
      </c>
      <c r="J5" s="126"/>
    </row>
    <row r="6" spans="1:9" ht="13.5" customHeight="1">
      <c r="A6" s="54" t="s">
        <v>23</v>
      </c>
      <c r="B6" s="87">
        <v>66.8</v>
      </c>
      <c r="C6" s="87">
        <v>66.8</v>
      </c>
      <c r="D6" s="87">
        <v>28.9</v>
      </c>
      <c r="E6" s="87">
        <v>9.85</v>
      </c>
      <c r="F6" s="87">
        <v>0</v>
      </c>
      <c r="G6" s="116">
        <f>F6-E6</f>
        <v>-9.85</v>
      </c>
      <c r="H6" s="116">
        <f>D6-C6</f>
        <v>-37.9</v>
      </c>
      <c r="I6" s="141"/>
    </row>
    <row r="7" spans="1:9" ht="13.5" customHeight="1">
      <c r="A7" s="54" t="s">
        <v>24</v>
      </c>
      <c r="B7" s="87">
        <v>221.95</v>
      </c>
      <c r="C7" s="87">
        <v>215.15</v>
      </c>
      <c r="D7" s="87">
        <v>247.8</v>
      </c>
      <c r="E7" s="87">
        <v>9</v>
      </c>
      <c r="F7" s="87">
        <v>33.8</v>
      </c>
      <c r="G7" s="116">
        <f>F7-E7</f>
        <v>24.799999999999997</v>
      </c>
      <c r="H7" s="116">
        <f>D7-C7</f>
        <v>32.650000000000006</v>
      </c>
      <c r="I7" s="141"/>
    </row>
    <row r="8" spans="1:10" ht="13.5" customHeight="1">
      <c r="A8" s="49" t="s">
        <v>40</v>
      </c>
      <c r="B8" s="87" t="s">
        <v>1</v>
      </c>
      <c r="C8" s="87" t="s">
        <v>1</v>
      </c>
      <c r="D8" s="119">
        <v>14.65</v>
      </c>
      <c r="E8" s="119">
        <v>6</v>
      </c>
      <c r="F8" s="119">
        <v>3.2</v>
      </c>
      <c r="G8" s="116">
        <f>F8-E8</f>
        <v>-2.8</v>
      </c>
      <c r="H8" s="116">
        <f>D8</f>
        <v>14.65</v>
      </c>
      <c r="I8" s="141"/>
      <c r="J8" s="119"/>
    </row>
    <row r="9" spans="3:4" ht="15" customHeight="1">
      <c r="C9" s="93"/>
      <c r="D9" s="93"/>
    </row>
    <row r="10" spans="1:2" s="10" customFormat="1" ht="15" customHeight="1">
      <c r="A10" s="133" t="s">
        <v>97</v>
      </c>
      <c r="B10" s="134"/>
    </row>
    <row r="11" spans="1:10" s="7" customFormat="1" ht="12.75" customHeight="1">
      <c r="A11" s="6" t="s">
        <v>0</v>
      </c>
      <c r="B11" s="6"/>
      <c r="C11" s="8"/>
      <c r="D11" s="8"/>
      <c r="E11" s="8"/>
      <c r="F11" s="8"/>
      <c r="G11" s="8"/>
      <c r="J11" s="10"/>
    </row>
    <row r="12" spans="1:8" ht="26.25" customHeight="1">
      <c r="A12" s="63"/>
      <c r="B12" s="61" t="s">
        <v>84</v>
      </c>
      <c r="C12" s="61" t="s">
        <v>108</v>
      </c>
      <c r="D12" s="61" t="s">
        <v>107</v>
      </c>
      <c r="E12" s="61">
        <v>40452</v>
      </c>
      <c r="F12" s="61">
        <v>40483</v>
      </c>
      <c r="G12" s="66" t="s">
        <v>2</v>
      </c>
      <c r="H12" s="66" t="s">
        <v>3</v>
      </c>
    </row>
    <row r="13" spans="1:9" ht="12.75" customHeight="1">
      <c r="A13" s="9" t="s">
        <v>20</v>
      </c>
      <c r="B13" s="89">
        <f>+B14+B18</f>
        <v>1692.64362</v>
      </c>
      <c r="C13" s="89">
        <f>+C14+C18</f>
        <v>1592.64361</v>
      </c>
      <c r="D13" s="89">
        <f>+D14+D18</f>
        <v>3129</v>
      </c>
      <c r="E13" s="89">
        <v>282</v>
      </c>
      <c r="F13" s="89">
        <f>F18+F14</f>
        <v>289</v>
      </c>
      <c r="G13" s="90">
        <f>F13-E13</f>
        <v>7</v>
      </c>
      <c r="H13" s="90">
        <f>D13-C13</f>
        <v>1536.35639</v>
      </c>
      <c r="I13" s="90"/>
    </row>
    <row r="14" spans="1:10" ht="12.75" customHeight="1">
      <c r="A14" s="49" t="s">
        <v>43</v>
      </c>
      <c r="B14" s="86">
        <f>B15+B17</f>
        <v>1056.81237</v>
      </c>
      <c r="C14" s="86">
        <f>C15+C17</f>
        <v>956.81236</v>
      </c>
      <c r="D14" s="86">
        <f>D15</f>
        <v>600</v>
      </c>
      <c r="E14" s="119" t="s">
        <v>1</v>
      </c>
      <c r="F14" s="116">
        <f>F15</f>
        <v>200</v>
      </c>
      <c r="G14" s="116" t="s">
        <v>1</v>
      </c>
      <c r="H14" s="116">
        <f>D14-C14</f>
        <v>-356.81236</v>
      </c>
      <c r="I14" s="88"/>
      <c r="J14" s="10"/>
    </row>
    <row r="15" spans="1:10" ht="12.75" customHeight="1">
      <c r="A15" s="54" t="s">
        <v>23</v>
      </c>
      <c r="B15" s="119">
        <v>500.00001</v>
      </c>
      <c r="C15" s="119">
        <v>400</v>
      </c>
      <c r="D15" s="119">
        <v>600</v>
      </c>
      <c r="E15" s="119" t="s">
        <v>1</v>
      </c>
      <c r="F15" s="119">
        <v>200</v>
      </c>
      <c r="G15" s="116" t="s">
        <v>1</v>
      </c>
      <c r="H15" s="116">
        <f>D15-C15</f>
        <v>200</v>
      </c>
      <c r="I15" s="88"/>
      <c r="J15" s="10"/>
    </row>
    <row r="16" spans="1:10" ht="20.25" customHeight="1">
      <c r="A16" s="135" t="s">
        <v>104</v>
      </c>
      <c r="B16" s="136">
        <v>500.00001</v>
      </c>
      <c r="C16" s="136">
        <v>400</v>
      </c>
      <c r="D16" s="136">
        <v>600</v>
      </c>
      <c r="E16" s="136" t="s">
        <v>1</v>
      </c>
      <c r="F16" s="136">
        <v>200</v>
      </c>
      <c r="G16" s="116" t="s">
        <v>1</v>
      </c>
      <c r="H16" s="116">
        <f>D16-C16</f>
        <v>200</v>
      </c>
      <c r="I16" s="88"/>
      <c r="J16" s="10"/>
    </row>
    <row r="17" spans="1:10" ht="12.75" customHeight="1">
      <c r="A17" s="54" t="s">
        <v>24</v>
      </c>
      <c r="B17" s="87">
        <v>556.81236</v>
      </c>
      <c r="C17" s="87">
        <v>556.81236</v>
      </c>
      <c r="D17" s="87" t="s">
        <v>1</v>
      </c>
      <c r="E17" s="89" t="s">
        <v>1</v>
      </c>
      <c r="F17" s="89" t="s">
        <v>1</v>
      </c>
      <c r="G17" s="116" t="s">
        <v>1</v>
      </c>
      <c r="H17" s="116">
        <f>-C17</f>
        <v>-556.81236</v>
      </c>
      <c r="I17" s="88"/>
      <c r="J17" s="10"/>
    </row>
    <row r="18" spans="1:10" ht="12.75" customHeight="1">
      <c r="A18" s="49" t="s">
        <v>41</v>
      </c>
      <c r="B18" s="87">
        <v>635.83125</v>
      </c>
      <c r="C18" s="87">
        <v>635.83125</v>
      </c>
      <c r="D18" s="87">
        <v>2529</v>
      </c>
      <c r="E18" s="119">
        <v>282</v>
      </c>
      <c r="F18" s="87">
        <v>89</v>
      </c>
      <c r="G18" s="116">
        <f>F18-E18</f>
        <v>-193</v>
      </c>
      <c r="H18" s="116">
        <f>D18-C18</f>
        <v>1893.16875</v>
      </c>
      <c r="I18" s="88"/>
      <c r="J18" s="12"/>
    </row>
    <row r="19" spans="1:10" ht="12.75" customHeight="1">
      <c r="A19" s="49" t="s">
        <v>42</v>
      </c>
      <c r="B19" s="89" t="s">
        <v>1</v>
      </c>
      <c r="C19" s="89" t="s">
        <v>1</v>
      </c>
      <c r="D19" s="89" t="s">
        <v>1</v>
      </c>
      <c r="E19" s="89" t="s">
        <v>1</v>
      </c>
      <c r="F19" s="89" t="s">
        <v>1</v>
      </c>
      <c r="G19" s="89" t="s">
        <v>1</v>
      </c>
      <c r="H19" s="89" t="s">
        <v>1</v>
      </c>
      <c r="I19" s="88"/>
      <c r="J19" s="12"/>
    </row>
    <row r="20" spans="1:10" ht="12.75" customHeight="1">
      <c r="A20" s="9" t="s">
        <v>39</v>
      </c>
      <c r="B20" s="33"/>
      <c r="C20" s="33"/>
      <c r="D20" s="33"/>
      <c r="E20" s="33"/>
      <c r="F20" s="33"/>
      <c r="G20" s="90"/>
      <c r="H20" s="90"/>
      <c r="I20" s="138"/>
      <c r="J20" s="12"/>
    </row>
    <row r="21" spans="1:10" ht="26.25" customHeight="1">
      <c r="A21" s="49" t="s">
        <v>74</v>
      </c>
      <c r="B21" s="33">
        <v>0.9</v>
      </c>
      <c r="C21" s="33">
        <v>1.6</v>
      </c>
      <c r="D21" s="33">
        <v>4.97</v>
      </c>
      <c r="E21" s="33">
        <v>3.55</v>
      </c>
      <c r="F21" s="33">
        <v>4.97</v>
      </c>
      <c r="G21" s="116">
        <f>F21-E21</f>
        <v>1.42</v>
      </c>
      <c r="H21" s="116">
        <f>D21-C21</f>
        <v>3.3699999999999997</v>
      </c>
      <c r="I21" s="34"/>
      <c r="J21" s="12"/>
    </row>
    <row r="22" spans="1:10" ht="12.75" customHeight="1">
      <c r="A22" s="49" t="s">
        <v>44</v>
      </c>
      <c r="B22" s="33">
        <v>9.7</v>
      </c>
      <c r="C22" s="33">
        <v>9</v>
      </c>
      <c r="D22" s="33">
        <v>5.016666666666667</v>
      </c>
      <c r="E22" s="33" t="s">
        <v>1</v>
      </c>
      <c r="F22" s="33">
        <v>6</v>
      </c>
      <c r="G22" s="33" t="s">
        <v>1</v>
      </c>
      <c r="H22" s="116">
        <f>D22-C22</f>
        <v>-3.9833333333333334</v>
      </c>
      <c r="I22" s="34"/>
      <c r="J22" s="12"/>
    </row>
    <row r="23" spans="1:10" ht="12.75" customHeight="1">
      <c r="A23" s="49" t="s">
        <v>21</v>
      </c>
      <c r="B23" s="33">
        <v>13.31</v>
      </c>
      <c r="C23" s="33">
        <v>13.31</v>
      </c>
      <c r="D23" s="33" t="s">
        <v>1</v>
      </c>
      <c r="E23" s="33" t="s">
        <v>1</v>
      </c>
      <c r="F23" s="33" t="s">
        <v>1</v>
      </c>
      <c r="G23" s="33" t="s">
        <v>1</v>
      </c>
      <c r="H23" s="33" t="s">
        <v>1</v>
      </c>
      <c r="I23" s="34"/>
      <c r="J23" s="12"/>
    </row>
    <row r="24" spans="1:10" ht="26.25" customHeight="1">
      <c r="A24" s="49" t="s">
        <v>75</v>
      </c>
      <c r="B24" s="33">
        <f>B21*1.2</f>
        <v>1.08</v>
      </c>
      <c r="C24" s="33">
        <f>C21*1.2</f>
        <v>1.92</v>
      </c>
      <c r="D24" s="33">
        <f>D21*1.2</f>
        <v>5.9639999999999995</v>
      </c>
      <c r="E24" s="33">
        <f>E21*1.2</f>
        <v>4.26</v>
      </c>
      <c r="F24" s="33">
        <f>F21*1.2</f>
        <v>5.9639999999999995</v>
      </c>
      <c r="G24" s="116">
        <f>F24-E24</f>
        <v>1.7039999999999997</v>
      </c>
      <c r="H24" s="116">
        <f>D24-C24</f>
        <v>4.044</v>
      </c>
      <c r="I24" s="34"/>
      <c r="J24" s="12"/>
    </row>
    <row r="25" spans="1:10" ht="12.75" customHeight="1">
      <c r="A25" s="49" t="s">
        <v>42</v>
      </c>
      <c r="B25" s="33" t="s">
        <v>1</v>
      </c>
      <c r="C25" s="33" t="s">
        <v>1</v>
      </c>
      <c r="D25" s="33" t="s">
        <v>1</v>
      </c>
      <c r="E25" s="33" t="s">
        <v>1</v>
      </c>
      <c r="F25" s="33" t="s">
        <v>1</v>
      </c>
      <c r="G25" s="33" t="s">
        <v>1</v>
      </c>
      <c r="H25" s="33" t="s">
        <v>1</v>
      </c>
      <c r="J25" s="12"/>
    </row>
    <row r="26" ht="15" customHeight="1">
      <c r="A26" s="2" t="s">
        <v>105</v>
      </c>
    </row>
    <row r="27" ht="15" customHeight="1"/>
    <row r="28" spans="1:2" ht="15" customHeight="1">
      <c r="A28" s="44" t="s">
        <v>99</v>
      </c>
      <c r="B28" s="1"/>
    </row>
    <row r="29" spans="1:7" s="7" customFormat="1" ht="12.75" customHeight="1">
      <c r="A29" s="6" t="s">
        <v>0</v>
      </c>
      <c r="B29" s="6"/>
      <c r="C29" s="8"/>
      <c r="D29" s="8"/>
      <c r="E29" s="8"/>
      <c r="F29" s="8"/>
      <c r="G29" s="8"/>
    </row>
    <row r="30" spans="1:8" ht="26.25" customHeight="1">
      <c r="A30" s="63"/>
      <c r="B30" s="61" t="s">
        <v>84</v>
      </c>
      <c r="C30" s="61" t="s">
        <v>108</v>
      </c>
      <c r="D30" s="61" t="s">
        <v>107</v>
      </c>
      <c r="E30" s="61">
        <v>40452</v>
      </c>
      <c r="F30" s="61">
        <v>40483</v>
      </c>
      <c r="G30" s="66" t="s">
        <v>2</v>
      </c>
      <c r="H30" s="66" t="s">
        <v>3</v>
      </c>
    </row>
    <row r="31" spans="1:15" ht="23.25" customHeight="1">
      <c r="A31" s="9" t="s">
        <v>13</v>
      </c>
      <c r="B31" s="129">
        <f>SUM(B32:B35)</f>
        <v>24680</v>
      </c>
      <c r="C31" s="129">
        <f>SUM(C32:C35)</f>
        <v>22580</v>
      </c>
      <c r="D31" s="129">
        <f>SUM(D32:D35)</f>
        <v>10150</v>
      </c>
      <c r="E31" s="129">
        <f>SUM(E32:E34)</f>
        <v>880</v>
      </c>
      <c r="F31" s="129">
        <f>SUM(F32:F34)</f>
        <v>1440</v>
      </c>
      <c r="G31" s="90">
        <f>F31-E31</f>
        <v>560</v>
      </c>
      <c r="H31" s="90">
        <f>D31-C31</f>
        <v>-12430</v>
      </c>
      <c r="I31" s="10"/>
      <c r="M31" s="117"/>
      <c r="N31" s="117"/>
      <c r="O31" s="117"/>
    </row>
    <row r="32" spans="1:15" ht="12.75" customHeight="1">
      <c r="A32" s="53" t="s">
        <v>31</v>
      </c>
      <c r="B32" s="112">
        <v>6360</v>
      </c>
      <c r="C32" s="112">
        <v>5960</v>
      </c>
      <c r="D32" s="112">
        <v>1590</v>
      </c>
      <c r="E32" s="112">
        <v>0</v>
      </c>
      <c r="F32" s="112">
        <v>290</v>
      </c>
      <c r="G32" s="116">
        <f>+F32-E32</f>
        <v>290</v>
      </c>
      <c r="H32" s="116">
        <f>D32-C32</f>
        <v>-4370</v>
      </c>
      <c r="I32" s="10"/>
      <c r="M32" s="117"/>
      <c r="N32" s="117"/>
      <c r="O32" s="117"/>
    </row>
    <row r="33" spans="1:15" ht="12.75" customHeight="1">
      <c r="A33" s="53" t="s">
        <v>32</v>
      </c>
      <c r="B33" s="112">
        <v>8470</v>
      </c>
      <c r="C33" s="112">
        <v>7990</v>
      </c>
      <c r="D33" s="112">
        <v>1870</v>
      </c>
      <c r="E33" s="112">
        <v>100</v>
      </c>
      <c r="F33" s="112">
        <v>350</v>
      </c>
      <c r="G33" s="116">
        <f>+F33-E33</f>
        <v>250</v>
      </c>
      <c r="H33" s="116">
        <f>D33-C33</f>
        <v>-6120</v>
      </c>
      <c r="I33" s="10"/>
      <c r="M33" s="117"/>
      <c r="N33" s="117"/>
      <c r="O33" s="117"/>
    </row>
    <row r="34" spans="1:15" ht="12.75" customHeight="1">
      <c r="A34" s="53" t="s">
        <v>33</v>
      </c>
      <c r="B34" s="112">
        <v>9310</v>
      </c>
      <c r="C34" s="112">
        <v>8090</v>
      </c>
      <c r="D34" s="112">
        <v>6690</v>
      </c>
      <c r="E34" s="112">
        <v>780</v>
      </c>
      <c r="F34" s="112">
        <v>800</v>
      </c>
      <c r="G34" s="116">
        <f>F34-E34</f>
        <v>20</v>
      </c>
      <c r="H34" s="116">
        <f>D34-C34</f>
        <v>-1400</v>
      </c>
      <c r="I34" s="10"/>
      <c r="M34" s="117"/>
      <c r="N34" s="117"/>
      <c r="O34" s="117"/>
    </row>
    <row r="35" spans="1:15" ht="12.75" customHeight="1">
      <c r="A35" s="53" t="s">
        <v>34</v>
      </c>
      <c r="B35" s="112">
        <v>540</v>
      </c>
      <c r="C35" s="112">
        <v>540</v>
      </c>
      <c r="D35" s="113">
        <v>0</v>
      </c>
      <c r="E35" s="113">
        <v>0</v>
      </c>
      <c r="F35" s="113">
        <v>0</v>
      </c>
      <c r="G35" s="113">
        <v>0</v>
      </c>
      <c r="H35" s="116">
        <f>D35-C35</f>
        <v>-540</v>
      </c>
      <c r="I35" s="10"/>
      <c r="M35" s="117"/>
      <c r="N35" s="117"/>
      <c r="O35" s="117"/>
    </row>
    <row r="36" spans="1:15" ht="12.75" customHeight="1" hidden="1">
      <c r="A36" s="53" t="s">
        <v>35</v>
      </c>
      <c r="B36" s="113">
        <v>0</v>
      </c>
      <c r="C36" s="145">
        <v>0</v>
      </c>
      <c r="D36" s="145">
        <v>0</v>
      </c>
      <c r="E36" s="113">
        <v>0</v>
      </c>
      <c r="F36" s="145">
        <v>0</v>
      </c>
      <c r="G36" s="113">
        <v>0</v>
      </c>
      <c r="H36" s="113">
        <v>0</v>
      </c>
      <c r="I36" s="10"/>
      <c r="M36" s="117"/>
      <c r="N36" s="117"/>
      <c r="O36" s="117"/>
    </row>
    <row r="37" spans="1:15" ht="12.75" customHeight="1">
      <c r="A37" s="9" t="s">
        <v>12</v>
      </c>
      <c r="B37" s="129">
        <f>SUM(B38:B41)</f>
        <v>31666.639999999996</v>
      </c>
      <c r="C37" s="129">
        <f>SUM(C38:C41)</f>
        <v>28124.04</v>
      </c>
      <c r="D37" s="129">
        <f>SUM(D38:D41)</f>
        <v>12018.3</v>
      </c>
      <c r="E37" s="129">
        <f>SUM(E38:E40)</f>
        <v>409.5</v>
      </c>
      <c r="F37" s="129">
        <f>SUM(F38:F40)</f>
        <v>965.9000000000001</v>
      </c>
      <c r="G37" s="90">
        <f>F37-E37</f>
        <v>556.4000000000001</v>
      </c>
      <c r="H37" s="90">
        <f>D37-C37</f>
        <v>-16105.740000000002</v>
      </c>
      <c r="I37" s="10"/>
      <c r="M37" s="117"/>
      <c r="N37" s="117"/>
      <c r="O37" s="117"/>
    </row>
    <row r="38" spans="1:15" ht="12.75" customHeight="1">
      <c r="A38" s="53" t="s">
        <v>31</v>
      </c>
      <c r="B38" s="112">
        <v>7049.91</v>
      </c>
      <c r="C38" s="112">
        <v>6377.51</v>
      </c>
      <c r="D38" s="112">
        <v>2480.9</v>
      </c>
      <c r="E38" s="112">
        <v>0</v>
      </c>
      <c r="F38" s="112">
        <v>275.4</v>
      </c>
      <c r="G38" s="116">
        <f>+F38-E38</f>
        <v>275.4</v>
      </c>
      <c r="H38" s="116">
        <f>D38-C38</f>
        <v>-3896.61</v>
      </c>
      <c r="I38" s="10"/>
      <c r="M38" s="117"/>
      <c r="N38" s="117"/>
      <c r="O38" s="117"/>
    </row>
    <row r="39" spans="1:15" ht="12.75" customHeight="1">
      <c r="A39" s="53" t="s">
        <v>32</v>
      </c>
      <c r="B39" s="112">
        <v>10324.4</v>
      </c>
      <c r="C39" s="112">
        <v>9680.6</v>
      </c>
      <c r="D39" s="112">
        <v>2427.7</v>
      </c>
      <c r="E39" s="112">
        <v>12</v>
      </c>
      <c r="F39" s="112">
        <v>281.8</v>
      </c>
      <c r="G39" s="116">
        <f>+F39-E39</f>
        <v>269.8</v>
      </c>
      <c r="H39" s="116">
        <f>D39-C39</f>
        <v>-7252.900000000001</v>
      </c>
      <c r="I39" s="10"/>
      <c r="M39" s="117"/>
      <c r="N39" s="117"/>
      <c r="O39" s="117"/>
    </row>
    <row r="40" spans="1:15" ht="12.75" customHeight="1">
      <c r="A40" s="53" t="s">
        <v>33</v>
      </c>
      <c r="B40" s="112">
        <v>14051.92</v>
      </c>
      <c r="C40" s="112">
        <v>11825.52</v>
      </c>
      <c r="D40" s="112">
        <v>7109.7</v>
      </c>
      <c r="E40" s="112">
        <v>397.5</v>
      </c>
      <c r="F40" s="112">
        <v>408.7</v>
      </c>
      <c r="G40" s="116">
        <f>F40-E40</f>
        <v>11.199999999999989</v>
      </c>
      <c r="H40" s="116">
        <f>D40-C40</f>
        <v>-4715.820000000001</v>
      </c>
      <c r="I40" s="10"/>
      <c r="M40" s="117"/>
      <c r="N40" s="117"/>
      <c r="O40" s="117"/>
    </row>
    <row r="41" spans="1:15" ht="12.75" customHeight="1">
      <c r="A41" s="53" t="s">
        <v>34</v>
      </c>
      <c r="B41" s="112">
        <v>240.41</v>
      </c>
      <c r="C41" s="112">
        <v>240.41</v>
      </c>
      <c r="D41" s="140">
        <v>0</v>
      </c>
      <c r="E41" s="113">
        <v>0</v>
      </c>
      <c r="F41" s="113">
        <v>0</v>
      </c>
      <c r="G41" s="113">
        <v>0</v>
      </c>
      <c r="H41" s="116">
        <f>D41-C41</f>
        <v>-240.41</v>
      </c>
      <c r="I41" s="10"/>
      <c r="M41" s="117"/>
      <c r="N41" s="117"/>
      <c r="O41" s="117"/>
    </row>
    <row r="42" spans="1:15" ht="12.75" customHeight="1" hidden="1">
      <c r="A42" s="53" t="s">
        <v>35</v>
      </c>
      <c r="B42" s="113">
        <v>0</v>
      </c>
      <c r="C42" s="145">
        <v>0</v>
      </c>
      <c r="D42" s="145">
        <v>0</v>
      </c>
      <c r="E42" s="113">
        <v>0</v>
      </c>
      <c r="F42" s="145">
        <v>0</v>
      </c>
      <c r="G42" s="113">
        <v>0</v>
      </c>
      <c r="H42" s="113">
        <v>0</v>
      </c>
      <c r="I42" s="10"/>
      <c r="M42" s="117"/>
      <c r="N42" s="117"/>
      <c r="O42" s="117"/>
    </row>
    <row r="43" spans="1:15" ht="12.75" customHeight="1">
      <c r="A43" s="9" t="s">
        <v>14</v>
      </c>
      <c r="B43" s="129">
        <f>SUM(B44:B47)</f>
        <v>20671.65</v>
      </c>
      <c r="C43" s="129">
        <f>SUM(C44:C47)</f>
        <v>18595.55</v>
      </c>
      <c r="D43" s="129">
        <f>SUM(D44:D47)</f>
        <v>7810.9</v>
      </c>
      <c r="E43" s="129">
        <f>SUM(E44:E46)</f>
        <v>348.5</v>
      </c>
      <c r="F43" s="129">
        <f>SUM(F44:F46)</f>
        <v>780.4000000000001</v>
      </c>
      <c r="G43" s="90">
        <f>F43-E43</f>
        <v>431.9000000000001</v>
      </c>
      <c r="H43" s="90">
        <f>D43-C43</f>
        <v>-10784.65</v>
      </c>
      <c r="M43" s="117"/>
      <c r="N43" s="117"/>
      <c r="O43" s="117"/>
    </row>
    <row r="44" spans="1:15" ht="12.75" customHeight="1">
      <c r="A44" s="53" t="s">
        <v>31</v>
      </c>
      <c r="B44" s="112">
        <v>4987.56</v>
      </c>
      <c r="C44" s="112">
        <v>4587.56</v>
      </c>
      <c r="D44" s="112">
        <v>1371.4</v>
      </c>
      <c r="E44" s="112">
        <v>0</v>
      </c>
      <c r="F44" s="112">
        <v>190.4</v>
      </c>
      <c r="G44" s="116">
        <f>+F44-E44</f>
        <v>190.4</v>
      </c>
      <c r="H44" s="116">
        <f>D44-C44</f>
        <v>-3216.1600000000003</v>
      </c>
      <c r="M44" s="117"/>
      <c r="N44" s="117"/>
      <c r="O44" s="117"/>
    </row>
    <row r="45" spans="1:15" ht="12.75" customHeight="1">
      <c r="A45" s="53" t="s">
        <v>32</v>
      </c>
      <c r="B45" s="112">
        <v>7182.04</v>
      </c>
      <c r="C45" s="112">
        <v>6725.94</v>
      </c>
      <c r="D45" s="112">
        <v>1462.8</v>
      </c>
      <c r="E45" s="112">
        <v>12</v>
      </c>
      <c r="F45" s="112">
        <v>194.3</v>
      </c>
      <c r="G45" s="116">
        <f>+F45-E45</f>
        <v>182.3</v>
      </c>
      <c r="H45" s="116">
        <f>D45-C45</f>
        <v>-5263.139999999999</v>
      </c>
      <c r="M45" s="117"/>
      <c r="N45" s="117"/>
      <c r="O45" s="117"/>
    </row>
    <row r="46" spans="1:15" ht="12.75" customHeight="1">
      <c r="A46" s="53" t="s">
        <v>33</v>
      </c>
      <c r="B46" s="112">
        <v>8346.05</v>
      </c>
      <c r="C46" s="112">
        <v>7126.05</v>
      </c>
      <c r="D46" s="112">
        <v>4976.7</v>
      </c>
      <c r="E46" s="112">
        <v>336.5</v>
      </c>
      <c r="F46" s="112">
        <v>395.7</v>
      </c>
      <c r="G46" s="116">
        <f>F46-E46</f>
        <v>59.19999999999999</v>
      </c>
      <c r="H46" s="116">
        <f>D46-C46</f>
        <v>-2149.3500000000004</v>
      </c>
      <c r="M46" s="117"/>
      <c r="N46" s="117"/>
      <c r="O46" s="117"/>
    </row>
    <row r="47" spans="1:15" ht="12.75" customHeight="1">
      <c r="A47" s="53" t="s">
        <v>34</v>
      </c>
      <c r="B47" s="112">
        <v>156</v>
      </c>
      <c r="C47" s="112">
        <v>156</v>
      </c>
      <c r="D47" s="113">
        <v>0</v>
      </c>
      <c r="E47" s="113">
        <v>0</v>
      </c>
      <c r="F47" s="113">
        <v>0</v>
      </c>
      <c r="G47" s="113">
        <v>0</v>
      </c>
      <c r="H47" s="116">
        <f>D47-C47</f>
        <v>-156</v>
      </c>
      <c r="M47" s="117"/>
      <c r="N47" s="117"/>
      <c r="O47" s="117"/>
    </row>
    <row r="48" spans="1:15" ht="12.75" customHeight="1" hidden="1">
      <c r="A48" s="53" t="s">
        <v>35</v>
      </c>
      <c r="B48" s="113">
        <v>0</v>
      </c>
      <c r="C48" s="113">
        <v>0</v>
      </c>
      <c r="D48" s="145">
        <v>0</v>
      </c>
      <c r="E48" s="113">
        <v>0</v>
      </c>
      <c r="F48" s="145">
        <v>0</v>
      </c>
      <c r="G48" s="113">
        <v>0</v>
      </c>
      <c r="H48" s="113">
        <v>0</v>
      </c>
      <c r="M48" s="117"/>
      <c r="N48" s="117"/>
      <c r="O48" s="117"/>
    </row>
    <row r="49" spans="1:15" ht="23.25" customHeight="1">
      <c r="A49" s="9" t="s">
        <v>15</v>
      </c>
      <c r="B49" s="108">
        <v>6.681703711233015</v>
      </c>
      <c r="C49" s="139">
        <v>7.207598135789403</v>
      </c>
      <c r="D49" s="139">
        <v>2.4441880815455335</v>
      </c>
      <c r="E49" s="139">
        <v>3.554622425285629</v>
      </c>
      <c r="F49" s="139">
        <v>4.85</v>
      </c>
      <c r="G49" s="90">
        <f>F49-E49</f>
        <v>1.2953775747143705</v>
      </c>
      <c r="H49" s="90">
        <f>D49-C49</f>
        <v>-4.763410054243869</v>
      </c>
      <c r="J49" s="75"/>
      <c r="K49" s="75"/>
      <c r="L49" s="75"/>
      <c r="M49" s="117"/>
      <c r="N49" s="117"/>
      <c r="O49" s="117"/>
    </row>
    <row r="50" spans="1:15" ht="12" customHeight="1">
      <c r="A50" s="53" t="s">
        <v>31</v>
      </c>
      <c r="B50" s="106">
        <v>4.809094941218612</v>
      </c>
      <c r="C50" s="106">
        <v>5.176261262905768</v>
      </c>
      <c r="D50" s="106">
        <v>1.3133228351590913</v>
      </c>
      <c r="E50" s="107">
        <v>0</v>
      </c>
      <c r="F50" s="107">
        <v>4.05</v>
      </c>
      <c r="G50" s="107">
        <v>0</v>
      </c>
      <c r="H50" s="116">
        <f>D50-C50</f>
        <v>-3.862938427746676</v>
      </c>
      <c r="J50" s="75"/>
      <c r="K50" s="75"/>
      <c r="L50" s="75"/>
      <c r="M50" s="117"/>
      <c r="N50" s="117"/>
      <c r="O50" s="117"/>
    </row>
    <row r="51" spans="1:15" ht="12" customHeight="1">
      <c r="A51" s="53" t="s">
        <v>32</v>
      </c>
      <c r="B51" s="106">
        <v>6.878414161541948</v>
      </c>
      <c r="C51" s="106">
        <v>7.41046134986006</v>
      </c>
      <c r="D51" s="106">
        <v>1.800342735581702</v>
      </c>
      <c r="E51" s="107">
        <v>3.4168198342058185</v>
      </c>
      <c r="F51" s="107">
        <v>4.623300571667494</v>
      </c>
      <c r="G51" s="116">
        <f>+F51-E51</f>
        <v>1.2064807374616757</v>
      </c>
      <c r="H51" s="116">
        <f>D51-C51</f>
        <v>-5.610118614278358</v>
      </c>
      <c r="J51" s="75"/>
      <c r="K51" s="75"/>
      <c r="L51" s="75"/>
      <c r="M51" s="117"/>
      <c r="N51" s="117"/>
      <c r="O51" s="117"/>
    </row>
    <row r="52" spans="1:15" ht="12" customHeight="1">
      <c r="A52" s="53" t="s">
        <v>33</v>
      </c>
      <c r="B52" s="106">
        <v>7.555535874848766</v>
      </c>
      <c r="C52" s="106">
        <v>8.160733273906846</v>
      </c>
      <c r="D52" s="106">
        <v>2.5699903734537592</v>
      </c>
      <c r="E52" s="106">
        <v>3.5595366335856524</v>
      </c>
      <c r="F52" s="106">
        <v>5.34</v>
      </c>
      <c r="G52" s="116">
        <f>F52-E52</f>
        <v>1.7804633664143474</v>
      </c>
      <c r="H52" s="116">
        <f>D52-C52</f>
        <v>-5.590742900453087</v>
      </c>
      <c r="J52" s="75"/>
      <c r="K52" s="75"/>
      <c r="L52" s="75"/>
      <c r="M52" s="117"/>
      <c r="N52" s="117"/>
      <c r="O52" s="117"/>
    </row>
    <row r="53" spans="1:15" ht="12" customHeight="1">
      <c r="A53" s="53" t="s">
        <v>34</v>
      </c>
      <c r="B53" s="107">
        <v>18.44012367720777</v>
      </c>
      <c r="C53" s="107">
        <v>18.44012367720777</v>
      </c>
      <c r="D53" s="107">
        <v>0</v>
      </c>
      <c r="E53" s="107">
        <v>0</v>
      </c>
      <c r="F53" s="107">
        <v>0</v>
      </c>
      <c r="G53" s="107">
        <v>0</v>
      </c>
      <c r="H53" s="107">
        <v>0</v>
      </c>
      <c r="J53" s="75"/>
      <c r="K53" s="75"/>
      <c r="L53" s="75"/>
      <c r="M53" s="117"/>
      <c r="N53" s="117"/>
      <c r="O53" s="117"/>
    </row>
    <row r="54" spans="1:8" ht="12" customHeight="1" hidden="1">
      <c r="A54" s="53" t="s">
        <v>35</v>
      </c>
      <c r="B54" s="107">
        <v>0</v>
      </c>
      <c r="C54" s="107">
        <v>0</v>
      </c>
      <c r="D54" s="107">
        <v>0</v>
      </c>
      <c r="E54" s="107">
        <v>0</v>
      </c>
      <c r="F54" s="107">
        <v>0</v>
      </c>
      <c r="G54" s="107">
        <v>0</v>
      </c>
      <c r="H54" s="107">
        <v>0</v>
      </c>
    </row>
    <row r="55" ht="13.5" customHeight="1">
      <c r="E55" s="10"/>
    </row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</sheetData>
  <sheetProtection/>
  <printOptions/>
  <pageMargins left="0.75" right="0.25" top="0.63" bottom="0.23" header="0.49" footer="0.2"/>
  <pageSetup horizontalDpi="600" verticalDpi="600" orientation="landscape" paperSize="9" scale="11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7.25390625" style="2" customWidth="1"/>
    <col min="2" max="6" width="10.75390625" style="2" customWidth="1"/>
    <col min="7" max="8" width="9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4" t="s">
        <v>101</v>
      </c>
      <c r="B1" s="1"/>
      <c r="J1"/>
    </row>
    <row r="2" spans="1:7" s="7" customFormat="1" ht="12.75" customHeight="1">
      <c r="A2" s="6" t="s">
        <v>0</v>
      </c>
      <c r="B2" s="6"/>
      <c r="C2" s="8"/>
      <c r="D2" s="8"/>
      <c r="E2" s="8"/>
      <c r="F2" s="8"/>
      <c r="G2" s="8"/>
    </row>
    <row r="3" spans="1:9" ht="26.25" customHeight="1">
      <c r="A3" s="63"/>
      <c r="B3" s="61" t="s">
        <v>84</v>
      </c>
      <c r="C3" s="61" t="s">
        <v>108</v>
      </c>
      <c r="D3" s="61" t="s">
        <v>107</v>
      </c>
      <c r="E3" s="61">
        <v>40452</v>
      </c>
      <c r="F3" s="61">
        <v>40483</v>
      </c>
      <c r="G3" s="66" t="s">
        <v>2</v>
      </c>
      <c r="H3" s="66" t="s">
        <v>3</v>
      </c>
      <c r="I3"/>
    </row>
    <row r="4" spans="1:15" ht="12.75" customHeight="1">
      <c r="A4" s="72" t="s">
        <v>67</v>
      </c>
      <c r="B4" s="114">
        <f>SUM(B5:B7)</f>
        <v>4911.84</v>
      </c>
      <c r="C4" s="114">
        <f>SUM(C5:C7)</f>
        <v>4476.84</v>
      </c>
      <c r="D4" s="114">
        <f>SUM(D5:D7)</f>
        <v>4335</v>
      </c>
      <c r="E4" s="114">
        <f>SUM(E5:E7)</f>
        <v>400</v>
      </c>
      <c r="F4" s="114">
        <f>SUM(F5:F7)</f>
        <v>380</v>
      </c>
      <c r="G4" s="90">
        <f>F4-E4</f>
        <v>-20</v>
      </c>
      <c r="H4" s="90">
        <f>D4-C4</f>
        <v>-141.84000000000015</v>
      </c>
      <c r="I4"/>
      <c r="J4" s="10"/>
      <c r="M4" s="118"/>
      <c r="N4" s="118"/>
      <c r="O4" s="118"/>
    </row>
    <row r="5" spans="1:15" ht="12.75" customHeight="1">
      <c r="A5" s="73" t="s">
        <v>10</v>
      </c>
      <c r="B5" s="111">
        <v>1145</v>
      </c>
      <c r="C5" s="111">
        <v>1070</v>
      </c>
      <c r="D5" s="111">
        <v>585</v>
      </c>
      <c r="E5" s="111">
        <v>50</v>
      </c>
      <c r="F5" s="111">
        <v>50</v>
      </c>
      <c r="G5" s="116">
        <f>F5-E5</f>
        <v>0</v>
      </c>
      <c r="H5" s="116">
        <f>D5-C5</f>
        <v>-485</v>
      </c>
      <c r="I5"/>
      <c r="J5" s="10"/>
      <c r="M5" s="118"/>
      <c r="N5" s="118"/>
      <c r="O5" s="118"/>
    </row>
    <row r="6" spans="1:15" ht="12.75" customHeight="1">
      <c r="A6" s="73" t="s">
        <v>36</v>
      </c>
      <c r="B6" s="111">
        <v>1290</v>
      </c>
      <c r="C6" s="111">
        <v>1230</v>
      </c>
      <c r="D6" s="111">
        <v>755</v>
      </c>
      <c r="E6" s="111">
        <v>70</v>
      </c>
      <c r="F6" s="111">
        <v>70</v>
      </c>
      <c r="G6" s="116">
        <f>F6-E6</f>
        <v>0</v>
      </c>
      <c r="H6" s="116">
        <f>D6-C6</f>
        <v>-475</v>
      </c>
      <c r="I6"/>
      <c r="J6" s="10"/>
      <c r="M6" s="118"/>
      <c r="N6" s="118"/>
      <c r="O6" s="118"/>
    </row>
    <row r="7" spans="1:15" ht="12.75" customHeight="1">
      <c r="A7" s="73" t="s">
        <v>11</v>
      </c>
      <c r="B7" s="111">
        <v>2476.84</v>
      </c>
      <c r="C7" s="111">
        <v>2176.84</v>
      </c>
      <c r="D7" s="111">
        <v>2995</v>
      </c>
      <c r="E7" s="111">
        <v>280</v>
      </c>
      <c r="F7" s="111">
        <v>260</v>
      </c>
      <c r="G7" s="116">
        <f>F7-E7</f>
        <v>-20</v>
      </c>
      <c r="H7" s="116">
        <f>D7-C7</f>
        <v>818.1599999999999</v>
      </c>
      <c r="I7"/>
      <c r="J7" s="10"/>
      <c r="M7" s="118"/>
      <c r="N7" s="118"/>
      <c r="O7" s="118"/>
    </row>
    <row r="8" spans="1:15" ht="12.75" customHeight="1" hidden="1">
      <c r="A8" s="73" t="s">
        <v>37</v>
      </c>
      <c r="B8" s="112">
        <v>0</v>
      </c>
      <c r="C8" s="112">
        <v>0</v>
      </c>
      <c r="D8" s="112">
        <v>0</v>
      </c>
      <c r="E8" s="112">
        <v>0</v>
      </c>
      <c r="F8" s="112">
        <v>0</v>
      </c>
      <c r="G8" s="112">
        <v>0</v>
      </c>
      <c r="H8" s="112">
        <v>0</v>
      </c>
      <c r="I8"/>
      <c r="J8" s="10"/>
      <c r="M8" s="118"/>
      <c r="N8" s="118"/>
      <c r="O8" s="118"/>
    </row>
    <row r="9" spans="1:15" ht="12.75" customHeight="1" hidden="1">
      <c r="A9" s="73" t="s">
        <v>38</v>
      </c>
      <c r="B9" s="112">
        <v>0</v>
      </c>
      <c r="C9" s="112">
        <v>0</v>
      </c>
      <c r="D9" s="112">
        <v>0</v>
      </c>
      <c r="E9" s="112">
        <v>0</v>
      </c>
      <c r="F9" s="112">
        <v>0</v>
      </c>
      <c r="G9" s="112">
        <v>0</v>
      </c>
      <c r="H9" s="112">
        <v>0</v>
      </c>
      <c r="I9"/>
      <c r="J9" s="10"/>
      <c r="M9" s="118"/>
      <c r="N9" s="118"/>
      <c r="O9" s="118"/>
    </row>
    <row r="10" spans="1:15" ht="12.75" customHeight="1">
      <c r="A10" s="72" t="s">
        <v>69</v>
      </c>
      <c r="B10" s="114">
        <f>SUM(B11:B13)</f>
        <v>10576.514</v>
      </c>
      <c r="C10" s="114">
        <f>SUM(C11:C13)</f>
        <v>9715.725999999999</v>
      </c>
      <c r="D10" s="114">
        <f>SUM(D11:D13)</f>
        <v>5811.0353000000005</v>
      </c>
      <c r="E10" s="114">
        <f>SUM(E11:E13)</f>
        <v>437.03499999999997</v>
      </c>
      <c r="F10" s="114">
        <f>SUM(F11:F13)</f>
        <v>519.335</v>
      </c>
      <c r="G10" s="90">
        <f>F10-E10</f>
        <v>82.30000000000007</v>
      </c>
      <c r="H10" s="90">
        <f>D10-C10</f>
        <v>-3904.6906999999983</v>
      </c>
      <c r="I10"/>
      <c r="M10" s="118"/>
      <c r="N10" s="118"/>
      <c r="O10" s="118"/>
    </row>
    <row r="11" spans="1:15" ht="12.75" customHeight="1">
      <c r="A11" s="73" t="s">
        <v>10</v>
      </c>
      <c r="B11" s="111">
        <v>3689.0063</v>
      </c>
      <c r="C11" s="111">
        <v>3389.8462999999997</v>
      </c>
      <c r="D11" s="111">
        <v>871.5122</v>
      </c>
      <c r="E11" s="111">
        <v>90.06</v>
      </c>
      <c r="F11" s="111">
        <v>64.2</v>
      </c>
      <c r="G11" s="116">
        <f>F11-E11</f>
        <v>-25.86</v>
      </c>
      <c r="H11" s="116">
        <f>D11-C11</f>
        <v>-2518.3340999999996</v>
      </c>
      <c r="I11"/>
      <c r="J11" s="10"/>
      <c r="M11" s="118"/>
      <c r="N11" s="118"/>
      <c r="O11" s="118"/>
    </row>
    <row r="12" spans="1:15" ht="12.75" customHeight="1">
      <c r="A12" s="73" t="s">
        <v>36</v>
      </c>
      <c r="B12" s="111">
        <v>2435.7418</v>
      </c>
      <c r="C12" s="111">
        <v>2277.5737999999997</v>
      </c>
      <c r="D12" s="111">
        <v>946.465</v>
      </c>
      <c r="E12" s="111">
        <v>33.2</v>
      </c>
      <c r="F12" s="111">
        <v>61.17</v>
      </c>
      <c r="G12" s="116">
        <f>F12-E12</f>
        <v>27.97</v>
      </c>
      <c r="H12" s="116">
        <f>D12-C12</f>
        <v>-1331.1087999999995</v>
      </c>
      <c r="I12"/>
      <c r="J12" s="10"/>
      <c r="M12" s="118"/>
      <c r="N12" s="118"/>
      <c r="O12" s="118"/>
    </row>
    <row r="13" spans="1:15" ht="12.75" customHeight="1">
      <c r="A13" s="73" t="s">
        <v>11</v>
      </c>
      <c r="B13" s="111">
        <v>4451.7659</v>
      </c>
      <c r="C13" s="111">
        <v>4048.3059</v>
      </c>
      <c r="D13" s="111">
        <v>3993.0581</v>
      </c>
      <c r="E13" s="111">
        <v>313.775</v>
      </c>
      <c r="F13" s="111">
        <v>393.965</v>
      </c>
      <c r="G13" s="116">
        <f>F13-E13</f>
        <v>80.19</v>
      </c>
      <c r="H13" s="116">
        <f>D13-C13</f>
        <v>-55.24779999999964</v>
      </c>
      <c r="I13"/>
      <c r="J13" s="10"/>
      <c r="M13" s="118"/>
      <c r="N13" s="118"/>
      <c r="O13" s="118"/>
    </row>
    <row r="14" spans="1:15" ht="12.75" customHeight="1" hidden="1">
      <c r="A14" s="73" t="s">
        <v>37</v>
      </c>
      <c r="B14" s="112">
        <v>0</v>
      </c>
      <c r="C14" s="112">
        <v>0</v>
      </c>
      <c r="D14" s="112">
        <v>0</v>
      </c>
      <c r="E14" s="112">
        <v>0</v>
      </c>
      <c r="F14" s="112">
        <v>0</v>
      </c>
      <c r="G14" s="112">
        <v>0</v>
      </c>
      <c r="H14" s="112">
        <v>0</v>
      </c>
      <c r="I14"/>
      <c r="J14" s="10"/>
      <c r="M14" s="118"/>
      <c r="N14" s="118"/>
      <c r="O14" s="118"/>
    </row>
    <row r="15" spans="1:15" ht="12.75" customHeight="1" hidden="1">
      <c r="A15" s="73" t="s">
        <v>38</v>
      </c>
      <c r="B15" s="112">
        <v>0</v>
      </c>
      <c r="C15" s="112">
        <v>0</v>
      </c>
      <c r="D15" s="112">
        <v>0</v>
      </c>
      <c r="E15" s="112">
        <v>0</v>
      </c>
      <c r="F15" s="112">
        <v>0</v>
      </c>
      <c r="G15" s="112">
        <v>0</v>
      </c>
      <c r="H15" s="112">
        <v>0</v>
      </c>
      <c r="I15"/>
      <c r="J15" s="10"/>
      <c r="M15" s="118"/>
      <c r="N15" s="118"/>
      <c r="O15" s="118"/>
    </row>
    <row r="16" spans="1:15" ht="12.75" customHeight="1">
      <c r="A16" s="72" t="s">
        <v>70</v>
      </c>
      <c r="B16" s="114">
        <f>SUM(B17:B19)</f>
        <v>4567.7632</v>
      </c>
      <c r="C16" s="114">
        <f>SUM(C17:C19)</f>
        <v>4161.8632</v>
      </c>
      <c r="D16" s="114">
        <f>SUM(D17:D19)</f>
        <v>3240.8550999999998</v>
      </c>
      <c r="E16" s="114">
        <f>SUM(E17:E19)</f>
        <v>271.45</v>
      </c>
      <c r="F16" s="114">
        <f>SUM(F17:F19)</f>
        <v>298.31</v>
      </c>
      <c r="G16" s="90">
        <f>F16-E16</f>
        <v>26.860000000000014</v>
      </c>
      <c r="H16" s="90">
        <f>D16-C16</f>
        <v>-921.0081</v>
      </c>
      <c r="I16"/>
      <c r="M16" s="118"/>
      <c r="N16" s="118"/>
      <c r="O16" s="118"/>
    </row>
    <row r="17" spans="1:15" ht="12.75" customHeight="1">
      <c r="A17" s="73" t="s">
        <v>10</v>
      </c>
      <c r="B17" s="111">
        <v>1224.1028000000001</v>
      </c>
      <c r="C17" s="111">
        <v>1174.1028000000001</v>
      </c>
      <c r="D17" s="111">
        <v>489.5</v>
      </c>
      <c r="E17" s="111">
        <v>56.25</v>
      </c>
      <c r="F17" s="111">
        <v>51.05</v>
      </c>
      <c r="G17" s="116">
        <f>F17-E17</f>
        <v>-5.200000000000003</v>
      </c>
      <c r="H17" s="116">
        <f>D17-C17</f>
        <v>-684.6028000000001</v>
      </c>
      <c r="I17"/>
      <c r="M17" s="118"/>
      <c r="N17" s="118"/>
      <c r="O17" s="118"/>
    </row>
    <row r="18" spans="1:15" ht="12.75" customHeight="1">
      <c r="A18" s="73" t="s">
        <v>36</v>
      </c>
      <c r="B18" s="111">
        <v>1088.2372</v>
      </c>
      <c r="C18" s="111">
        <v>1028.2372</v>
      </c>
      <c r="D18" s="111">
        <v>432.622</v>
      </c>
      <c r="E18" s="111">
        <v>27.7</v>
      </c>
      <c r="F18" s="111">
        <v>31.53</v>
      </c>
      <c r="G18" s="116">
        <f>F18-E18</f>
        <v>3.830000000000002</v>
      </c>
      <c r="H18" s="116">
        <f>D18-C18</f>
        <v>-595.6152</v>
      </c>
      <c r="I18"/>
      <c r="M18" s="118"/>
      <c r="N18" s="118"/>
      <c r="O18" s="118"/>
    </row>
    <row r="19" spans="1:15" ht="12.75" customHeight="1">
      <c r="A19" s="73" t="s">
        <v>11</v>
      </c>
      <c r="B19" s="111">
        <v>2255.4232</v>
      </c>
      <c r="C19" s="111">
        <v>1959.5231999999999</v>
      </c>
      <c r="D19" s="111">
        <v>2318.7331</v>
      </c>
      <c r="E19" s="111">
        <v>187.5</v>
      </c>
      <c r="F19" s="111">
        <v>215.73</v>
      </c>
      <c r="G19" s="116">
        <f>F19-E19</f>
        <v>28.22999999999999</v>
      </c>
      <c r="H19" s="116">
        <f>D19-C19</f>
        <v>359.20990000000006</v>
      </c>
      <c r="I19"/>
      <c r="M19" s="118"/>
      <c r="N19" s="118"/>
      <c r="O19" s="118"/>
    </row>
    <row r="20" spans="1:15" ht="12.75" customHeight="1" hidden="1">
      <c r="A20" s="73" t="s">
        <v>37</v>
      </c>
      <c r="B20" s="112">
        <v>0</v>
      </c>
      <c r="C20" s="112">
        <v>0</v>
      </c>
      <c r="D20" s="112">
        <v>0</v>
      </c>
      <c r="E20" s="112">
        <v>0</v>
      </c>
      <c r="F20" s="112">
        <v>0</v>
      </c>
      <c r="G20" s="112">
        <v>0</v>
      </c>
      <c r="H20" s="112">
        <v>0</v>
      </c>
      <c r="I20"/>
      <c r="M20" s="118"/>
      <c r="N20" s="118"/>
      <c r="O20" s="118"/>
    </row>
    <row r="21" spans="1:15" ht="12.75" customHeight="1" hidden="1">
      <c r="A21" s="73" t="s">
        <v>38</v>
      </c>
      <c r="B21" s="112">
        <v>0</v>
      </c>
      <c r="C21" s="112">
        <v>0</v>
      </c>
      <c r="D21" s="112">
        <v>0</v>
      </c>
      <c r="E21" s="112">
        <v>0</v>
      </c>
      <c r="F21" s="112">
        <v>0</v>
      </c>
      <c r="G21" s="112">
        <v>0</v>
      </c>
      <c r="H21" s="112">
        <v>0</v>
      </c>
      <c r="I21"/>
      <c r="M21" s="118"/>
      <c r="N21" s="118"/>
      <c r="O21" s="118"/>
    </row>
    <row r="22" spans="1:15" ht="12.75" customHeight="1">
      <c r="A22" s="72" t="s">
        <v>68</v>
      </c>
      <c r="B22" s="110">
        <v>12.73579300995259</v>
      </c>
      <c r="C22" s="110">
        <v>13.31484803409361</v>
      </c>
      <c r="D22" s="137">
        <v>10.32940574374746</v>
      </c>
      <c r="E22" s="137">
        <v>15.178505201019737</v>
      </c>
      <c r="F22" s="137">
        <v>12.787676292099986</v>
      </c>
      <c r="G22" s="90">
        <f>F22-E22</f>
        <v>-2.390828908919751</v>
      </c>
      <c r="H22" s="90">
        <f>D22-C22</f>
        <v>-2.9854422903461497</v>
      </c>
      <c r="I22"/>
      <c r="J22" s="75"/>
      <c r="K22" s="75"/>
      <c r="L22" s="75"/>
      <c r="M22" s="118"/>
      <c r="N22" s="118"/>
      <c r="O22" s="118"/>
    </row>
    <row r="23" spans="1:15" ht="12.75" customHeight="1">
      <c r="A23" s="73" t="s">
        <v>10</v>
      </c>
      <c r="B23" s="109">
        <v>10.871534899094486</v>
      </c>
      <c r="C23" s="109">
        <v>11.675493607252806</v>
      </c>
      <c r="D23" s="109">
        <v>4.558482600357525</v>
      </c>
      <c r="E23" s="109">
        <v>5.459324342625893</v>
      </c>
      <c r="F23" s="109">
        <v>4.590415457395562</v>
      </c>
      <c r="G23" s="116">
        <f>F23-E23</f>
        <v>-0.868908885230331</v>
      </c>
      <c r="H23" s="116">
        <f>D23-C23</f>
        <v>-7.1170110068952805</v>
      </c>
      <c r="I23"/>
      <c r="J23" s="75"/>
      <c r="K23" s="75"/>
      <c r="L23" s="75"/>
      <c r="M23" s="118"/>
      <c r="N23" s="118"/>
      <c r="O23" s="118"/>
    </row>
    <row r="24" spans="1:15" ht="12.75" customHeight="1">
      <c r="A24" s="73" t="s">
        <v>36</v>
      </c>
      <c r="B24" s="109">
        <v>12.314576235026138</v>
      </c>
      <c r="C24" s="109">
        <v>13.017337569262702</v>
      </c>
      <c r="D24" s="109">
        <v>7.285073202958028</v>
      </c>
      <c r="E24" s="146">
        <v>10.922163090361481</v>
      </c>
      <c r="F24" s="146">
        <v>8.626945524988137</v>
      </c>
      <c r="G24" s="116">
        <f>F24-E24</f>
        <v>-2.2952175653733438</v>
      </c>
      <c r="H24" s="116">
        <f>D24-C24</f>
        <v>-5.732264366304674</v>
      </c>
      <c r="I24"/>
      <c r="J24" s="75"/>
      <c r="K24" s="75"/>
      <c r="L24" s="75"/>
      <c r="M24" s="118"/>
      <c r="N24" s="118"/>
      <c r="O24" s="118"/>
    </row>
    <row r="25" spans="1:15" ht="12.75" customHeight="1">
      <c r="A25" s="73" t="s">
        <v>11</v>
      </c>
      <c r="B25" s="109">
        <v>13.63426521104064</v>
      </c>
      <c r="C25" s="109">
        <v>14.195509802108718</v>
      </c>
      <c r="D25" s="109">
        <v>11.922051584032568</v>
      </c>
      <c r="E25" s="109">
        <v>18.72306306635247</v>
      </c>
      <c r="F25" s="109">
        <v>15.335574158408322</v>
      </c>
      <c r="G25" s="116">
        <f>F25-E25</f>
        <v>-3.3874889079441477</v>
      </c>
      <c r="H25" s="116">
        <f>D25-C25</f>
        <v>-2.2734582180761507</v>
      </c>
      <c r="I25"/>
      <c r="J25" s="75"/>
      <c r="K25" s="75"/>
      <c r="L25" s="75"/>
      <c r="M25" s="118"/>
      <c r="N25" s="118"/>
      <c r="O25" s="118"/>
    </row>
    <row r="26" spans="1:15" ht="12.75" customHeight="1" hidden="1">
      <c r="A26" s="73" t="s">
        <v>37</v>
      </c>
      <c r="B26" s="112">
        <v>0</v>
      </c>
      <c r="C26" s="106">
        <v>0</v>
      </c>
      <c r="D26" s="112">
        <v>0</v>
      </c>
      <c r="E26" s="112">
        <v>0</v>
      </c>
      <c r="F26" s="112">
        <v>0</v>
      </c>
      <c r="G26" s="112">
        <v>0</v>
      </c>
      <c r="H26" s="112">
        <v>0</v>
      </c>
      <c r="I26"/>
      <c r="M26" s="118"/>
      <c r="N26" s="118"/>
      <c r="O26" s="118"/>
    </row>
    <row r="27" spans="1:15" ht="12.75" customHeight="1" hidden="1">
      <c r="A27" s="73" t="s">
        <v>38</v>
      </c>
      <c r="B27" s="112">
        <v>0</v>
      </c>
      <c r="C27" s="106">
        <v>0</v>
      </c>
      <c r="D27" s="112">
        <v>0</v>
      </c>
      <c r="E27" s="112">
        <v>0</v>
      </c>
      <c r="F27" s="112">
        <v>0</v>
      </c>
      <c r="G27" s="112">
        <v>0</v>
      </c>
      <c r="H27" s="112">
        <v>0</v>
      </c>
      <c r="I27"/>
      <c r="M27" s="118"/>
      <c r="N27" s="118"/>
      <c r="O27" s="118"/>
    </row>
    <row r="28" ht="15" customHeight="1"/>
    <row r="29" spans="1:10" ht="15" customHeight="1">
      <c r="A29" s="44" t="s">
        <v>102</v>
      </c>
      <c r="B29" s="1"/>
      <c r="J29"/>
    </row>
    <row r="30" spans="1:7" s="7" customFormat="1" ht="12.75" customHeight="1">
      <c r="A30" s="6" t="s">
        <v>81</v>
      </c>
      <c r="B30" s="6"/>
      <c r="C30" s="8"/>
      <c r="D30" s="8"/>
      <c r="E30" s="8"/>
      <c r="F30" s="8"/>
      <c r="G30" s="8"/>
    </row>
    <row r="31" spans="1:9" ht="26.25" customHeight="1">
      <c r="A31" s="63"/>
      <c r="B31" s="61" t="s">
        <v>84</v>
      </c>
      <c r="C31" s="61" t="s">
        <v>108</v>
      </c>
      <c r="D31" s="61" t="s">
        <v>107</v>
      </c>
      <c r="E31" s="61">
        <v>40452</v>
      </c>
      <c r="F31" s="61">
        <v>40483</v>
      </c>
      <c r="G31" s="66" t="s">
        <v>2</v>
      </c>
      <c r="H31" s="66" t="s">
        <v>3</v>
      </c>
      <c r="I31"/>
    </row>
    <row r="32" spans="1:9" ht="12.75" customHeight="1">
      <c r="A32" s="72" t="s">
        <v>43</v>
      </c>
      <c r="B32" s="84">
        <v>8.314386736083538</v>
      </c>
      <c r="C32" s="84">
        <v>8.792924633174524</v>
      </c>
      <c r="D32" s="84">
        <v>3.455715102180903</v>
      </c>
      <c r="E32" s="84">
        <v>4.296553712439452</v>
      </c>
      <c r="F32" s="84">
        <v>4.658337878413027</v>
      </c>
      <c r="G32" s="90">
        <f>F32-E32</f>
        <v>0.36178416597357543</v>
      </c>
      <c r="H32" s="90">
        <f>D32-C32</f>
        <v>-5.33720953099362</v>
      </c>
      <c r="I32"/>
    </row>
    <row r="33" spans="1:9" ht="12.75" customHeight="1">
      <c r="A33" s="36" t="s">
        <v>26</v>
      </c>
      <c r="B33" s="33">
        <v>10.355201574313881</v>
      </c>
      <c r="C33" s="143">
        <v>11.866241889176658</v>
      </c>
      <c r="D33" s="33">
        <v>3.3167570202911456</v>
      </c>
      <c r="E33" s="33" t="s">
        <v>1</v>
      </c>
      <c r="F33" s="33">
        <v>4.5</v>
      </c>
      <c r="G33" s="116" t="s">
        <v>1</v>
      </c>
      <c r="H33" s="116">
        <f>D33-C33</f>
        <v>-8.549484868885513</v>
      </c>
      <c r="I33"/>
    </row>
    <row r="34" spans="1:9" ht="12.75" customHeight="1">
      <c r="A34" s="36" t="s">
        <v>27</v>
      </c>
      <c r="B34" s="33">
        <v>8.285242468130424</v>
      </c>
      <c r="C34" s="33">
        <v>8.772576798631023</v>
      </c>
      <c r="D34" s="33">
        <v>3.438441440633756</v>
      </c>
      <c r="E34" s="33">
        <v>4.329695671994224</v>
      </c>
      <c r="F34" s="33">
        <v>4.54</v>
      </c>
      <c r="G34" s="116">
        <f>F34-E34</f>
        <v>0.21030432800577614</v>
      </c>
      <c r="H34" s="116">
        <f>D34-C34</f>
        <v>-5.334135357997267</v>
      </c>
      <c r="I34"/>
    </row>
    <row r="35" spans="1:10" ht="12.75" customHeight="1">
      <c r="A35" s="36" t="s">
        <v>28</v>
      </c>
      <c r="B35" s="33">
        <v>7.782029997651114</v>
      </c>
      <c r="C35" s="33">
        <v>8.21675999743758</v>
      </c>
      <c r="D35" s="33">
        <v>3.4134728842486375</v>
      </c>
      <c r="E35" s="33">
        <v>4</v>
      </c>
      <c r="F35" s="33">
        <v>5</v>
      </c>
      <c r="G35" s="116">
        <f>F35-E35</f>
        <v>1</v>
      </c>
      <c r="H35" s="116">
        <f>D35-C35</f>
        <v>-4.803287113188942</v>
      </c>
      <c r="I35"/>
      <c r="J35" s="2" t="s">
        <v>85</v>
      </c>
    </row>
    <row r="36" spans="1:9" ht="12.75" customHeight="1">
      <c r="A36" s="36" t="s">
        <v>29</v>
      </c>
      <c r="B36" s="33">
        <v>4.759298743541935</v>
      </c>
      <c r="C36" s="33">
        <v>5.533333333333334</v>
      </c>
      <c r="D36" s="124" t="s">
        <v>1</v>
      </c>
      <c r="E36" s="124" t="s">
        <v>1</v>
      </c>
      <c r="F36" s="124" t="s">
        <v>1</v>
      </c>
      <c r="G36" s="116" t="s">
        <v>1</v>
      </c>
      <c r="H36" s="116" t="s">
        <v>1</v>
      </c>
      <c r="I36"/>
    </row>
    <row r="37" spans="1:9" ht="12.75" customHeight="1">
      <c r="A37" s="36" t="s">
        <v>30</v>
      </c>
      <c r="B37" s="92" t="s">
        <v>1</v>
      </c>
      <c r="C37" s="124" t="s">
        <v>1</v>
      </c>
      <c r="D37" s="124" t="s">
        <v>1</v>
      </c>
      <c r="E37" s="124" t="s">
        <v>1</v>
      </c>
      <c r="F37" s="124" t="s">
        <v>1</v>
      </c>
      <c r="G37" s="116" t="s">
        <v>1</v>
      </c>
      <c r="H37" s="116" t="s">
        <v>1</v>
      </c>
      <c r="I37"/>
    </row>
    <row r="38" spans="1:9" ht="12.75" customHeight="1">
      <c r="A38" s="36" t="s">
        <v>71</v>
      </c>
      <c r="B38" s="33">
        <v>7</v>
      </c>
      <c r="C38" s="124" t="s">
        <v>1</v>
      </c>
      <c r="D38" s="33" t="s">
        <v>1</v>
      </c>
      <c r="E38" s="33" t="s">
        <v>1</v>
      </c>
      <c r="F38" s="33" t="s">
        <v>1</v>
      </c>
      <c r="G38" s="116" t="s">
        <v>1</v>
      </c>
      <c r="H38" s="116" t="s">
        <v>1</v>
      </c>
      <c r="I38"/>
    </row>
    <row r="39" spans="1:9" ht="12.75" customHeight="1">
      <c r="A39" s="36" t="s">
        <v>72</v>
      </c>
      <c r="B39" s="31" t="s">
        <v>1</v>
      </c>
      <c r="C39" s="124" t="s">
        <v>1</v>
      </c>
      <c r="D39" s="124" t="s">
        <v>1</v>
      </c>
      <c r="E39" s="124" t="s">
        <v>1</v>
      </c>
      <c r="F39" s="124" t="s">
        <v>1</v>
      </c>
      <c r="G39" s="116" t="s">
        <v>1</v>
      </c>
      <c r="H39" s="116" t="s">
        <v>1</v>
      </c>
      <c r="I39"/>
    </row>
    <row r="40" spans="1:9" ht="12.75" customHeight="1">
      <c r="A40" s="36" t="s">
        <v>73</v>
      </c>
      <c r="B40" s="74" t="s">
        <v>1</v>
      </c>
      <c r="C40" s="124" t="s">
        <v>1</v>
      </c>
      <c r="D40" s="124" t="s">
        <v>1</v>
      </c>
      <c r="E40" s="124" t="s">
        <v>1</v>
      </c>
      <c r="F40" s="124" t="s">
        <v>1</v>
      </c>
      <c r="G40" s="116" t="s">
        <v>1</v>
      </c>
      <c r="H40" s="116" t="s">
        <v>1</v>
      </c>
      <c r="I40"/>
    </row>
    <row r="41" spans="1:9" ht="12.75" customHeight="1">
      <c r="A41" s="72" t="s">
        <v>76</v>
      </c>
      <c r="B41" s="84">
        <v>7.8064080891404295</v>
      </c>
      <c r="C41" s="84">
        <v>8.29854645482366</v>
      </c>
      <c r="D41" s="84">
        <v>4.536571153186562</v>
      </c>
      <c r="E41" s="125">
        <v>5.453315290933694</v>
      </c>
      <c r="F41" s="125">
        <v>4.751009421265142</v>
      </c>
      <c r="G41" s="90">
        <f>F41-E41</f>
        <v>-0.7023058696685522</v>
      </c>
      <c r="H41" s="90">
        <f>D41-C41</f>
        <v>-3.761975301637098</v>
      </c>
      <c r="I41"/>
    </row>
    <row r="42" spans="1:9" ht="12.75" customHeight="1">
      <c r="A42" s="36" t="s">
        <v>26</v>
      </c>
      <c r="B42" s="33">
        <v>11.625</v>
      </c>
      <c r="C42" s="33">
        <v>14.5</v>
      </c>
      <c r="D42" s="33" t="s">
        <v>1</v>
      </c>
      <c r="E42" s="124" t="s">
        <v>1</v>
      </c>
      <c r="F42" s="124" t="s">
        <v>1</v>
      </c>
      <c r="G42" s="116" t="s">
        <v>1</v>
      </c>
      <c r="H42" s="116" t="s">
        <v>1</v>
      </c>
      <c r="I42"/>
    </row>
    <row r="43" spans="1:9" ht="12.75" customHeight="1">
      <c r="A43" s="36" t="s">
        <v>27</v>
      </c>
      <c r="B43" s="33">
        <v>9.133678045368345</v>
      </c>
      <c r="C43" s="33">
        <v>9.133678045368345</v>
      </c>
      <c r="D43" s="33">
        <v>4.75024328081557</v>
      </c>
      <c r="E43" s="33">
        <v>5.644230769230769</v>
      </c>
      <c r="F43" s="33">
        <v>4.75</v>
      </c>
      <c r="G43" s="116">
        <f>F43-E43</f>
        <v>-0.8942307692307692</v>
      </c>
      <c r="H43" s="116">
        <f>D43-C43</f>
        <v>-4.383434764552775</v>
      </c>
      <c r="I43"/>
    </row>
    <row r="44" spans="1:9" ht="12.75" customHeight="1">
      <c r="A44" s="36" t="s">
        <v>28</v>
      </c>
      <c r="B44" s="33">
        <v>7.806818181818182</v>
      </c>
      <c r="C44" s="33">
        <v>7.806818181818182</v>
      </c>
      <c r="D44" s="33">
        <v>4.222222222222222</v>
      </c>
      <c r="E44" s="33">
        <v>5</v>
      </c>
      <c r="F44" s="33" t="s">
        <v>1</v>
      </c>
      <c r="G44" s="116" t="s">
        <v>1</v>
      </c>
      <c r="H44" s="116">
        <f>D44-C44</f>
        <v>-3.5845959595959593</v>
      </c>
      <c r="I44"/>
    </row>
    <row r="45" spans="1:9" ht="12.75" customHeight="1">
      <c r="A45" s="36" t="s">
        <v>29</v>
      </c>
      <c r="B45" s="33">
        <v>3.9</v>
      </c>
      <c r="C45" s="33">
        <v>5</v>
      </c>
      <c r="D45" s="33">
        <v>5</v>
      </c>
      <c r="E45" s="33">
        <v>5</v>
      </c>
      <c r="F45" s="33" t="s">
        <v>1</v>
      </c>
      <c r="G45" s="116" t="s">
        <v>1</v>
      </c>
      <c r="H45" s="116">
        <f>D45-C45</f>
        <v>0</v>
      </c>
      <c r="I45"/>
    </row>
    <row r="46" spans="1:9" ht="12.75" customHeight="1">
      <c r="A46" s="36" t="s">
        <v>30</v>
      </c>
      <c r="B46" s="33">
        <v>13</v>
      </c>
      <c r="C46" s="33">
        <v>13</v>
      </c>
      <c r="D46" s="33" t="s">
        <v>1</v>
      </c>
      <c r="E46" s="124" t="s">
        <v>1</v>
      </c>
      <c r="F46" s="124" t="s">
        <v>1</v>
      </c>
      <c r="G46" s="116" t="s">
        <v>1</v>
      </c>
      <c r="H46" s="116" t="s">
        <v>1</v>
      </c>
      <c r="I46"/>
    </row>
    <row r="47" spans="1:9" ht="12.75" customHeight="1">
      <c r="A47" s="36" t="s">
        <v>71</v>
      </c>
      <c r="B47" s="33">
        <v>5.5</v>
      </c>
      <c r="C47" s="33">
        <v>5.5</v>
      </c>
      <c r="D47" s="33" t="s">
        <v>1</v>
      </c>
      <c r="E47" s="124" t="s">
        <v>1</v>
      </c>
      <c r="F47" s="124" t="s">
        <v>1</v>
      </c>
      <c r="G47" s="116" t="s">
        <v>1</v>
      </c>
      <c r="H47" s="116" t="s">
        <v>1</v>
      </c>
      <c r="I47"/>
    </row>
    <row r="48" spans="1:9" ht="12.75" customHeight="1">
      <c r="A48" s="36" t="s">
        <v>72</v>
      </c>
      <c r="B48" s="33">
        <v>4.666666666666667</v>
      </c>
      <c r="C48" s="33">
        <v>5.5</v>
      </c>
      <c r="D48" s="124" t="s">
        <v>1</v>
      </c>
      <c r="E48" s="124" t="s">
        <v>1</v>
      </c>
      <c r="F48" s="33" t="s">
        <v>1</v>
      </c>
      <c r="G48" s="116" t="s">
        <v>1</v>
      </c>
      <c r="H48" s="116" t="s">
        <v>1</v>
      </c>
      <c r="I48"/>
    </row>
    <row r="49" spans="1:9" ht="12.75" customHeight="1">
      <c r="A49" s="36" t="s">
        <v>73</v>
      </c>
      <c r="B49" s="31" t="s">
        <v>1</v>
      </c>
      <c r="C49" s="33" t="s">
        <v>1</v>
      </c>
      <c r="D49" s="124" t="s">
        <v>1</v>
      </c>
      <c r="E49" s="124" t="s">
        <v>1</v>
      </c>
      <c r="F49" s="33" t="s">
        <v>1</v>
      </c>
      <c r="G49" s="116" t="s">
        <v>1</v>
      </c>
      <c r="H49" s="116" t="s">
        <v>1</v>
      </c>
      <c r="I49"/>
    </row>
    <row r="50" spans="1:9" ht="12.75" customHeight="1">
      <c r="A50" s="72" t="s">
        <v>77</v>
      </c>
      <c r="B50" s="85">
        <v>5.9582877583396225</v>
      </c>
      <c r="C50" s="85">
        <v>5.9582877583396225</v>
      </c>
      <c r="D50" s="125">
        <v>2.90827846254134</v>
      </c>
      <c r="E50" s="125" t="s">
        <v>1</v>
      </c>
      <c r="F50" s="125">
        <v>3</v>
      </c>
      <c r="G50" s="90" t="s">
        <v>1</v>
      </c>
      <c r="H50" s="90">
        <f>D50-C50</f>
        <v>-3.0500092957982825</v>
      </c>
      <c r="I50"/>
    </row>
    <row r="51" spans="1:9" ht="12.75" customHeight="1">
      <c r="A51" s="36" t="s">
        <v>26</v>
      </c>
      <c r="B51" s="48">
        <v>3.8</v>
      </c>
      <c r="C51" s="33">
        <v>3.8</v>
      </c>
      <c r="D51" s="33" t="s">
        <v>1</v>
      </c>
      <c r="E51" s="33" t="s">
        <v>1</v>
      </c>
      <c r="F51" s="33" t="s">
        <v>1</v>
      </c>
      <c r="G51" s="116" t="s">
        <v>1</v>
      </c>
      <c r="H51" s="116" t="s">
        <v>1</v>
      </c>
      <c r="I51"/>
    </row>
    <row r="52" spans="1:9" ht="12.75" customHeight="1">
      <c r="A52" s="36" t="s">
        <v>27</v>
      </c>
      <c r="B52" s="48">
        <v>6.3</v>
      </c>
      <c r="C52" s="48">
        <v>6.3</v>
      </c>
      <c r="D52" s="33">
        <v>2.91584864523612</v>
      </c>
      <c r="E52" s="33" t="s">
        <v>1</v>
      </c>
      <c r="F52" s="33">
        <v>3</v>
      </c>
      <c r="G52" s="116" t="s">
        <v>1</v>
      </c>
      <c r="H52" s="116">
        <f>D52-C52</f>
        <v>-3.3841513547638797</v>
      </c>
      <c r="I52"/>
    </row>
    <row r="53" spans="1:9" ht="12.75" customHeight="1">
      <c r="A53" s="36" t="s">
        <v>28</v>
      </c>
      <c r="B53" s="48">
        <v>1.8</v>
      </c>
      <c r="C53" s="48">
        <v>1.8</v>
      </c>
      <c r="D53" s="33" t="s">
        <v>1</v>
      </c>
      <c r="E53" s="33" t="s">
        <v>1</v>
      </c>
      <c r="F53" s="33" t="s">
        <v>1</v>
      </c>
      <c r="G53" s="116" t="s">
        <v>1</v>
      </c>
      <c r="H53" s="116" t="s">
        <v>1</v>
      </c>
      <c r="I53"/>
    </row>
    <row r="54" spans="1:9" ht="12.75" customHeight="1">
      <c r="A54" s="36" t="s">
        <v>29</v>
      </c>
      <c r="B54" s="48">
        <v>4.325</v>
      </c>
      <c r="C54" s="48">
        <v>4.325</v>
      </c>
      <c r="D54" s="33" t="s">
        <v>1</v>
      </c>
      <c r="E54" s="33" t="s">
        <v>1</v>
      </c>
      <c r="F54" s="33" t="s">
        <v>1</v>
      </c>
      <c r="G54" s="116" t="s">
        <v>1</v>
      </c>
      <c r="H54" s="116" t="s">
        <v>1</v>
      </c>
      <c r="I54"/>
    </row>
    <row r="55" spans="1:9" ht="12.75" customHeight="1">
      <c r="A55" s="36" t="s">
        <v>30</v>
      </c>
      <c r="B55" s="48" t="s">
        <v>1</v>
      </c>
      <c r="C55" s="48" t="s">
        <v>1</v>
      </c>
      <c r="D55" s="33">
        <v>3.5</v>
      </c>
      <c r="E55" s="33" t="s">
        <v>1</v>
      </c>
      <c r="F55" s="33" t="s">
        <v>1</v>
      </c>
      <c r="G55" s="116" t="s">
        <v>1</v>
      </c>
      <c r="H55" s="116" t="s">
        <v>1</v>
      </c>
      <c r="I55"/>
    </row>
    <row r="56" spans="1:9" ht="12.75" customHeight="1">
      <c r="A56" s="36" t="s">
        <v>71</v>
      </c>
      <c r="B56" s="31" t="s">
        <v>1</v>
      </c>
      <c r="C56" s="33" t="s">
        <v>1</v>
      </c>
      <c r="D56" s="33" t="s">
        <v>1</v>
      </c>
      <c r="E56" s="33" t="s">
        <v>1</v>
      </c>
      <c r="F56" s="33" t="s">
        <v>1</v>
      </c>
      <c r="G56" s="116" t="s">
        <v>1</v>
      </c>
      <c r="H56" s="116" t="s">
        <v>1</v>
      </c>
      <c r="I56"/>
    </row>
    <row r="57" spans="1:9" ht="12.75" customHeight="1">
      <c r="A57" s="36" t="s">
        <v>72</v>
      </c>
      <c r="B57" s="33">
        <v>9.708467208138764</v>
      </c>
      <c r="C57" s="33">
        <v>9.708467208138764</v>
      </c>
      <c r="D57" s="33" t="s">
        <v>1</v>
      </c>
      <c r="E57" s="33" t="s">
        <v>1</v>
      </c>
      <c r="F57" s="33" t="s">
        <v>1</v>
      </c>
      <c r="G57" s="116" t="s">
        <v>1</v>
      </c>
      <c r="H57" s="116" t="s">
        <v>1</v>
      </c>
      <c r="I57"/>
    </row>
    <row r="58" spans="1:9" ht="12.75" customHeight="1">
      <c r="A58" s="36" t="s">
        <v>73</v>
      </c>
      <c r="B58" s="31" t="s">
        <v>1</v>
      </c>
      <c r="C58" s="33" t="s">
        <v>1</v>
      </c>
      <c r="D58" s="33" t="s">
        <v>1</v>
      </c>
      <c r="E58" s="33" t="s">
        <v>1</v>
      </c>
      <c r="F58" s="33" t="s">
        <v>1</v>
      </c>
      <c r="G58" s="116" t="s">
        <v>1</v>
      </c>
      <c r="H58" s="116" t="s">
        <v>1</v>
      </c>
      <c r="I58"/>
    </row>
  </sheetData>
  <sheetProtection/>
  <printOptions/>
  <pageMargins left="0.75" right="0.25" top="0.65" bottom="0.23" header="0.58" footer="0.2"/>
  <pageSetup horizontalDpi="600" verticalDpi="600" orientation="landscape" paperSize="9" scale="12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tabSelected="1" zoomScalePageLayoutView="0" workbookViewId="0" topLeftCell="A37">
      <selection activeCell="K46" sqref="K46"/>
    </sheetView>
  </sheetViews>
  <sheetFormatPr defaultColWidth="9.00390625" defaultRowHeight="12.75"/>
  <cols>
    <col min="1" max="1" width="21.375" style="2" customWidth="1"/>
    <col min="2" max="8" width="9.875" style="2" customWidth="1"/>
    <col min="9" max="9" width="11.125" style="0" customWidth="1"/>
    <col min="10" max="10" width="20.625" style="2" customWidth="1"/>
    <col min="11" max="11" width="10.25390625" style="2" customWidth="1"/>
    <col min="12" max="16384" width="9.125" style="2" customWidth="1"/>
  </cols>
  <sheetData>
    <row r="1" spans="1:2" ht="15" customHeight="1">
      <c r="A1" s="44" t="s">
        <v>103</v>
      </c>
      <c r="B1" s="1"/>
    </row>
    <row r="2" spans="1:6" s="7" customFormat="1" ht="12.75" customHeight="1">
      <c r="A2" s="6" t="s">
        <v>82</v>
      </c>
      <c r="B2" s="6"/>
      <c r="C2" s="8"/>
      <c r="D2" s="8"/>
      <c r="E2" s="8"/>
      <c r="F2" s="8"/>
    </row>
    <row r="3" spans="1:8" ht="26.25" customHeight="1">
      <c r="A3" s="63"/>
      <c r="B3" s="61" t="s">
        <v>84</v>
      </c>
      <c r="C3" s="61" t="s">
        <v>108</v>
      </c>
      <c r="D3" s="61" t="s">
        <v>107</v>
      </c>
      <c r="E3" s="61">
        <v>40452</v>
      </c>
      <c r="F3" s="61">
        <v>40483</v>
      </c>
      <c r="G3" s="66" t="s">
        <v>2</v>
      </c>
      <c r="H3" s="66" t="s">
        <v>3</v>
      </c>
    </row>
    <row r="4" spans="1:10" ht="12.75" customHeight="1">
      <c r="A4" s="72" t="s">
        <v>78</v>
      </c>
      <c r="B4" s="18">
        <f>B5+B14+B23</f>
        <v>11517.8828</v>
      </c>
      <c r="C4" s="18">
        <f>C5+C14+C23</f>
        <v>10788.4296</v>
      </c>
      <c r="D4" s="18">
        <f>D5+D14+D23</f>
        <v>4705.991299999999</v>
      </c>
      <c r="E4" s="18">
        <f>E5+E14</f>
        <v>587.2671</v>
      </c>
      <c r="F4" s="18">
        <f>F5+F14+F23</f>
        <v>453.39150000000006</v>
      </c>
      <c r="G4" s="90">
        <f>F4-E4</f>
        <v>-133.87559999999996</v>
      </c>
      <c r="H4" s="90">
        <f>D4-C4</f>
        <v>-6082.438300000001</v>
      </c>
      <c r="I4" s="18"/>
      <c r="J4" s="13"/>
    </row>
    <row r="5" spans="1:10" ht="12.75" customHeight="1">
      <c r="A5" s="79" t="s">
        <v>46</v>
      </c>
      <c r="B5" s="82">
        <v>8613.0513</v>
      </c>
      <c r="C5" s="82">
        <v>7970.5731000000005</v>
      </c>
      <c r="D5" s="82">
        <v>4123.6275</v>
      </c>
      <c r="E5" s="82">
        <v>439.4671</v>
      </c>
      <c r="F5" s="82">
        <v>355.696</v>
      </c>
      <c r="G5" s="90">
        <f>F5-E5</f>
        <v>-83.77109999999999</v>
      </c>
      <c r="H5" s="90">
        <f>D5-C5</f>
        <v>-3846.945600000001</v>
      </c>
      <c r="I5" s="82"/>
      <c r="J5" s="13"/>
    </row>
    <row r="6" spans="1:10" ht="12.75" customHeight="1">
      <c r="A6" s="36" t="s">
        <v>26</v>
      </c>
      <c r="B6" s="80">
        <v>308.02290000000005</v>
      </c>
      <c r="C6" s="80">
        <v>257.9929</v>
      </c>
      <c r="D6" s="80">
        <v>162.8794</v>
      </c>
      <c r="E6" s="80" t="s">
        <v>1</v>
      </c>
      <c r="F6" s="80">
        <v>9.2644</v>
      </c>
      <c r="G6" s="116" t="s">
        <v>1</v>
      </c>
      <c r="H6" s="116">
        <f>D6-C6</f>
        <v>-95.11350000000002</v>
      </c>
      <c r="I6" s="80"/>
      <c r="J6" s="13"/>
    </row>
    <row r="7" spans="1:10" ht="12.75" customHeight="1">
      <c r="A7" s="36" t="s">
        <v>27</v>
      </c>
      <c r="B7" s="80">
        <v>6411.6551</v>
      </c>
      <c r="C7" s="80">
        <v>6187.4655</v>
      </c>
      <c r="D7" s="80">
        <v>3269.8678</v>
      </c>
      <c r="E7" s="80">
        <v>395.2906</v>
      </c>
      <c r="F7" s="80">
        <v>252.281</v>
      </c>
      <c r="G7" s="116">
        <f>F7-E7</f>
        <v>-143.00959999999998</v>
      </c>
      <c r="H7" s="116">
        <f>D7-C7</f>
        <v>-2917.5977000000003</v>
      </c>
      <c r="I7" s="80"/>
      <c r="J7" s="13"/>
    </row>
    <row r="8" spans="1:10" ht="12.75" customHeight="1">
      <c r="A8" s="36" t="s">
        <v>28</v>
      </c>
      <c r="B8" s="80">
        <v>1338.1281999999999</v>
      </c>
      <c r="C8" s="80">
        <v>1269.9221</v>
      </c>
      <c r="D8" s="80">
        <v>690.8803</v>
      </c>
      <c r="E8" s="80">
        <v>44.1765</v>
      </c>
      <c r="F8" s="80">
        <v>94.1506</v>
      </c>
      <c r="G8" s="116">
        <f>F8-E8</f>
        <v>49.9741</v>
      </c>
      <c r="H8" s="116">
        <f>D8-C8</f>
        <v>-579.0418</v>
      </c>
      <c r="I8" s="80"/>
      <c r="J8" s="13"/>
    </row>
    <row r="9" spans="1:10" ht="12.75" customHeight="1">
      <c r="A9" s="36" t="s">
        <v>29</v>
      </c>
      <c r="B9" s="80">
        <v>505.2288</v>
      </c>
      <c r="C9" s="80">
        <v>255.1926</v>
      </c>
      <c r="D9" s="80" t="s">
        <v>1</v>
      </c>
      <c r="E9" s="80" t="s">
        <v>1</v>
      </c>
      <c r="F9" s="80" t="s">
        <v>1</v>
      </c>
      <c r="G9" s="116" t="s">
        <v>1</v>
      </c>
      <c r="H9" s="116" t="s">
        <v>1</v>
      </c>
      <c r="I9" s="80"/>
      <c r="J9" s="13"/>
    </row>
    <row r="10" spans="1:10" ht="12.75" customHeight="1">
      <c r="A10" s="36" t="s">
        <v>30</v>
      </c>
      <c r="B10" s="80" t="s">
        <v>1</v>
      </c>
      <c r="C10" s="80" t="s">
        <v>1</v>
      </c>
      <c r="D10" s="80" t="s">
        <v>1</v>
      </c>
      <c r="E10" s="80" t="s">
        <v>1</v>
      </c>
      <c r="F10" s="80" t="s">
        <v>1</v>
      </c>
      <c r="G10" s="116" t="s">
        <v>1</v>
      </c>
      <c r="H10" s="116" t="s">
        <v>1</v>
      </c>
      <c r="I10" s="80"/>
      <c r="J10" s="13"/>
    </row>
    <row r="11" spans="1:10" ht="12.75" customHeight="1">
      <c r="A11" s="36" t="s">
        <v>71</v>
      </c>
      <c r="B11" s="80">
        <v>50.0163</v>
      </c>
      <c r="C11" s="80" t="s">
        <v>1</v>
      </c>
      <c r="D11" s="80" t="s">
        <v>1</v>
      </c>
      <c r="E11" s="80" t="s">
        <v>1</v>
      </c>
      <c r="F11" s="80" t="s">
        <v>1</v>
      </c>
      <c r="G11" s="116" t="s">
        <v>1</v>
      </c>
      <c r="H11" s="116" t="s">
        <v>1</v>
      </c>
      <c r="I11" s="80"/>
      <c r="J11" s="13"/>
    </row>
    <row r="12" spans="1:10" ht="12.75" customHeight="1">
      <c r="A12" s="36" t="s">
        <v>72</v>
      </c>
      <c r="B12" s="80" t="s">
        <v>1</v>
      </c>
      <c r="C12" s="80" t="s">
        <v>1</v>
      </c>
      <c r="D12" s="80" t="s">
        <v>1</v>
      </c>
      <c r="E12" s="80" t="s">
        <v>1</v>
      </c>
      <c r="F12" s="80" t="s">
        <v>1</v>
      </c>
      <c r="G12" s="116" t="s">
        <v>1</v>
      </c>
      <c r="H12" s="116" t="s">
        <v>1</v>
      </c>
      <c r="I12" s="80"/>
      <c r="J12" s="13"/>
    </row>
    <row r="13" spans="1:10" ht="12.75" customHeight="1">
      <c r="A13" s="36" t="s">
        <v>73</v>
      </c>
      <c r="B13" s="80" t="s">
        <v>1</v>
      </c>
      <c r="C13" s="80" t="s">
        <v>1</v>
      </c>
      <c r="D13" s="80" t="s">
        <v>1</v>
      </c>
      <c r="E13" s="80" t="s">
        <v>1</v>
      </c>
      <c r="F13" s="80" t="s">
        <v>1</v>
      </c>
      <c r="G13" s="116" t="s">
        <v>1</v>
      </c>
      <c r="H13" s="116" t="s">
        <v>1</v>
      </c>
      <c r="I13" s="18"/>
      <c r="J13" s="13"/>
    </row>
    <row r="14" spans="1:10" ht="12.75" customHeight="1">
      <c r="A14" s="79" t="s">
        <v>16</v>
      </c>
      <c r="B14" s="82">
        <v>2193.655</v>
      </c>
      <c r="C14" s="82">
        <v>2106.68</v>
      </c>
      <c r="D14" s="82">
        <v>451.0825</v>
      </c>
      <c r="E14" s="83">
        <v>147.8</v>
      </c>
      <c r="F14" s="90">
        <v>74.3</v>
      </c>
      <c r="G14" s="90">
        <f>F14-E14</f>
        <v>-73.50000000000001</v>
      </c>
      <c r="H14" s="90">
        <f>D14-C14</f>
        <v>-1655.5974999999999</v>
      </c>
      <c r="I14" s="82"/>
      <c r="J14" s="13"/>
    </row>
    <row r="15" spans="1:10" ht="12.75" customHeight="1">
      <c r="A15" s="36" t="s">
        <v>26</v>
      </c>
      <c r="B15" s="80">
        <v>179.4</v>
      </c>
      <c r="C15" s="80">
        <v>162</v>
      </c>
      <c r="D15" s="80" t="s">
        <v>1</v>
      </c>
      <c r="E15" s="81" t="s">
        <v>1</v>
      </c>
      <c r="F15" s="80" t="s">
        <v>1</v>
      </c>
      <c r="G15" s="116" t="s">
        <v>1</v>
      </c>
      <c r="H15" s="116" t="s">
        <v>1</v>
      </c>
      <c r="I15" s="80"/>
      <c r="J15" s="13"/>
    </row>
    <row r="16" spans="1:10" ht="12.75" customHeight="1">
      <c r="A16" s="36" t="s">
        <v>27</v>
      </c>
      <c r="B16" s="80">
        <v>1687.83</v>
      </c>
      <c r="C16" s="80">
        <v>1687.83</v>
      </c>
      <c r="D16" s="80">
        <v>365.8825</v>
      </c>
      <c r="E16" s="81">
        <v>104</v>
      </c>
      <c r="F16" s="80">
        <v>74.3</v>
      </c>
      <c r="G16" s="116">
        <f>F16-E16</f>
        <v>-29.700000000000003</v>
      </c>
      <c r="H16" s="116">
        <f>D16-C16</f>
        <v>-1321.9475</v>
      </c>
      <c r="I16" s="80"/>
      <c r="J16" s="13"/>
    </row>
    <row r="17" spans="1:10" ht="12.75" customHeight="1">
      <c r="A17" s="36" t="s">
        <v>28</v>
      </c>
      <c r="B17" s="80">
        <v>156.75</v>
      </c>
      <c r="C17" s="80">
        <v>156.75</v>
      </c>
      <c r="D17" s="80">
        <v>71.4</v>
      </c>
      <c r="E17" s="81">
        <v>30</v>
      </c>
      <c r="F17" s="80" t="s">
        <v>1</v>
      </c>
      <c r="G17" s="116" t="s">
        <v>1</v>
      </c>
      <c r="H17" s="116">
        <f>D17-C17</f>
        <v>-85.35</v>
      </c>
      <c r="I17" s="80"/>
      <c r="J17" s="13"/>
    </row>
    <row r="18" spans="1:10" ht="12.75" customHeight="1">
      <c r="A18" s="36" t="s">
        <v>29</v>
      </c>
      <c r="B18" s="80">
        <v>56</v>
      </c>
      <c r="C18" s="80">
        <v>6</v>
      </c>
      <c r="D18" s="80">
        <v>13.8</v>
      </c>
      <c r="E18" s="81">
        <v>13.8</v>
      </c>
      <c r="F18" s="80" t="s">
        <v>1</v>
      </c>
      <c r="G18" s="116" t="s">
        <v>1</v>
      </c>
      <c r="H18" s="116">
        <f>D18-C18</f>
        <v>7.800000000000001</v>
      </c>
      <c r="I18" s="80"/>
      <c r="J18" s="13"/>
    </row>
    <row r="19" spans="1:10" ht="12.75" customHeight="1">
      <c r="A19" s="36" t="s">
        <v>30</v>
      </c>
      <c r="B19" s="80">
        <v>20</v>
      </c>
      <c r="C19" s="80">
        <v>20</v>
      </c>
      <c r="D19" s="80" t="s">
        <v>1</v>
      </c>
      <c r="E19" s="81" t="s">
        <v>1</v>
      </c>
      <c r="F19" s="80" t="s">
        <v>1</v>
      </c>
      <c r="G19" s="116" t="s">
        <v>1</v>
      </c>
      <c r="H19" s="116" t="s">
        <v>1</v>
      </c>
      <c r="I19" s="80"/>
      <c r="J19" s="13"/>
    </row>
    <row r="20" spans="1:10" ht="12.75" customHeight="1">
      <c r="A20" s="36" t="s">
        <v>71</v>
      </c>
      <c r="B20" s="80">
        <v>10.5</v>
      </c>
      <c r="C20" s="80">
        <v>10.5</v>
      </c>
      <c r="D20" s="80" t="s">
        <v>1</v>
      </c>
      <c r="E20" s="81" t="s">
        <v>1</v>
      </c>
      <c r="F20" s="80" t="s">
        <v>1</v>
      </c>
      <c r="G20" s="116" t="s">
        <v>1</v>
      </c>
      <c r="H20" s="116" t="s">
        <v>1</v>
      </c>
      <c r="I20" s="80"/>
      <c r="J20" s="13"/>
    </row>
    <row r="21" spans="1:10" ht="12.75" customHeight="1">
      <c r="A21" s="36" t="s">
        <v>72</v>
      </c>
      <c r="B21" s="80">
        <v>83.175</v>
      </c>
      <c r="C21" s="80">
        <v>63.6</v>
      </c>
      <c r="D21" s="80" t="s">
        <v>1</v>
      </c>
      <c r="E21" s="81" t="s">
        <v>1</v>
      </c>
      <c r="F21" s="80" t="s">
        <v>1</v>
      </c>
      <c r="G21" s="116" t="s">
        <v>1</v>
      </c>
      <c r="H21" s="116" t="s">
        <v>1</v>
      </c>
      <c r="I21" s="80"/>
      <c r="J21" s="13"/>
    </row>
    <row r="22" spans="1:10" ht="12.75" customHeight="1">
      <c r="A22" s="36" t="s">
        <v>73</v>
      </c>
      <c r="B22" s="80" t="s">
        <v>1</v>
      </c>
      <c r="C22" s="80" t="s">
        <v>1</v>
      </c>
      <c r="D22" s="80" t="s">
        <v>1</v>
      </c>
      <c r="E22" s="81" t="s">
        <v>1</v>
      </c>
      <c r="F22" s="80" t="s">
        <v>1</v>
      </c>
      <c r="G22" s="116" t="s">
        <v>1</v>
      </c>
      <c r="H22" s="116" t="s">
        <v>1</v>
      </c>
      <c r="I22" s="80"/>
      <c r="J22" s="13"/>
    </row>
    <row r="23" spans="1:10" ht="12.75" customHeight="1">
      <c r="A23" s="79" t="s">
        <v>17</v>
      </c>
      <c r="B23" s="82">
        <v>711.1765</v>
      </c>
      <c r="C23" s="82">
        <v>711.1765</v>
      </c>
      <c r="D23" s="90">
        <v>131.2813</v>
      </c>
      <c r="E23" s="83" t="s">
        <v>1</v>
      </c>
      <c r="F23" s="82">
        <v>23.3955</v>
      </c>
      <c r="G23" s="90" t="s">
        <v>1</v>
      </c>
      <c r="H23" s="90">
        <f>D23-C23</f>
        <v>-579.8952</v>
      </c>
      <c r="I23" s="83"/>
      <c r="J23" s="13"/>
    </row>
    <row r="24" spans="1:8" ht="12.75" customHeight="1">
      <c r="A24" s="36" t="s">
        <v>26</v>
      </c>
      <c r="B24" s="80">
        <v>61.081</v>
      </c>
      <c r="C24" s="80">
        <v>61.081</v>
      </c>
      <c r="D24" s="80" t="s">
        <v>1</v>
      </c>
      <c r="E24" s="81" t="s">
        <v>1</v>
      </c>
      <c r="F24" s="80" t="s">
        <v>1</v>
      </c>
      <c r="G24" s="116" t="s">
        <v>1</v>
      </c>
      <c r="H24" s="81" t="s">
        <v>1</v>
      </c>
    </row>
    <row r="25" spans="1:8" ht="12.75" customHeight="1">
      <c r="A25" s="36" t="s">
        <v>27</v>
      </c>
      <c r="B25" s="80">
        <v>75</v>
      </c>
      <c r="C25" s="80">
        <v>75</v>
      </c>
      <c r="D25" s="116">
        <v>115.7873</v>
      </c>
      <c r="E25" s="81" t="s">
        <v>1</v>
      </c>
      <c r="F25" s="80">
        <v>23.3955</v>
      </c>
      <c r="G25" s="116" t="s">
        <v>1</v>
      </c>
      <c r="H25" s="116">
        <f>D25-C25</f>
        <v>40.7873</v>
      </c>
    </row>
    <row r="26" spans="1:8" ht="12.75" customHeight="1">
      <c r="A26" s="36" t="s">
        <v>28</v>
      </c>
      <c r="B26" s="80">
        <v>43.5829</v>
      </c>
      <c r="C26" s="80">
        <v>43.5829</v>
      </c>
      <c r="D26" s="80" t="s">
        <v>1</v>
      </c>
      <c r="E26" s="81" t="s">
        <v>1</v>
      </c>
      <c r="F26" s="80" t="s">
        <v>1</v>
      </c>
      <c r="G26" s="81" t="s">
        <v>1</v>
      </c>
      <c r="H26" s="81" t="s">
        <v>1</v>
      </c>
    </row>
    <row r="27" spans="1:8" ht="12.75" customHeight="1">
      <c r="A27" s="36" t="s">
        <v>29</v>
      </c>
      <c r="B27" s="80">
        <v>291.9773</v>
      </c>
      <c r="C27" s="80">
        <v>291.9773</v>
      </c>
      <c r="D27" s="80" t="s">
        <v>1</v>
      </c>
      <c r="E27" s="81" t="s">
        <v>1</v>
      </c>
      <c r="F27" s="80" t="s">
        <v>1</v>
      </c>
      <c r="G27" s="81" t="s">
        <v>1</v>
      </c>
      <c r="H27" s="81" t="s">
        <v>1</v>
      </c>
    </row>
    <row r="28" spans="1:8" ht="12.75" customHeight="1">
      <c r="A28" s="36" t="s">
        <v>30</v>
      </c>
      <c r="B28" s="81" t="s">
        <v>1</v>
      </c>
      <c r="C28" s="80" t="s">
        <v>1</v>
      </c>
      <c r="D28" s="80">
        <v>15.494</v>
      </c>
      <c r="E28" s="81" t="s">
        <v>1</v>
      </c>
      <c r="F28" s="80" t="s">
        <v>1</v>
      </c>
      <c r="G28" s="116" t="s">
        <v>1</v>
      </c>
      <c r="H28" s="81" t="s">
        <v>1</v>
      </c>
    </row>
    <row r="29" spans="1:8" ht="12.75" customHeight="1">
      <c r="A29" s="36" t="s">
        <v>71</v>
      </c>
      <c r="B29" s="81" t="s">
        <v>1</v>
      </c>
      <c r="C29" s="80" t="s">
        <v>1</v>
      </c>
      <c r="D29" s="80" t="s">
        <v>1</v>
      </c>
      <c r="E29" s="81" t="s">
        <v>1</v>
      </c>
      <c r="F29" s="80" t="s">
        <v>1</v>
      </c>
      <c r="G29" s="81" t="s">
        <v>1</v>
      </c>
      <c r="H29" s="81" t="s">
        <v>1</v>
      </c>
    </row>
    <row r="30" spans="1:8" ht="12.75" customHeight="1">
      <c r="A30" s="36" t="s">
        <v>72</v>
      </c>
      <c r="B30" s="80">
        <v>239.53529999999998</v>
      </c>
      <c r="C30" s="80">
        <v>239.5353</v>
      </c>
      <c r="D30" s="80" t="s">
        <v>1</v>
      </c>
      <c r="E30" s="81" t="s">
        <v>1</v>
      </c>
      <c r="F30" s="80" t="s">
        <v>1</v>
      </c>
      <c r="G30" s="81" t="s">
        <v>1</v>
      </c>
      <c r="H30" s="81" t="s">
        <v>1</v>
      </c>
    </row>
    <row r="31" spans="1:8" ht="12.75" customHeight="1">
      <c r="A31" s="36" t="s">
        <v>73</v>
      </c>
      <c r="B31" s="81" t="s">
        <v>1</v>
      </c>
      <c r="C31" s="80" t="s">
        <v>1</v>
      </c>
      <c r="D31" s="80" t="s">
        <v>1</v>
      </c>
      <c r="E31" s="81" t="s">
        <v>1</v>
      </c>
      <c r="F31" s="80" t="s">
        <v>1</v>
      </c>
      <c r="G31" s="81" t="s">
        <v>1</v>
      </c>
      <c r="H31" s="81" t="s">
        <v>1</v>
      </c>
    </row>
    <row r="32" ht="15" customHeight="1"/>
    <row r="33" spans="1:9" ht="15" customHeight="1">
      <c r="A33" s="44" t="s">
        <v>79</v>
      </c>
      <c r="G33" s="13"/>
      <c r="I33" s="2"/>
    </row>
    <row r="34" spans="1:9" ht="12.75" customHeight="1">
      <c r="A34" s="14" t="s">
        <v>7</v>
      </c>
      <c r="G34" s="13"/>
      <c r="I34" s="2"/>
    </row>
    <row r="35" spans="1:9" ht="26.25" customHeight="1">
      <c r="A35" s="67"/>
      <c r="B35" s="64" t="s">
        <v>95</v>
      </c>
      <c r="C35" s="61">
        <v>40087</v>
      </c>
      <c r="D35" s="61">
        <v>40118</v>
      </c>
      <c r="E35" s="61" t="s">
        <v>84</v>
      </c>
      <c r="F35" s="61">
        <v>40452</v>
      </c>
      <c r="G35" s="61">
        <v>40483</v>
      </c>
      <c r="H35" s="66" t="s">
        <v>2</v>
      </c>
      <c r="I35" s="66" t="s">
        <v>47</v>
      </c>
    </row>
    <row r="36" spans="1:13" ht="12.75" customHeight="1">
      <c r="A36" s="45" t="s">
        <v>109</v>
      </c>
      <c r="B36" s="18">
        <v>28102.058</v>
      </c>
      <c r="C36" s="18">
        <v>34647.2</v>
      </c>
      <c r="D36" s="18">
        <v>37888.398</v>
      </c>
      <c r="E36" s="18">
        <v>39604.433</v>
      </c>
      <c r="F36" s="18">
        <v>33955.65</v>
      </c>
      <c r="G36" s="18">
        <v>34380.47</v>
      </c>
      <c r="H36" s="17">
        <f aca="true" t="shared" si="0" ref="H36:H50">G36/F36-1</f>
        <v>0.012511025411087617</v>
      </c>
      <c r="I36" s="17">
        <f aca="true" t="shared" si="1" ref="I36:I50">G36/E36-1</f>
        <v>-0.13190349171265747</v>
      </c>
      <c r="J36" s="76"/>
      <c r="K36" s="18"/>
      <c r="L36" s="96"/>
      <c r="M36" s="96"/>
    </row>
    <row r="37" spans="1:13" ht="12.75" customHeight="1">
      <c r="A37" s="70" t="s">
        <v>58</v>
      </c>
      <c r="B37" s="35">
        <v>12477.444</v>
      </c>
      <c r="C37" s="35">
        <v>12336.102</v>
      </c>
      <c r="D37" s="35">
        <v>14318.126</v>
      </c>
      <c r="E37" s="35">
        <v>15452.031</v>
      </c>
      <c r="F37" s="35">
        <v>15495.233</v>
      </c>
      <c r="G37" s="35">
        <v>15579.145</v>
      </c>
      <c r="H37" s="16">
        <f t="shared" si="0"/>
        <v>0.005415342899329101</v>
      </c>
      <c r="I37" s="16">
        <f t="shared" si="1"/>
        <v>0.008226361958502348</v>
      </c>
      <c r="J37" s="76"/>
      <c r="K37" s="18"/>
      <c r="L37" s="96"/>
      <c r="M37" s="96"/>
    </row>
    <row r="38" spans="1:13" ht="12.75" customHeight="1">
      <c r="A38" s="70" t="s">
        <v>59</v>
      </c>
      <c r="B38" s="35">
        <v>6204.997</v>
      </c>
      <c r="C38" s="35">
        <v>7899.745</v>
      </c>
      <c r="D38" s="35">
        <v>8302.88</v>
      </c>
      <c r="E38" s="35">
        <v>8840.806</v>
      </c>
      <c r="F38" s="35">
        <v>9809.888</v>
      </c>
      <c r="G38" s="35">
        <v>10381.64</v>
      </c>
      <c r="H38" s="16">
        <f t="shared" si="0"/>
        <v>0.05828323422244974</v>
      </c>
      <c r="I38" s="16">
        <f t="shared" si="1"/>
        <v>0.17428659785091982</v>
      </c>
      <c r="J38" s="76"/>
      <c r="K38" s="18"/>
      <c r="L38" s="96"/>
      <c r="M38" s="96"/>
    </row>
    <row r="39" spans="1:13" ht="12.75" customHeight="1">
      <c r="A39" s="70" t="s">
        <v>60</v>
      </c>
      <c r="B39" s="35">
        <v>2765.199</v>
      </c>
      <c r="C39" s="35">
        <v>5155.291</v>
      </c>
      <c r="D39" s="35">
        <v>5115.865</v>
      </c>
      <c r="E39" s="35">
        <v>5053.273</v>
      </c>
      <c r="F39" s="35">
        <v>5550.431</v>
      </c>
      <c r="G39" s="35">
        <v>5446.546</v>
      </c>
      <c r="H39" s="16">
        <f t="shared" si="0"/>
        <v>-0.018716564533456825</v>
      </c>
      <c r="I39" s="16">
        <f t="shared" si="1"/>
        <v>0.07782540147741868</v>
      </c>
      <c r="J39" s="76"/>
      <c r="K39" s="18"/>
      <c r="L39" s="96"/>
      <c r="M39" s="96"/>
    </row>
    <row r="40" spans="1:13" ht="12.75" customHeight="1">
      <c r="A40" s="70" t="s">
        <v>61</v>
      </c>
      <c r="B40" s="35">
        <v>6654.412</v>
      </c>
      <c r="C40" s="35">
        <v>9256.062</v>
      </c>
      <c r="D40" s="35">
        <v>10151.527</v>
      </c>
      <c r="E40" s="35">
        <v>10258.323</v>
      </c>
      <c r="F40" s="35">
        <v>3100.098</v>
      </c>
      <c r="G40" s="35">
        <v>2973.139</v>
      </c>
      <c r="H40" s="16">
        <f t="shared" si="0"/>
        <v>-0.04095322147880476</v>
      </c>
      <c r="I40" s="16">
        <f t="shared" si="1"/>
        <v>-0.7101729980621589</v>
      </c>
      <c r="J40" s="76"/>
      <c r="K40" s="18"/>
      <c r="L40" s="96"/>
      <c r="M40" s="96"/>
    </row>
    <row r="41" spans="1:13" ht="12.75" customHeight="1">
      <c r="A41" s="71" t="s">
        <v>65</v>
      </c>
      <c r="B41" s="47">
        <v>11130.027</v>
      </c>
      <c r="C41" s="18">
        <v>13552.556</v>
      </c>
      <c r="D41" s="18">
        <v>14582.892</v>
      </c>
      <c r="E41" s="18">
        <v>14831.814</v>
      </c>
      <c r="F41" s="18">
        <v>16004.691</v>
      </c>
      <c r="G41" s="18">
        <v>16041.994</v>
      </c>
      <c r="H41" s="17">
        <f t="shared" si="0"/>
        <v>0.0023307541520170005</v>
      </c>
      <c r="I41" s="17">
        <f t="shared" si="1"/>
        <v>0.08159352591665447</v>
      </c>
      <c r="K41" s="18"/>
      <c r="L41" s="96"/>
      <c r="M41" s="96"/>
    </row>
    <row r="42" spans="1:13" ht="12.75" customHeight="1">
      <c r="A42" s="70" t="s">
        <v>58</v>
      </c>
      <c r="B42" s="35">
        <v>5629.685</v>
      </c>
      <c r="C42" s="35">
        <v>5334.091</v>
      </c>
      <c r="D42" s="35">
        <v>6207.21</v>
      </c>
      <c r="E42" s="35">
        <v>5976.705</v>
      </c>
      <c r="F42" s="35">
        <v>6962.975</v>
      </c>
      <c r="G42" s="35">
        <v>6953.298</v>
      </c>
      <c r="H42" s="16">
        <f t="shared" si="0"/>
        <v>-0.0013897795123493095</v>
      </c>
      <c r="I42" s="16">
        <f t="shared" si="1"/>
        <v>0.16339990011218553</v>
      </c>
      <c r="J42" s="76"/>
      <c r="K42" s="18"/>
      <c r="L42" s="96"/>
      <c r="M42" s="96"/>
    </row>
    <row r="43" spans="1:13" ht="12.75" customHeight="1">
      <c r="A43" s="70" t="s">
        <v>59</v>
      </c>
      <c r="B43" s="35">
        <v>3074.879</v>
      </c>
      <c r="C43" s="35">
        <v>3538.058</v>
      </c>
      <c r="D43" s="35">
        <v>3672.62</v>
      </c>
      <c r="E43" s="35">
        <v>4060.273</v>
      </c>
      <c r="F43" s="35">
        <v>4272.837</v>
      </c>
      <c r="G43" s="35">
        <v>4491.082</v>
      </c>
      <c r="H43" s="16">
        <f t="shared" si="0"/>
        <v>0.051077305312606125</v>
      </c>
      <c r="I43" s="16">
        <f t="shared" si="1"/>
        <v>0.10610345659023435</v>
      </c>
      <c r="J43" s="76"/>
      <c r="K43" s="18"/>
      <c r="L43" s="96"/>
      <c r="M43" s="96"/>
    </row>
    <row r="44" spans="1:13" ht="12.75" customHeight="1">
      <c r="A44" s="70" t="s">
        <v>60</v>
      </c>
      <c r="B44" s="35">
        <v>2291.029</v>
      </c>
      <c r="C44" s="35">
        <v>4190.633</v>
      </c>
      <c r="D44" s="35">
        <v>4102.099</v>
      </c>
      <c r="E44" s="35">
        <v>4084.25</v>
      </c>
      <c r="F44" s="35">
        <v>4275.8</v>
      </c>
      <c r="G44" s="35">
        <v>4186.25</v>
      </c>
      <c r="H44" s="16">
        <f t="shared" si="0"/>
        <v>-0.02094344917910107</v>
      </c>
      <c r="I44" s="16">
        <f t="shared" si="1"/>
        <v>0.024973985431841816</v>
      </c>
      <c r="J44" s="76"/>
      <c r="K44" s="18"/>
      <c r="L44" s="96"/>
      <c r="M44" s="96"/>
    </row>
    <row r="45" spans="1:13" ht="12.75" customHeight="1">
      <c r="A45" s="70" t="s">
        <v>61</v>
      </c>
      <c r="B45" s="35">
        <v>134.433</v>
      </c>
      <c r="C45" s="35">
        <v>489.774</v>
      </c>
      <c r="D45" s="35">
        <v>600.963</v>
      </c>
      <c r="E45" s="35">
        <v>710.586</v>
      </c>
      <c r="F45" s="35">
        <v>493.079</v>
      </c>
      <c r="G45" s="35">
        <v>411.364</v>
      </c>
      <c r="H45" s="16">
        <f t="shared" si="0"/>
        <v>-0.16572395092875591</v>
      </c>
      <c r="I45" s="16">
        <f t="shared" si="1"/>
        <v>-0.4210918875407059</v>
      </c>
      <c r="J45" s="76"/>
      <c r="K45" s="18"/>
      <c r="L45" s="96"/>
      <c r="M45" s="96"/>
    </row>
    <row r="46" spans="1:13" ht="12.75" customHeight="1">
      <c r="A46" s="71" t="s">
        <v>66</v>
      </c>
      <c r="B46" s="47">
        <f>+B36-B41</f>
        <v>16972.031000000003</v>
      </c>
      <c r="C46" s="47">
        <f aca="true" t="shared" si="2" ref="C46:D50">C36-C41</f>
        <v>21094.643999999997</v>
      </c>
      <c r="D46" s="47">
        <f t="shared" si="2"/>
        <v>23305.506</v>
      </c>
      <c r="E46" s="47">
        <v>24772.619</v>
      </c>
      <c r="F46" s="47">
        <f aca="true" t="shared" si="3" ref="F46:G50">F36-F41</f>
        <v>17950.959000000003</v>
      </c>
      <c r="G46" s="47">
        <f t="shared" si="3"/>
        <v>18338.476000000002</v>
      </c>
      <c r="H46" s="17">
        <f t="shared" si="0"/>
        <v>0.021587537468053863</v>
      </c>
      <c r="I46" s="17">
        <f t="shared" si="1"/>
        <v>-0.2597280085726905</v>
      </c>
      <c r="J46" s="47"/>
      <c r="K46" s="18"/>
      <c r="L46" s="96"/>
      <c r="M46" s="96"/>
    </row>
    <row r="47" spans="1:13" ht="12.75" customHeight="1">
      <c r="A47" s="70" t="s">
        <v>58</v>
      </c>
      <c r="B47" s="35">
        <f>+B37-B42</f>
        <v>6847.758999999999</v>
      </c>
      <c r="C47" s="35">
        <f t="shared" si="2"/>
        <v>7002.011</v>
      </c>
      <c r="D47" s="35">
        <f t="shared" si="2"/>
        <v>8110.916</v>
      </c>
      <c r="E47" s="35">
        <v>9475.326000000001</v>
      </c>
      <c r="F47" s="35">
        <f t="shared" si="3"/>
        <v>8532.258</v>
      </c>
      <c r="G47" s="35">
        <f t="shared" si="3"/>
        <v>8625.847000000002</v>
      </c>
      <c r="H47" s="16">
        <f t="shared" si="0"/>
        <v>0.010968843183129406</v>
      </c>
      <c r="I47" s="16">
        <f t="shared" si="1"/>
        <v>-0.08965169113970317</v>
      </c>
      <c r="J47" s="35"/>
      <c r="K47" s="18"/>
      <c r="L47" s="96"/>
      <c r="M47" s="96"/>
    </row>
    <row r="48" spans="1:13" ht="12.75" customHeight="1">
      <c r="A48" s="70" t="s">
        <v>59</v>
      </c>
      <c r="B48" s="35">
        <f>+B38-B43</f>
        <v>3130.1180000000004</v>
      </c>
      <c r="C48" s="35">
        <f t="shared" si="2"/>
        <v>4361.687</v>
      </c>
      <c r="D48" s="35">
        <f t="shared" si="2"/>
        <v>4630.259999999999</v>
      </c>
      <c r="E48" s="35">
        <v>4780.533</v>
      </c>
      <c r="F48" s="35">
        <f t="shared" si="3"/>
        <v>5537.051</v>
      </c>
      <c r="G48" s="35">
        <f t="shared" si="3"/>
        <v>5890.557999999999</v>
      </c>
      <c r="H48" s="16">
        <f t="shared" si="0"/>
        <v>0.0638439125809025</v>
      </c>
      <c r="I48" s="16">
        <f t="shared" si="1"/>
        <v>0.2321969119342966</v>
      </c>
      <c r="J48" s="35"/>
      <c r="K48" s="18"/>
      <c r="L48" s="96"/>
      <c r="M48" s="96"/>
    </row>
    <row r="49" spans="1:13" ht="12.75" customHeight="1">
      <c r="A49" s="70" t="s">
        <v>60</v>
      </c>
      <c r="B49" s="35">
        <f>+B39-B44</f>
        <v>474.1700000000001</v>
      </c>
      <c r="C49" s="35">
        <f t="shared" si="2"/>
        <v>964.6580000000004</v>
      </c>
      <c r="D49" s="35">
        <f t="shared" si="2"/>
        <v>1013.7659999999996</v>
      </c>
      <c r="E49" s="35">
        <v>969.0230000000001</v>
      </c>
      <c r="F49" s="35">
        <f t="shared" si="3"/>
        <v>1274.6309999999994</v>
      </c>
      <c r="G49" s="35">
        <f t="shared" si="3"/>
        <v>1260.2960000000003</v>
      </c>
      <c r="H49" s="16">
        <f t="shared" si="0"/>
        <v>-0.011246392093083535</v>
      </c>
      <c r="I49" s="16">
        <f t="shared" si="1"/>
        <v>0.30058419665993497</v>
      </c>
      <c r="J49" s="35"/>
      <c r="K49" s="18"/>
      <c r="L49" s="96"/>
      <c r="M49" s="96"/>
    </row>
    <row r="50" spans="1:13" ht="12.75" customHeight="1">
      <c r="A50" s="70" t="s">
        <v>61</v>
      </c>
      <c r="B50" s="35">
        <f>+B40-B45</f>
        <v>6519.979</v>
      </c>
      <c r="C50" s="35">
        <f t="shared" si="2"/>
        <v>8766.288</v>
      </c>
      <c r="D50" s="35">
        <f t="shared" si="2"/>
        <v>9550.564</v>
      </c>
      <c r="E50" s="35">
        <v>9547.737000000001</v>
      </c>
      <c r="F50" s="35">
        <f t="shared" si="3"/>
        <v>2607.019</v>
      </c>
      <c r="G50" s="35">
        <f t="shared" si="3"/>
        <v>2561.775</v>
      </c>
      <c r="H50" s="16">
        <f t="shared" si="0"/>
        <v>-0.01735468748022151</v>
      </c>
      <c r="I50" s="16">
        <f t="shared" si="1"/>
        <v>-0.7316877287256656</v>
      </c>
      <c r="J50" s="35"/>
      <c r="K50" s="18"/>
      <c r="L50" s="96"/>
      <c r="M50" s="96"/>
    </row>
    <row r="51" spans="1:13" ht="6" customHeight="1">
      <c r="A51" s="70"/>
      <c r="B51" s="35"/>
      <c r="C51" s="35"/>
      <c r="D51" s="35"/>
      <c r="E51" s="35"/>
      <c r="F51" s="35"/>
      <c r="G51" s="35"/>
      <c r="H51" s="16"/>
      <c r="I51" s="16"/>
      <c r="J51" s="35"/>
      <c r="K51" s="18"/>
      <c r="L51" s="96"/>
      <c r="M51" s="96"/>
    </row>
    <row r="52" spans="1:13" ht="23.25" customHeight="1">
      <c r="A52" s="151" t="s">
        <v>110</v>
      </c>
      <c r="B52" s="151"/>
      <c r="C52" s="151"/>
      <c r="D52" s="151"/>
      <c r="E52" s="151"/>
      <c r="F52" s="151"/>
      <c r="G52" s="151"/>
      <c r="H52" s="151"/>
      <c r="I52" s="151"/>
      <c r="J52" s="35"/>
      <c r="K52" s="18"/>
      <c r="L52" s="96"/>
      <c r="M52" s="96"/>
    </row>
    <row r="53" spans="1:12" ht="15.75" customHeight="1">
      <c r="A53" s="102"/>
      <c r="B53" s="99"/>
      <c r="C53" s="99"/>
      <c r="D53" s="99"/>
      <c r="E53" s="99"/>
      <c r="F53" s="99"/>
      <c r="G53" s="99"/>
      <c r="H53" s="102"/>
      <c r="I53" s="2"/>
      <c r="J53" s="98"/>
      <c r="L53" s="96"/>
    </row>
    <row r="54" spans="1:9" ht="15.75" customHeight="1">
      <c r="A54" s="44" t="s">
        <v>80</v>
      </c>
      <c r="B54" s="1"/>
      <c r="C54" s="15"/>
      <c r="D54" s="15"/>
      <c r="E54" s="15"/>
      <c r="F54" s="15"/>
      <c r="G54" s="15"/>
      <c r="I54" s="2"/>
    </row>
    <row r="55" spans="1:9" ht="12.75" customHeight="1">
      <c r="A55" s="14" t="s">
        <v>7</v>
      </c>
      <c r="B55" s="14"/>
      <c r="C55" s="14"/>
      <c r="D55" s="14"/>
      <c r="E55" s="14"/>
      <c r="F55" s="14"/>
      <c r="I55" s="2"/>
    </row>
    <row r="56" spans="1:18" s="5" customFormat="1" ht="26.25" customHeight="1">
      <c r="A56" s="67"/>
      <c r="B56" s="64" t="s">
        <v>95</v>
      </c>
      <c r="C56" s="61">
        <v>40087</v>
      </c>
      <c r="D56" s="61">
        <v>40118</v>
      </c>
      <c r="E56" s="61" t="s">
        <v>84</v>
      </c>
      <c r="F56" s="61">
        <v>40452</v>
      </c>
      <c r="G56" s="61">
        <v>40483</v>
      </c>
      <c r="H56" s="66" t="s">
        <v>2</v>
      </c>
      <c r="I56" s="66" t="s">
        <v>47</v>
      </c>
      <c r="J56" s="77"/>
      <c r="K56" s="77"/>
      <c r="L56" s="77"/>
      <c r="M56" s="77"/>
      <c r="N56" s="77"/>
      <c r="O56" s="77"/>
      <c r="P56" s="77"/>
      <c r="Q56" s="77"/>
      <c r="R56" s="77"/>
    </row>
    <row r="57" spans="1:18" ht="12.75" customHeight="1">
      <c r="A57" s="45" t="s">
        <v>19</v>
      </c>
      <c r="B57" s="18">
        <v>25607.80638727</v>
      </c>
      <c r="C57" s="18">
        <v>25557.677</v>
      </c>
      <c r="D57" s="18">
        <v>25448.706</v>
      </c>
      <c r="E57" s="18">
        <v>25214.25</v>
      </c>
      <c r="F57" s="18">
        <v>26739.671</v>
      </c>
      <c r="G57" s="18">
        <v>26615.516</v>
      </c>
      <c r="H57" s="17">
        <f>G57/F57-1</f>
        <v>-0.004643101255808246</v>
      </c>
      <c r="I57" s="17">
        <f>G57/E57-1</f>
        <v>0.055574367669076086</v>
      </c>
      <c r="J57" s="10"/>
      <c r="K57" s="115"/>
      <c r="L57" s="97"/>
      <c r="M57" s="97"/>
      <c r="N57" s="10"/>
      <c r="O57" s="10"/>
      <c r="P57" s="10"/>
      <c r="Q57" s="10"/>
      <c r="R57" s="10"/>
    </row>
    <row r="58" spans="1:18" ht="12.75" customHeight="1">
      <c r="A58" s="70" t="s">
        <v>62</v>
      </c>
      <c r="B58" s="35">
        <v>18978.9893126</v>
      </c>
      <c r="C58" s="35">
        <v>16291.686</v>
      </c>
      <c r="D58" s="35">
        <v>16218.467</v>
      </c>
      <c r="E58" s="35">
        <v>16221.885</v>
      </c>
      <c r="F58" s="35">
        <v>17196.662</v>
      </c>
      <c r="G58" s="35">
        <v>16876.403</v>
      </c>
      <c r="H58" s="16">
        <f>G58/F58-1</f>
        <v>-0.0186233235263914</v>
      </c>
      <c r="I58" s="16">
        <f aca="true" t="shared" si="4" ref="I58:I67">G58/E58-1</f>
        <v>0.04034783873760661</v>
      </c>
      <c r="J58" s="10"/>
      <c r="K58" s="115"/>
      <c r="L58" s="97"/>
      <c r="M58" s="97"/>
      <c r="N58" s="10"/>
      <c r="O58" s="10"/>
      <c r="P58" s="10"/>
      <c r="Q58" s="10"/>
      <c r="R58" s="10"/>
    </row>
    <row r="59" spans="1:18" ht="12.75" customHeight="1">
      <c r="A59" s="70" t="s">
        <v>63</v>
      </c>
      <c r="B59" s="35">
        <v>6126.426426860001</v>
      </c>
      <c r="C59" s="35">
        <v>8672.438</v>
      </c>
      <c r="D59" s="35">
        <v>8619.657</v>
      </c>
      <c r="E59" s="35">
        <v>8558.291</v>
      </c>
      <c r="F59" s="35">
        <v>8991.972</v>
      </c>
      <c r="G59" s="35">
        <v>9191.411</v>
      </c>
      <c r="H59" s="16">
        <f aca="true" t="shared" si="5" ref="H59:H68">G59/F59-1</f>
        <v>0.02217967315734537</v>
      </c>
      <c r="I59" s="16">
        <f t="shared" si="4"/>
        <v>0.07397738637305062</v>
      </c>
      <c r="J59" s="10"/>
      <c r="K59" s="115"/>
      <c r="L59" s="97"/>
      <c r="M59" s="97"/>
      <c r="N59" s="10"/>
      <c r="O59" s="10"/>
      <c r="P59" s="10"/>
      <c r="Q59" s="10"/>
      <c r="R59" s="10"/>
    </row>
    <row r="60" spans="1:18" ht="12.75" customHeight="1">
      <c r="A60" s="70" t="s">
        <v>64</v>
      </c>
      <c r="B60" s="35">
        <v>502.39064781</v>
      </c>
      <c r="C60" s="35">
        <v>593.552</v>
      </c>
      <c r="D60" s="35">
        <v>610.583</v>
      </c>
      <c r="E60" s="35">
        <v>434.074</v>
      </c>
      <c r="F60" s="35">
        <v>551.036</v>
      </c>
      <c r="G60" s="35">
        <v>547.701</v>
      </c>
      <c r="H60" s="16">
        <f>G60/F60-1</f>
        <v>-0.006052236151539825</v>
      </c>
      <c r="I60" s="16">
        <f t="shared" si="4"/>
        <v>0.2617687306772578</v>
      </c>
      <c r="J60" s="10"/>
      <c r="K60" s="115"/>
      <c r="L60" s="97"/>
      <c r="M60" s="97"/>
      <c r="N60" s="10"/>
      <c r="O60" s="10"/>
      <c r="P60" s="10"/>
      <c r="Q60" s="10"/>
      <c r="R60" s="10"/>
    </row>
    <row r="61" spans="1:18" ht="12.75" customHeight="1">
      <c r="A61" s="71" t="s">
        <v>65</v>
      </c>
      <c r="B61" s="18">
        <v>9023.810503280001</v>
      </c>
      <c r="C61" s="18">
        <v>9471.272</v>
      </c>
      <c r="D61" s="18">
        <v>9295.184</v>
      </c>
      <c r="E61" s="18">
        <v>9544.814</v>
      </c>
      <c r="F61" s="18">
        <v>11823.533</v>
      </c>
      <c r="G61" s="18">
        <v>11651.872</v>
      </c>
      <c r="H61" s="17">
        <f>G61/F61-1</f>
        <v>-0.014518587633662428</v>
      </c>
      <c r="I61" s="17">
        <f>G61/E61-1</f>
        <v>0.22075422318339566</v>
      </c>
      <c r="J61" s="10"/>
      <c r="K61" s="115"/>
      <c r="L61" s="97"/>
      <c r="M61" s="97"/>
      <c r="N61" s="10"/>
      <c r="O61" s="10"/>
      <c r="P61" s="10"/>
      <c r="Q61" s="10"/>
      <c r="R61" s="10"/>
    </row>
    <row r="62" spans="1:18" ht="12.75" customHeight="1">
      <c r="A62" s="70" t="s">
        <v>62</v>
      </c>
      <c r="B62" s="35">
        <v>6795.23149299</v>
      </c>
      <c r="C62" s="35">
        <v>6224.863</v>
      </c>
      <c r="D62" s="35">
        <v>5991.001</v>
      </c>
      <c r="E62" s="35">
        <v>6153.597</v>
      </c>
      <c r="F62" s="35">
        <v>7424.698</v>
      </c>
      <c r="G62" s="35">
        <v>7249.959</v>
      </c>
      <c r="H62" s="16">
        <f t="shared" si="5"/>
        <v>-0.02353482929541384</v>
      </c>
      <c r="I62" s="16">
        <f>G62/E62-1</f>
        <v>0.1781660384974837</v>
      </c>
      <c r="J62" s="10"/>
      <c r="K62" s="115"/>
      <c r="L62" s="97"/>
      <c r="M62" s="97"/>
      <c r="N62" s="10"/>
      <c r="O62" s="10"/>
      <c r="P62" s="10"/>
      <c r="Q62" s="10"/>
      <c r="R62" s="10"/>
    </row>
    <row r="63" spans="1:18" ht="12.75" customHeight="1">
      <c r="A63" s="70" t="s">
        <v>63</v>
      </c>
      <c r="B63" s="35">
        <v>2180.771454310001</v>
      </c>
      <c r="C63" s="35">
        <v>3244.824</v>
      </c>
      <c r="D63" s="35">
        <v>3302.517</v>
      </c>
      <c r="E63" s="35">
        <v>3389.135</v>
      </c>
      <c r="F63" s="35">
        <v>4396.644</v>
      </c>
      <c r="G63" s="35">
        <v>4398.907</v>
      </c>
      <c r="H63" s="16">
        <f t="shared" si="5"/>
        <v>0.0005147107657568206</v>
      </c>
      <c r="I63" s="16">
        <f t="shared" si="4"/>
        <v>0.29794387063365724</v>
      </c>
      <c r="J63" s="10"/>
      <c r="K63" s="115"/>
      <c r="L63" s="97"/>
      <c r="M63" s="97"/>
      <c r="N63" s="10"/>
      <c r="O63" s="10"/>
      <c r="P63" s="10"/>
      <c r="Q63" s="10"/>
      <c r="R63" s="10"/>
    </row>
    <row r="64" spans="1:18" ht="12.75" customHeight="1">
      <c r="A64" s="70" t="s">
        <v>64</v>
      </c>
      <c r="B64" s="35">
        <v>47.807555980000004</v>
      </c>
      <c r="C64" s="35">
        <v>1.586</v>
      </c>
      <c r="D64" s="35">
        <v>1.666</v>
      </c>
      <c r="E64" s="35">
        <v>2.086</v>
      </c>
      <c r="F64" s="35">
        <v>2.19</v>
      </c>
      <c r="G64" s="35">
        <v>3.007</v>
      </c>
      <c r="H64" s="16">
        <f t="shared" si="5"/>
        <v>0.37305936073059365</v>
      </c>
      <c r="I64" s="16">
        <f t="shared" si="4"/>
        <v>0.44151486097794845</v>
      </c>
      <c r="J64" s="10"/>
      <c r="K64" s="115"/>
      <c r="L64" s="97"/>
      <c r="M64" s="97"/>
      <c r="N64" s="10"/>
      <c r="O64" s="10"/>
      <c r="P64" s="10"/>
      <c r="Q64" s="10"/>
      <c r="R64" s="10"/>
    </row>
    <row r="65" spans="1:18" ht="12.75" customHeight="1">
      <c r="A65" s="71" t="s">
        <v>66</v>
      </c>
      <c r="B65" s="18">
        <f>+B57-B61</f>
        <v>16583.99588399</v>
      </c>
      <c r="C65" s="18">
        <f aca="true" t="shared" si="6" ref="C65:D68">C57-C61</f>
        <v>16086.404999999999</v>
      </c>
      <c r="D65" s="18">
        <f t="shared" si="6"/>
        <v>16153.521999999999</v>
      </c>
      <c r="E65" s="18">
        <v>15669.436</v>
      </c>
      <c r="F65" s="18">
        <f aca="true" t="shared" si="7" ref="F65:G68">F57-F61</f>
        <v>14916.137999999999</v>
      </c>
      <c r="G65" s="18">
        <f t="shared" si="7"/>
        <v>14963.644</v>
      </c>
      <c r="H65" s="17">
        <f t="shared" si="5"/>
        <v>0.0031848726526935156</v>
      </c>
      <c r="I65" s="17">
        <f t="shared" si="4"/>
        <v>-0.04504259119473086</v>
      </c>
      <c r="J65" s="10"/>
      <c r="K65" s="115"/>
      <c r="L65" s="97"/>
      <c r="M65" s="97"/>
      <c r="N65" s="10"/>
      <c r="O65" s="10"/>
      <c r="P65" s="10"/>
      <c r="Q65" s="10"/>
      <c r="R65" s="10"/>
    </row>
    <row r="66" spans="1:18" ht="12.75" customHeight="1">
      <c r="A66" s="70" t="s">
        <v>62</v>
      </c>
      <c r="B66" s="35">
        <f>+B58-B62</f>
        <v>12183.757819609998</v>
      </c>
      <c r="C66" s="35">
        <f t="shared" si="6"/>
        <v>10066.823</v>
      </c>
      <c r="D66" s="35">
        <f t="shared" si="6"/>
        <v>10227.466</v>
      </c>
      <c r="E66" s="35">
        <v>10068.288</v>
      </c>
      <c r="F66" s="35">
        <f t="shared" si="7"/>
        <v>9771.964</v>
      </c>
      <c r="G66" s="35">
        <f t="shared" si="7"/>
        <v>9626.444</v>
      </c>
      <c r="H66" s="16">
        <f>G66/F66-1</f>
        <v>-0.014891581671811371</v>
      </c>
      <c r="I66" s="16">
        <f t="shared" si="4"/>
        <v>-0.04388472002390087</v>
      </c>
      <c r="J66" s="10"/>
      <c r="K66" s="115"/>
      <c r="L66" s="97"/>
      <c r="M66" s="97"/>
      <c r="N66" s="10"/>
      <c r="O66" s="10"/>
      <c r="P66" s="10"/>
      <c r="Q66" s="10"/>
      <c r="R66" s="10"/>
    </row>
    <row r="67" spans="1:18" ht="12.75" customHeight="1">
      <c r="A67" s="70" t="s">
        <v>63</v>
      </c>
      <c r="B67" s="35">
        <f>+B59-B63</f>
        <v>3945.65497255</v>
      </c>
      <c r="C67" s="35">
        <f t="shared" si="6"/>
        <v>5427.614</v>
      </c>
      <c r="D67" s="35">
        <f t="shared" si="6"/>
        <v>5317.139999999999</v>
      </c>
      <c r="E67" s="35">
        <v>5169.155999999999</v>
      </c>
      <c r="F67" s="35">
        <f t="shared" si="7"/>
        <v>4595.3279999999995</v>
      </c>
      <c r="G67" s="35">
        <f t="shared" si="7"/>
        <v>4792.504</v>
      </c>
      <c r="H67" s="16">
        <f t="shared" si="5"/>
        <v>0.04290792735578397</v>
      </c>
      <c r="I67" s="16">
        <f t="shared" si="4"/>
        <v>-0.07286528013470661</v>
      </c>
      <c r="J67" s="10"/>
      <c r="K67" s="115"/>
      <c r="L67" s="97"/>
      <c r="M67" s="97"/>
      <c r="N67" s="10"/>
      <c r="O67" s="10"/>
      <c r="P67" s="10"/>
      <c r="Q67" s="10"/>
      <c r="R67" s="10"/>
    </row>
    <row r="68" spans="1:18" ht="12.75" customHeight="1">
      <c r="A68" s="70" t="s">
        <v>64</v>
      </c>
      <c r="B68" s="35">
        <f>+B60-B64</f>
        <v>454.58309183</v>
      </c>
      <c r="C68" s="35">
        <f t="shared" si="6"/>
        <v>591.966</v>
      </c>
      <c r="D68" s="35">
        <f t="shared" si="6"/>
        <v>608.9169999999999</v>
      </c>
      <c r="E68" s="35">
        <v>431.988</v>
      </c>
      <c r="F68" s="35">
        <f t="shared" si="7"/>
        <v>548.8459999999999</v>
      </c>
      <c r="G68" s="35">
        <f t="shared" si="7"/>
        <v>544.6940000000001</v>
      </c>
      <c r="H68" s="16">
        <f t="shared" si="5"/>
        <v>-0.0075649635781254165</v>
      </c>
      <c r="I68" s="16">
        <f>G68/E68-1</f>
        <v>0.26090076576201215</v>
      </c>
      <c r="J68" s="10"/>
      <c r="K68" s="115"/>
      <c r="L68" s="97"/>
      <c r="M68" s="97"/>
      <c r="N68" s="10"/>
      <c r="O68" s="10"/>
      <c r="P68" s="10"/>
      <c r="Q68" s="10"/>
      <c r="R68" s="10"/>
    </row>
    <row r="69" spans="2:19" ht="12" customHeight="1">
      <c r="B69" s="100"/>
      <c r="C69" s="100"/>
      <c r="D69" s="100"/>
      <c r="E69" s="102"/>
      <c r="F69" s="100"/>
      <c r="G69" s="100"/>
      <c r="H69" s="100"/>
      <c r="I69" s="102"/>
      <c r="J69"/>
      <c r="K69" s="10"/>
      <c r="L69" s="115"/>
      <c r="M69" s="97"/>
      <c r="N69" s="78"/>
      <c r="O69" s="10"/>
      <c r="P69" s="10"/>
      <c r="Q69" s="10"/>
      <c r="R69" s="10"/>
      <c r="S69" s="10"/>
    </row>
    <row r="70" spans="5:8" ht="12.75">
      <c r="E70" s="102"/>
      <c r="F70" s="102"/>
      <c r="G70" s="102"/>
      <c r="H70" s="102"/>
    </row>
    <row r="71" ht="11.25">
      <c r="I71" s="18"/>
    </row>
    <row r="72" spans="2:9" ht="11.25">
      <c r="B72" s="18"/>
      <c r="C72" s="18"/>
      <c r="D72" s="18"/>
      <c r="E72" s="18"/>
      <c r="F72" s="18"/>
      <c r="G72" s="18"/>
      <c r="H72" s="18"/>
      <c r="I72" s="35"/>
    </row>
    <row r="73" spans="2:9" ht="11.25">
      <c r="B73" s="35"/>
      <c r="C73" s="18"/>
      <c r="D73" s="35"/>
      <c r="E73" s="35"/>
      <c r="F73" s="35"/>
      <c r="G73" s="35"/>
      <c r="H73" s="35"/>
      <c r="I73" s="35"/>
    </row>
    <row r="74" spans="2:9" ht="11.25">
      <c r="B74" s="35"/>
      <c r="C74" s="35"/>
      <c r="D74" s="35"/>
      <c r="E74" s="35"/>
      <c r="F74" s="35"/>
      <c r="G74" s="35"/>
      <c r="H74" s="35"/>
      <c r="I74" s="35"/>
    </row>
    <row r="75" spans="2:9" ht="11.25">
      <c r="B75" s="35"/>
      <c r="C75" s="35"/>
      <c r="D75" s="35"/>
      <c r="E75" s="35"/>
      <c r="F75" s="35"/>
      <c r="G75" s="35"/>
      <c r="H75" s="35"/>
      <c r="I75" s="18"/>
    </row>
    <row r="76" spans="2:9" ht="11.25">
      <c r="B76" s="18"/>
      <c r="C76" s="18"/>
      <c r="D76" s="18"/>
      <c r="E76" s="18"/>
      <c r="F76" s="18"/>
      <c r="G76" s="18"/>
      <c r="I76" s="35"/>
    </row>
    <row r="77" spans="2:9" ht="11.25">
      <c r="B77" s="35"/>
      <c r="C77" s="35"/>
      <c r="D77" s="35"/>
      <c r="E77" s="35"/>
      <c r="F77" s="35"/>
      <c r="G77" s="35"/>
      <c r="I77" s="35"/>
    </row>
    <row r="78" spans="2:9" ht="11.25">
      <c r="B78" s="35"/>
      <c r="C78" s="35"/>
      <c r="D78" s="35"/>
      <c r="E78" s="35"/>
      <c r="F78" s="35"/>
      <c r="G78" s="35"/>
      <c r="I78" s="35"/>
    </row>
    <row r="79" spans="2:9" ht="11.25">
      <c r="B79" s="35"/>
      <c r="C79" s="35"/>
      <c r="D79" s="35"/>
      <c r="E79" s="35"/>
      <c r="F79" s="35"/>
      <c r="G79" s="35"/>
      <c r="I79" s="18"/>
    </row>
    <row r="80" spans="2:9" ht="11.25">
      <c r="B80" s="18"/>
      <c r="C80" s="18"/>
      <c r="D80" s="18"/>
      <c r="E80" s="18"/>
      <c r="F80" s="18"/>
      <c r="G80" s="18"/>
      <c r="I80" s="35"/>
    </row>
    <row r="81" spans="2:9" ht="11.25">
      <c r="B81" s="35"/>
      <c r="C81" s="35"/>
      <c r="D81" s="35"/>
      <c r="E81" s="35"/>
      <c r="F81" s="35"/>
      <c r="G81" s="35"/>
      <c r="I81" s="35"/>
    </row>
    <row r="82" spans="2:9" ht="11.25">
      <c r="B82" s="35"/>
      <c r="C82" s="35"/>
      <c r="D82" s="35"/>
      <c r="E82" s="35"/>
      <c r="F82" s="35"/>
      <c r="G82" s="35"/>
      <c r="I82" s="35"/>
    </row>
    <row r="83" spans="2:9" ht="11.25">
      <c r="B83" s="35"/>
      <c r="C83" s="35"/>
      <c r="D83" s="35"/>
      <c r="E83" s="35"/>
      <c r="F83" s="35"/>
      <c r="G83" s="35"/>
      <c r="I83" s="18"/>
    </row>
    <row r="84" spans="2:9" ht="11.25">
      <c r="B84" s="75"/>
      <c r="C84" s="75"/>
      <c r="D84" s="75"/>
      <c r="E84" s="75"/>
      <c r="F84" s="75"/>
      <c r="I84" s="35"/>
    </row>
  </sheetData>
  <sheetProtection/>
  <mergeCells count="1">
    <mergeCell ref="A52:I52"/>
  </mergeCells>
  <printOptions/>
  <pageMargins left="0.75" right="0.25" top="0.74" bottom="0.23" header="0.57" footer="0.2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cp:lastPrinted>2010-12-07T03:50:36Z</cp:lastPrinted>
  <dcterms:created xsi:type="dcterms:W3CDTF">2008-11-05T07:26:31Z</dcterms:created>
  <dcterms:modified xsi:type="dcterms:W3CDTF">2010-12-10T04:36:51Z</dcterms:modified>
  <cp:category/>
  <cp:version/>
  <cp:contentType/>
  <cp:contentStatus/>
</cp:coreProperties>
</file>