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НБКР'!$A$1:$H$53</definedName>
  </definedNames>
  <calcPr fullCalcOnLoad="1"/>
</workbook>
</file>

<file path=xl/sharedStrings.xml><?xml version="1.0" encoding="utf-8"?>
<sst xmlns="http://schemas.openxmlformats.org/spreadsheetml/2006/main" count="565" uniqueCount="108">
  <si>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</si>
  <si>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</si>
  <si>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</si>
  <si>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</si>
  <si>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</si>
  <si>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</si>
  <si>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</si>
  <si>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</si>
  <si>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</si>
  <si>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</si>
  <si>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</si>
  <si>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</si>
  <si>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</si>
  <si>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</si>
  <si>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</si>
  <si>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</si>
  <si>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</si>
  <si>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</si>
  <si>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</si>
  <si>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</si>
  <si>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</si>
  <si>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</si>
  <si>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</si>
  <si>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</si>
  <si>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</si>
  <si>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</si>
  <si>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</si>
  <si>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</si>
  <si>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</si>
  <si>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</si>
  <si>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</si>
  <si>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</si>
  <si>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</si>
  <si>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</si>
  <si>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</si>
  <si>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</si>
  <si>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</si>
  <si>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</si>
  <si>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</si>
  <si>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</si>
  <si>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</si>
  <si>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</si>
  <si>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</si>
  <si>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</si>
  <si>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</si>
  <si>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</si>
  <si>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</si>
  <si>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</si>
  <si>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</si>
  <si>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</si>
  <si>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</si>
  <si>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</si>
  <si>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</si>
  <si>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</si>
  <si>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</si>
  <si>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</si>
  <si>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</si>
  <si>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</si>
  <si>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</si>
  <si>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</si>
  <si>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</si>
  <si>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</si>
  <si>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</si>
  <si>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</si>
  <si>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</si>
  <si>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</si>
  <si>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</si>
  <si>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</si>
  <si>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</si>
  <si>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</si>
  <si>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</si>
  <si>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</si>
  <si>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</si>
  <si>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</si>
  <si>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</si>
  <si>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</si>
  <si>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</si>
  <si>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</si>
  <si>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</si>
  <si>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</si>
  <si>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</si>
  <si>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</si>
  <si>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</si>
  <si>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</si>
  <si>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</si>
  <si>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</si>
  <si>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</si>
  <si>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</si>
  <si>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</si>
  <si>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</si>
  <si>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</si>
  <si>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</si>
  <si>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</si>
  <si>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</si>
  <si>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</si>
  <si>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</si>
  <si>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</si>
  <si>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</si>
  <si>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</si>
  <si>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</si>
  <si>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</si>
  <si>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</si>
  <si>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</si>
  <si>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</si>
  <si>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</si>
  <si>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</si>
  <si>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Январь 2011</t>
  </si>
  <si>
    <t>Депозиты - всего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</si>
</sst>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88" fontId="3" fillId="35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8" fontId="7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0" fontId="6" fillId="0" borderId="0" xfId="58" applyNumberFormat="1" applyFont="1" applyFill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52107"/>
        <c:axId val="27351236"/>
      </c:lineChart>
      <c:catAx>
        <c:axId val="1795210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236"/>
        <c:crosses val="autoZero"/>
        <c:auto val="0"/>
        <c:lblOffset val="100"/>
        <c:tickLblSkip val="1"/>
        <c:noMultiLvlLbl val="0"/>
      </c:catAx>
      <c:valAx>
        <c:axId val="2735123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3093967"/>
        <c:axId val="5230138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950409"/>
        <c:axId val="8553682"/>
      </c:lineChart>
      <c:catAx>
        <c:axId val="430939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01384"/>
        <c:crosses val="autoZero"/>
        <c:auto val="0"/>
        <c:lblOffset val="100"/>
        <c:tickLblSkip val="5"/>
        <c:noMultiLvlLbl val="0"/>
      </c:catAx>
      <c:valAx>
        <c:axId val="5230138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967"/>
        <c:crossesAt val="1"/>
        <c:crossBetween val="between"/>
        <c:dispUnits/>
        <c:majorUnit val="2000"/>
        <c:minorUnit val="100"/>
      </c:valAx>
      <c:catAx>
        <c:axId val="950409"/>
        <c:scaling>
          <c:orientation val="minMax"/>
        </c:scaling>
        <c:axPos val="b"/>
        <c:delete val="1"/>
        <c:majorTickMark val="out"/>
        <c:minorTickMark val="none"/>
        <c:tickLblPos val="none"/>
        <c:crossAx val="8553682"/>
        <c:crossesAt val="39"/>
        <c:auto val="0"/>
        <c:lblOffset val="100"/>
        <c:tickLblSkip val="1"/>
        <c:noMultiLvlLbl val="0"/>
      </c:catAx>
      <c:valAx>
        <c:axId val="855368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040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874275"/>
        <c:axId val="2175961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74275"/>
        <c:axId val="2175961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618781"/>
        <c:axId val="17698118"/>
      </c:lineChart>
      <c:catAx>
        <c:axId val="987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9612"/>
        <c:crosses val="autoZero"/>
        <c:auto val="0"/>
        <c:lblOffset val="100"/>
        <c:tickLblSkip val="1"/>
        <c:noMultiLvlLbl val="0"/>
      </c:catAx>
      <c:valAx>
        <c:axId val="2175961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74275"/>
        <c:crossesAt val="1"/>
        <c:crossBetween val="between"/>
        <c:dispUnits/>
        <c:majorUnit val="1"/>
      </c:valAx>
      <c:catAx>
        <c:axId val="61618781"/>
        <c:scaling>
          <c:orientation val="minMax"/>
        </c:scaling>
        <c:axPos val="b"/>
        <c:delete val="1"/>
        <c:majorTickMark val="out"/>
        <c:minorTickMark val="none"/>
        <c:tickLblPos val="none"/>
        <c:crossAx val="17698118"/>
        <c:crosses val="autoZero"/>
        <c:auto val="0"/>
        <c:lblOffset val="100"/>
        <c:tickLblSkip val="1"/>
        <c:noMultiLvlLbl val="0"/>
      </c:catAx>
      <c:valAx>
        <c:axId val="1769811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878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5065335"/>
        <c:axId val="2426142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065335"/>
        <c:axId val="24261424"/>
      </c:lineChart>
      <c:catAx>
        <c:axId val="250653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61424"/>
        <c:crosses val="autoZero"/>
        <c:auto val="1"/>
        <c:lblOffset val="100"/>
        <c:tickLblSkip val="1"/>
        <c:noMultiLvlLbl val="0"/>
      </c:catAx>
      <c:valAx>
        <c:axId val="242614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653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4834533"/>
        <c:axId val="85761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834533"/>
        <c:axId val="857614"/>
      </c:lineChart>
      <c:catAx>
        <c:axId val="448345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345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718527"/>
        <c:axId val="235788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220921"/>
        <c:axId val="56770562"/>
      </c:lineChart>
      <c:catAx>
        <c:axId val="771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7880"/>
        <c:crosses val="autoZero"/>
        <c:auto val="1"/>
        <c:lblOffset val="100"/>
        <c:tickLblSkip val="1"/>
        <c:noMultiLvlLbl val="0"/>
      </c:catAx>
      <c:valAx>
        <c:axId val="235788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18527"/>
        <c:crossesAt val="1"/>
        <c:crossBetween val="between"/>
        <c:dispUnits/>
        <c:majorUnit val="400"/>
      </c:valAx>
      <c:catAx>
        <c:axId val="21220921"/>
        <c:scaling>
          <c:orientation val="minMax"/>
        </c:scaling>
        <c:axPos val="b"/>
        <c:delete val="1"/>
        <c:majorTickMark val="out"/>
        <c:minorTickMark val="none"/>
        <c:tickLblPos val="none"/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2092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173011"/>
        <c:axId val="350127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173011"/>
        <c:axId val="35012780"/>
      </c:lineChart>
      <c:catAx>
        <c:axId val="411730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730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679565"/>
        <c:axId val="1746290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679565"/>
        <c:axId val="17462902"/>
      </c:lineChart>
      <c:catAx>
        <c:axId val="466795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795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948391"/>
        <c:axId val="52089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948391"/>
        <c:axId val="5208928"/>
      </c:lineChart>
      <c:catAx>
        <c:axId val="229483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83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880353"/>
        <c:axId val="1926999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80353"/>
        <c:axId val="19269994"/>
      </c:lineChart>
      <c:catAx>
        <c:axId val="468803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803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9212219"/>
        <c:axId val="1736565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12219"/>
        <c:axId val="17365652"/>
      </c:lineChart>
      <c:catAx>
        <c:axId val="392122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122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073141"/>
        <c:axId val="64440542"/>
      </c:lineChart>
      <c:catAx>
        <c:axId val="2207314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542"/>
        <c:crosses val="autoZero"/>
        <c:auto val="0"/>
        <c:lblOffset val="100"/>
        <c:tickLblSkip val="1"/>
        <c:noMultiLvlLbl val="0"/>
      </c:catAx>
      <c:valAx>
        <c:axId val="6444054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4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7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078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15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218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218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21825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2586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3454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9" sqref="F19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38" t="s">
        <v>18</v>
      </c>
      <c r="B1" s="138"/>
      <c r="C1" s="138"/>
      <c r="D1" s="138"/>
      <c r="E1" s="138"/>
      <c r="F1" s="138"/>
      <c r="G1" s="138"/>
      <c r="H1" s="138"/>
      <c r="I1" s="138"/>
      <c r="J1" s="54"/>
      <c r="K1" s="54"/>
      <c r="L1" s="54"/>
      <c r="M1" s="54"/>
      <c r="N1" s="54"/>
      <c r="O1" s="54"/>
      <c r="P1" s="54"/>
    </row>
    <row r="2" spans="1:16" ht="15.75">
      <c r="A2" s="139" t="s">
        <v>106</v>
      </c>
      <c r="B2" s="139"/>
      <c r="C2" s="139"/>
      <c r="D2" s="139"/>
      <c r="E2" s="139"/>
      <c r="F2" s="139"/>
      <c r="G2" s="139"/>
      <c r="H2" s="139"/>
      <c r="I2" s="139"/>
      <c r="J2" s="97"/>
      <c r="K2" s="97"/>
      <c r="L2" s="97"/>
      <c r="M2" s="97"/>
      <c r="N2" s="97"/>
      <c r="O2" s="97"/>
      <c r="P2" s="97"/>
    </row>
    <row r="3" spans="1:16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3" ht="15" customHeight="1">
      <c r="A4" s="42" t="s">
        <v>95</v>
      </c>
      <c r="B4" s="18"/>
      <c r="C4" s="18"/>
    </row>
    <row r="5" spans="1:6" ht="15" customHeight="1">
      <c r="A5" s="13" t="s">
        <v>48</v>
      </c>
      <c r="B5" s="22"/>
      <c r="C5" s="22"/>
      <c r="D5" s="23"/>
      <c r="E5" s="24"/>
      <c r="F5" s="24"/>
    </row>
    <row r="6" spans="1:4" s="27" customFormat="1" ht="26.25" customHeight="1">
      <c r="A6" s="55"/>
      <c r="B6" s="56" t="s">
        <v>84</v>
      </c>
      <c r="C6" s="56" t="s">
        <v>105</v>
      </c>
      <c r="D6" s="56">
        <v>40544</v>
      </c>
    </row>
    <row r="7" spans="1:7" ht="26.25" customHeight="1">
      <c r="A7" s="29" t="s">
        <v>88</v>
      </c>
      <c r="B7" s="144">
        <v>2.9</v>
      </c>
      <c r="C7" s="144">
        <f>98.6-100</f>
        <v>-1.4000000000000057</v>
      </c>
      <c r="D7" s="144">
        <v>-2</v>
      </c>
      <c r="E7" s="19"/>
      <c r="F7" s="19"/>
      <c r="G7" s="19"/>
    </row>
    <row r="8" spans="1:7" ht="26.25" customHeight="1">
      <c r="A8" s="29" t="s">
        <v>89</v>
      </c>
      <c r="B8" s="80">
        <v>99.96509079466416</v>
      </c>
      <c r="C8" s="80">
        <v>119.2</v>
      </c>
      <c r="D8" s="80">
        <v>102.7</v>
      </c>
      <c r="E8" s="19"/>
      <c r="F8" s="19"/>
      <c r="G8" s="19"/>
    </row>
    <row r="9" spans="1:7" ht="26.25" customHeight="1" hidden="1">
      <c r="A9" s="29" t="s">
        <v>90</v>
      </c>
      <c r="B9" s="80" t="s">
        <v>1</v>
      </c>
      <c r="C9" s="80" t="s">
        <v>1</v>
      </c>
      <c r="D9" s="80">
        <v>102.7</v>
      </c>
      <c r="E9" s="19"/>
      <c r="F9" s="19"/>
      <c r="G9" s="19"/>
    </row>
    <row r="10" spans="1:7" ht="26.25" customHeight="1">
      <c r="A10" s="29" t="s">
        <v>8</v>
      </c>
      <c r="B10" s="80">
        <v>0.9</v>
      </c>
      <c r="C10" s="80">
        <v>5.5</v>
      </c>
      <c r="D10" s="80">
        <v>6.23</v>
      </c>
      <c r="E10" s="19"/>
      <c r="F10" s="19"/>
      <c r="G10" s="19"/>
    </row>
    <row r="11" spans="1:7" ht="26.25" customHeight="1">
      <c r="A11" s="29" t="s">
        <v>9</v>
      </c>
      <c r="B11" s="145">
        <v>44.0917</v>
      </c>
      <c r="C11" s="145">
        <v>47.0992</v>
      </c>
      <c r="D11" s="146">
        <v>47.27</v>
      </c>
      <c r="E11" s="19"/>
      <c r="F11" s="19"/>
      <c r="G11" s="19"/>
    </row>
    <row r="12" spans="1:4" s="25" customFormat="1" ht="26.25" customHeight="1">
      <c r="A12" s="29" t="s">
        <v>91</v>
      </c>
      <c r="B12" s="147">
        <v>11.856482174432557</v>
      </c>
      <c r="C12" s="147">
        <f>C11/B11*100-100</f>
        <v>6.821011664326846</v>
      </c>
      <c r="D12" s="148">
        <f>D11/C11*100-100</f>
        <v>0.3626388558616753</v>
      </c>
    </row>
    <row r="13" spans="1:4" s="25" customFormat="1" ht="26.25" customHeight="1" hidden="1">
      <c r="A13" s="29" t="s">
        <v>92</v>
      </c>
      <c r="B13" s="142" t="s">
        <v>1</v>
      </c>
      <c r="C13" s="142" t="s">
        <v>1</v>
      </c>
      <c r="D13" s="141">
        <f>D11/C11*100-100</f>
        <v>0.3626388558616753</v>
      </c>
    </row>
    <row r="14" spans="1:16" s="25" customFormat="1" ht="15" customHeight="1">
      <c r="A14" s="31"/>
      <c r="B14" s="51"/>
      <c r="C14" s="89"/>
      <c r="D14" s="98"/>
      <c r="E14" s="95"/>
      <c r="F14" s="95"/>
      <c r="G14" s="95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2" t="s">
        <v>93</v>
      </c>
      <c r="B15" s="51"/>
      <c r="C15" s="51"/>
      <c r="D15" s="51"/>
      <c r="E15" s="51"/>
      <c r="F15" s="51"/>
      <c r="G15" s="21"/>
      <c r="I15" s="26"/>
      <c r="J15" s="26"/>
      <c r="K15" s="26"/>
      <c r="L15" s="26"/>
      <c r="M15" s="26"/>
      <c r="N15" s="26"/>
      <c r="O15" s="26"/>
      <c r="P15" s="26"/>
      <c r="Q15" s="99"/>
      <c r="R15" s="99"/>
      <c r="S15" s="99"/>
    </row>
    <row r="16" spans="1:16" s="25" customFormat="1" ht="12.75" customHeight="1">
      <c r="A16" s="13" t="s">
        <v>7</v>
      </c>
      <c r="B16" s="51"/>
      <c r="C16" s="51"/>
      <c r="D16" s="51"/>
      <c r="E16" s="51"/>
      <c r="F16" s="51"/>
      <c r="G16" s="21"/>
      <c r="I16" s="26"/>
      <c r="J16" s="26"/>
      <c r="K16" s="26"/>
      <c r="L16" s="26"/>
      <c r="M16" s="26"/>
      <c r="N16" s="26"/>
      <c r="O16" s="26"/>
      <c r="P16" s="26"/>
    </row>
    <row r="17" spans="1:14" s="25" customFormat="1" ht="31.5">
      <c r="A17" s="57"/>
      <c r="B17" s="60" t="s">
        <v>84</v>
      </c>
      <c r="C17" s="56">
        <v>40179</v>
      </c>
      <c r="D17" s="59" t="s">
        <v>105</v>
      </c>
      <c r="E17" s="56">
        <v>40544</v>
      </c>
      <c r="F17" s="61" t="s">
        <v>2</v>
      </c>
      <c r="G17" s="61" t="s">
        <v>47</v>
      </c>
      <c r="H17" s="45"/>
      <c r="I17" s="45"/>
      <c r="J17" s="45"/>
      <c r="K17" s="45"/>
      <c r="L17" s="45"/>
      <c r="M17" s="45"/>
      <c r="N17" s="45"/>
    </row>
    <row r="18" spans="1:14" s="25" customFormat="1" ht="13.5" customHeight="1">
      <c r="A18" s="29" t="s">
        <v>4</v>
      </c>
      <c r="B18" s="81">
        <v>35738.69414187</v>
      </c>
      <c r="C18" s="81">
        <v>32951.1705</v>
      </c>
      <c r="D18" s="81">
        <v>43290.2962</v>
      </c>
      <c r="E18" s="81">
        <v>40809.4543</v>
      </c>
      <c r="F18" s="84">
        <f>E18-D18</f>
        <v>-2480.8418999999994</v>
      </c>
      <c r="G18" s="84">
        <f>E18-D18</f>
        <v>-2480.8418999999994</v>
      </c>
      <c r="H18" s="28"/>
      <c r="I18" s="28"/>
      <c r="J18" s="28"/>
      <c r="K18" s="28"/>
      <c r="L18" s="28"/>
      <c r="M18" s="28"/>
      <c r="N18" s="28"/>
    </row>
    <row r="19" spans="1:14" s="25" customFormat="1" ht="13.5" customHeight="1">
      <c r="A19" s="29" t="s">
        <v>86</v>
      </c>
      <c r="B19" s="81">
        <v>41060.6524</v>
      </c>
      <c r="C19" s="81">
        <v>40325.9426</v>
      </c>
      <c r="D19" s="81">
        <v>48597.3006</v>
      </c>
      <c r="E19" s="81">
        <v>45029.3844</v>
      </c>
      <c r="F19" s="84">
        <f>E19-D19</f>
        <v>-3567.9161999999997</v>
      </c>
      <c r="G19" s="84">
        <f>E19-D19</f>
        <v>-3567.9161999999997</v>
      </c>
      <c r="H19" s="28"/>
      <c r="I19" s="28"/>
      <c r="J19" s="28"/>
      <c r="K19" s="28"/>
      <c r="L19" s="28"/>
      <c r="M19" s="28"/>
      <c r="N19" s="28"/>
    </row>
    <row r="20" spans="1:14" s="25" customFormat="1" ht="13.5" customHeight="1">
      <c r="A20" s="29" t="s">
        <v>5</v>
      </c>
      <c r="B20" s="81">
        <v>58347.24441854001</v>
      </c>
      <c r="C20" s="81">
        <v>55019.88393351</v>
      </c>
      <c r="D20" s="81">
        <v>69206.98893299</v>
      </c>
      <c r="E20" s="81">
        <v>65674.53522327</v>
      </c>
      <c r="F20" s="84">
        <f>E20-D20</f>
        <v>-3532.453709720008</v>
      </c>
      <c r="G20" s="84">
        <f>E20-D20</f>
        <v>-3532.453709720008</v>
      </c>
      <c r="H20" s="28"/>
      <c r="I20" s="28"/>
      <c r="J20" s="134"/>
      <c r="K20" s="28"/>
      <c r="L20" s="28"/>
      <c r="M20" s="28"/>
      <c r="N20" s="28"/>
    </row>
    <row r="21" spans="1:14" s="25" customFormat="1" ht="13.5" customHeight="1">
      <c r="A21" s="63" t="s">
        <v>6</v>
      </c>
      <c r="B21" s="119">
        <v>24.190570625236205</v>
      </c>
      <c r="C21" s="119">
        <v>24.35935990514096</v>
      </c>
      <c r="D21" s="119">
        <v>28.020329612655498</v>
      </c>
      <c r="E21" s="119">
        <v>28.20717047146313</v>
      </c>
      <c r="F21" s="110"/>
      <c r="G21" s="110"/>
      <c r="H21" s="27"/>
      <c r="I21" s="27"/>
      <c r="J21" s="27"/>
      <c r="K21" s="27"/>
      <c r="L21" s="27"/>
      <c r="M21" s="27"/>
      <c r="N21" s="27"/>
    </row>
    <row r="22" spans="1:16" s="25" customFormat="1" ht="6" customHeight="1">
      <c r="A22" s="63"/>
      <c r="B22" s="119"/>
      <c r="C22" s="119"/>
      <c r="D22" s="119"/>
      <c r="E22" s="119"/>
      <c r="F22" s="119"/>
      <c r="G22" s="119"/>
      <c r="H22" s="115"/>
      <c r="I22" s="115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40" t="s">
        <v>87</v>
      </c>
      <c r="B23" s="140"/>
      <c r="C23" s="140"/>
      <c r="D23" s="140"/>
      <c r="E23" s="140"/>
      <c r="F23" s="140"/>
      <c r="G23" s="140"/>
      <c r="H23" s="140"/>
      <c r="I23" s="140"/>
      <c r="J23" s="27"/>
      <c r="K23" s="27"/>
      <c r="L23" s="27"/>
      <c r="M23" s="27"/>
      <c r="N23" s="27"/>
      <c r="O23" s="27"/>
      <c r="P23" s="27"/>
    </row>
    <row r="24" spans="4:5" ht="15.75" customHeight="1">
      <c r="D24" s="133"/>
      <c r="E24" s="129"/>
    </row>
    <row r="25" spans="1:6" s="37" customFormat="1" ht="15" customHeight="1">
      <c r="A25" s="36" t="s">
        <v>94</v>
      </c>
      <c r="B25" s="40"/>
      <c r="C25" s="41"/>
      <c r="D25" s="41"/>
      <c r="E25" s="49"/>
      <c r="F25" s="50"/>
    </row>
    <row r="26" spans="1:6" s="37" customFormat="1" ht="12.75" customHeight="1">
      <c r="A26" s="39" t="s">
        <v>49</v>
      </c>
      <c r="B26" s="40"/>
      <c r="C26" s="41"/>
      <c r="D26" s="41"/>
      <c r="E26" s="49"/>
      <c r="F26" s="50"/>
    </row>
    <row r="27" spans="1:14" s="37" customFormat="1" ht="31.5">
      <c r="A27" s="57"/>
      <c r="B27" s="56" t="s">
        <v>84</v>
      </c>
      <c r="C27" s="56">
        <v>40179</v>
      </c>
      <c r="D27" s="59" t="s">
        <v>105</v>
      </c>
      <c r="E27" s="56">
        <v>40544</v>
      </c>
      <c r="F27" s="61" t="s">
        <v>2</v>
      </c>
      <c r="G27" s="61" t="s">
        <v>47</v>
      </c>
      <c r="H27" s="45"/>
      <c r="I27" s="45"/>
      <c r="J27" s="45"/>
      <c r="K27" s="45"/>
      <c r="L27" s="45"/>
      <c r="M27" s="45"/>
      <c r="N27" s="45"/>
    </row>
    <row r="28" spans="1:14" s="38" customFormat="1" ht="26.25" customHeight="1">
      <c r="A28" s="29" t="s">
        <v>25</v>
      </c>
      <c r="B28" s="114">
        <v>1588.18</v>
      </c>
      <c r="C28" s="114">
        <v>1574.59</v>
      </c>
      <c r="D28" s="114">
        <v>1718.87464639865</v>
      </c>
      <c r="E28" s="114">
        <v>1704.83663540538</v>
      </c>
      <c r="F28" s="84">
        <f>E28-D28</f>
        <v>-14.038010993269836</v>
      </c>
      <c r="G28" s="84">
        <f>E28-D28</f>
        <v>-14.038010993269836</v>
      </c>
      <c r="H28" s="85"/>
      <c r="I28" s="85"/>
      <c r="J28" s="85"/>
      <c r="K28" s="85"/>
      <c r="L28" s="85"/>
      <c r="M28" s="85"/>
      <c r="N28" s="85"/>
    </row>
    <row r="30" spans="1:2" s="2" customFormat="1" ht="15.75" customHeight="1">
      <c r="A30" s="43" t="s">
        <v>99</v>
      </c>
      <c r="B30" s="1"/>
    </row>
    <row r="31" spans="2:3" s="2" customFormat="1" ht="12.75" customHeight="1">
      <c r="B31" s="19"/>
      <c r="C31" s="19"/>
    </row>
    <row r="32" spans="1:14" s="2" customFormat="1" ht="31.5">
      <c r="A32" s="62"/>
      <c r="B32" s="60" t="s">
        <v>84</v>
      </c>
      <c r="C32" s="56">
        <v>40179</v>
      </c>
      <c r="D32" s="59" t="s">
        <v>105</v>
      </c>
      <c r="E32" s="56">
        <v>40544</v>
      </c>
      <c r="F32" s="61" t="s">
        <v>2</v>
      </c>
      <c r="G32" s="61" t="s">
        <v>47</v>
      </c>
      <c r="H32" s="45"/>
      <c r="I32" s="45"/>
      <c r="J32" s="45"/>
      <c r="K32" s="45"/>
      <c r="L32" s="45"/>
      <c r="M32" s="45"/>
      <c r="N32" s="45"/>
    </row>
    <row r="33" spans="1:16" s="2" customFormat="1" ht="26.25" customHeight="1">
      <c r="A33" s="3" t="s">
        <v>55</v>
      </c>
      <c r="B33" s="143">
        <v>44.09169253365973</v>
      </c>
      <c r="C33" s="143">
        <v>44.28</v>
      </c>
      <c r="D33" s="143">
        <v>47.0992</v>
      </c>
      <c r="E33" s="143">
        <v>47.27</v>
      </c>
      <c r="F33" s="149">
        <f>E33/D33-1</f>
        <v>0.0036263885586167444</v>
      </c>
      <c r="G33" s="149">
        <f>E33/D33-1</f>
        <v>0.0036263885586167444</v>
      </c>
      <c r="H33" s="15"/>
      <c r="I33" s="15"/>
      <c r="J33" s="15"/>
      <c r="K33" s="15"/>
      <c r="L33" s="15"/>
      <c r="M33" s="15"/>
      <c r="N33" s="15"/>
      <c r="O33" s="9"/>
      <c r="P33" s="9"/>
    </row>
    <row r="34" spans="1:16" s="2" customFormat="1" ht="26.25" customHeight="1">
      <c r="A34" s="3" t="s">
        <v>56</v>
      </c>
      <c r="B34" s="143">
        <v>44.0742</v>
      </c>
      <c r="C34" s="143">
        <v>44.28</v>
      </c>
      <c r="D34" s="143">
        <v>47.1244</v>
      </c>
      <c r="E34" s="143">
        <v>47.2936</v>
      </c>
      <c r="F34" s="149">
        <f>E34/D34-1</f>
        <v>0.0035904966429280982</v>
      </c>
      <c r="G34" s="149">
        <f aca="true" t="shared" si="0" ref="G34:G40">E34/D34-1</f>
        <v>0.0035904966429280982</v>
      </c>
      <c r="H34" s="15"/>
      <c r="I34" s="15"/>
      <c r="J34" s="15"/>
      <c r="K34" s="15"/>
      <c r="L34" s="15"/>
      <c r="M34" s="15"/>
      <c r="N34" s="15"/>
      <c r="O34" s="9"/>
      <c r="P34" s="9"/>
    </row>
    <row r="35" spans="1:16" s="2" customFormat="1" ht="26.25" customHeight="1">
      <c r="A35" s="3" t="s">
        <v>57</v>
      </c>
      <c r="B35" s="143">
        <v>1.4316</v>
      </c>
      <c r="C35" s="143">
        <v>1.3862</v>
      </c>
      <c r="D35" s="143">
        <v>1.3377</v>
      </c>
      <c r="E35" s="143">
        <v>1.3685</v>
      </c>
      <c r="F35" s="149">
        <f>E35/D35-1</f>
        <v>0.02302459445316596</v>
      </c>
      <c r="G35" s="149">
        <f t="shared" si="0"/>
        <v>0.02302459445316596</v>
      </c>
      <c r="H35" s="15"/>
      <c r="I35" s="15"/>
      <c r="J35" s="15"/>
      <c r="K35" s="15"/>
      <c r="L35" s="15"/>
      <c r="M35" s="15"/>
      <c r="N35" s="15"/>
      <c r="O35" s="9"/>
      <c r="P35" s="9"/>
    </row>
    <row r="36" spans="1:16" s="2" customFormat="1" ht="26.25" customHeight="1">
      <c r="A36" s="3" t="s">
        <v>50</v>
      </c>
      <c r="B36" s="143"/>
      <c r="C36" s="143"/>
      <c r="D36" s="143"/>
      <c r="E36" s="143"/>
      <c r="F36" s="149"/>
      <c r="G36" s="149"/>
      <c r="H36" s="15"/>
      <c r="I36" s="15"/>
      <c r="J36" s="15"/>
      <c r="K36" s="15"/>
      <c r="L36" s="15"/>
      <c r="M36" s="15"/>
      <c r="N36" s="15"/>
      <c r="O36" s="9"/>
      <c r="P36" s="9"/>
    </row>
    <row r="37" spans="1:16" s="2" customFormat="1" ht="13.5" customHeight="1">
      <c r="A37" s="64" t="s">
        <v>51</v>
      </c>
      <c r="B37" s="143">
        <v>44.2341</v>
      </c>
      <c r="C37" s="143">
        <v>44.2949</v>
      </c>
      <c r="D37" s="143">
        <v>47.2161</v>
      </c>
      <c r="E37" s="143">
        <v>47.2807</v>
      </c>
      <c r="F37" s="149">
        <f>E37/D37-1</f>
        <v>0.0013681773801734742</v>
      </c>
      <c r="G37" s="149">
        <f t="shared" si="0"/>
        <v>0.0013681773801734742</v>
      </c>
      <c r="H37" s="15"/>
      <c r="I37" s="15"/>
      <c r="J37" s="15"/>
      <c r="K37" s="15"/>
      <c r="L37" s="15"/>
      <c r="M37" s="15"/>
      <c r="N37" s="15"/>
      <c r="O37" s="9"/>
      <c r="P37" s="9"/>
    </row>
    <row r="38" spans="1:16" s="2" customFormat="1" ht="13.5" customHeight="1">
      <c r="A38" s="64" t="s">
        <v>52</v>
      </c>
      <c r="B38" s="143">
        <v>63.9915</v>
      </c>
      <c r="C38" s="143">
        <v>62.01678024571809</v>
      </c>
      <c r="D38" s="143">
        <v>62.3694</v>
      </c>
      <c r="E38" s="143">
        <v>64.4256</v>
      </c>
      <c r="F38" s="149">
        <f>E38/D38-1</f>
        <v>0.03296809012111712</v>
      </c>
      <c r="G38" s="149">
        <f t="shared" si="0"/>
        <v>0.03296809012111712</v>
      </c>
      <c r="H38" s="15"/>
      <c r="I38" s="15"/>
      <c r="J38" s="15"/>
      <c r="K38" s="15"/>
      <c r="L38" s="15"/>
      <c r="M38" s="15"/>
      <c r="N38" s="15"/>
      <c r="O38" s="9"/>
      <c r="P38" s="9"/>
    </row>
    <row r="39" spans="1:16" s="2" customFormat="1" ht="13.5" customHeight="1">
      <c r="A39" s="64" t="s">
        <v>53</v>
      </c>
      <c r="B39" s="143">
        <v>1.4394</v>
      </c>
      <c r="C39" s="143">
        <v>1.4582131139383308</v>
      </c>
      <c r="D39" s="143">
        <v>1.5242</v>
      </c>
      <c r="E39" s="143">
        <v>1.5856</v>
      </c>
      <c r="F39" s="149">
        <f>E39/D39-1</f>
        <v>0.04028342737173585</v>
      </c>
      <c r="G39" s="149">
        <f t="shared" si="0"/>
        <v>0.04028342737173585</v>
      </c>
      <c r="H39" s="15"/>
      <c r="I39" s="15"/>
      <c r="J39" s="15"/>
      <c r="K39" s="15"/>
      <c r="L39" s="15"/>
      <c r="M39" s="15"/>
      <c r="N39" s="15"/>
      <c r="O39" s="9"/>
      <c r="P39" s="9"/>
    </row>
    <row r="40" spans="1:16" s="2" customFormat="1" ht="13.5" customHeight="1">
      <c r="A40" s="64" t="s">
        <v>54</v>
      </c>
      <c r="B40" s="143">
        <v>0.2954</v>
      </c>
      <c r="C40" s="143">
        <v>0.29835328146543144</v>
      </c>
      <c r="D40" s="143">
        <v>0.317</v>
      </c>
      <c r="E40" s="143">
        <v>0.3216</v>
      </c>
      <c r="F40" s="149">
        <f>E40/D40-1</f>
        <v>0.014511041009463765</v>
      </c>
      <c r="G40" s="149">
        <f t="shared" si="0"/>
        <v>0.014511041009463765</v>
      </c>
      <c r="H40" s="15"/>
      <c r="I40" s="15"/>
      <c r="J40" s="15"/>
      <c r="K40" s="15"/>
      <c r="L40" s="15"/>
      <c r="M40" s="15"/>
      <c r="N40" s="15"/>
      <c r="O40" s="10"/>
      <c r="P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23.00390625" style="2" customWidth="1"/>
    <col min="2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3" t="s">
        <v>97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1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J3" s="88"/>
      <c r="K3" s="88"/>
    </row>
    <row r="4" spans="1:9" ht="13.5" customHeight="1">
      <c r="A4" s="8" t="s">
        <v>22</v>
      </c>
      <c r="B4" s="83">
        <f>B6+B7</f>
        <v>288.75</v>
      </c>
      <c r="C4" s="83">
        <f>C6+C7+C8</f>
        <v>307.24999999999994</v>
      </c>
      <c r="D4" s="83">
        <f>D6+D7</f>
        <v>13.7</v>
      </c>
      <c r="E4" s="83">
        <f>E6+E7</f>
        <v>15.9</v>
      </c>
      <c r="F4" s="83">
        <f>F6+F7+F8</f>
        <v>31</v>
      </c>
      <c r="G4" s="84">
        <f>F4-E4</f>
        <v>15.1</v>
      </c>
      <c r="H4" s="84">
        <f>+F4-D4</f>
        <v>17.3</v>
      </c>
      <c r="I4" s="87"/>
    </row>
    <row r="5" spans="1:10" ht="13.5" customHeight="1">
      <c r="A5" s="48" t="s">
        <v>83</v>
      </c>
      <c r="B5" s="80">
        <f>B6-B7</f>
        <v>-155.14999999999998</v>
      </c>
      <c r="C5" s="80">
        <f>C6-C7</f>
        <v>-234.79999999999998</v>
      </c>
      <c r="D5" s="80">
        <f>D6-D7</f>
        <v>-13.7</v>
      </c>
      <c r="E5" s="80">
        <f>E6-E7</f>
        <v>-15.9</v>
      </c>
      <c r="F5" s="80">
        <f>F6-F7</f>
        <v>-30.5</v>
      </c>
      <c r="G5" s="84">
        <f>F5-E5</f>
        <v>-14.6</v>
      </c>
      <c r="H5" s="84">
        <f>+F5-D5</f>
        <v>-16.8</v>
      </c>
      <c r="J5" s="118"/>
    </row>
    <row r="6" spans="1:9" ht="13.5" customHeight="1">
      <c r="A6" s="53" t="s">
        <v>23</v>
      </c>
      <c r="B6" s="81">
        <v>66.8</v>
      </c>
      <c r="C6" s="81">
        <v>28.9</v>
      </c>
      <c r="D6" s="81">
        <v>0</v>
      </c>
      <c r="E6" s="81">
        <v>0</v>
      </c>
      <c r="F6" s="81">
        <v>0</v>
      </c>
      <c r="G6" s="84">
        <f>F6-E6</f>
        <v>0</v>
      </c>
      <c r="H6" s="84">
        <f>+F6-D6</f>
        <v>0</v>
      </c>
      <c r="I6" s="128"/>
    </row>
    <row r="7" spans="1:9" ht="13.5" customHeight="1">
      <c r="A7" s="53" t="s">
        <v>24</v>
      </c>
      <c r="B7" s="81">
        <v>221.95</v>
      </c>
      <c r="C7" s="81">
        <v>263.7</v>
      </c>
      <c r="D7" s="81">
        <v>13.7</v>
      </c>
      <c r="E7" s="81">
        <v>15.9</v>
      </c>
      <c r="F7" s="81">
        <v>30.5</v>
      </c>
      <c r="G7" s="84">
        <f>F7-E7</f>
        <v>14.6</v>
      </c>
      <c r="H7" s="84">
        <f>+F7-D7</f>
        <v>16.8</v>
      </c>
      <c r="I7" s="128"/>
    </row>
    <row r="8" spans="1:10" ht="13.5" customHeight="1">
      <c r="A8" s="48" t="s">
        <v>40</v>
      </c>
      <c r="B8" s="81" t="s">
        <v>1</v>
      </c>
      <c r="C8" s="113">
        <v>14.65</v>
      </c>
      <c r="D8" s="113" t="s">
        <v>1</v>
      </c>
      <c r="E8" s="113" t="s">
        <v>1</v>
      </c>
      <c r="F8" s="113">
        <v>0.5</v>
      </c>
      <c r="G8" s="84">
        <f>F8</f>
        <v>0.5</v>
      </c>
      <c r="H8" s="84">
        <f>F8</f>
        <v>0.5</v>
      </c>
      <c r="I8" s="128"/>
      <c r="J8" s="113"/>
    </row>
    <row r="9" spans="3:4" ht="15" customHeight="1">
      <c r="C9" s="87"/>
      <c r="D9" s="87"/>
    </row>
    <row r="10" spans="1:2" s="9" customFormat="1" ht="15" customHeight="1">
      <c r="A10" s="121" t="s">
        <v>96</v>
      </c>
      <c r="B10" s="122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8"/>
      <c r="B12" s="56" t="s">
        <v>84</v>
      </c>
      <c r="C12" s="56" t="s">
        <v>105</v>
      </c>
      <c r="D12" s="56">
        <v>40179</v>
      </c>
      <c r="E12" s="56">
        <v>40513</v>
      </c>
      <c r="F12" s="56">
        <v>40544</v>
      </c>
      <c r="G12" s="61" t="s">
        <v>2</v>
      </c>
      <c r="H12" s="61" t="s">
        <v>3</v>
      </c>
    </row>
    <row r="13" spans="1:9" ht="12.75" customHeight="1">
      <c r="A13" s="8" t="s">
        <v>20</v>
      </c>
      <c r="B13" s="83">
        <f>+B14+B18</f>
        <v>1692.64362</v>
      </c>
      <c r="C13" s="83">
        <f>+C14+C18</f>
        <v>3526.7897000000003</v>
      </c>
      <c r="D13" s="83">
        <f>+D18</f>
        <v>200</v>
      </c>
      <c r="E13" s="83">
        <f>+E14+E18</f>
        <v>397.7897</v>
      </c>
      <c r="F13" s="83">
        <f>+F14</f>
        <v>216.6135</v>
      </c>
      <c r="G13" s="84">
        <f>F13-E13</f>
        <v>-181.1762</v>
      </c>
      <c r="H13" s="84">
        <f>+F13-D13</f>
        <v>16.613499999999988</v>
      </c>
      <c r="I13" s="84"/>
    </row>
    <row r="14" spans="1:10" ht="12.75" customHeight="1">
      <c r="A14" s="48" t="s">
        <v>43</v>
      </c>
      <c r="B14" s="80">
        <f>B15+B17</f>
        <v>1056.81237</v>
      </c>
      <c r="C14" s="80">
        <f>C15+C17</f>
        <v>870.7897</v>
      </c>
      <c r="D14" s="81" t="str">
        <f>+D17</f>
        <v>-</v>
      </c>
      <c r="E14" s="80">
        <f>E15+E17</f>
        <v>270.7897</v>
      </c>
      <c r="F14" s="80">
        <f>+F17</f>
        <v>216.6135</v>
      </c>
      <c r="G14" s="84">
        <f>+F14-E14</f>
        <v>-54.176199999999994</v>
      </c>
      <c r="H14" s="84">
        <f>+F14</f>
        <v>216.6135</v>
      </c>
      <c r="I14" s="82"/>
      <c r="J14" s="9"/>
    </row>
    <row r="15" spans="1:10" ht="12.75" customHeight="1">
      <c r="A15" s="53" t="s">
        <v>23</v>
      </c>
      <c r="B15" s="113">
        <v>500.00001</v>
      </c>
      <c r="C15" s="113">
        <v>800</v>
      </c>
      <c r="D15" s="113" t="s">
        <v>1</v>
      </c>
      <c r="E15" s="113">
        <v>200</v>
      </c>
      <c r="F15" s="113" t="s">
        <v>1</v>
      </c>
      <c r="G15" s="84">
        <f>-E15</f>
        <v>-200</v>
      </c>
      <c r="H15" s="84" t="s">
        <v>1</v>
      </c>
      <c r="I15" s="82"/>
      <c r="J15" s="9"/>
    </row>
    <row r="16" spans="1:10" ht="23.25" customHeight="1">
      <c r="A16" s="123" t="s">
        <v>103</v>
      </c>
      <c r="B16" s="124">
        <v>500.00001</v>
      </c>
      <c r="C16" s="124">
        <v>800</v>
      </c>
      <c r="D16" s="124" t="s">
        <v>1</v>
      </c>
      <c r="E16" s="124">
        <v>200</v>
      </c>
      <c r="F16" s="124" t="s">
        <v>1</v>
      </c>
      <c r="G16" s="84">
        <f>-E16</f>
        <v>-200</v>
      </c>
      <c r="H16" s="84" t="s">
        <v>1</v>
      </c>
      <c r="I16" s="82"/>
      <c r="J16" s="9"/>
    </row>
    <row r="17" spans="1:10" ht="12.75" customHeight="1">
      <c r="A17" s="53" t="s">
        <v>24</v>
      </c>
      <c r="B17" s="81">
        <v>556.81236</v>
      </c>
      <c r="C17" s="81">
        <v>70.7897</v>
      </c>
      <c r="D17" s="113" t="s">
        <v>1</v>
      </c>
      <c r="E17" s="113">
        <v>70.7897</v>
      </c>
      <c r="F17" s="113">
        <v>216.6135</v>
      </c>
      <c r="G17" s="84">
        <f>+F17-E17</f>
        <v>145.8238</v>
      </c>
      <c r="H17" s="84">
        <f>+F17</f>
        <v>216.6135</v>
      </c>
      <c r="I17" s="82"/>
      <c r="J17" s="9"/>
    </row>
    <row r="18" spans="1:10" ht="12.75" customHeight="1">
      <c r="A18" s="48" t="s">
        <v>41</v>
      </c>
      <c r="B18" s="81">
        <v>635.83125</v>
      </c>
      <c r="C18" s="81">
        <v>2656</v>
      </c>
      <c r="D18" s="81">
        <v>200</v>
      </c>
      <c r="E18" s="113">
        <v>127</v>
      </c>
      <c r="F18" s="83" t="s">
        <v>1</v>
      </c>
      <c r="G18" s="84">
        <f>-E18</f>
        <v>-127</v>
      </c>
      <c r="H18" s="84">
        <f>-D18</f>
        <v>-200</v>
      </c>
      <c r="I18" s="82"/>
      <c r="J18" s="11"/>
    </row>
    <row r="19" spans="1:10" ht="12.75" customHeight="1">
      <c r="A19" s="48" t="s">
        <v>42</v>
      </c>
      <c r="B19" s="83" t="s">
        <v>1</v>
      </c>
      <c r="C19" s="83" t="s">
        <v>1</v>
      </c>
      <c r="D19" s="83" t="s">
        <v>1</v>
      </c>
      <c r="E19" s="83" t="s">
        <v>1</v>
      </c>
      <c r="F19" s="83" t="s">
        <v>1</v>
      </c>
      <c r="G19" s="83" t="s">
        <v>1</v>
      </c>
      <c r="H19" s="84" t="s">
        <v>1</v>
      </c>
      <c r="I19" s="82"/>
      <c r="J19" s="11"/>
    </row>
    <row r="20" spans="1:10" ht="12.75" customHeight="1">
      <c r="A20" s="8" t="s">
        <v>39</v>
      </c>
      <c r="B20" s="32"/>
      <c r="C20" s="32"/>
      <c r="D20" s="32"/>
      <c r="E20" s="32"/>
      <c r="F20" s="32"/>
      <c r="G20" s="84"/>
      <c r="H20" s="84"/>
      <c r="I20" s="126"/>
      <c r="J20" s="11"/>
    </row>
    <row r="21" spans="1:10" ht="26.25" customHeight="1">
      <c r="A21" s="48" t="s">
        <v>74</v>
      </c>
      <c r="B21" s="32">
        <v>0.9</v>
      </c>
      <c r="C21" s="32">
        <v>5.5</v>
      </c>
      <c r="D21" s="32">
        <v>1.02</v>
      </c>
      <c r="E21" s="32">
        <v>5.5</v>
      </c>
      <c r="F21" s="32">
        <v>6.23</v>
      </c>
      <c r="G21" s="84">
        <f>F21-E21</f>
        <v>0.7300000000000004</v>
      </c>
      <c r="H21" s="84">
        <f>+F21-D21</f>
        <v>5.210000000000001</v>
      </c>
      <c r="I21" s="33"/>
      <c r="J21" s="11"/>
    </row>
    <row r="22" spans="1:10" ht="12.75" customHeight="1">
      <c r="A22" s="48" t="s">
        <v>44</v>
      </c>
      <c r="B22" s="32">
        <v>9.7</v>
      </c>
      <c r="C22" s="32">
        <v>5.01</v>
      </c>
      <c r="D22" s="32" t="s">
        <v>1</v>
      </c>
      <c r="E22" s="32">
        <v>5</v>
      </c>
      <c r="F22" s="32" t="s">
        <v>1</v>
      </c>
      <c r="G22" s="84">
        <f>-E22</f>
        <v>-5</v>
      </c>
      <c r="H22" s="84" t="s">
        <v>1</v>
      </c>
      <c r="I22" s="33"/>
      <c r="J22" s="11"/>
    </row>
    <row r="23" spans="1:10" ht="12.75" customHeight="1">
      <c r="A23" s="48" t="s">
        <v>21</v>
      </c>
      <c r="B23" s="32">
        <v>12.31</v>
      </c>
      <c r="C23" s="32">
        <v>6.5</v>
      </c>
      <c r="D23" s="32" t="s">
        <v>1</v>
      </c>
      <c r="E23" s="32">
        <v>6.5</v>
      </c>
      <c r="F23" s="32">
        <v>6.4494559665025495</v>
      </c>
      <c r="G23" s="84">
        <f>+F23-E23</f>
        <v>-0.05054403349745051</v>
      </c>
      <c r="H23" s="84">
        <f>+F23</f>
        <v>6.4494559665025495</v>
      </c>
      <c r="I23" s="33"/>
      <c r="J23" s="11"/>
    </row>
    <row r="24" spans="1:10" ht="26.25" customHeight="1">
      <c r="A24" s="48" t="s">
        <v>75</v>
      </c>
      <c r="B24" s="32">
        <v>1.08</v>
      </c>
      <c r="C24" s="32">
        <v>6.6</v>
      </c>
      <c r="D24" s="32">
        <f>D21*1.2</f>
        <v>1.224</v>
      </c>
      <c r="E24" s="32">
        <f>E21*1.2</f>
        <v>6.6</v>
      </c>
      <c r="F24" s="32">
        <f>F21*1.2</f>
        <v>7.476</v>
      </c>
      <c r="G24" s="84">
        <f>+F24-E24</f>
        <v>0.8760000000000003</v>
      </c>
      <c r="H24" s="84">
        <f>+F24-D24</f>
        <v>6.252</v>
      </c>
      <c r="I24" s="33"/>
      <c r="J24" s="11"/>
    </row>
    <row r="25" spans="1:10" ht="12.75" customHeight="1">
      <c r="A25" s="48" t="s">
        <v>42</v>
      </c>
      <c r="B25" s="32" t="s">
        <v>1</v>
      </c>
      <c r="C25" s="32" t="s">
        <v>1</v>
      </c>
      <c r="D25" s="32" t="s">
        <v>1</v>
      </c>
      <c r="E25" s="32" t="s">
        <v>1</v>
      </c>
      <c r="F25" s="32" t="s">
        <v>1</v>
      </c>
      <c r="G25" s="78" t="s">
        <v>1</v>
      </c>
      <c r="H25" s="78" t="s">
        <v>1</v>
      </c>
      <c r="J25" s="11"/>
    </row>
    <row r="26" ht="15" customHeight="1">
      <c r="A26" s="2" t="s">
        <v>104</v>
      </c>
    </row>
    <row r="27" ht="15" customHeight="1"/>
    <row r="28" spans="1:2" ht="15" customHeight="1">
      <c r="A28" s="43" t="s">
        <v>98</v>
      </c>
      <c r="B28" s="1"/>
    </row>
    <row r="29" spans="1:7" s="6" customFormat="1" ht="12.75" customHeight="1">
      <c r="A29" s="5" t="s">
        <v>0</v>
      </c>
      <c r="B29" s="5"/>
      <c r="C29" s="7"/>
      <c r="D29" s="7"/>
      <c r="E29" s="7"/>
      <c r="F29" s="7"/>
      <c r="G29" s="7"/>
    </row>
    <row r="30" spans="1:8" ht="26.25" customHeight="1">
      <c r="A30" s="58"/>
      <c r="B30" s="56" t="s">
        <v>84</v>
      </c>
      <c r="C30" s="56" t="s">
        <v>105</v>
      </c>
      <c r="D30" s="56">
        <v>40179</v>
      </c>
      <c r="E30" s="56">
        <v>40513</v>
      </c>
      <c r="F30" s="56">
        <v>40544</v>
      </c>
      <c r="G30" s="61" t="s">
        <v>2</v>
      </c>
      <c r="H30" s="61" t="s">
        <v>3</v>
      </c>
    </row>
    <row r="31" spans="1:9" ht="23.25" customHeight="1">
      <c r="A31" s="8" t="s">
        <v>13</v>
      </c>
      <c r="B31" s="120">
        <f>SUM(B32:B35)</f>
        <v>24680</v>
      </c>
      <c r="C31" s="120">
        <f>SUM(C32:C35)</f>
        <v>11922</v>
      </c>
      <c r="D31" s="120">
        <f>SUM(D32:D35)</f>
        <v>1680</v>
      </c>
      <c r="E31" s="120">
        <v>1672</v>
      </c>
      <c r="F31" s="120">
        <f>SUM(F32:F34)</f>
        <v>2230</v>
      </c>
      <c r="G31" s="84">
        <f>F31-E31</f>
        <v>558</v>
      </c>
      <c r="H31" s="84">
        <f>+F31-D31</f>
        <v>550</v>
      </c>
      <c r="I31" s="9"/>
    </row>
    <row r="32" spans="1:15" ht="12.75" customHeight="1">
      <c r="A32" s="52" t="s">
        <v>31</v>
      </c>
      <c r="B32" s="106">
        <v>6360</v>
      </c>
      <c r="C32" s="106">
        <v>2036</v>
      </c>
      <c r="D32" s="106">
        <v>300</v>
      </c>
      <c r="E32" s="106">
        <v>446</v>
      </c>
      <c r="F32" s="106">
        <v>400</v>
      </c>
      <c r="G32" s="84">
        <f>+F32-E32</f>
        <v>-46</v>
      </c>
      <c r="H32" s="84">
        <f aca="true" t="shared" si="0" ref="H32:H53">+F32-D32</f>
        <v>100</v>
      </c>
      <c r="I32" s="9"/>
      <c r="M32" s="111"/>
      <c r="N32" s="111"/>
      <c r="O32" s="111"/>
    </row>
    <row r="33" spans="1:15" ht="12.75" customHeight="1">
      <c r="A33" s="52" t="s">
        <v>32</v>
      </c>
      <c r="B33" s="106">
        <v>8470</v>
      </c>
      <c r="C33" s="106">
        <v>2396</v>
      </c>
      <c r="D33" s="106">
        <v>420</v>
      </c>
      <c r="E33" s="106">
        <v>426</v>
      </c>
      <c r="F33" s="106">
        <v>720</v>
      </c>
      <c r="G33" s="84">
        <f>+F33-E33</f>
        <v>294</v>
      </c>
      <c r="H33" s="84">
        <f t="shared" si="0"/>
        <v>300</v>
      </c>
      <c r="I33" s="9"/>
      <c r="M33" s="111"/>
      <c r="N33" s="111"/>
      <c r="O33" s="111"/>
    </row>
    <row r="34" spans="1:15" ht="12.75" customHeight="1">
      <c r="A34" s="52" t="s">
        <v>33</v>
      </c>
      <c r="B34" s="106">
        <v>9310</v>
      </c>
      <c r="C34" s="106">
        <v>7490</v>
      </c>
      <c r="D34" s="106">
        <v>960</v>
      </c>
      <c r="E34" s="106">
        <v>800</v>
      </c>
      <c r="F34" s="106">
        <v>1110</v>
      </c>
      <c r="G34" s="84">
        <f>F34-E34</f>
        <v>310</v>
      </c>
      <c r="H34" s="84">
        <f t="shared" si="0"/>
        <v>150</v>
      </c>
      <c r="I34" s="9"/>
      <c r="M34" s="111"/>
      <c r="N34" s="111"/>
      <c r="O34" s="111"/>
    </row>
    <row r="35" spans="1:15" ht="12.75" customHeight="1">
      <c r="A35" s="52" t="s">
        <v>34</v>
      </c>
      <c r="B35" s="106">
        <v>540</v>
      </c>
      <c r="C35" s="107">
        <v>0</v>
      </c>
      <c r="D35" s="106" t="s">
        <v>1</v>
      </c>
      <c r="E35" s="107">
        <v>0</v>
      </c>
      <c r="F35" s="107">
        <v>0</v>
      </c>
      <c r="G35" s="150">
        <v>0</v>
      </c>
      <c r="H35" s="84" t="s">
        <v>1</v>
      </c>
      <c r="I35" s="9"/>
      <c r="M35" s="111"/>
      <c r="N35" s="111"/>
      <c r="O35" s="111"/>
    </row>
    <row r="36" spans="1:15" ht="12.75" customHeight="1" hidden="1">
      <c r="A36" s="52" t="s">
        <v>35</v>
      </c>
      <c r="B36" s="107">
        <v>0</v>
      </c>
      <c r="C36" s="136">
        <v>0</v>
      </c>
      <c r="D36" s="131">
        <v>0</v>
      </c>
      <c r="E36" s="107">
        <v>0</v>
      </c>
      <c r="F36" s="131">
        <v>0</v>
      </c>
      <c r="G36" s="150">
        <v>0</v>
      </c>
      <c r="H36" s="84">
        <f t="shared" si="0"/>
        <v>0</v>
      </c>
      <c r="I36" s="9"/>
      <c r="M36" s="111"/>
      <c r="N36" s="111"/>
      <c r="O36" s="111"/>
    </row>
    <row r="37" spans="1:15" ht="12.75" customHeight="1">
      <c r="A37" s="8" t="s">
        <v>12</v>
      </c>
      <c r="B37" s="120">
        <f>SUM(B38:B41)</f>
        <v>31666.639999999996</v>
      </c>
      <c r="C37" s="120">
        <f>SUM(C38:C41)</f>
        <v>13328.2</v>
      </c>
      <c r="D37" s="120">
        <f>SUM(D38:D41)</f>
        <v>1901.6</v>
      </c>
      <c r="E37" s="120">
        <v>1309.9</v>
      </c>
      <c r="F37" s="120">
        <f>SUM(F38:F40)</f>
        <v>2238.2</v>
      </c>
      <c r="G37" s="84">
        <f>F37-E37</f>
        <v>928.2999999999997</v>
      </c>
      <c r="H37" s="84">
        <f t="shared" si="0"/>
        <v>336.5999999999999</v>
      </c>
      <c r="I37" s="9"/>
      <c r="M37" s="111"/>
      <c r="N37" s="111"/>
      <c r="O37" s="111"/>
    </row>
    <row r="38" spans="1:15" ht="12.75" customHeight="1">
      <c r="A38" s="52" t="s">
        <v>31</v>
      </c>
      <c r="B38" s="106">
        <v>7049.91</v>
      </c>
      <c r="C38" s="106">
        <v>2974.5</v>
      </c>
      <c r="D38" s="106">
        <v>490.5</v>
      </c>
      <c r="E38" s="106">
        <v>493.6</v>
      </c>
      <c r="F38" s="106">
        <v>530.3</v>
      </c>
      <c r="G38" s="84">
        <f>+F38-E38</f>
        <v>36.69999999999993</v>
      </c>
      <c r="H38" s="84">
        <f t="shared" si="0"/>
        <v>39.799999999999955</v>
      </c>
      <c r="I38" s="9"/>
      <c r="M38" s="111"/>
      <c r="N38" s="111"/>
      <c r="O38" s="111"/>
    </row>
    <row r="39" spans="1:15" ht="12.75" customHeight="1">
      <c r="A39" s="52" t="s">
        <v>32</v>
      </c>
      <c r="B39" s="106">
        <v>10324.4</v>
      </c>
      <c r="C39" s="106">
        <v>2892.7</v>
      </c>
      <c r="D39" s="106">
        <v>595</v>
      </c>
      <c r="E39" s="106">
        <v>465</v>
      </c>
      <c r="F39" s="106">
        <v>808.3</v>
      </c>
      <c r="G39" s="84">
        <f>+F39-E39</f>
        <v>343.29999999999995</v>
      </c>
      <c r="H39" s="84">
        <f t="shared" si="0"/>
        <v>213.29999999999995</v>
      </c>
      <c r="I39" s="9"/>
      <c r="M39" s="111"/>
      <c r="N39" s="111"/>
      <c r="O39" s="111"/>
    </row>
    <row r="40" spans="1:15" ht="12.75" customHeight="1">
      <c r="A40" s="52" t="s">
        <v>33</v>
      </c>
      <c r="B40" s="106">
        <v>14051.92</v>
      </c>
      <c r="C40" s="106">
        <v>7461</v>
      </c>
      <c r="D40" s="106">
        <v>816.1</v>
      </c>
      <c r="E40" s="106">
        <v>351.3</v>
      </c>
      <c r="F40" s="106">
        <v>899.6</v>
      </c>
      <c r="G40" s="84">
        <f>F40-E40</f>
        <v>548.3</v>
      </c>
      <c r="H40" s="84">
        <f t="shared" si="0"/>
        <v>83.5</v>
      </c>
      <c r="I40" s="9"/>
      <c r="M40" s="111"/>
      <c r="N40" s="111"/>
      <c r="O40" s="111"/>
    </row>
    <row r="41" spans="1:15" ht="12.75" customHeight="1">
      <c r="A41" s="52" t="s">
        <v>34</v>
      </c>
      <c r="B41" s="106">
        <v>240.41</v>
      </c>
      <c r="C41" s="107">
        <v>0</v>
      </c>
      <c r="D41" s="106" t="s">
        <v>1</v>
      </c>
      <c r="E41" s="107">
        <v>0</v>
      </c>
      <c r="F41" s="107">
        <v>0</v>
      </c>
      <c r="G41" s="150">
        <v>0</v>
      </c>
      <c r="H41" s="84" t="s">
        <v>1</v>
      </c>
      <c r="I41" s="9"/>
      <c r="M41" s="111"/>
      <c r="N41" s="111"/>
      <c r="O41" s="111"/>
    </row>
    <row r="42" spans="1:15" ht="12.75" customHeight="1" hidden="1">
      <c r="A42" s="52" t="s">
        <v>35</v>
      </c>
      <c r="B42" s="107">
        <v>0</v>
      </c>
      <c r="C42" s="136">
        <v>0</v>
      </c>
      <c r="D42" s="131">
        <v>0</v>
      </c>
      <c r="E42" s="107">
        <v>0</v>
      </c>
      <c r="F42" s="131">
        <v>0</v>
      </c>
      <c r="G42" s="150">
        <v>0</v>
      </c>
      <c r="H42" s="84">
        <f t="shared" si="0"/>
        <v>0</v>
      </c>
      <c r="I42" s="9"/>
      <c r="M42" s="111"/>
      <c r="N42" s="111"/>
      <c r="O42" s="111"/>
    </row>
    <row r="43" spans="1:15" ht="12.75" customHeight="1">
      <c r="A43" s="8" t="s">
        <v>14</v>
      </c>
      <c r="B43" s="120">
        <f>SUM(B44:B47)</f>
        <v>20671.65</v>
      </c>
      <c r="C43" s="120">
        <f>SUM(C44:C47)</f>
        <v>8924</v>
      </c>
      <c r="D43" s="120">
        <f>SUM(D44:D47)</f>
        <v>1460.5</v>
      </c>
      <c r="E43" s="120">
        <v>1113.1</v>
      </c>
      <c r="F43" s="120">
        <f>SUM(F44:F46)</f>
        <v>1560.1</v>
      </c>
      <c r="G43" s="84">
        <f>F43-E43</f>
        <v>447</v>
      </c>
      <c r="H43" s="84">
        <f t="shared" si="0"/>
        <v>99.59999999999991</v>
      </c>
      <c r="M43" s="111"/>
      <c r="N43" s="111"/>
      <c r="O43" s="111"/>
    </row>
    <row r="44" spans="1:15" ht="12.75" customHeight="1">
      <c r="A44" s="52" t="s">
        <v>31</v>
      </c>
      <c r="B44" s="106">
        <v>4987.56</v>
      </c>
      <c r="C44" s="106">
        <v>1772.5</v>
      </c>
      <c r="D44" s="106">
        <v>300</v>
      </c>
      <c r="E44" s="106">
        <v>401.1</v>
      </c>
      <c r="F44" s="106">
        <v>370.1</v>
      </c>
      <c r="G44" s="84">
        <f>+F44-E44</f>
        <v>-31</v>
      </c>
      <c r="H44" s="84">
        <f t="shared" si="0"/>
        <v>70.10000000000002</v>
      </c>
      <c r="M44" s="111"/>
      <c r="N44" s="111"/>
      <c r="O44" s="111"/>
    </row>
    <row r="45" spans="1:15" ht="12.75" customHeight="1">
      <c r="A45" s="52" t="s">
        <v>32</v>
      </c>
      <c r="B45" s="106">
        <v>7182.04</v>
      </c>
      <c r="C45" s="106">
        <v>1871.7</v>
      </c>
      <c r="D45" s="106">
        <v>419.5</v>
      </c>
      <c r="E45" s="106">
        <v>408.9</v>
      </c>
      <c r="F45" s="106">
        <v>598.2</v>
      </c>
      <c r="G45" s="84">
        <f>+F45-E45</f>
        <v>189.30000000000007</v>
      </c>
      <c r="H45" s="84">
        <f t="shared" si="0"/>
        <v>178.70000000000005</v>
      </c>
      <c r="M45" s="111"/>
      <c r="N45" s="111"/>
      <c r="O45" s="111"/>
    </row>
    <row r="46" spans="1:15" ht="12.75" customHeight="1">
      <c r="A46" s="52" t="s">
        <v>33</v>
      </c>
      <c r="B46" s="106">
        <v>8346.05</v>
      </c>
      <c r="C46" s="106">
        <v>5279.8</v>
      </c>
      <c r="D46" s="106">
        <v>741</v>
      </c>
      <c r="E46" s="106">
        <v>303.1</v>
      </c>
      <c r="F46" s="106">
        <v>591.8</v>
      </c>
      <c r="G46" s="84">
        <f>F46-E46</f>
        <v>288.69999999999993</v>
      </c>
      <c r="H46" s="84">
        <f t="shared" si="0"/>
        <v>-149.20000000000005</v>
      </c>
      <c r="M46" s="111"/>
      <c r="N46" s="111"/>
      <c r="O46" s="111"/>
    </row>
    <row r="47" spans="1:15" ht="12.75" customHeight="1">
      <c r="A47" s="52" t="s">
        <v>34</v>
      </c>
      <c r="B47" s="106">
        <v>156</v>
      </c>
      <c r="C47" s="107">
        <v>0</v>
      </c>
      <c r="D47" s="106" t="s">
        <v>1</v>
      </c>
      <c r="E47" s="107">
        <v>0</v>
      </c>
      <c r="F47" s="107">
        <v>0</v>
      </c>
      <c r="G47" s="150">
        <v>0</v>
      </c>
      <c r="H47" s="84" t="s">
        <v>1</v>
      </c>
      <c r="M47" s="111"/>
      <c r="N47" s="111"/>
      <c r="O47" s="111"/>
    </row>
    <row r="48" spans="1:15" ht="12.75" customHeight="1" hidden="1">
      <c r="A48" s="52" t="s">
        <v>35</v>
      </c>
      <c r="B48" s="107">
        <v>0</v>
      </c>
      <c r="C48" s="136">
        <v>0</v>
      </c>
      <c r="D48" s="107">
        <v>0</v>
      </c>
      <c r="E48" s="107">
        <v>0</v>
      </c>
      <c r="F48" s="131">
        <v>0</v>
      </c>
      <c r="G48" s="150">
        <v>0</v>
      </c>
      <c r="H48" s="84">
        <f t="shared" si="0"/>
        <v>0</v>
      </c>
      <c r="M48" s="111"/>
      <c r="N48" s="111"/>
      <c r="O48" s="111"/>
    </row>
    <row r="49" spans="1:15" ht="23.25" customHeight="1">
      <c r="A49" s="8" t="s">
        <v>15</v>
      </c>
      <c r="B49" s="102">
        <v>6.681703711233015</v>
      </c>
      <c r="C49" s="127">
        <v>2.648303465838685</v>
      </c>
      <c r="D49" s="127">
        <v>0.9061390212443772</v>
      </c>
      <c r="E49" s="127">
        <v>4.893572693063347</v>
      </c>
      <c r="F49" s="127">
        <v>5.601441773827593</v>
      </c>
      <c r="G49" s="84">
        <f>F49-E49</f>
        <v>0.7078690807642456</v>
      </c>
      <c r="H49" s="84">
        <f t="shared" si="0"/>
        <v>4.695302752583215</v>
      </c>
      <c r="J49" s="70"/>
      <c r="K49" s="70"/>
      <c r="L49" s="70"/>
      <c r="M49" s="111"/>
      <c r="N49" s="111"/>
      <c r="O49" s="111"/>
    </row>
    <row r="50" spans="1:15" ht="12" customHeight="1">
      <c r="A50" s="52" t="s">
        <v>31</v>
      </c>
      <c r="B50" s="100">
        <v>4.809094941218612</v>
      </c>
      <c r="C50" s="100">
        <v>1.9135067535739185</v>
      </c>
      <c r="D50" s="100">
        <v>0.5812087429202245</v>
      </c>
      <c r="E50" s="101">
        <v>4.314242427233228</v>
      </c>
      <c r="F50" s="101">
        <v>4.500884472209859</v>
      </c>
      <c r="G50" s="84">
        <f>+F50-E50</f>
        <v>0.18664204497663128</v>
      </c>
      <c r="H50" s="84">
        <f t="shared" si="0"/>
        <v>3.9196757292896343</v>
      </c>
      <c r="J50" s="70"/>
      <c r="K50" s="70"/>
      <c r="L50" s="70"/>
      <c r="M50" s="111"/>
      <c r="N50" s="111"/>
      <c r="O50" s="111"/>
    </row>
    <row r="51" spans="1:15" ht="12" customHeight="1">
      <c r="A51" s="52" t="s">
        <v>32</v>
      </c>
      <c r="B51" s="100">
        <v>6.878414161541948</v>
      </c>
      <c r="C51" s="100">
        <v>2.250232631529606</v>
      </c>
      <c r="D51" s="100">
        <v>0.7930645891930106</v>
      </c>
      <c r="E51" s="101">
        <v>4.952193725080577</v>
      </c>
      <c r="F51" s="101">
        <v>5.63431581627797</v>
      </c>
      <c r="G51" s="84">
        <f>+F51-E51</f>
        <v>0.6821220911973924</v>
      </c>
      <c r="H51" s="84">
        <f t="shared" si="0"/>
        <v>4.841251227084959</v>
      </c>
      <c r="J51" s="70"/>
      <c r="K51" s="70"/>
      <c r="L51" s="70"/>
      <c r="M51" s="111"/>
      <c r="N51" s="111"/>
      <c r="O51" s="111"/>
    </row>
    <row r="52" spans="1:15" ht="12" customHeight="1">
      <c r="A52" s="52" t="s">
        <v>33</v>
      </c>
      <c r="B52" s="100">
        <v>7.554795873015112</v>
      </c>
      <c r="C52" s="100">
        <v>2.82091884334991</v>
      </c>
      <c r="D52" s="100">
        <v>1.1017042138797268</v>
      </c>
      <c r="E52" s="100">
        <v>5.581132012207574</v>
      </c>
      <c r="F52" s="100">
        <v>6.256478957225542</v>
      </c>
      <c r="G52" s="84">
        <f>F52-E52</f>
        <v>0.6753469450179681</v>
      </c>
      <c r="H52" s="84">
        <f t="shared" si="0"/>
        <v>5.154774743345815</v>
      </c>
      <c r="J52" s="70"/>
      <c r="K52" s="70"/>
      <c r="L52" s="70"/>
      <c r="M52" s="111"/>
      <c r="N52" s="111"/>
      <c r="O52" s="111"/>
    </row>
    <row r="53" spans="1:15" ht="12" customHeight="1">
      <c r="A53" s="52" t="s">
        <v>34</v>
      </c>
      <c r="B53" s="101">
        <v>18.44012367720777</v>
      </c>
      <c r="C53" s="101">
        <v>0</v>
      </c>
      <c r="D53" s="101" t="s">
        <v>1</v>
      </c>
      <c r="E53" s="101">
        <v>0</v>
      </c>
      <c r="F53" s="101">
        <v>0</v>
      </c>
      <c r="G53" s="151">
        <v>0</v>
      </c>
      <c r="H53" s="84" t="s">
        <v>1</v>
      </c>
      <c r="J53" s="70"/>
      <c r="K53" s="70"/>
      <c r="L53" s="70"/>
      <c r="M53" s="111"/>
      <c r="N53" s="111"/>
      <c r="O53" s="111"/>
    </row>
    <row r="54" spans="1:8" ht="12" customHeight="1" hidden="1">
      <c r="A54" s="52" t="s">
        <v>35</v>
      </c>
      <c r="B54" s="10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</row>
    <row r="55" ht="13.5" customHeight="1">
      <c r="E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3" t="s">
        <v>100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I3"/>
    </row>
    <row r="4" spans="1:15" ht="12.75" customHeight="1">
      <c r="A4" s="67" t="s">
        <v>67</v>
      </c>
      <c r="B4" s="108">
        <f>SUM(B5:B7)</f>
        <v>4911.84</v>
      </c>
      <c r="C4" s="108">
        <f>SUM(C5:C7)</f>
        <v>4695</v>
      </c>
      <c r="D4" s="108">
        <f>SUM(D5:D7)</f>
        <v>265</v>
      </c>
      <c r="E4" s="108">
        <v>360</v>
      </c>
      <c r="F4" s="108">
        <f>SUM(F5:F7)</f>
        <v>525.98</v>
      </c>
      <c r="G4" s="84">
        <f>F4-E4</f>
        <v>165.98000000000002</v>
      </c>
      <c r="H4" s="84">
        <f>+F4-D4</f>
        <v>260.98</v>
      </c>
      <c r="I4"/>
      <c r="J4" s="9"/>
      <c r="M4" s="112"/>
      <c r="N4" s="112"/>
      <c r="O4" s="112"/>
    </row>
    <row r="5" spans="1:15" ht="12.75" customHeight="1">
      <c r="A5" s="68" t="s">
        <v>10</v>
      </c>
      <c r="B5" s="105">
        <v>1145</v>
      </c>
      <c r="C5" s="105">
        <v>635</v>
      </c>
      <c r="D5" s="105">
        <v>25</v>
      </c>
      <c r="E5" s="105">
        <v>50</v>
      </c>
      <c r="F5" s="105">
        <v>58.8</v>
      </c>
      <c r="G5" s="84">
        <f aca="true" t="shared" si="0" ref="G5:G25">F5-E5</f>
        <v>8.799999999999997</v>
      </c>
      <c r="H5" s="84">
        <f aca="true" t="shared" si="1" ref="H5:H25">+F5-D5</f>
        <v>33.8</v>
      </c>
      <c r="I5"/>
      <c r="J5" s="9"/>
      <c r="M5" s="112"/>
      <c r="N5" s="112"/>
      <c r="O5" s="112"/>
    </row>
    <row r="6" spans="1:15" ht="12.75" customHeight="1">
      <c r="A6" s="68" t="s">
        <v>36</v>
      </c>
      <c r="B6" s="105">
        <v>1290</v>
      </c>
      <c r="C6" s="105">
        <v>865</v>
      </c>
      <c r="D6" s="105">
        <v>60</v>
      </c>
      <c r="E6" s="105">
        <v>110</v>
      </c>
      <c r="F6" s="105">
        <v>131.5</v>
      </c>
      <c r="G6" s="84">
        <f t="shared" si="0"/>
        <v>21.5</v>
      </c>
      <c r="H6" s="84">
        <f t="shared" si="1"/>
        <v>71.5</v>
      </c>
      <c r="I6"/>
      <c r="J6" s="9"/>
      <c r="M6" s="112"/>
      <c r="N6" s="112"/>
      <c r="O6" s="112"/>
    </row>
    <row r="7" spans="1:15" ht="12.75" customHeight="1">
      <c r="A7" s="68" t="s">
        <v>11</v>
      </c>
      <c r="B7" s="105">
        <v>2476.84</v>
      </c>
      <c r="C7" s="105">
        <v>3195</v>
      </c>
      <c r="D7" s="105">
        <v>180</v>
      </c>
      <c r="E7" s="105">
        <v>200</v>
      </c>
      <c r="F7" s="105">
        <v>335.68</v>
      </c>
      <c r="G7" s="84">
        <f t="shared" si="0"/>
        <v>135.68</v>
      </c>
      <c r="H7" s="84">
        <f t="shared" si="1"/>
        <v>155.68</v>
      </c>
      <c r="I7"/>
      <c r="J7" s="9"/>
      <c r="M7" s="112"/>
      <c r="N7" s="112"/>
      <c r="O7" s="112"/>
    </row>
    <row r="8" spans="1:15" ht="12.75" customHeight="1" hidden="1">
      <c r="A8" s="68" t="s">
        <v>37</v>
      </c>
      <c r="B8" s="106">
        <v>0</v>
      </c>
      <c r="C8" s="135">
        <v>0</v>
      </c>
      <c r="D8" s="137">
        <v>0</v>
      </c>
      <c r="E8" s="106">
        <v>0</v>
      </c>
      <c r="F8" s="135">
        <v>0</v>
      </c>
      <c r="G8" s="84">
        <f t="shared" si="0"/>
        <v>0</v>
      </c>
      <c r="H8" s="84">
        <f t="shared" si="1"/>
        <v>0</v>
      </c>
      <c r="I8"/>
      <c r="J8" s="9"/>
      <c r="M8" s="112"/>
      <c r="N8" s="112"/>
      <c r="O8" s="112"/>
    </row>
    <row r="9" spans="1:15" ht="12.75" customHeight="1" hidden="1">
      <c r="A9" s="68" t="s">
        <v>38</v>
      </c>
      <c r="B9" s="106">
        <v>0</v>
      </c>
      <c r="C9" s="135">
        <v>0</v>
      </c>
      <c r="D9" s="137">
        <v>0</v>
      </c>
      <c r="E9" s="106">
        <v>0</v>
      </c>
      <c r="F9" s="135">
        <v>0</v>
      </c>
      <c r="G9" s="84">
        <f t="shared" si="0"/>
        <v>0</v>
      </c>
      <c r="H9" s="84">
        <f t="shared" si="1"/>
        <v>0</v>
      </c>
      <c r="I9"/>
      <c r="J9" s="9"/>
      <c r="M9" s="112"/>
      <c r="N9" s="112"/>
      <c r="O9" s="112"/>
    </row>
    <row r="10" spans="1:15" ht="12.75" customHeight="1">
      <c r="A10" s="67" t="s">
        <v>69</v>
      </c>
      <c r="B10" s="108">
        <f>SUM(B11:B13)</f>
        <v>10576.514</v>
      </c>
      <c r="C10" s="108">
        <f>SUM(C11:C13)</f>
        <v>6357.528299999999</v>
      </c>
      <c r="D10" s="108">
        <f>SUM(D11:D13)</f>
        <v>747.1225</v>
      </c>
      <c r="E10" s="108">
        <v>399.833</v>
      </c>
      <c r="F10" s="108">
        <f>SUM(F11:F13)</f>
        <v>525.98</v>
      </c>
      <c r="G10" s="84">
        <f t="shared" si="0"/>
        <v>126.14699999999999</v>
      </c>
      <c r="H10" s="84">
        <f t="shared" si="1"/>
        <v>-221.14249999999993</v>
      </c>
      <c r="I10"/>
      <c r="M10" s="112"/>
      <c r="N10" s="112"/>
      <c r="O10" s="112"/>
    </row>
    <row r="11" spans="1:15" ht="12.75" customHeight="1">
      <c r="A11" s="68" t="s">
        <v>10</v>
      </c>
      <c r="B11" s="105">
        <v>3689.0063</v>
      </c>
      <c r="C11" s="105">
        <v>941.8721999999999</v>
      </c>
      <c r="D11" s="105">
        <v>39.15</v>
      </c>
      <c r="E11" s="105">
        <v>30.8</v>
      </c>
      <c r="F11" s="105">
        <v>58.8</v>
      </c>
      <c r="G11" s="84">
        <f t="shared" si="0"/>
        <v>27.999999999999996</v>
      </c>
      <c r="H11" s="84">
        <f t="shared" si="1"/>
        <v>19.65</v>
      </c>
      <c r="I11"/>
      <c r="J11" s="9"/>
      <c r="M11" s="112"/>
      <c r="N11" s="112"/>
      <c r="O11" s="112"/>
    </row>
    <row r="12" spans="1:15" ht="12.75" customHeight="1">
      <c r="A12" s="68" t="s">
        <v>36</v>
      </c>
      <c r="B12" s="105">
        <v>2435.7418</v>
      </c>
      <c r="C12" s="105">
        <v>1086.585</v>
      </c>
      <c r="D12" s="105">
        <v>154.357</v>
      </c>
      <c r="E12" s="105">
        <v>140.12</v>
      </c>
      <c r="F12" s="105">
        <v>131.5</v>
      </c>
      <c r="G12" s="84">
        <f t="shared" si="0"/>
        <v>-8.620000000000005</v>
      </c>
      <c r="H12" s="84">
        <f t="shared" si="1"/>
        <v>-22.857</v>
      </c>
      <c r="I12"/>
      <c r="J12" s="9"/>
      <c r="M12" s="112"/>
      <c r="N12" s="112"/>
      <c r="O12" s="112"/>
    </row>
    <row r="13" spans="1:15" ht="12.75" customHeight="1">
      <c r="A13" s="68" t="s">
        <v>11</v>
      </c>
      <c r="B13" s="105">
        <v>4451.7659</v>
      </c>
      <c r="C13" s="105">
        <v>4329.071099999999</v>
      </c>
      <c r="D13" s="105">
        <v>553.6155</v>
      </c>
      <c r="E13" s="105">
        <v>228.913</v>
      </c>
      <c r="F13" s="105">
        <v>335.68</v>
      </c>
      <c r="G13" s="84">
        <f t="shared" si="0"/>
        <v>106.767</v>
      </c>
      <c r="H13" s="84">
        <f t="shared" si="1"/>
        <v>-217.9355</v>
      </c>
      <c r="I13"/>
      <c r="J13" s="9"/>
      <c r="M13" s="112"/>
      <c r="N13" s="112"/>
      <c r="O13" s="112"/>
    </row>
    <row r="14" spans="1:15" ht="12.75" customHeight="1" hidden="1">
      <c r="A14" s="68" t="s">
        <v>37</v>
      </c>
      <c r="B14" s="106">
        <v>0</v>
      </c>
      <c r="C14" s="135">
        <v>0</v>
      </c>
      <c r="D14" s="137">
        <v>0</v>
      </c>
      <c r="E14" s="106">
        <v>0</v>
      </c>
      <c r="F14" s="135">
        <v>0</v>
      </c>
      <c r="G14" s="84">
        <f t="shared" si="0"/>
        <v>0</v>
      </c>
      <c r="H14" s="84">
        <f t="shared" si="1"/>
        <v>0</v>
      </c>
      <c r="I14"/>
      <c r="J14" s="9"/>
      <c r="M14" s="112"/>
      <c r="N14" s="112"/>
      <c r="O14" s="112"/>
    </row>
    <row r="15" spans="1:15" ht="12.75" customHeight="1" hidden="1">
      <c r="A15" s="68" t="s">
        <v>38</v>
      </c>
      <c r="B15" s="106">
        <v>0</v>
      </c>
      <c r="C15" s="135">
        <v>0</v>
      </c>
      <c r="D15" s="137">
        <v>0</v>
      </c>
      <c r="E15" s="106">
        <v>0</v>
      </c>
      <c r="F15" s="135">
        <v>0</v>
      </c>
      <c r="G15" s="84">
        <f t="shared" si="0"/>
        <v>0</v>
      </c>
      <c r="H15" s="84">
        <f t="shared" si="1"/>
        <v>0</v>
      </c>
      <c r="I15"/>
      <c r="J15" s="9"/>
      <c r="M15" s="112"/>
      <c r="N15" s="112"/>
      <c r="O15" s="112"/>
    </row>
    <row r="16" spans="1:15" ht="12.75" customHeight="1">
      <c r="A16" s="67" t="s">
        <v>70</v>
      </c>
      <c r="B16" s="108">
        <f>SUM(B17:B19)</f>
        <v>4567.7632</v>
      </c>
      <c r="C16" s="108">
        <f>SUM(C17:C19)</f>
        <v>3527.3991</v>
      </c>
      <c r="D16" s="108">
        <f>SUM(D17:D19)</f>
        <v>265</v>
      </c>
      <c r="E16" s="108">
        <v>286.55</v>
      </c>
      <c r="F16" s="108">
        <f>SUM(F17:F19)</f>
        <v>272.75</v>
      </c>
      <c r="G16" s="84">
        <f t="shared" si="0"/>
        <v>-13.800000000000011</v>
      </c>
      <c r="H16" s="84">
        <f t="shared" si="1"/>
        <v>7.75</v>
      </c>
      <c r="I16"/>
      <c r="M16" s="112"/>
      <c r="N16" s="112"/>
      <c r="O16" s="112"/>
    </row>
    <row r="17" spans="1:15" ht="12.75" customHeight="1">
      <c r="A17" s="68" t="s">
        <v>10</v>
      </c>
      <c r="B17" s="105">
        <v>1224.1028000000001</v>
      </c>
      <c r="C17" s="105">
        <v>520.3</v>
      </c>
      <c r="D17" s="105">
        <v>25</v>
      </c>
      <c r="E17" s="105">
        <v>30.8</v>
      </c>
      <c r="F17" s="105">
        <v>17.75</v>
      </c>
      <c r="G17" s="84">
        <f t="shared" si="0"/>
        <v>-13.05</v>
      </c>
      <c r="H17" s="84">
        <f t="shared" si="1"/>
        <v>-7.25</v>
      </c>
      <c r="I17"/>
      <c r="M17" s="112"/>
      <c r="N17" s="112"/>
      <c r="O17" s="112"/>
    </row>
    <row r="18" spans="1:15" ht="12.75" customHeight="1">
      <c r="A18" s="68" t="s">
        <v>36</v>
      </c>
      <c r="B18" s="105">
        <v>1088.2372</v>
      </c>
      <c r="C18" s="105">
        <v>522.772</v>
      </c>
      <c r="D18" s="105">
        <v>60</v>
      </c>
      <c r="E18" s="105">
        <v>90.15</v>
      </c>
      <c r="F18" s="105">
        <v>80</v>
      </c>
      <c r="G18" s="84">
        <f t="shared" si="0"/>
        <v>-10.150000000000006</v>
      </c>
      <c r="H18" s="84">
        <f t="shared" si="1"/>
        <v>20</v>
      </c>
      <c r="I18"/>
      <c r="M18" s="112"/>
      <c r="N18" s="112"/>
      <c r="O18" s="112"/>
    </row>
    <row r="19" spans="1:15" ht="12.75" customHeight="1">
      <c r="A19" s="68" t="s">
        <v>11</v>
      </c>
      <c r="B19" s="105">
        <v>2255.4232</v>
      </c>
      <c r="C19" s="105">
        <v>2484.3271</v>
      </c>
      <c r="D19" s="105">
        <v>180</v>
      </c>
      <c r="E19" s="105">
        <v>165.6</v>
      </c>
      <c r="F19" s="105">
        <v>175</v>
      </c>
      <c r="G19" s="84">
        <f t="shared" si="0"/>
        <v>9.400000000000006</v>
      </c>
      <c r="H19" s="84">
        <f t="shared" si="1"/>
        <v>-5</v>
      </c>
      <c r="I19"/>
      <c r="M19" s="112"/>
      <c r="N19" s="112"/>
      <c r="O19" s="112"/>
    </row>
    <row r="20" spans="1:15" ht="12.75" customHeight="1" hidden="1">
      <c r="A20" s="68" t="s">
        <v>37</v>
      </c>
      <c r="B20" s="106">
        <v>0</v>
      </c>
      <c r="C20" s="135">
        <v>0</v>
      </c>
      <c r="D20" s="137">
        <v>0</v>
      </c>
      <c r="E20" s="106">
        <v>0</v>
      </c>
      <c r="F20" s="135">
        <v>0</v>
      </c>
      <c r="G20" s="84">
        <f t="shared" si="0"/>
        <v>0</v>
      </c>
      <c r="H20" s="84">
        <f t="shared" si="1"/>
        <v>0</v>
      </c>
      <c r="I20"/>
      <c r="M20" s="112"/>
      <c r="N20" s="112"/>
      <c r="O20" s="112"/>
    </row>
    <row r="21" spans="1:15" ht="12.75" customHeight="1" hidden="1">
      <c r="A21" s="68" t="s">
        <v>38</v>
      </c>
      <c r="B21" s="106">
        <v>0</v>
      </c>
      <c r="C21" s="135">
        <v>0</v>
      </c>
      <c r="D21" s="137">
        <v>0</v>
      </c>
      <c r="E21" s="106">
        <v>0</v>
      </c>
      <c r="F21" s="135">
        <v>0</v>
      </c>
      <c r="G21" s="84">
        <f t="shared" si="0"/>
        <v>0</v>
      </c>
      <c r="H21" s="84">
        <f t="shared" si="1"/>
        <v>0</v>
      </c>
      <c r="I21"/>
      <c r="M21" s="112"/>
      <c r="N21" s="112"/>
      <c r="O21" s="112"/>
    </row>
    <row r="22" spans="1:15" ht="12.75" customHeight="1">
      <c r="A22" s="67" t="s">
        <v>68</v>
      </c>
      <c r="B22" s="104">
        <v>12.73579300995259</v>
      </c>
      <c r="C22" s="125">
        <v>10.391453181962047</v>
      </c>
      <c r="D22" s="125">
        <v>7.3191506641947885</v>
      </c>
      <c r="E22" s="125">
        <v>11.073975002322504</v>
      </c>
      <c r="F22" s="125">
        <v>12.05599921858601</v>
      </c>
      <c r="G22" s="84">
        <f t="shared" si="0"/>
        <v>0.9820242162635058</v>
      </c>
      <c r="H22" s="84">
        <f t="shared" si="1"/>
        <v>4.736848554391221</v>
      </c>
      <c r="I22"/>
      <c r="J22" s="70"/>
      <c r="K22" s="70"/>
      <c r="L22" s="70"/>
      <c r="M22" s="112"/>
      <c r="N22" s="112"/>
      <c r="O22" s="112"/>
    </row>
    <row r="23" spans="1:15" ht="12.75" customHeight="1">
      <c r="A23" s="68" t="s">
        <v>10</v>
      </c>
      <c r="B23" s="103">
        <v>10.871534899094486</v>
      </c>
      <c r="C23" s="103">
        <v>4.603734292315649</v>
      </c>
      <c r="D23" s="103">
        <v>2.4680491575239194</v>
      </c>
      <c r="E23" s="103">
        <v>5.101502903855014</v>
      </c>
      <c r="F23" s="103">
        <v>6.334388064805054</v>
      </c>
      <c r="G23" s="84">
        <f t="shared" si="0"/>
        <v>1.2328851609500404</v>
      </c>
      <c r="H23" s="84">
        <f t="shared" si="1"/>
        <v>3.866338907281135</v>
      </c>
      <c r="I23"/>
      <c r="J23" s="70"/>
      <c r="K23" s="70"/>
      <c r="L23" s="70"/>
      <c r="M23" s="112"/>
      <c r="N23" s="112"/>
      <c r="O23" s="112"/>
    </row>
    <row r="24" spans="1:15" ht="12.75" customHeight="1">
      <c r="A24" s="68" t="s">
        <v>36</v>
      </c>
      <c r="B24" s="103">
        <v>12.314576235026138</v>
      </c>
      <c r="C24" s="103">
        <v>7.412045282709488</v>
      </c>
      <c r="D24" s="103">
        <v>5.4367295348261875</v>
      </c>
      <c r="E24" s="132">
        <v>8.55479400047263</v>
      </c>
      <c r="F24" s="132">
        <v>9.472471956017372</v>
      </c>
      <c r="G24" s="84">
        <f t="shared" si="0"/>
        <v>0.9176779555447432</v>
      </c>
      <c r="H24" s="84">
        <f t="shared" si="1"/>
        <v>4.035742421191185</v>
      </c>
      <c r="I24"/>
      <c r="J24" s="70"/>
      <c r="K24" s="70"/>
      <c r="L24" s="70"/>
      <c r="M24" s="112"/>
      <c r="N24" s="112"/>
      <c r="O24" s="112"/>
    </row>
    <row r="25" spans="1:15" ht="12.75" customHeight="1">
      <c r="A25" s="68" t="s">
        <v>11</v>
      </c>
      <c r="B25" s="103">
        <v>13.63426521104064</v>
      </c>
      <c r="C25" s="103">
        <v>12.05823054237515</v>
      </c>
      <c r="D25" s="103">
        <v>8.620388472133053</v>
      </c>
      <c r="E25" s="103">
        <v>13.55619908414355</v>
      </c>
      <c r="F25" s="103">
        <v>13.817375098500882</v>
      </c>
      <c r="G25" s="84">
        <f t="shared" si="0"/>
        <v>0.26117601435733206</v>
      </c>
      <c r="H25" s="84">
        <f t="shared" si="1"/>
        <v>5.1969866263678295</v>
      </c>
      <c r="I25"/>
      <c r="J25" s="70"/>
      <c r="K25" s="70"/>
      <c r="L25" s="70"/>
      <c r="M25" s="112"/>
      <c r="N25" s="112"/>
      <c r="O25" s="112"/>
    </row>
    <row r="26" spans="1:15" ht="12.75" customHeight="1" hidden="1">
      <c r="A26" s="68" t="s">
        <v>37</v>
      </c>
      <c r="B26" s="106">
        <v>0</v>
      </c>
      <c r="C26" s="100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/>
      <c r="M26" s="112"/>
      <c r="N26" s="112"/>
      <c r="O26" s="112"/>
    </row>
    <row r="27" spans="1:15" ht="12.75" customHeight="1" hidden="1">
      <c r="A27" s="68" t="s">
        <v>38</v>
      </c>
      <c r="B27" s="106">
        <v>0</v>
      </c>
      <c r="C27" s="100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/>
      <c r="M27" s="112"/>
      <c r="N27" s="112"/>
      <c r="O27" s="112"/>
    </row>
    <row r="28" ht="15" customHeight="1">
      <c r="C28" s="9"/>
    </row>
    <row r="29" spans="1:10" ht="15" customHeight="1">
      <c r="A29" s="43" t="s">
        <v>101</v>
      </c>
      <c r="B29" s="1"/>
      <c r="J29"/>
    </row>
    <row r="30" spans="1:7" s="6" customFormat="1" ht="12.75" customHeight="1">
      <c r="A30" s="5" t="s">
        <v>81</v>
      </c>
      <c r="B30" s="5"/>
      <c r="C30" s="7"/>
      <c r="D30" s="7"/>
      <c r="E30" s="7"/>
      <c r="F30" s="7"/>
      <c r="G30" s="7"/>
    </row>
    <row r="31" spans="1:9" ht="26.25" customHeight="1">
      <c r="A31" s="58"/>
      <c r="B31" s="56" t="s">
        <v>84</v>
      </c>
      <c r="C31" s="56" t="s">
        <v>105</v>
      </c>
      <c r="D31" s="56">
        <v>40179</v>
      </c>
      <c r="E31" s="56">
        <v>40513</v>
      </c>
      <c r="F31" s="56">
        <v>40544</v>
      </c>
      <c r="G31" s="61" t="s">
        <v>2</v>
      </c>
      <c r="H31" s="61" t="s">
        <v>3</v>
      </c>
      <c r="I31"/>
    </row>
    <row r="32" spans="1:9" ht="12.75" customHeight="1">
      <c r="A32" s="67" t="s">
        <v>43</v>
      </c>
      <c r="B32" s="78">
        <v>8.314386736083538</v>
      </c>
      <c r="C32" s="78">
        <v>3.681428789991949</v>
      </c>
      <c r="D32" s="78">
        <v>2.3504582618847465</v>
      </c>
      <c r="E32" s="78">
        <v>6.164279355913456</v>
      </c>
      <c r="F32" s="78">
        <v>6.73</v>
      </c>
      <c r="G32" s="84">
        <f>+F32-E32</f>
        <v>0.5657206440865448</v>
      </c>
      <c r="H32" s="84">
        <f>+F32-D32</f>
        <v>4.379541738115254</v>
      </c>
      <c r="I32"/>
    </row>
    <row r="33" spans="1:9" ht="12.75" customHeight="1">
      <c r="A33" s="35" t="s">
        <v>26</v>
      </c>
      <c r="B33" s="32">
        <v>10.355201574313881</v>
      </c>
      <c r="C33" s="130">
        <v>3.912567765218359</v>
      </c>
      <c r="D33" s="32" t="s">
        <v>1</v>
      </c>
      <c r="E33" s="32">
        <v>5.7</v>
      </c>
      <c r="F33" s="32" t="s">
        <v>1</v>
      </c>
      <c r="G33" s="84">
        <f>-E33</f>
        <v>-5.7</v>
      </c>
      <c r="H33" s="84" t="s">
        <v>1</v>
      </c>
      <c r="I33"/>
    </row>
    <row r="34" spans="1:9" ht="12.75" customHeight="1">
      <c r="A34" s="35" t="s">
        <v>27</v>
      </c>
      <c r="B34" s="32">
        <v>8.285242468130424</v>
      </c>
      <c r="C34" s="32">
        <v>3.669576345870872</v>
      </c>
      <c r="D34" s="32">
        <v>2.326959453748825</v>
      </c>
      <c r="E34" s="32">
        <v>6.212060303479149</v>
      </c>
      <c r="F34" s="32">
        <v>6.68</v>
      </c>
      <c r="G34" s="84">
        <f>+F34-E34</f>
        <v>0.4679396965208511</v>
      </c>
      <c r="H34" s="84">
        <f>+F34-D34</f>
        <v>4.353040546251174</v>
      </c>
      <c r="I34"/>
    </row>
    <row r="35" spans="1:10" ht="12.75" customHeight="1">
      <c r="A35" s="35" t="s">
        <v>28</v>
      </c>
      <c r="B35" s="32">
        <v>7.782029997651114</v>
      </c>
      <c r="C35" s="32">
        <v>3.712248076589671</v>
      </c>
      <c r="D35" s="32">
        <v>2.5</v>
      </c>
      <c r="E35" s="32">
        <v>6.7</v>
      </c>
      <c r="F35" s="32">
        <v>6.9</v>
      </c>
      <c r="G35" s="84">
        <f>+F35-E35</f>
        <v>0.20000000000000018</v>
      </c>
      <c r="H35" s="84">
        <f>+F35-D35</f>
        <v>4.4</v>
      </c>
      <c r="I35"/>
      <c r="J35" s="2" t="s">
        <v>85</v>
      </c>
    </row>
    <row r="36" spans="1:9" ht="12.75" customHeight="1">
      <c r="A36" s="35" t="s">
        <v>29</v>
      </c>
      <c r="B36" s="32">
        <v>4.759298743541935</v>
      </c>
      <c r="C36" s="32" t="s">
        <v>1</v>
      </c>
      <c r="D36" s="116" t="s">
        <v>1</v>
      </c>
      <c r="E36" s="116" t="s">
        <v>1</v>
      </c>
      <c r="F36" s="116" t="s">
        <v>1</v>
      </c>
      <c r="G36" s="110" t="s">
        <v>1</v>
      </c>
      <c r="H36" s="110" t="s">
        <v>1</v>
      </c>
      <c r="I36"/>
    </row>
    <row r="37" spans="1:9" ht="12.75" customHeight="1">
      <c r="A37" s="35" t="s">
        <v>30</v>
      </c>
      <c r="B37" s="86" t="s">
        <v>1</v>
      </c>
      <c r="C37" s="116" t="s">
        <v>1</v>
      </c>
      <c r="D37" s="116" t="s">
        <v>1</v>
      </c>
      <c r="E37" s="116" t="s">
        <v>1</v>
      </c>
      <c r="F37" s="116" t="s">
        <v>1</v>
      </c>
      <c r="G37" s="110" t="s">
        <v>1</v>
      </c>
      <c r="H37" s="110" t="s">
        <v>1</v>
      </c>
      <c r="I37"/>
    </row>
    <row r="38" spans="1:9" ht="12.75" customHeight="1">
      <c r="A38" s="35" t="s">
        <v>71</v>
      </c>
      <c r="B38" s="32">
        <v>7</v>
      </c>
      <c r="C38" s="116" t="s">
        <v>1</v>
      </c>
      <c r="D38" s="32" t="s">
        <v>1</v>
      </c>
      <c r="E38" s="32" t="s">
        <v>1</v>
      </c>
      <c r="F38" s="32" t="s">
        <v>1</v>
      </c>
      <c r="G38" s="110" t="s">
        <v>1</v>
      </c>
      <c r="H38" s="110" t="s">
        <v>1</v>
      </c>
      <c r="I38"/>
    </row>
    <row r="39" spans="1:9" ht="12.75" customHeight="1">
      <c r="A39" s="35" t="s">
        <v>72</v>
      </c>
      <c r="B39" s="30" t="s">
        <v>1</v>
      </c>
      <c r="C39" s="116" t="s">
        <v>1</v>
      </c>
      <c r="D39" s="116" t="s">
        <v>1</v>
      </c>
      <c r="E39" s="116" t="s">
        <v>1</v>
      </c>
      <c r="F39" s="116" t="s">
        <v>1</v>
      </c>
      <c r="G39" s="110" t="s">
        <v>1</v>
      </c>
      <c r="H39" s="110" t="s">
        <v>1</v>
      </c>
      <c r="I39"/>
    </row>
    <row r="40" spans="1:9" ht="12.75" customHeight="1">
      <c r="A40" s="35" t="s">
        <v>73</v>
      </c>
      <c r="B40" s="69" t="s">
        <v>1</v>
      </c>
      <c r="C40" s="116" t="s">
        <v>1</v>
      </c>
      <c r="D40" s="116" t="s">
        <v>1</v>
      </c>
      <c r="E40" s="116" t="s">
        <v>1</v>
      </c>
      <c r="F40" s="116" t="s">
        <v>1</v>
      </c>
      <c r="G40" s="110" t="s">
        <v>1</v>
      </c>
      <c r="H40" s="110" t="s">
        <v>1</v>
      </c>
      <c r="I40"/>
    </row>
    <row r="41" spans="1:9" ht="12.75" customHeight="1">
      <c r="A41" s="67" t="s">
        <v>76</v>
      </c>
      <c r="B41" s="78">
        <v>7.8064080891404295</v>
      </c>
      <c r="C41" s="78">
        <v>4.536571153186562</v>
      </c>
      <c r="D41" s="117" t="s">
        <v>1</v>
      </c>
      <c r="E41" s="117" t="s">
        <v>1</v>
      </c>
      <c r="F41" s="117" t="s">
        <v>1</v>
      </c>
      <c r="G41" s="84" t="s">
        <v>1</v>
      </c>
      <c r="H41" s="84" t="s">
        <v>1</v>
      </c>
      <c r="I41"/>
    </row>
    <row r="42" spans="1:9" ht="12.75" customHeight="1">
      <c r="A42" s="35" t="s">
        <v>26</v>
      </c>
      <c r="B42" s="32">
        <v>11.625</v>
      </c>
      <c r="C42" s="32" t="s">
        <v>1</v>
      </c>
      <c r="D42" s="32" t="s">
        <v>1</v>
      </c>
      <c r="E42" s="116" t="s">
        <v>1</v>
      </c>
      <c r="F42" s="116" t="s">
        <v>1</v>
      </c>
      <c r="G42" s="110" t="s">
        <v>1</v>
      </c>
      <c r="H42" s="110" t="s">
        <v>1</v>
      </c>
      <c r="I42"/>
    </row>
    <row r="43" spans="1:9" ht="12.75" customHeight="1">
      <c r="A43" s="35" t="s">
        <v>27</v>
      </c>
      <c r="B43" s="32">
        <v>9.133678045368345</v>
      </c>
      <c r="C43" s="32">
        <v>4.75024328081557</v>
      </c>
      <c r="D43" s="32" t="s">
        <v>1</v>
      </c>
      <c r="E43" s="32" t="s">
        <v>1</v>
      </c>
      <c r="F43" s="32" t="s">
        <v>1</v>
      </c>
      <c r="G43" s="110" t="s">
        <v>1</v>
      </c>
      <c r="H43" s="110" t="s">
        <v>1</v>
      </c>
      <c r="I43"/>
    </row>
    <row r="44" spans="1:9" ht="12.75" customHeight="1">
      <c r="A44" s="35" t="s">
        <v>28</v>
      </c>
      <c r="B44" s="32">
        <v>7.806818181818182</v>
      </c>
      <c r="C44" s="32">
        <v>4.222222222222222</v>
      </c>
      <c r="D44" s="32" t="s">
        <v>1</v>
      </c>
      <c r="E44" s="32" t="s">
        <v>1</v>
      </c>
      <c r="F44" s="32" t="s">
        <v>1</v>
      </c>
      <c r="G44" s="110" t="s">
        <v>1</v>
      </c>
      <c r="H44" s="110" t="s">
        <v>1</v>
      </c>
      <c r="I44"/>
    </row>
    <row r="45" spans="1:9" ht="12.75" customHeight="1">
      <c r="A45" s="35" t="s">
        <v>29</v>
      </c>
      <c r="B45" s="32">
        <v>3.9</v>
      </c>
      <c r="C45" s="32">
        <v>5</v>
      </c>
      <c r="D45" s="32" t="s">
        <v>1</v>
      </c>
      <c r="E45" s="32" t="s">
        <v>1</v>
      </c>
      <c r="F45" s="32" t="s">
        <v>1</v>
      </c>
      <c r="G45" s="110" t="s">
        <v>1</v>
      </c>
      <c r="H45" s="110" t="s">
        <v>1</v>
      </c>
      <c r="I45"/>
    </row>
    <row r="46" spans="1:9" ht="12.75" customHeight="1">
      <c r="A46" s="35" t="s">
        <v>30</v>
      </c>
      <c r="B46" s="32">
        <v>13</v>
      </c>
      <c r="C46" s="32" t="s">
        <v>1</v>
      </c>
      <c r="D46" s="32" t="s">
        <v>1</v>
      </c>
      <c r="E46" s="116" t="s">
        <v>1</v>
      </c>
      <c r="F46" s="116" t="s">
        <v>1</v>
      </c>
      <c r="G46" s="110" t="s">
        <v>1</v>
      </c>
      <c r="H46" s="110" t="s">
        <v>1</v>
      </c>
      <c r="I46"/>
    </row>
    <row r="47" spans="1:9" ht="12.75" customHeight="1">
      <c r="A47" s="35" t="s">
        <v>71</v>
      </c>
      <c r="B47" s="32">
        <v>5.5</v>
      </c>
      <c r="C47" s="32" t="s">
        <v>1</v>
      </c>
      <c r="D47" s="32" t="s">
        <v>1</v>
      </c>
      <c r="E47" s="116" t="s">
        <v>1</v>
      </c>
      <c r="F47" s="116" t="s">
        <v>1</v>
      </c>
      <c r="G47" s="110" t="s">
        <v>1</v>
      </c>
      <c r="H47" s="110" t="s">
        <v>1</v>
      </c>
      <c r="I47"/>
    </row>
    <row r="48" spans="1:9" ht="12.75" customHeight="1">
      <c r="A48" s="35" t="s">
        <v>72</v>
      </c>
      <c r="B48" s="32">
        <v>4.666666666666667</v>
      </c>
      <c r="C48" s="32" t="s">
        <v>1</v>
      </c>
      <c r="D48" s="116" t="s">
        <v>1</v>
      </c>
      <c r="E48" s="116" t="s">
        <v>1</v>
      </c>
      <c r="F48" s="32" t="s">
        <v>1</v>
      </c>
      <c r="G48" s="110" t="s">
        <v>1</v>
      </c>
      <c r="H48" s="110" t="s">
        <v>1</v>
      </c>
      <c r="I48"/>
    </row>
    <row r="49" spans="1:9" ht="12.75" customHeight="1">
      <c r="A49" s="35" t="s">
        <v>73</v>
      </c>
      <c r="B49" s="30" t="s">
        <v>1</v>
      </c>
      <c r="C49" s="32" t="s">
        <v>1</v>
      </c>
      <c r="D49" s="116" t="s">
        <v>1</v>
      </c>
      <c r="E49" s="116" t="s">
        <v>1</v>
      </c>
      <c r="F49" s="32" t="s">
        <v>1</v>
      </c>
      <c r="G49" s="110" t="s">
        <v>1</v>
      </c>
      <c r="H49" s="110" t="s">
        <v>1</v>
      </c>
      <c r="I49"/>
    </row>
    <row r="50" spans="1:9" ht="12.75" customHeight="1">
      <c r="A50" s="67" t="s">
        <v>77</v>
      </c>
      <c r="B50" s="79">
        <v>5.9582877583396225</v>
      </c>
      <c r="C50" s="79">
        <v>2.90827846254134</v>
      </c>
      <c r="D50" s="117" t="s">
        <v>1</v>
      </c>
      <c r="E50" s="117" t="s">
        <v>1</v>
      </c>
      <c r="F50" s="117" t="s">
        <v>1</v>
      </c>
      <c r="G50" s="84" t="s">
        <v>1</v>
      </c>
      <c r="H50" s="84" t="s">
        <v>1</v>
      </c>
      <c r="I50"/>
    </row>
    <row r="51" spans="1:9" ht="12.75" customHeight="1">
      <c r="A51" s="35" t="s">
        <v>26</v>
      </c>
      <c r="B51" s="47">
        <v>3.8</v>
      </c>
      <c r="C51" s="32" t="s">
        <v>1</v>
      </c>
      <c r="D51" s="32" t="s">
        <v>1</v>
      </c>
      <c r="E51" s="32" t="s">
        <v>1</v>
      </c>
      <c r="F51" s="32" t="s">
        <v>1</v>
      </c>
      <c r="G51" s="110" t="s">
        <v>1</v>
      </c>
      <c r="H51" s="110" t="s">
        <v>1</v>
      </c>
      <c r="I51"/>
    </row>
    <row r="52" spans="1:9" ht="12.75" customHeight="1">
      <c r="A52" s="35" t="s">
        <v>27</v>
      </c>
      <c r="B52" s="47">
        <v>6.3</v>
      </c>
      <c r="C52" s="47">
        <v>2.91584864523612</v>
      </c>
      <c r="D52" s="32" t="s">
        <v>1</v>
      </c>
      <c r="E52" s="32" t="s">
        <v>1</v>
      </c>
      <c r="F52" s="32" t="s">
        <v>1</v>
      </c>
      <c r="G52" s="110" t="s">
        <v>1</v>
      </c>
      <c r="H52" s="110" t="s">
        <v>1</v>
      </c>
      <c r="I52"/>
    </row>
    <row r="53" spans="1:9" ht="12.75" customHeight="1">
      <c r="A53" s="35" t="s">
        <v>28</v>
      </c>
      <c r="B53" s="47">
        <v>1.8</v>
      </c>
      <c r="C53" s="47" t="s">
        <v>1</v>
      </c>
      <c r="D53" s="32" t="s">
        <v>1</v>
      </c>
      <c r="E53" s="32" t="s">
        <v>1</v>
      </c>
      <c r="F53" s="32" t="s">
        <v>1</v>
      </c>
      <c r="G53" s="110" t="s">
        <v>1</v>
      </c>
      <c r="H53" s="110" t="s">
        <v>1</v>
      </c>
      <c r="I53"/>
    </row>
    <row r="54" spans="1:9" ht="12.75" customHeight="1">
      <c r="A54" s="35" t="s">
        <v>29</v>
      </c>
      <c r="B54" s="47">
        <v>4.325</v>
      </c>
      <c r="C54" s="47" t="s">
        <v>1</v>
      </c>
      <c r="D54" s="32" t="s">
        <v>1</v>
      </c>
      <c r="E54" s="32" t="s">
        <v>1</v>
      </c>
      <c r="F54" s="32" t="s">
        <v>1</v>
      </c>
      <c r="G54" s="110" t="s">
        <v>1</v>
      </c>
      <c r="H54" s="110" t="s">
        <v>1</v>
      </c>
      <c r="I54"/>
    </row>
    <row r="55" spans="1:9" ht="12.75" customHeight="1">
      <c r="A55" s="35" t="s">
        <v>30</v>
      </c>
      <c r="B55" s="47" t="s">
        <v>1</v>
      </c>
      <c r="C55" s="47">
        <v>3.5</v>
      </c>
      <c r="D55" s="32" t="s">
        <v>1</v>
      </c>
      <c r="E55" s="32" t="s">
        <v>1</v>
      </c>
      <c r="F55" s="32" t="s">
        <v>1</v>
      </c>
      <c r="G55" s="110" t="s">
        <v>1</v>
      </c>
      <c r="H55" s="110" t="s">
        <v>1</v>
      </c>
      <c r="I55"/>
    </row>
    <row r="56" spans="1:9" ht="12.75" customHeight="1">
      <c r="A56" s="35" t="s">
        <v>71</v>
      </c>
      <c r="B56" s="30" t="s">
        <v>1</v>
      </c>
      <c r="C56" s="32" t="s">
        <v>1</v>
      </c>
      <c r="D56" s="32" t="s">
        <v>1</v>
      </c>
      <c r="E56" s="32" t="s">
        <v>1</v>
      </c>
      <c r="F56" s="32" t="s">
        <v>1</v>
      </c>
      <c r="G56" s="110" t="s">
        <v>1</v>
      </c>
      <c r="H56" s="110" t="s">
        <v>1</v>
      </c>
      <c r="I56"/>
    </row>
    <row r="57" spans="1:9" ht="12.75" customHeight="1">
      <c r="A57" s="35" t="s">
        <v>72</v>
      </c>
      <c r="B57" s="32">
        <v>9.708467208138764</v>
      </c>
      <c r="C57" s="32" t="s">
        <v>1</v>
      </c>
      <c r="D57" s="32" t="s">
        <v>1</v>
      </c>
      <c r="E57" s="32" t="s">
        <v>1</v>
      </c>
      <c r="F57" s="32" t="s">
        <v>1</v>
      </c>
      <c r="G57" s="110" t="s">
        <v>1</v>
      </c>
      <c r="H57" s="110" t="s">
        <v>1</v>
      </c>
      <c r="I57"/>
    </row>
    <row r="58" spans="1:9" ht="12.75" customHeight="1">
      <c r="A58" s="35" t="s">
        <v>73</v>
      </c>
      <c r="B58" s="30" t="s">
        <v>1</v>
      </c>
      <c r="C58" s="32" t="s">
        <v>1</v>
      </c>
      <c r="D58" s="32" t="s">
        <v>1</v>
      </c>
      <c r="E58" s="32" t="s">
        <v>1</v>
      </c>
      <c r="F58" s="32" t="s">
        <v>1</v>
      </c>
      <c r="G58" s="110" t="s">
        <v>1</v>
      </c>
      <c r="H58" s="110" t="s">
        <v>1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43" t="s">
        <v>102</v>
      </c>
      <c r="B1" s="1"/>
    </row>
    <row r="2" spans="1:6" s="6" customFormat="1" ht="12.75" customHeight="1">
      <c r="A2" s="5" t="s">
        <v>82</v>
      </c>
      <c r="B2" s="5"/>
      <c r="C2" s="7"/>
      <c r="D2" s="7"/>
      <c r="E2" s="7"/>
      <c r="F2" s="7"/>
    </row>
    <row r="3" spans="1:9" ht="26.25" customHeight="1">
      <c r="A3" s="58"/>
      <c r="B3" s="56" t="s">
        <v>84</v>
      </c>
      <c r="C3" s="56" t="s">
        <v>105</v>
      </c>
      <c r="D3" s="56">
        <v>40179</v>
      </c>
      <c r="E3" s="56">
        <v>40513</v>
      </c>
      <c r="F3" s="56">
        <v>40544</v>
      </c>
      <c r="G3" s="61" t="s">
        <v>2</v>
      </c>
      <c r="H3" s="61" t="s">
        <v>3</v>
      </c>
      <c r="I3" s="2"/>
    </row>
    <row r="4" spans="1:9" ht="12.75" customHeight="1">
      <c r="A4" s="67" t="s">
        <v>78</v>
      </c>
      <c r="B4" s="17">
        <f>B5+B14+B23</f>
        <v>11517.882800000001</v>
      </c>
      <c r="C4" s="17">
        <f>C5+C14+C23</f>
        <v>5180.281599999999</v>
      </c>
      <c r="D4" s="17">
        <f>D5</f>
        <v>507.941</v>
      </c>
      <c r="E4" s="17">
        <f>E5</f>
        <v>474.2903</v>
      </c>
      <c r="F4" s="17">
        <f>F5</f>
        <v>121.9637</v>
      </c>
      <c r="G4" s="84">
        <f>F4-E4</f>
        <v>-352.3266</v>
      </c>
      <c r="H4" s="84">
        <f>+F4-D4</f>
        <v>-385.97729999999996</v>
      </c>
      <c r="I4" s="12"/>
    </row>
    <row r="5" spans="1:9" ht="12.75" customHeight="1">
      <c r="A5" s="74" t="s">
        <v>46</v>
      </c>
      <c r="B5" s="77">
        <v>8613.051300000001</v>
      </c>
      <c r="C5" s="77">
        <v>4597.9178</v>
      </c>
      <c r="D5" s="77">
        <v>507.941</v>
      </c>
      <c r="E5" s="77">
        <v>474.2903</v>
      </c>
      <c r="F5" s="77">
        <v>121.9637</v>
      </c>
      <c r="G5" s="84">
        <f>F5-E5</f>
        <v>-352.3266</v>
      </c>
      <c r="H5" s="84">
        <f>+F5-D5</f>
        <v>-385.97729999999996</v>
      </c>
      <c r="I5" s="12"/>
    </row>
    <row r="6" spans="1:9" ht="12.75" customHeight="1">
      <c r="A6" s="35" t="s">
        <v>26</v>
      </c>
      <c r="B6" s="75">
        <v>308.02290000000005</v>
      </c>
      <c r="C6" s="75">
        <v>236.6399</v>
      </c>
      <c r="D6" s="75" t="s">
        <v>1</v>
      </c>
      <c r="E6" s="70">
        <v>73.7605</v>
      </c>
      <c r="F6" s="75" t="s">
        <v>1</v>
      </c>
      <c r="G6" s="84">
        <f>-E6</f>
        <v>-73.7605</v>
      </c>
      <c r="H6" s="84" t="s">
        <v>1</v>
      </c>
      <c r="I6" s="12"/>
    </row>
    <row r="7" spans="1:9" ht="12.75" customHeight="1">
      <c r="A7" s="35" t="s">
        <v>27</v>
      </c>
      <c r="B7" s="75">
        <v>6411.6551</v>
      </c>
      <c r="C7" s="75">
        <v>3639.4352</v>
      </c>
      <c r="D7" s="75">
        <v>438.9629</v>
      </c>
      <c r="E7" s="70">
        <v>369.5674</v>
      </c>
      <c r="F7" s="75">
        <v>92.7037</v>
      </c>
      <c r="G7" s="84">
        <f>F7-E7</f>
        <v>-276.8637</v>
      </c>
      <c r="H7" s="84">
        <f>+F7-D7</f>
        <v>-346.25919999999996</v>
      </c>
      <c r="I7" s="12"/>
    </row>
    <row r="8" spans="1:9" ht="12.75" customHeight="1">
      <c r="A8" s="35" t="s">
        <v>28</v>
      </c>
      <c r="B8" s="75">
        <v>1338.1281999999999</v>
      </c>
      <c r="C8" s="75">
        <v>721.8427</v>
      </c>
      <c r="D8" s="75">
        <v>68.9781</v>
      </c>
      <c r="E8" s="70">
        <v>30.9624</v>
      </c>
      <c r="F8" s="75">
        <v>29.26</v>
      </c>
      <c r="G8" s="84">
        <f>F8-E8</f>
        <v>-1.7023999999999972</v>
      </c>
      <c r="H8" s="84">
        <f>+F8-D8</f>
        <v>-39.71809999999999</v>
      </c>
      <c r="I8" s="12"/>
    </row>
    <row r="9" spans="1:9" ht="12.75" customHeight="1">
      <c r="A9" s="35" t="s">
        <v>29</v>
      </c>
      <c r="B9" s="75">
        <v>505.2288</v>
      </c>
      <c r="C9" s="75" t="s">
        <v>1</v>
      </c>
      <c r="D9" s="75" t="s">
        <v>1</v>
      </c>
      <c r="E9" s="86" t="s">
        <v>1</v>
      </c>
      <c r="F9" s="75" t="s">
        <v>1</v>
      </c>
      <c r="G9" s="84" t="s">
        <v>1</v>
      </c>
      <c r="H9" s="84" t="s">
        <v>1</v>
      </c>
      <c r="I9" s="12"/>
    </row>
    <row r="10" spans="1:9" ht="12.75" customHeight="1">
      <c r="A10" s="35" t="s">
        <v>30</v>
      </c>
      <c r="B10" s="75" t="s">
        <v>1</v>
      </c>
      <c r="C10" s="75" t="s">
        <v>1</v>
      </c>
      <c r="D10" s="75" t="s">
        <v>1</v>
      </c>
      <c r="E10" s="86" t="s">
        <v>1</v>
      </c>
      <c r="F10" s="75" t="s">
        <v>1</v>
      </c>
      <c r="G10" s="84" t="s">
        <v>1</v>
      </c>
      <c r="H10" s="84" t="s">
        <v>1</v>
      </c>
      <c r="I10" s="12"/>
    </row>
    <row r="11" spans="1:9" ht="12.75" customHeight="1">
      <c r="A11" s="35" t="s">
        <v>71</v>
      </c>
      <c r="B11" s="75">
        <v>50.0163</v>
      </c>
      <c r="C11" s="75" t="s">
        <v>1</v>
      </c>
      <c r="D11" s="75" t="s">
        <v>1</v>
      </c>
      <c r="E11" s="86" t="s">
        <v>1</v>
      </c>
      <c r="F11" s="75" t="s">
        <v>1</v>
      </c>
      <c r="G11" s="84" t="s">
        <v>1</v>
      </c>
      <c r="H11" s="84" t="s">
        <v>1</v>
      </c>
      <c r="I11" s="12"/>
    </row>
    <row r="12" spans="1:9" ht="12.75" customHeight="1">
      <c r="A12" s="35" t="s">
        <v>72</v>
      </c>
      <c r="B12" s="75" t="s">
        <v>1</v>
      </c>
      <c r="C12" s="75" t="s">
        <v>1</v>
      </c>
      <c r="D12" s="75" t="s">
        <v>1</v>
      </c>
      <c r="E12" s="86" t="s">
        <v>1</v>
      </c>
      <c r="F12" s="75" t="s">
        <v>1</v>
      </c>
      <c r="G12" s="84" t="s">
        <v>1</v>
      </c>
      <c r="H12" s="84" t="s">
        <v>1</v>
      </c>
      <c r="I12" s="12"/>
    </row>
    <row r="13" spans="1:9" ht="12.75" customHeight="1">
      <c r="A13" s="35" t="s">
        <v>73</v>
      </c>
      <c r="B13" s="75" t="s">
        <v>1</v>
      </c>
      <c r="C13" s="75" t="s">
        <v>1</v>
      </c>
      <c r="D13" s="75" t="s">
        <v>1</v>
      </c>
      <c r="E13" s="86" t="s">
        <v>1</v>
      </c>
      <c r="F13" s="75" t="s">
        <v>1</v>
      </c>
      <c r="G13" s="84" t="s">
        <v>1</v>
      </c>
      <c r="H13" s="84" t="s">
        <v>1</v>
      </c>
      <c r="I13" s="12"/>
    </row>
    <row r="14" spans="1:9" ht="12.75" customHeight="1">
      <c r="A14" s="74" t="s">
        <v>16</v>
      </c>
      <c r="B14" s="77">
        <v>2193.655</v>
      </c>
      <c r="C14" s="77">
        <v>451.0825</v>
      </c>
      <c r="D14" s="117" t="s">
        <v>1</v>
      </c>
      <c r="E14" s="117" t="s">
        <v>1</v>
      </c>
      <c r="F14" s="117" t="s">
        <v>1</v>
      </c>
      <c r="G14" s="84" t="s">
        <v>1</v>
      </c>
      <c r="H14" s="84" t="s">
        <v>1</v>
      </c>
      <c r="I14" s="12"/>
    </row>
    <row r="15" spans="1:9" ht="12.75" customHeight="1">
      <c r="A15" s="35" t="s">
        <v>26</v>
      </c>
      <c r="B15" s="75">
        <v>179.4</v>
      </c>
      <c r="C15" s="75" t="s">
        <v>1</v>
      </c>
      <c r="D15" s="76" t="s">
        <v>1</v>
      </c>
      <c r="E15" s="76" t="s">
        <v>1</v>
      </c>
      <c r="F15" s="75" t="s">
        <v>1</v>
      </c>
      <c r="G15" s="84" t="s">
        <v>1</v>
      </c>
      <c r="H15" s="84" t="s">
        <v>1</v>
      </c>
      <c r="I15" s="12"/>
    </row>
    <row r="16" spans="1:9" ht="12.75" customHeight="1">
      <c r="A16" s="35" t="s">
        <v>27</v>
      </c>
      <c r="B16" s="75">
        <v>1687.83</v>
      </c>
      <c r="C16" s="75">
        <v>365.8825</v>
      </c>
      <c r="D16" s="76" t="s">
        <v>1</v>
      </c>
      <c r="E16" s="76" t="s">
        <v>1</v>
      </c>
      <c r="F16" s="75" t="s">
        <v>1</v>
      </c>
      <c r="G16" s="84" t="s">
        <v>1</v>
      </c>
      <c r="H16" s="84" t="s">
        <v>1</v>
      </c>
      <c r="I16" s="12"/>
    </row>
    <row r="17" spans="1:9" ht="12.75" customHeight="1">
      <c r="A17" s="35" t="s">
        <v>28</v>
      </c>
      <c r="B17" s="75">
        <v>156.75</v>
      </c>
      <c r="C17" s="75">
        <v>71.4</v>
      </c>
      <c r="D17" s="76" t="s">
        <v>1</v>
      </c>
      <c r="E17" s="76" t="s">
        <v>1</v>
      </c>
      <c r="F17" s="75" t="s">
        <v>1</v>
      </c>
      <c r="G17" s="84" t="s">
        <v>1</v>
      </c>
      <c r="H17" s="84" t="s">
        <v>1</v>
      </c>
      <c r="I17" s="12"/>
    </row>
    <row r="18" spans="1:9" ht="12.75" customHeight="1">
      <c r="A18" s="35" t="s">
        <v>29</v>
      </c>
      <c r="B18" s="75">
        <v>56</v>
      </c>
      <c r="C18" s="75">
        <v>13.8</v>
      </c>
      <c r="D18" s="76" t="s">
        <v>1</v>
      </c>
      <c r="E18" s="76" t="s">
        <v>1</v>
      </c>
      <c r="F18" s="75" t="s">
        <v>1</v>
      </c>
      <c r="G18" s="84" t="s">
        <v>1</v>
      </c>
      <c r="H18" s="84" t="s">
        <v>1</v>
      </c>
      <c r="I18" s="12"/>
    </row>
    <row r="19" spans="1:9" ht="12.75" customHeight="1">
      <c r="A19" s="35" t="s">
        <v>30</v>
      </c>
      <c r="B19" s="75">
        <v>20</v>
      </c>
      <c r="C19" s="75" t="s">
        <v>1</v>
      </c>
      <c r="D19" s="76" t="s">
        <v>1</v>
      </c>
      <c r="E19" s="76" t="s">
        <v>1</v>
      </c>
      <c r="F19" s="75" t="s">
        <v>1</v>
      </c>
      <c r="G19" s="84" t="s">
        <v>1</v>
      </c>
      <c r="H19" s="84" t="s">
        <v>1</v>
      </c>
      <c r="I19" s="12"/>
    </row>
    <row r="20" spans="1:9" ht="12.75" customHeight="1">
      <c r="A20" s="35" t="s">
        <v>71</v>
      </c>
      <c r="B20" s="75">
        <v>10.5</v>
      </c>
      <c r="C20" s="75" t="s">
        <v>1</v>
      </c>
      <c r="D20" s="76" t="s">
        <v>1</v>
      </c>
      <c r="E20" s="76" t="s">
        <v>1</v>
      </c>
      <c r="F20" s="75" t="s">
        <v>1</v>
      </c>
      <c r="G20" s="84" t="s">
        <v>1</v>
      </c>
      <c r="H20" s="84" t="s">
        <v>1</v>
      </c>
      <c r="I20" s="12"/>
    </row>
    <row r="21" spans="1:9" ht="12.75" customHeight="1">
      <c r="A21" s="35" t="s">
        <v>72</v>
      </c>
      <c r="B21" s="75">
        <v>83.175</v>
      </c>
      <c r="C21" s="75" t="s">
        <v>1</v>
      </c>
      <c r="D21" s="76" t="s">
        <v>1</v>
      </c>
      <c r="E21" s="76" t="s">
        <v>1</v>
      </c>
      <c r="F21" s="75" t="s">
        <v>1</v>
      </c>
      <c r="G21" s="84" t="s">
        <v>1</v>
      </c>
      <c r="H21" s="84" t="s">
        <v>1</v>
      </c>
      <c r="I21" s="12"/>
    </row>
    <row r="22" spans="1:9" ht="12.75" customHeight="1">
      <c r="A22" s="35" t="s">
        <v>73</v>
      </c>
      <c r="B22" s="75" t="s">
        <v>1</v>
      </c>
      <c r="C22" s="75" t="s">
        <v>1</v>
      </c>
      <c r="D22" s="76" t="s">
        <v>1</v>
      </c>
      <c r="E22" s="76" t="s">
        <v>1</v>
      </c>
      <c r="F22" s="75" t="s">
        <v>1</v>
      </c>
      <c r="G22" s="84" t="s">
        <v>1</v>
      </c>
      <c r="H22" s="84" t="s">
        <v>1</v>
      </c>
      <c r="I22" s="12"/>
    </row>
    <row r="23" spans="1:9" ht="12.75" customHeight="1">
      <c r="A23" s="74" t="s">
        <v>17</v>
      </c>
      <c r="B23" s="77">
        <v>711.1765</v>
      </c>
      <c r="C23" s="84">
        <v>131.2813</v>
      </c>
      <c r="D23" s="117" t="s">
        <v>1</v>
      </c>
      <c r="E23" s="117" t="s">
        <v>1</v>
      </c>
      <c r="F23" s="117" t="s">
        <v>1</v>
      </c>
      <c r="G23" s="84" t="s">
        <v>1</v>
      </c>
      <c r="H23" s="84" t="s">
        <v>1</v>
      </c>
      <c r="I23" s="12"/>
    </row>
    <row r="24" spans="1:9" ht="12.75" customHeight="1">
      <c r="A24" s="35" t="s">
        <v>26</v>
      </c>
      <c r="B24" s="75">
        <v>61.081</v>
      </c>
      <c r="C24" s="75" t="s">
        <v>1</v>
      </c>
      <c r="D24" s="76" t="s">
        <v>1</v>
      </c>
      <c r="E24" s="76" t="s">
        <v>1</v>
      </c>
      <c r="F24" s="75" t="s">
        <v>1</v>
      </c>
      <c r="G24" s="84" t="s">
        <v>1</v>
      </c>
      <c r="H24" s="84" t="s">
        <v>1</v>
      </c>
      <c r="I24" s="2"/>
    </row>
    <row r="25" spans="1:9" ht="12.75" customHeight="1">
      <c r="A25" s="35" t="s">
        <v>27</v>
      </c>
      <c r="B25" s="75">
        <v>75</v>
      </c>
      <c r="C25" s="75">
        <v>115.7873</v>
      </c>
      <c r="D25" s="76" t="s">
        <v>1</v>
      </c>
      <c r="E25" s="76" t="s">
        <v>1</v>
      </c>
      <c r="F25" s="75" t="s">
        <v>1</v>
      </c>
      <c r="G25" s="84" t="s">
        <v>1</v>
      </c>
      <c r="H25" s="84" t="s">
        <v>1</v>
      </c>
      <c r="I25" s="2"/>
    </row>
    <row r="26" spans="1:9" ht="12.75" customHeight="1">
      <c r="A26" s="35" t="s">
        <v>28</v>
      </c>
      <c r="B26" s="75">
        <v>43.5829</v>
      </c>
      <c r="C26" s="75" t="s">
        <v>1</v>
      </c>
      <c r="D26" s="76" t="s">
        <v>1</v>
      </c>
      <c r="E26" s="76" t="s">
        <v>1</v>
      </c>
      <c r="F26" s="75" t="s">
        <v>1</v>
      </c>
      <c r="G26" s="152" t="s">
        <v>1</v>
      </c>
      <c r="H26" s="84" t="s">
        <v>1</v>
      </c>
      <c r="I26" s="2"/>
    </row>
    <row r="27" spans="1:9" ht="12.75" customHeight="1">
      <c r="A27" s="35" t="s">
        <v>29</v>
      </c>
      <c r="B27" s="75">
        <v>291.9773</v>
      </c>
      <c r="C27" s="75" t="s">
        <v>1</v>
      </c>
      <c r="D27" s="76" t="s">
        <v>1</v>
      </c>
      <c r="E27" s="76" t="s">
        <v>1</v>
      </c>
      <c r="F27" s="75" t="s">
        <v>1</v>
      </c>
      <c r="G27" s="152" t="s">
        <v>1</v>
      </c>
      <c r="H27" s="84" t="s">
        <v>1</v>
      </c>
      <c r="I27" s="2"/>
    </row>
    <row r="28" spans="1:9" ht="12.75" customHeight="1">
      <c r="A28" s="35" t="s">
        <v>30</v>
      </c>
      <c r="B28" s="76" t="s">
        <v>1</v>
      </c>
      <c r="C28" s="75">
        <v>15.494</v>
      </c>
      <c r="D28" s="76" t="s">
        <v>1</v>
      </c>
      <c r="E28" s="76" t="s">
        <v>1</v>
      </c>
      <c r="F28" s="75" t="s">
        <v>1</v>
      </c>
      <c r="G28" s="84" t="s">
        <v>1</v>
      </c>
      <c r="H28" s="84" t="s">
        <v>1</v>
      </c>
      <c r="I28" s="2"/>
    </row>
    <row r="29" spans="1:9" ht="12.75" customHeight="1">
      <c r="A29" s="35" t="s">
        <v>71</v>
      </c>
      <c r="B29" s="76" t="s">
        <v>1</v>
      </c>
      <c r="C29" s="75" t="s">
        <v>1</v>
      </c>
      <c r="D29" s="76" t="s">
        <v>1</v>
      </c>
      <c r="E29" s="76" t="s">
        <v>1</v>
      </c>
      <c r="F29" s="75" t="s">
        <v>1</v>
      </c>
      <c r="G29" s="152" t="s">
        <v>1</v>
      </c>
      <c r="H29" s="84" t="s">
        <v>1</v>
      </c>
      <c r="I29" s="2"/>
    </row>
    <row r="30" spans="1:9" ht="12.75" customHeight="1">
      <c r="A30" s="35" t="s">
        <v>72</v>
      </c>
      <c r="B30" s="75">
        <v>239.53529999999998</v>
      </c>
      <c r="C30" s="75" t="s">
        <v>1</v>
      </c>
      <c r="D30" s="76" t="s">
        <v>1</v>
      </c>
      <c r="E30" s="76" t="s">
        <v>1</v>
      </c>
      <c r="F30" s="75" t="s">
        <v>1</v>
      </c>
      <c r="G30" s="152" t="s">
        <v>1</v>
      </c>
      <c r="H30" s="84" t="s">
        <v>1</v>
      </c>
      <c r="I30" s="2"/>
    </row>
    <row r="31" spans="1:9" ht="12.75" customHeight="1">
      <c r="A31" s="35" t="s">
        <v>73</v>
      </c>
      <c r="B31" s="76" t="s">
        <v>1</v>
      </c>
      <c r="C31" s="75" t="s">
        <v>1</v>
      </c>
      <c r="D31" s="76" t="s">
        <v>1</v>
      </c>
      <c r="E31" s="76" t="s">
        <v>1</v>
      </c>
      <c r="F31" s="75" t="s">
        <v>1</v>
      </c>
      <c r="G31" s="152" t="s">
        <v>1</v>
      </c>
      <c r="H31" s="84" t="s">
        <v>1</v>
      </c>
      <c r="I31" s="2"/>
    </row>
    <row r="32" ht="15" customHeight="1"/>
    <row r="33" spans="1:9" ht="15" customHeight="1">
      <c r="A33" s="43" t="s">
        <v>79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2"/>
      <c r="B35" s="59" t="s">
        <v>84</v>
      </c>
      <c r="C35" s="56" t="s">
        <v>105</v>
      </c>
      <c r="D35" s="56">
        <v>40179</v>
      </c>
      <c r="E35" s="56">
        <v>40544</v>
      </c>
      <c r="F35" s="61" t="s">
        <v>2</v>
      </c>
      <c r="G35" s="61" t="s">
        <v>47</v>
      </c>
      <c r="I35" s="2"/>
    </row>
    <row r="36" spans="1:11" ht="12.75" customHeight="1">
      <c r="A36" s="44" t="s">
        <v>107</v>
      </c>
      <c r="B36" s="17">
        <v>39604.433</v>
      </c>
      <c r="C36" s="17">
        <v>34065.042</v>
      </c>
      <c r="D36" s="17">
        <v>42733.411</v>
      </c>
      <c r="E36" s="17">
        <v>33880.825</v>
      </c>
      <c r="F36" s="16">
        <f>C36/E36-1</f>
        <v>0.005437205262859068</v>
      </c>
      <c r="G36" s="16">
        <f>C36/E36-1</f>
        <v>0.005437205262859068</v>
      </c>
      <c r="H36" s="71"/>
      <c r="I36" s="17"/>
      <c r="J36" s="90"/>
      <c r="K36" s="90"/>
    </row>
    <row r="37" spans="1:11" ht="12.75" customHeight="1">
      <c r="A37" s="65" t="s">
        <v>58</v>
      </c>
      <c r="B37" s="34">
        <v>15452.031</v>
      </c>
      <c r="C37" s="34">
        <v>16331.38</v>
      </c>
      <c r="D37" s="34">
        <v>14628.512</v>
      </c>
      <c r="E37" s="34">
        <v>15365.495</v>
      </c>
      <c r="F37" s="16">
        <f aca="true" t="shared" si="0" ref="F37:F50">C37/E37-1</f>
        <v>0.06286064978707162</v>
      </c>
      <c r="G37" s="16">
        <f aca="true" t="shared" si="1" ref="G37:G50">C37/E37-1</f>
        <v>0.06286064978707162</v>
      </c>
      <c r="H37" s="71"/>
      <c r="I37" s="17"/>
      <c r="J37" s="90"/>
      <c r="K37" s="90"/>
    </row>
    <row r="38" spans="1:11" ht="12.75" customHeight="1">
      <c r="A38" s="65" t="s">
        <v>59</v>
      </c>
      <c r="B38" s="34">
        <v>8840.806</v>
      </c>
      <c r="C38" s="34">
        <v>11233.951</v>
      </c>
      <c r="D38" s="34">
        <v>9075.14</v>
      </c>
      <c r="E38" s="34">
        <v>11532.438</v>
      </c>
      <c r="F38" s="16">
        <f t="shared" si="0"/>
        <v>-0.025882384973585082</v>
      </c>
      <c r="G38" s="16">
        <f t="shared" si="1"/>
        <v>-0.025882384973585082</v>
      </c>
      <c r="H38" s="71"/>
      <c r="I38" s="17"/>
      <c r="J38" s="90"/>
      <c r="K38" s="90"/>
    </row>
    <row r="39" spans="1:11" ht="12.75" customHeight="1">
      <c r="A39" s="65" t="s">
        <v>60</v>
      </c>
      <c r="B39" s="34">
        <v>5053.273</v>
      </c>
      <c r="C39" s="34">
        <v>4695.701</v>
      </c>
      <c r="D39" s="34">
        <v>7332.137</v>
      </c>
      <c r="E39" s="34">
        <v>4870.387</v>
      </c>
      <c r="F39" s="16">
        <f t="shared" si="0"/>
        <v>-0.0358669649865605</v>
      </c>
      <c r="G39" s="16">
        <f t="shared" si="1"/>
        <v>-0.0358669649865605</v>
      </c>
      <c r="H39" s="71"/>
      <c r="I39" s="17"/>
      <c r="J39" s="90"/>
      <c r="K39" s="90"/>
    </row>
    <row r="40" spans="1:11" ht="12.75" customHeight="1">
      <c r="A40" s="65" t="s">
        <v>61</v>
      </c>
      <c r="B40" s="34">
        <v>10258.323</v>
      </c>
      <c r="C40" s="34">
        <v>1804.01</v>
      </c>
      <c r="D40" s="34">
        <v>11697.622</v>
      </c>
      <c r="E40" s="34">
        <v>2112.505</v>
      </c>
      <c r="F40" s="16">
        <f t="shared" si="0"/>
        <v>-0.1460327904549339</v>
      </c>
      <c r="G40" s="16">
        <f t="shared" si="1"/>
        <v>-0.1460327904549339</v>
      </c>
      <c r="H40" s="71"/>
      <c r="I40" s="17"/>
      <c r="J40" s="90"/>
      <c r="K40" s="90"/>
    </row>
    <row r="41" spans="1:11" ht="12.75" customHeight="1">
      <c r="A41" s="66" t="s">
        <v>65</v>
      </c>
      <c r="B41" s="46">
        <v>14831.814</v>
      </c>
      <c r="C41" s="17">
        <v>16330.158</v>
      </c>
      <c r="D41" s="17">
        <v>16544.758</v>
      </c>
      <c r="E41" s="17">
        <v>15923.591</v>
      </c>
      <c r="F41" s="16">
        <f t="shared" si="0"/>
        <v>0.025532368923567583</v>
      </c>
      <c r="G41" s="16">
        <f t="shared" si="1"/>
        <v>0.025532368923567583</v>
      </c>
      <c r="I41" s="17"/>
      <c r="J41" s="90"/>
      <c r="K41" s="90"/>
    </row>
    <row r="42" spans="1:11" ht="12.75" customHeight="1">
      <c r="A42" s="65" t="s">
        <v>58</v>
      </c>
      <c r="B42" s="34">
        <v>5976.705</v>
      </c>
      <c r="C42" s="34">
        <v>7325.222</v>
      </c>
      <c r="D42" s="34">
        <v>5581.233</v>
      </c>
      <c r="E42" s="34">
        <v>6697.811</v>
      </c>
      <c r="F42" s="16">
        <f t="shared" si="0"/>
        <v>0.09367403768186344</v>
      </c>
      <c r="G42" s="16">
        <f t="shared" si="1"/>
        <v>0.09367403768186344</v>
      </c>
      <c r="H42" s="71"/>
      <c r="I42" s="17"/>
      <c r="J42" s="90"/>
      <c r="K42" s="90"/>
    </row>
    <row r="43" spans="1:11" ht="12.75" customHeight="1">
      <c r="A43" s="65" t="s">
        <v>59</v>
      </c>
      <c r="B43" s="34">
        <v>4060.273</v>
      </c>
      <c r="C43" s="34">
        <v>4848.221</v>
      </c>
      <c r="D43" s="34">
        <v>4139.664</v>
      </c>
      <c r="E43" s="34">
        <v>4903.905</v>
      </c>
      <c r="F43" s="16">
        <f t="shared" si="0"/>
        <v>-0.01135503236706259</v>
      </c>
      <c r="G43" s="16">
        <f t="shared" si="1"/>
        <v>-0.01135503236706259</v>
      </c>
      <c r="H43" s="71"/>
      <c r="I43" s="17"/>
      <c r="J43" s="90"/>
      <c r="K43" s="90"/>
    </row>
    <row r="44" spans="1:11" ht="12.75" customHeight="1">
      <c r="A44" s="65" t="s">
        <v>60</v>
      </c>
      <c r="B44" s="34">
        <v>4084.25</v>
      </c>
      <c r="C44" s="34">
        <v>3943.059</v>
      </c>
      <c r="D44" s="34">
        <v>6044.014</v>
      </c>
      <c r="E44" s="34">
        <v>4027.407</v>
      </c>
      <c r="F44" s="16">
        <f t="shared" si="0"/>
        <v>-0.020943500371330748</v>
      </c>
      <c r="G44" s="16">
        <f t="shared" si="1"/>
        <v>-0.020943500371330748</v>
      </c>
      <c r="H44" s="71"/>
      <c r="I44" s="17"/>
      <c r="J44" s="90"/>
      <c r="K44" s="90"/>
    </row>
    <row r="45" spans="1:11" ht="12.75" customHeight="1">
      <c r="A45" s="65" t="s">
        <v>61</v>
      </c>
      <c r="B45" s="34">
        <v>710.586</v>
      </c>
      <c r="C45" s="34">
        <v>213.656</v>
      </c>
      <c r="D45" s="34">
        <v>779.847</v>
      </c>
      <c r="E45" s="34">
        <v>294.468</v>
      </c>
      <c r="F45" s="16">
        <f t="shared" si="0"/>
        <v>-0.27443389434505616</v>
      </c>
      <c r="G45" s="16">
        <f t="shared" si="1"/>
        <v>-0.27443389434505616</v>
      </c>
      <c r="H45" s="71"/>
      <c r="I45" s="17"/>
      <c r="J45" s="90"/>
      <c r="K45" s="90"/>
    </row>
    <row r="46" spans="1:11" ht="12.75" customHeight="1">
      <c r="A46" s="66" t="s">
        <v>66</v>
      </c>
      <c r="B46" s="46">
        <f>+B36-B41</f>
        <v>24772.619</v>
      </c>
      <c r="C46" s="46">
        <f>C36-C41</f>
        <v>17734.884000000002</v>
      </c>
      <c r="D46" s="46">
        <f>D36-D41</f>
        <v>26188.653</v>
      </c>
      <c r="E46" s="46">
        <f>E36-E41</f>
        <v>17957.233999999997</v>
      </c>
      <c r="F46" s="16">
        <f t="shared" si="0"/>
        <v>-0.012382196500863918</v>
      </c>
      <c r="G46" s="16">
        <f t="shared" si="1"/>
        <v>-0.012382196500863918</v>
      </c>
      <c r="H46" s="46"/>
      <c r="I46" s="17"/>
      <c r="J46" s="90"/>
      <c r="K46" s="90"/>
    </row>
    <row r="47" spans="1:11" ht="12.75" customHeight="1">
      <c r="A47" s="65" t="s">
        <v>58</v>
      </c>
      <c r="B47" s="34">
        <f>+B37-B42</f>
        <v>9475.326000000001</v>
      </c>
      <c r="C47" s="34">
        <f>C37-C42</f>
        <v>9006.158</v>
      </c>
      <c r="D47" s="34">
        <f>D37-D42</f>
        <v>9047.279</v>
      </c>
      <c r="E47" s="34">
        <f>E37-E42</f>
        <v>8667.684000000001</v>
      </c>
      <c r="F47" s="16">
        <f t="shared" si="0"/>
        <v>0.039050108425733754</v>
      </c>
      <c r="G47" s="16">
        <f t="shared" si="1"/>
        <v>0.039050108425733754</v>
      </c>
      <c r="H47" s="34"/>
      <c r="I47" s="17"/>
      <c r="J47" s="90"/>
      <c r="K47" s="90"/>
    </row>
    <row r="48" spans="1:11" ht="12.75" customHeight="1">
      <c r="A48" s="65" t="s">
        <v>59</v>
      </c>
      <c r="B48" s="34">
        <f>+B38-B43</f>
        <v>4780.533</v>
      </c>
      <c r="C48" s="34">
        <f>C38-C43</f>
        <v>6385.73</v>
      </c>
      <c r="D48" s="34">
        <f>D38-D43</f>
        <v>4935.476</v>
      </c>
      <c r="E48" s="34">
        <f>E38-E43</f>
        <v>6628.533</v>
      </c>
      <c r="F48" s="16">
        <f t="shared" si="0"/>
        <v>-0.036629975290158545</v>
      </c>
      <c r="G48" s="16">
        <f t="shared" si="1"/>
        <v>-0.036629975290158545</v>
      </c>
      <c r="H48" s="34"/>
      <c r="I48" s="17"/>
      <c r="J48" s="90"/>
      <c r="K48" s="90"/>
    </row>
    <row r="49" spans="1:11" ht="12.75" customHeight="1">
      <c r="A49" s="65" t="s">
        <v>60</v>
      </c>
      <c r="B49" s="34">
        <f>+B39-B44</f>
        <v>969.0230000000001</v>
      </c>
      <c r="C49" s="34">
        <f>C39-C44</f>
        <v>752.6419999999998</v>
      </c>
      <c r="D49" s="34">
        <f>D39-D44</f>
        <v>1288.1229999999996</v>
      </c>
      <c r="E49" s="34">
        <f>E39-E44</f>
        <v>842.9799999999996</v>
      </c>
      <c r="F49" s="16">
        <f t="shared" si="0"/>
        <v>-0.10716505729673276</v>
      </c>
      <c r="G49" s="16">
        <f t="shared" si="1"/>
        <v>-0.10716505729673276</v>
      </c>
      <c r="H49" s="34"/>
      <c r="I49" s="17"/>
      <c r="J49" s="90"/>
      <c r="K49" s="90"/>
    </row>
    <row r="50" spans="1:11" ht="12.75" customHeight="1">
      <c r="A50" s="65" t="s">
        <v>61</v>
      </c>
      <c r="B50" s="34">
        <f>+B40-B45</f>
        <v>9547.737000000001</v>
      </c>
      <c r="C50" s="34">
        <f>C40-C45</f>
        <v>1590.354</v>
      </c>
      <c r="D50" s="34">
        <f>D40-D45</f>
        <v>10917.775</v>
      </c>
      <c r="E50" s="34">
        <f>E40-E45</f>
        <v>1818.037</v>
      </c>
      <c r="F50" s="16">
        <f t="shared" si="0"/>
        <v>-0.1252356250175326</v>
      </c>
      <c r="G50" s="16">
        <f t="shared" si="1"/>
        <v>-0.1252356250175326</v>
      </c>
      <c r="H50" s="34"/>
      <c r="I50" s="17"/>
      <c r="J50" s="90"/>
      <c r="K50" s="90"/>
    </row>
    <row r="51" spans="1:13" ht="12.75" customHeight="1">
      <c r="A51" s="65"/>
      <c r="B51" s="34"/>
      <c r="C51" s="34"/>
      <c r="D51" s="34"/>
      <c r="E51" s="34"/>
      <c r="F51" s="34"/>
      <c r="G51" s="34"/>
      <c r="H51" s="15"/>
      <c r="I51" s="15"/>
      <c r="J51" s="34"/>
      <c r="K51" s="17"/>
      <c r="L51" s="90"/>
      <c r="M51" s="90"/>
    </row>
    <row r="52" spans="1:12" ht="12.75" customHeight="1">
      <c r="A52" s="96"/>
      <c r="B52" s="93"/>
      <c r="C52" s="93"/>
      <c r="D52" s="93"/>
      <c r="E52" s="93"/>
      <c r="F52" s="93"/>
      <c r="G52" s="93"/>
      <c r="H52" s="96"/>
      <c r="I52" s="2"/>
      <c r="J52" s="92"/>
      <c r="L52" s="90"/>
    </row>
    <row r="53" spans="1:12" ht="12.75" customHeight="1">
      <c r="A53" s="96"/>
      <c r="B53" s="93"/>
      <c r="C53" s="93"/>
      <c r="D53" s="93"/>
      <c r="E53" s="93"/>
      <c r="F53" s="93"/>
      <c r="G53" s="93"/>
      <c r="H53" s="96"/>
      <c r="I53" s="2"/>
      <c r="J53" s="92"/>
      <c r="L53" s="90"/>
    </row>
    <row r="54" spans="1:9" ht="15.75" customHeight="1">
      <c r="A54" s="43" t="s">
        <v>80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F55" s="13"/>
      <c r="I55" s="2"/>
    </row>
    <row r="56" spans="1:16" s="4" customFormat="1" ht="30" customHeight="1">
      <c r="A56" s="62"/>
      <c r="B56" s="59" t="s">
        <v>84</v>
      </c>
      <c r="C56" s="56" t="s">
        <v>105</v>
      </c>
      <c r="D56" s="56">
        <v>40179</v>
      </c>
      <c r="E56" s="56">
        <v>40544</v>
      </c>
      <c r="F56" s="61" t="s">
        <v>2</v>
      </c>
      <c r="G56" s="61" t="s">
        <v>47</v>
      </c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2.75" customHeight="1">
      <c r="A57" s="44" t="s">
        <v>19</v>
      </c>
      <c r="B57" s="17">
        <v>25214.25</v>
      </c>
      <c r="C57" s="17">
        <v>26381.954</v>
      </c>
      <c r="D57" s="17">
        <v>24907.169</v>
      </c>
      <c r="E57" s="17">
        <v>26267.58</v>
      </c>
      <c r="F57" s="16">
        <f>C57/E57-1</f>
        <v>0.0043541886995299706</v>
      </c>
      <c r="G57" s="16">
        <f>C57/E57-1</f>
        <v>0.0043541886995299706</v>
      </c>
      <c r="H57" s="9"/>
      <c r="I57" s="109"/>
      <c r="J57" s="91"/>
      <c r="K57" s="91"/>
      <c r="L57" s="9"/>
      <c r="M57" s="9"/>
      <c r="N57" s="9"/>
      <c r="O57" s="9"/>
      <c r="P57" s="9"/>
    </row>
    <row r="58" spans="1:16" ht="12.75" customHeight="1">
      <c r="A58" s="65" t="s">
        <v>62</v>
      </c>
      <c r="B58" s="34">
        <v>16221.885</v>
      </c>
      <c r="C58" s="34">
        <v>16696.243</v>
      </c>
      <c r="D58" s="34">
        <v>16099.67</v>
      </c>
      <c r="E58" s="34">
        <v>16497.903</v>
      </c>
      <c r="F58" s="16">
        <f aca="true" t="shared" si="2" ref="F58:F68">C58/E58-1</f>
        <v>0.012022133964540771</v>
      </c>
      <c r="G58" s="16">
        <f aca="true" t="shared" si="3" ref="G58:G68">C58/E58-1</f>
        <v>0.012022133964540771</v>
      </c>
      <c r="H58" s="9"/>
      <c r="I58" s="109"/>
      <c r="J58" s="91"/>
      <c r="K58" s="91"/>
      <c r="L58" s="9"/>
      <c r="M58" s="9"/>
      <c r="N58" s="9"/>
      <c r="O58" s="9"/>
      <c r="P58" s="9"/>
    </row>
    <row r="59" spans="1:16" ht="12.75" customHeight="1">
      <c r="A59" s="65" t="s">
        <v>63</v>
      </c>
      <c r="B59" s="34">
        <v>8558.291</v>
      </c>
      <c r="C59" s="34">
        <v>9268.708</v>
      </c>
      <c r="D59" s="34">
        <v>8377.225</v>
      </c>
      <c r="E59" s="34">
        <v>9347.191</v>
      </c>
      <c r="F59" s="16">
        <f t="shared" si="2"/>
        <v>-0.008396426263248546</v>
      </c>
      <c r="G59" s="16">
        <f t="shared" si="3"/>
        <v>-0.008396426263248546</v>
      </c>
      <c r="H59" s="9"/>
      <c r="I59" s="109"/>
      <c r="J59" s="91"/>
      <c r="K59" s="91"/>
      <c r="L59" s="9"/>
      <c r="M59" s="9"/>
      <c r="N59" s="9"/>
      <c r="O59" s="9"/>
      <c r="P59" s="9"/>
    </row>
    <row r="60" spans="1:16" ht="12.75" customHeight="1">
      <c r="A60" s="65" t="s">
        <v>64</v>
      </c>
      <c r="B60" s="34">
        <v>434.074</v>
      </c>
      <c r="C60" s="34">
        <v>417.003</v>
      </c>
      <c r="D60" s="34">
        <v>430.276</v>
      </c>
      <c r="E60" s="34">
        <v>422.484</v>
      </c>
      <c r="F60" s="16">
        <f t="shared" si="2"/>
        <v>-0.012973272360610077</v>
      </c>
      <c r="G60" s="16">
        <f t="shared" si="3"/>
        <v>-0.012973272360610077</v>
      </c>
      <c r="H60" s="9"/>
      <c r="I60" s="109"/>
      <c r="J60" s="91"/>
      <c r="K60" s="91"/>
      <c r="L60" s="9"/>
      <c r="M60" s="9"/>
      <c r="N60" s="9"/>
      <c r="O60" s="9"/>
      <c r="P60" s="9"/>
    </row>
    <row r="61" spans="1:16" ht="12.75" customHeight="1">
      <c r="A61" s="66" t="s">
        <v>65</v>
      </c>
      <c r="B61" s="17">
        <v>9544.814</v>
      </c>
      <c r="C61" s="17">
        <v>11665.144</v>
      </c>
      <c r="D61" s="17">
        <v>9557.976</v>
      </c>
      <c r="E61" s="17">
        <v>11534.586</v>
      </c>
      <c r="F61" s="16">
        <f t="shared" si="2"/>
        <v>0.011318828434761397</v>
      </c>
      <c r="G61" s="16">
        <f t="shared" si="3"/>
        <v>0.011318828434761397</v>
      </c>
      <c r="H61" s="9"/>
      <c r="I61" s="109"/>
      <c r="J61" s="91"/>
      <c r="K61" s="91"/>
      <c r="L61" s="9"/>
      <c r="M61" s="9"/>
      <c r="N61" s="9"/>
      <c r="O61" s="9"/>
      <c r="P61" s="9"/>
    </row>
    <row r="62" spans="1:16" ht="12.75" customHeight="1">
      <c r="A62" s="65" t="s">
        <v>62</v>
      </c>
      <c r="B62" s="34">
        <v>6153.597</v>
      </c>
      <c r="C62" s="34">
        <v>7203.891</v>
      </c>
      <c r="D62" s="34">
        <v>6188.703</v>
      </c>
      <c r="E62" s="34">
        <v>7005.568</v>
      </c>
      <c r="F62" s="16">
        <f t="shared" si="2"/>
        <v>0.028309339085710095</v>
      </c>
      <c r="G62" s="16">
        <f t="shared" si="3"/>
        <v>0.028309339085710095</v>
      </c>
      <c r="H62" s="9"/>
      <c r="I62" s="109"/>
      <c r="J62" s="91"/>
      <c r="K62" s="91"/>
      <c r="L62" s="9"/>
      <c r="M62" s="9"/>
      <c r="N62" s="9"/>
      <c r="O62" s="9"/>
      <c r="P62" s="9"/>
    </row>
    <row r="63" spans="1:16" ht="12.75" customHeight="1">
      <c r="A63" s="65" t="s">
        <v>63</v>
      </c>
      <c r="B63" s="34">
        <v>3389.135</v>
      </c>
      <c r="C63" s="34">
        <v>4458.025</v>
      </c>
      <c r="D63" s="34">
        <v>3366.772</v>
      </c>
      <c r="E63" s="34">
        <v>4526.562</v>
      </c>
      <c r="F63" s="16">
        <f t="shared" si="2"/>
        <v>-0.015141071744957935</v>
      </c>
      <c r="G63" s="16">
        <f t="shared" si="3"/>
        <v>-0.015141071744957935</v>
      </c>
      <c r="H63" s="9"/>
      <c r="I63" s="109"/>
      <c r="J63" s="91"/>
      <c r="K63" s="91"/>
      <c r="L63" s="9"/>
      <c r="M63" s="9"/>
      <c r="N63" s="9"/>
      <c r="O63" s="9"/>
      <c r="P63" s="9"/>
    </row>
    <row r="64" spans="1:16" ht="12.75" customHeight="1">
      <c r="A64" s="65" t="s">
        <v>64</v>
      </c>
      <c r="B64" s="34">
        <v>2.086</v>
      </c>
      <c r="C64" s="34">
        <v>3.23</v>
      </c>
      <c r="D64" s="34">
        <v>2.503</v>
      </c>
      <c r="E64" s="34">
        <v>2.457</v>
      </c>
      <c r="F64" s="16">
        <f t="shared" si="2"/>
        <v>0.31461131461131475</v>
      </c>
      <c r="G64" s="16">
        <f t="shared" si="3"/>
        <v>0.31461131461131475</v>
      </c>
      <c r="H64" s="9"/>
      <c r="I64" s="109"/>
      <c r="J64" s="91"/>
      <c r="K64" s="91"/>
      <c r="L64" s="9"/>
      <c r="M64" s="9"/>
      <c r="N64" s="9"/>
      <c r="O64" s="9"/>
      <c r="P64" s="9"/>
    </row>
    <row r="65" spans="1:16" ht="12.75" customHeight="1">
      <c r="A65" s="66" t="s">
        <v>66</v>
      </c>
      <c r="B65" s="17">
        <f>+B57-B61</f>
        <v>15669.436</v>
      </c>
      <c r="C65" s="17">
        <f>C57-C61</f>
        <v>14716.810000000001</v>
      </c>
      <c r="D65" s="17">
        <f>D57-D61</f>
        <v>15349.193000000001</v>
      </c>
      <c r="E65" s="17">
        <f>E57-E61</f>
        <v>14732.994000000002</v>
      </c>
      <c r="F65" s="16">
        <f t="shared" si="2"/>
        <v>-0.0010984868384525948</v>
      </c>
      <c r="G65" s="16">
        <f t="shared" si="3"/>
        <v>-0.0010984868384525948</v>
      </c>
      <c r="H65" s="9"/>
      <c r="I65" s="109"/>
      <c r="J65" s="91"/>
      <c r="K65" s="91"/>
      <c r="L65" s="9"/>
      <c r="M65" s="9"/>
      <c r="N65" s="9"/>
      <c r="O65" s="9"/>
      <c r="P65" s="9"/>
    </row>
    <row r="66" spans="1:16" ht="12.75" customHeight="1">
      <c r="A66" s="65" t="s">
        <v>62</v>
      </c>
      <c r="B66" s="34">
        <f>+B58-B62</f>
        <v>10068.288</v>
      </c>
      <c r="C66" s="34">
        <f>C58-C62</f>
        <v>9492.351999999999</v>
      </c>
      <c r="D66" s="34">
        <f>D58-D62</f>
        <v>9910.967</v>
      </c>
      <c r="E66" s="34">
        <f>E58-E62</f>
        <v>9492.335</v>
      </c>
      <c r="F66" s="16">
        <f t="shared" si="2"/>
        <v>1.7909186726949855E-06</v>
      </c>
      <c r="G66" s="16">
        <f t="shared" si="3"/>
        <v>1.7909186726949855E-06</v>
      </c>
      <c r="H66" s="9"/>
      <c r="I66" s="109"/>
      <c r="J66" s="91"/>
      <c r="K66" s="91"/>
      <c r="L66" s="9"/>
      <c r="M66" s="9"/>
      <c r="N66" s="9"/>
      <c r="O66" s="9"/>
      <c r="P66" s="9"/>
    </row>
    <row r="67" spans="1:16" ht="12.75" customHeight="1">
      <c r="A67" s="65" t="s">
        <v>63</v>
      </c>
      <c r="B67" s="34">
        <f>+B59-B63</f>
        <v>5169.155999999999</v>
      </c>
      <c r="C67" s="34">
        <f>C59-C63</f>
        <v>4810.683000000001</v>
      </c>
      <c r="D67" s="34">
        <f>D59-D63</f>
        <v>5010.453</v>
      </c>
      <c r="E67" s="34">
        <f>E59-E63</f>
        <v>4820.629000000001</v>
      </c>
      <c r="F67" s="16">
        <f t="shared" si="2"/>
        <v>-0.002063216231740661</v>
      </c>
      <c r="G67" s="16">
        <f t="shared" si="3"/>
        <v>-0.002063216231740661</v>
      </c>
      <c r="H67" s="9"/>
      <c r="I67" s="109"/>
      <c r="J67" s="91"/>
      <c r="K67" s="91"/>
      <c r="L67" s="9"/>
      <c r="M67" s="9"/>
      <c r="N67" s="9"/>
      <c r="O67" s="9"/>
      <c r="P67" s="9"/>
    </row>
    <row r="68" spans="1:16" ht="12.75" customHeight="1">
      <c r="A68" s="65" t="s">
        <v>64</v>
      </c>
      <c r="B68" s="34">
        <f>+B60-B64</f>
        <v>431.988</v>
      </c>
      <c r="C68" s="34">
        <f>C60-C64</f>
        <v>413.77299999999997</v>
      </c>
      <c r="D68" s="34">
        <f>D60-D64</f>
        <v>427.773</v>
      </c>
      <c r="E68" s="34">
        <f>E60-E64</f>
        <v>420.027</v>
      </c>
      <c r="F68" s="16">
        <f t="shared" si="2"/>
        <v>-0.01488951900711144</v>
      </c>
      <c r="G68" s="16">
        <f t="shared" si="3"/>
        <v>-0.01488951900711144</v>
      </c>
      <c r="H68" s="9"/>
      <c r="I68" s="109"/>
      <c r="J68" s="91"/>
      <c r="K68" s="91"/>
      <c r="L68" s="9"/>
      <c r="M68" s="9"/>
      <c r="N68" s="9"/>
      <c r="O68" s="9"/>
      <c r="P68" s="9"/>
    </row>
    <row r="69" spans="2:19" ht="12" customHeight="1">
      <c r="B69" s="94"/>
      <c r="C69" s="94"/>
      <c r="D69" s="94"/>
      <c r="E69" s="96"/>
      <c r="F69" s="94"/>
      <c r="G69" s="94"/>
      <c r="H69" s="94"/>
      <c r="I69" s="96"/>
      <c r="J69"/>
      <c r="K69" s="9"/>
      <c r="L69" s="109"/>
      <c r="M69" s="91"/>
      <c r="N69" s="73"/>
      <c r="O69" s="9"/>
      <c r="P69" s="9"/>
      <c r="Q69" s="9"/>
      <c r="R69" s="9"/>
      <c r="S69" s="9"/>
    </row>
    <row r="70" spans="5:8" ht="12.75">
      <c r="E70" s="96"/>
      <c r="F70" s="96"/>
      <c r="G70" s="96"/>
      <c r="H70" s="96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4"/>
    </row>
    <row r="73" spans="2:9" ht="11.25">
      <c r="B73" s="34"/>
      <c r="C73" s="17"/>
      <c r="D73" s="34"/>
      <c r="E73" s="34"/>
      <c r="F73" s="34"/>
      <c r="G73" s="34"/>
      <c r="H73" s="34"/>
      <c r="I73" s="34"/>
    </row>
    <row r="74" spans="2:9" ht="11.25">
      <c r="B74" s="34"/>
      <c r="C74" s="34"/>
      <c r="D74" s="34"/>
      <c r="E74" s="34"/>
      <c r="F74" s="34"/>
      <c r="G74" s="34"/>
      <c r="H74" s="34"/>
      <c r="I74" s="34"/>
    </row>
    <row r="75" spans="2:9" ht="11.25">
      <c r="B75" s="34"/>
      <c r="C75" s="34"/>
      <c r="D75" s="34"/>
      <c r="E75" s="34"/>
      <c r="F75" s="34"/>
      <c r="G75" s="34"/>
      <c r="H75" s="34"/>
      <c r="I75" s="17"/>
    </row>
    <row r="76" spans="2:9" ht="11.25">
      <c r="B76" s="17"/>
      <c r="C76" s="17"/>
      <c r="D76" s="17"/>
      <c r="E76" s="17"/>
      <c r="F76" s="17"/>
      <c r="G76" s="17"/>
      <c r="I76" s="34"/>
    </row>
    <row r="77" spans="2:9" ht="11.25">
      <c r="B77" s="34"/>
      <c r="C77" s="34"/>
      <c r="D77" s="34"/>
      <c r="E77" s="34"/>
      <c r="F77" s="34"/>
      <c r="G77" s="34"/>
      <c r="I77" s="34"/>
    </row>
    <row r="78" spans="2:9" ht="11.25">
      <c r="B78" s="34"/>
      <c r="C78" s="34"/>
      <c r="D78" s="34"/>
      <c r="E78" s="34"/>
      <c r="F78" s="34"/>
      <c r="G78" s="34"/>
      <c r="I78" s="34"/>
    </row>
    <row r="79" spans="2:9" ht="11.25">
      <c r="B79" s="34"/>
      <c r="C79" s="34"/>
      <c r="D79" s="34"/>
      <c r="E79" s="34"/>
      <c r="F79" s="34"/>
      <c r="G79" s="34"/>
      <c r="I79" s="17"/>
    </row>
    <row r="80" spans="2:9" ht="11.25">
      <c r="B80" s="17"/>
      <c r="C80" s="17"/>
      <c r="D80" s="17"/>
      <c r="E80" s="17"/>
      <c r="F80" s="17"/>
      <c r="G80" s="17"/>
      <c r="I80" s="34"/>
    </row>
    <row r="81" spans="2:9" ht="11.25">
      <c r="B81" s="34"/>
      <c r="C81" s="34"/>
      <c r="D81" s="34"/>
      <c r="E81" s="34"/>
      <c r="F81" s="34"/>
      <c r="G81" s="34"/>
      <c r="I81" s="34"/>
    </row>
    <row r="82" spans="2:9" ht="11.25">
      <c r="B82" s="34"/>
      <c r="C82" s="34"/>
      <c r="D82" s="34"/>
      <c r="E82" s="34"/>
      <c r="F82" s="34"/>
      <c r="G82" s="34"/>
      <c r="I82" s="34"/>
    </row>
    <row r="83" spans="2:9" ht="11.25">
      <c r="B83" s="34"/>
      <c r="C83" s="34"/>
      <c r="D83" s="34"/>
      <c r="E83" s="34"/>
      <c r="F83" s="34"/>
      <c r="G83" s="34"/>
      <c r="I83" s="17"/>
    </row>
    <row r="84" spans="2:9" ht="11.25">
      <c r="B84" s="70"/>
      <c r="C84" s="70"/>
      <c r="D84" s="70"/>
      <c r="E84" s="70"/>
      <c r="F84" s="70"/>
      <c r="I84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2011-02-11T10:38:11Z</dcterms:modified>
  <cp:category/>
  <cp:version/>
  <cp:contentType/>
  <cp:contentStatus/>
</cp:coreProperties>
</file>