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НБКР'!$A$1:$H$54</definedName>
  </definedNames>
  <calcPr fullCalcOnLoad="1"/>
</workbook>
</file>

<file path=xl/sharedStrings.xml><?xml version="1.0" encoding="utf-8"?>
<sst xmlns="http://schemas.openxmlformats.org/spreadsheetml/2006/main" count="567" uniqueCount="112">
  <si>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</si>
  <si>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</si>
  <si>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</si>
  <si>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</si>
  <si>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</si>
  <si>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</si>
  <si>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</si>
  <si>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</si>
  <si>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</si>
  <si>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</si>
  <si>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</si>
  <si>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</si>
  <si>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</si>
  <si>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</si>
  <si>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</si>
  <si>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</si>
  <si>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</si>
  <si>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</si>
  <si>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</si>
  <si>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</si>
  <si>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</si>
  <si>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</si>
  <si>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</si>
  <si>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</si>
  <si>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</si>
  <si>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</si>
  <si>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</si>
  <si>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</si>
  <si>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</si>
  <si>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</si>
  <si>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</si>
  <si>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</si>
  <si>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</si>
  <si>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</si>
  <si>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</si>
  <si>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</si>
  <si>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</si>
  <si>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</si>
  <si>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</si>
  <si>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</si>
  <si>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</si>
  <si>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</si>
  <si>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</si>
  <si>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</si>
  <si>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</si>
  <si>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</si>
  <si>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</si>
  <si>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</si>
  <si>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</si>
  <si>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</si>
  <si>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</si>
  <si>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</si>
  <si>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</si>
  <si>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</si>
  <si>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</si>
  <si>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</si>
  <si>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</si>
  <si>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</si>
  <si>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</si>
  <si>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</si>
  <si>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</si>
  <si>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</si>
  <si>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</si>
  <si>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</si>
  <si>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</si>
  <si>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</si>
  <si>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</si>
  <si>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</si>
  <si>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</si>
  <si>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</si>
  <si>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</si>
  <si>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</si>
  <si>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</si>
  <si>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</si>
  <si>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</si>
  <si>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</si>
  <si>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</si>
  <si>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</si>
  <si>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</si>
  <si>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</si>
  <si>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</si>
  <si>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</si>
  <si>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</si>
  <si>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</si>
  <si>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</si>
  <si>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</si>
  <si>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</si>
  <si>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</si>
  <si>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</si>
  <si>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</si>
  <si>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</si>
  <si>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</si>
  <si>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</si>
  <si>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</si>
  <si>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</si>
  <si>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</si>
  <si>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</si>
  <si>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</si>
  <si>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</si>
  <si>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</si>
  <si>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</si>
  <si>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</si>
  <si>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</si>
  <si>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</si>
  <si>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</si>
  <si>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</si>
  <si>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янв.-фев.10</t>
  </si>
  <si>
    <t>Депозитные операции в нац. валюте</t>
  </si>
  <si>
    <t>Депозитные операции в ин. валюте</t>
  </si>
  <si>
    <t>янв.-мар.11</t>
  </si>
  <si>
    <t>янв.-мар.10</t>
  </si>
  <si>
    <t>Март 2011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</si>
</sst>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438392"/>
        <c:axId val="27389881"/>
      </c:lineChart>
      <c:catAx>
        <c:axId val="2243839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881"/>
        <c:crosses val="autoZero"/>
        <c:auto val="0"/>
        <c:lblOffset val="100"/>
        <c:tickLblSkip val="1"/>
        <c:noMultiLvlLbl val="0"/>
      </c:catAx>
      <c:valAx>
        <c:axId val="2738988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839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380924"/>
        <c:axId val="5034402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1235462"/>
        <c:axId val="49201207"/>
      </c:lineChart>
      <c:catAx>
        <c:axId val="383809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44029"/>
        <c:crosses val="autoZero"/>
        <c:auto val="0"/>
        <c:lblOffset val="100"/>
        <c:tickLblSkip val="5"/>
        <c:noMultiLvlLbl val="0"/>
      </c:catAx>
      <c:valAx>
        <c:axId val="5034402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0924"/>
        <c:crossesAt val="1"/>
        <c:crossBetween val="between"/>
        <c:dispUnits/>
        <c:majorUnit val="2000"/>
        <c:minorUnit val="100"/>
      </c:valAx>
      <c:catAx>
        <c:axId val="51235462"/>
        <c:scaling>
          <c:orientation val="minMax"/>
        </c:scaling>
        <c:axPos val="b"/>
        <c:delete val="1"/>
        <c:majorTickMark val="out"/>
        <c:minorTickMark val="none"/>
        <c:tickLblPos val="none"/>
        <c:crossAx val="49201207"/>
        <c:crossesAt val="39"/>
        <c:auto val="0"/>
        <c:lblOffset val="100"/>
        <c:tickLblSkip val="1"/>
        <c:noMultiLvlLbl val="0"/>
      </c:catAx>
      <c:valAx>
        <c:axId val="4920120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3546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918320"/>
        <c:axId val="6600939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918320"/>
        <c:axId val="6600939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956346"/>
        <c:axId val="46499147"/>
      </c:lineChart>
      <c:catAx>
        <c:axId val="3491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09393"/>
        <c:crosses val="autoZero"/>
        <c:auto val="0"/>
        <c:lblOffset val="100"/>
        <c:tickLblSkip val="1"/>
        <c:noMultiLvlLbl val="0"/>
      </c:catAx>
      <c:valAx>
        <c:axId val="6600939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18320"/>
        <c:crossesAt val="1"/>
        <c:crossBetween val="between"/>
        <c:dispUnits/>
        <c:majorUnit val="1"/>
      </c:valAx>
      <c:catAx>
        <c:axId val="53956346"/>
        <c:scaling>
          <c:orientation val="minMax"/>
        </c:scaling>
        <c:axPos val="b"/>
        <c:delete val="1"/>
        <c:majorTickMark val="out"/>
        <c:minorTickMark val="none"/>
        <c:tickLblPos val="none"/>
        <c:crossAx val="46499147"/>
        <c:crosses val="autoZero"/>
        <c:auto val="0"/>
        <c:lblOffset val="100"/>
        <c:tickLblSkip val="1"/>
        <c:noMultiLvlLbl val="0"/>
      </c:catAx>
      <c:valAx>
        <c:axId val="4649914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5634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8994532"/>
        <c:axId val="2802854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94532"/>
        <c:axId val="28028549"/>
      </c:lineChart>
      <c:catAx>
        <c:axId val="389945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28549"/>
        <c:crosses val="autoZero"/>
        <c:auto val="1"/>
        <c:lblOffset val="100"/>
        <c:tickLblSkip val="1"/>
        <c:noMultiLvlLbl val="0"/>
      </c:catAx>
      <c:valAx>
        <c:axId val="280285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945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3304258"/>
        <c:axId val="6600558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304258"/>
        <c:axId val="66005587"/>
      </c:lineChart>
      <c:catAx>
        <c:axId val="533042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05587"/>
        <c:crosses val="autoZero"/>
        <c:auto val="1"/>
        <c:lblOffset val="100"/>
        <c:tickLblSkip val="1"/>
        <c:noMultiLvlLbl val="0"/>
      </c:catAx>
      <c:valAx>
        <c:axId val="660055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042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3678508"/>
        <c:axId val="2621697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90838"/>
        <c:axId val="56703207"/>
      </c:lineChart>
      <c:catAx>
        <c:axId val="53678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16973"/>
        <c:crosses val="autoZero"/>
        <c:auto val="1"/>
        <c:lblOffset val="100"/>
        <c:tickLblSkip val="1"/>
        <c:noMultiLvlLbl val="0"/>
      </c:catAx>
      <c:valAx>
        <c:axId val="262169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78508"/>
        <c:crossesAt val="1"/>
        <c:crossBetween val="between"/>
        <c:dispUnits/>
        <c:majorUnit val="400"/>
      </c:valAx>
      <c:catAx>
        <c:axId val="34790838"/>
        <c:scaling>
          <c:orientation val="minMax"/>
        </c:scaling>
        <c:axPos val="b"/>
        <c:delete val="1"/>
        <c:majorTickMark val="out"/>
        <c:minorTickMark val="none"/>
        <c:tickLblPos val="none"/>
        <c:crossAx val="56703207"/>
        <c:crosses val="autoZero"/>
        <c:auto val="1"/>
        <c:lblOffset val="100"/>
        <c:tickLblSkip val="1"/>
        <c:noMultiLvlLbl val="0"/>
      </c:catAx>
      <c:valAx>
        <c:axId val="5670320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9083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693408"/>
        <c:axId val="4728444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693408"/>
        <c:axId val="47284449"/>
      </c:lineChart>
      <c:catAx>
        <c:axId val="456934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84449"/>
        <c:crosses val="autoZero"/>
        <c:auto val="1"/>
        <c:lblOffset val="100"/>
        <c:tickLblSkip val="1"/>
        <c:noMultiLvlLbl val="0"/>
      </c:catAx>
      <c:valAx>
        <c:axId val="472844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934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212714"/>
        <c:axId val="521533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212714"/>
        <c:axId val="52153339"/>
      </c:lineChart>
      <c:catAx>
        <c:axId val="292127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53339"/>
        <c:crosses val="autoZero"/>
        <c:auto val="1"/>
        <c:lblOffset val="100"/>
        <c:tickLblSkip val="1"/>
        <c:noMultiLvlLbl val="0"/>
      </c:catAx>
      <c:valAx>
        <c:axId val="521533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127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097364"/>
        <c:axId val="2733778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097364"/>
        <c:axId val="27337781"/>
      </c:lineChart>
      <c:catAx>
        <c:axId val="490973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37781"/>
        <c:crosses val="autoZero"/>
        <c:auto val="1"/>
        <c:lblOffset val="100"/>
        <c:tickLblSkip val="1"/>
        <c:noMultiLvlLbl val="0"/>
      </c:catAx>
      <c:valAx>
        <c:axId val="273377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973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500958"/>
        <c:axId val="568001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500958"/>
        <c:axId val="56800143"/>
      </c:lineChart>
      <c:catAx>
        <c:axId val="495009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00143"/>
        <c:crosses val="autoZero"/>
        <c:auto val="1"/>
        <c:lblOffset val="100"/>
        <c:tickLblSkip val="1"/>
        <c:noMultiLvlLbl val="0"/>
      </c:catAx>
      <c:valAx>
        <c:axId val="568001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009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769736"/>
        <c:axId val="2698548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769736"/>
        <c:axId val="26985481"/>
      </c:lineChart>
      <c:catAx>
        <c:axId val="527697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85481"/>
        <c:crosses val="autoZero"/>
        <c:auto val="1"/>
        <c:lblOffset val="100"/>
        <c:tickLblSkip val="1"/>
        <c:noMultiLvlLbl val="0"/>
      </c:catAx>
      <c:valAx>
        <c:axId val="269854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697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783058"/>
        <c:axId val="58441635"/>
      </c:lineChart>
      <c:catAx>
        <c:axId val="2378305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41635"/>
        <c:crosses val="autoZero"/>
        <c:auto val="0"/>
        <c:lblOffset val="100"/>
        <c:tickLblSkip val="1"/>
        <c:noMultiLvlLbl val="0"/>
      </c:catAx>
      <c:valAx>
        <c:axId val="5844163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8305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6" name="Chart 11"/>
        <xdr:cNvGraphicFramePr/>
      </xdr:nvGraphicFramePr>
      <xdr:xfrm>
        <a:off x="22374225" y="60674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586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3454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0" sqref="J10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53"/>
      <c r="K1" s="53"/>
      <c r="L1" s="53"/>
      <c r="M1" s="53"/>
      <c r="N1" s="53"/>
      <c r="O1" s="53"/>
      <c r="P1" s="53"/>
    </row>
    <row r="2" spans="1:16" ht="15.75">
      <c r="A2" s="148" t="s">
        <v>111</v>
      </c>
      <c r="B2" s="148"/>
      <c r="C2" s="148"/>
      <c r="D2" s="148"/>
      <c r="E2" s="148"/>
      <c r="F2" s="148"/>
      <c r="G2" s="148"/>
      <c r="H2" s="148"/>
      <c r="I2" s="148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94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6" s="27" customFormat="1" ht="26.25" customHeight="1">
      <c r="A6" s="54"/>
      <c r="B6" s="55" t="s">
        <v>83</v>
      </c>
      <c r="C6" s="55" t="s">
        <v>104</v>
      </c>
      <c r="D6" s="55">
        <v>40544</v>
      </c>
      <c r="E6" s="55">
        <v>40575</v>
      </c>
      <c r="F6" s="55">
        <v>40603</v>
      </c>
    </row>
    <row r="7" spans="1:7" ht="26.25" customHeight="1">
      <c r="A7" s="29" t="s">
        <v>87</v>
      </c>
      <c r="B7" s="131">
        <v>2.9</v>
      </c>
      <c r="C7" s="131">
        <f>98.6-100</f>
        <v>-1.4000000000000057</v>
      </c>
      <c r="D7" s="131">
        <v>-2</v>
      </c>
      <c r="E7" s="131">
        <v>0.7</v>
      </c>
      <c r="F7" s="131">
        <v>0.4</v>
      </c>
      <c r="G7" s="19"/>
    </row>
    <row r="8" spans="1:7" ht="26.25" customHeight="1">
      <c r="A8" s="29" t="s">
        <v>88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19"/>
    </row>
    <row r="9" spans="1:7" ht="26.25" customHeight="1">
      <c r="A9" s="29" t="s">
        <v>89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19"/>
    </row>
    <row r="10" spans="1:7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19"/>
    </row>
    <row r="11" spans="1:7" ht="26.25" customHeight="1">
      <c r="A11" s="29" t="s">
        <v>9</v>
      </c>
      <c r="B11" s="135">
        <v>44.0917</v>
      </c>
      <c r="C11" s="135">
        <v>47.0992</v>
      </c>
      <c r="D11" s="132">
        <v>47.27</v>
      </c>
      <c r="E11" s="132">
        <v>47.4705</v>
      </c>
      <c r="F11" s="132">
        <v>47.2448</v>
      </c>
      <c r="G11" s="19"/>
    </row>
    <row r="12" spans="1:6" s="25" customFormat="1" ht="26.25" customHeight="1">
      <c r="A12" s="29" t="s">
        <v>90</v>
      </c>
      <c r="B12" s="136">
        <v>11.856482174432557</v>
      </c>
      <c r="C12" s="136">
        <f>C11/B11*100-100</f>
        <v>6.821011664326846</v>
      </c>
      <c r="D12" s="133">
        <f>D11/C11*100-100</f>
        <v>0.3626388558616753</v>
      </c>
      <c r="E12" s="133">
        <f>E11/C11*100-100</f>
        <v>0.7883361076196564</v>
      </c>
      <c r="F12" s="133">
        <f>F11/C11*100-100</f>
        <v>0.3091347623738585</v>
      </c>
    </row>
    <row r="13" spans="1:6" s="25" customFormat="1" ht="26.25" customHeight="1">
      <c r="A13" s="29" t="s">
        <v>91</v>
      </c>
      <c r="B13" s="136" t="s">
        <v>1</v>
      </c>
      <c r="C13" s="136" t="s">
        <v>1</v>
      </c>
      <c r="D13" s="133">
        <f>D11/C11*100-100</f>
        <v>0.3626388558616753</v>
      </c>
      <c r="E13" s="133">
        <f>E11/D11*100-100</f>
        <v>0.4241590861011133</v>
      </c>
      <c r="F13" s="133">
        <f>F11/E11*100-100</f>
        <v>-0.4754531761831089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92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40210</v>
      </c>
      <c r="D17" s="55">
        <v>40238</v>
      </c>
      <c r="E17" s="58" t="s">
        <v>104</v>
      </c>
      <c r="F17" s="55">
        <v>40575</v>
      </c>
      <c r="G17" s="55">
        <v>40603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33413.5482</v>
      </c>
      <c r="D18" s="79">
        <v>34510.1496</v>
      </c>
      <c r="E18" s="79">
        <v>43290.2962</v>
      </c>
      <c r="F18" s="79">
        <v>40193.7723</v>
      </c>
      <c r="G18" s="79">
        <v>40846.0917</v>
      </c>
      <c r="H18" s="82">
        <f>G18-F18</f>
        <v>652.3194000000003</v>
      </c>
      <c r="I18" s="82">
        <f>G18-E18</f>
        <v>-2444.2045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85</v>
      </c>
      <c r="B19" s="79">
        <v>41060.6524</v>
      </c>
      <c r="C19" s="79">
        <v>39560.1541</v>
      </c>
      <c r="D19" s="79">
        <v>39355.1778</v>
      </c>
      <c r="E19" s="79">
        <v>48597.3006</v>
      </c>
      <c r="F19" s="79">
        <v>44057.0077</v>
      </c>
      <c r="G19" s="79">
        <v>45116.5409</v>
      </c>
      <c r="H19" s="82">
        <f>G19-F19</f>
        <v>1059.533199999998</v>
      </c>
      <c r="I19" s="82">
        <f>G19-E19</f>
        <v>-3480.7597000000023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53991.16417696</v>
      </c>
      <c r="D20" s="79">
        <v>56333.37669213</v>
      </c>
      <c r="E20" s="79">
        <v>69206.98893299</v>
      </c>
      <c r="F20" s="79">
        <v>64952.125476789995</v>
      </c>
      <c r="G20" s="79">
        <v>66647.69036089999</v>
      </c>
      <c r="H20" s="82">
        <f>G20-F20</f>
        <v>1695.56488410999</v>
      </c>
      <c r="I20" s="82">
        <f>G20-E20</f>
        <v>-2559.298572090018</v>
      </c>
      <c r="J20" s="28"/>
      <c r="K20" s="28"/>
      <c r="L20" s="127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23.97517587430482</v>
      </c>
      <c r="D21" s="114">
        <v>24.217443361048254</v>
      </c>
      <c r="E21" s="114">
        <v>28.020329612655498</v>
      </c>
      <c r="F21" s="114">
        <v>28.30718287218927</v>
      </c>
      <c r="G21" s="114">
        <v>28.48434078012382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49" t="s">
        <v>86</v>
      </c>
      <c r="B23" s="149"/>
      <c r="C23" s="149"/>
      <c r="D23" s="149"/>
      <c r="E23" s="149"/>
      <c r="F23" s="149"/>
      <c r="G23" s="149"/>
      <c r="H23" s="149"/>
      <c r="I23" s="149"/>
      <c r="J23" s="27"/>
      <c r="K23" s="27"/>
      <c r="L23" s="27"/>
      <c r="M23" s="27"/>
      <c r="N23" s="27"/>
      <c r="O23" s="27"/>
      <c r="P23" s="27"/>
    </row>
    <row r="24" spans="4:7" ht="15.75" customHeight="1">
      <c r="D24" s="126"/>
      <c r="E24" s="122"/>
      <c r="G24" s="142"/>
    </row>
    <row r="25" spans="1:6" s="36" customFormat="1" ht="15" customHeight="1">
      <c r="A25" s="35" t="s">
        <v>93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40210</v>
      </c>
      <c r="D27" s="55">
        <v>40238</v>
      </c>
      <c r="E27" s="58" t="s">
        <v>104</v>
      </c>
      <c r="F27" s="55">
        <v>40575</v>
      </c>
      <c r="G27" s="55">
        <v>40603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1563.68</v>
      </c>
      <c r="D28" s="109">
        <v>1620.59</v>
      </c>
      <c r="E28" s="109">
        <v>1718.87464639865</v>
      </c>
      <c r="F28" s="109">
        <v>1732.39749069778</v>
      </c>
      <c r="G28" s="109">
        <v>1802.35398840765</v>
      </c>
      <c r="H28" s="82">
        <f>G28-F28</f>
        <v>69.95649770986984</v>
      </c>
      <c r="I28" s="82">
        <f>G28-E28</f>
        <v>83.47934200899999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98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40210</v>
      </c>
      <c r="D32" s="55">
        <v>40238</v>
      </c>
      <c r="E32" s="58" t="s">
        <v>104</v>
      </c>
      <c r="F32" s="55">
        <v>40575</v>
      </c>
      <c r="G32" s="55">
        <v>40603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30">
        <v>44.09169253365973</v>
      </c>
      <c r="C33" s="130">
        <v>44.6522</v>
      </c>
      <c r="D33" s="130">
        <v>45.2203</v>
      </c>
      <c r="E33" s="130">
        <v>47.0992</v>
      </c>
      <c r="F33" s="130">
        <v>47.4705</v>
      </c>
      <c r="G33" s="130">
        <v>47.2448</v>
      </c>
      <c r="H33" s="140">
        <f>G33/F33-1</f>
        <v>-0.004754531761831049</v>
      </c>
      <c r="I33" s="140">
        <f>G33/E33-1</f>
        <v>0.0030913476237386384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30">
        <v>44.0742</v>
      </c>
      <c r="C34" s="130">
        <v>44.6522</v>
      </c>
      <c r="D34" s="130">
        <v>45.2498</v>
      </c>
      <c r="E34" s="130">
        <v>47.1244</v>
      </c>
      <c r="F34" s="130">
        <v>47.4238</v>
      </c>
      <c r="G34" s="130">
        <v>47.2448</v>
      </c>
      <c r="H34" s="140">
        <f>G34/F34-1</f>
        <v>-0.0037744761069337107</v>
      </c>
      <c r="I34" s="140">
        <f>G34/E34-1</f>
        <v>0.0025549396915398592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30">
        <v>1.4316</v>
      </c>
      <c r="C35" s="130">
        <v>1.3625</v>
      </c>
      <c r="D35" s="130">
        <v>1.3512</v>
      </c>
      <c r="E35" s="130">
        <v>1.3377</v>
      </c>
      <c r="F35" s="130">
        <v>1.3801</v>
      </c>
      <c r="G35" s="130">
        <v>1.4165</v>
      </c>
      <c r="H35" s="140">
        <f>G35/F35-1</f>
        <v>0.02637490036953838</v>
      </c>
      <c r="I35" s="140">
        <f>G35/E35-1</f>
        <v>0.05890707931524264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30"/>
      <c r="C36" s="130"/>
      <c r="D36" s="130"/>
      <c r="E36" s="130"/>
      <c r="F36" s="130"/>
      <c r="G36" s="130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30">
        <v>44.2341</v>
      </c>
      <c r="C37" s="130">
        <v>44.64578673459609</v>
      </c>
      <c r="D37" s="130">
        <v>45.24634138102544</v>
      </c>
      <c r="E37" s="130">
        <v>47.2161</v>
      </c>
      <c r="F37" s="130">
        <v>47.4016</v>
      </c>
      <c r="G37" s="130">
        <v>47.2134</v>
      </c>
      <c r="H37" s="140">
        <f>G37/F37-1</f>
        <v>-0.003970330115439236</v>
      </c>
      <c r="I37" s="140">
        <f>G37/E37-1</f>
        <v>-5.718388431064092E-05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30">
        <v>63.9915</v>
      </c>
      <c r="C38" s="130">
        <v>60.51168465488728</v>
      </c>
      <c r="D38" s="130">
        <v>60.64355383872525</v>
      </c>
      <c r="E38" s="130">
        <v>62.3694</v>
      </c>
      <c r="F38" s="130">
        <v>65.1528</v>
      </c>
      <c r="G38" s="130">
        <v>66.6912</v>
      </c>
      <c r="H38" s="140">
        <f>G38/F38-1</f>
        <v>0.023612185508527617</v>
      </c>
      <c r="I38" s="140">
        <f>G38/E38-1</f>
        <v>0.06929359589798834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30">
        <v>1.4394</v>
      </c>
      <c r="C39" s="130">
        <v>1.4881281611505488</v>
      </c>
      <c r="D39" s="130">
        <v>1.5330989855957904</v>
      </c>
      <c r="E39" s="130">
        <v>1.5242</v>
      </c>
      <c r="F39" s="130">
        <v>1.6337</v>
      </c>
      <c r="G39" s="130">
        <v>1.6561</v>
      </c>
      <c r="H39" s="140">
        <f>G39/F39-1</f>
        <v>0.013711207688070104</v>
      </c>
      <c r="I39" s="140">
        <f>G39/E39-1</f>
        <v>0.08653719984254038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30">
        <v>0.2954</v>
      </c>
      <c r="C40" s="130">
        <v>0.30228643855760545</v>
      </c>
      <c r="D40" s="130">
        <v>0.30686823518645123</v>
      </c>
      <c r="E40" s="130">
        <v>0.317</v>
      </c>
      <c r="F40" s="130">
        <v>0.3238</v>
      </c>
      <c r="G40" s="130">
        <v>0.3236</v>
      </c>
      <c r="H40" s="140">
        <f>G40/F40-1</f>
        <v>-0.0006176652254477055</v>
      </c>
      <c r="I40" s="140">
        <f>G40/E40-1</f>
        <v>0.020820189274447953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9"/>
      <c r="D42" s="139"/>
    </row>
    <row r="43" spans="3:4" ht="15">
      <c r="C43" s="139"/>
      <c r="D43" s="139"/>
    </row>
    <row r="44" spans="3:4" ht="15">
      <c r="C44" s="139"/>
      <c r="D44" s="139"/>
    </row>
    <row r="45" spans="3:4" ht="15">
      <c r="C45" s="139"/>
      <c r="D45" s="13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2" t="s">
        <v>96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1" ht="26.25" customHeight="1">
      <c r="A3" s="57"/>
      <c r="B3" s="55" t="s">
        <v>104</v>
      </c>
      <c r="C3" s="55" t="s">
        <v>106</v>
      </c>
      <c r="D3" s="55" t="s">
        <v>109</v>
      </c>
      <c r="E3" s="55">
        <v>40575</v>
      </c>
      <c r="F3" s="55">
        <v>40603</v>
      </c>
      <c r="G3" s="60" t="s">
        <v>2</v>
      </c>
      <c r="H3" s="60" t="s">
        <v>3</v>
      </c>
      <c r="J3" s="85"/>
      <c r="K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55.949999999999996</v>
      </c>
      <c r="D4" s="81">
        <f>D6+D7+D8</f>
        <v>65.925</v>
      </c>
      <c r="E4" s="81">
        <f>E6+E7+E8</f>
        <v>28.175</v>
      </c>
      <c r="F4" s="81">
        <f>F6+F7</f>
        <v>6.75</v>
      </c>
      <c r="G4" s="82">
        <f>F4-E4</f>
        <v>-21.425</v>
      </c>
      <c r="H4" s="82">
        <f>D4-C4</f>
        <v>9.975000000000001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-52.35</v>
      </c>
      <c r="D5" s="78">
        <f>D6-D7</f>
        <v>-62.45</v>
      </c>
      <c r="E5" s="78">
        <f>E6-E7</f>
        <v>-25.2</v>
      </c>
      <c r="F5" s="78">
        <f>F6-F7</f>
        <v>-6.75</v>
      </c>
      <c r="G5" s="82">
        <f>F5-E5</f>
        <v>18.45</v>
      </c>
      <c r="H5" s="82">
        <f>D5-C5</f>
        <v>-10.100000000000001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1.8</v>
      </c>
      <c r="D6" s="79">
        <v>0</v>
      </c>
      <c r="E6" s="79">
        <v>0</v>
      </c>
      <c r="F6" s="79">
        <v>0</v>
      </c>
      <c r="G6" s="82">
        <f>F6-E6</f>
        <v>0</v>
      </c>
      <c r="H6" s="82">
        <f>D6-C6</f>
        <v>-1.8</v>
      </c>
      <c r="I6" s="108"/>
    </row>
    <row r="7" spans="1:9" ht="13.5" customHeight="1">
      <c r="A7" s="52" t="s">
        <v>24</v>
      </c>
      <c r="B7" s="79">
        <v>263.7</v>
      </c>
      <c r="C7" s="79">
        <v>54.15</v>
      </c>
      <c r="D7" s="79">
        <v>62.45</v>
      </c>
      <c r="E7" s="79">
        <v>25.2</v>
      </c>
      <c r="F7" s="79">
        <v>6.75</v>
      </c>
      <c r="G7" s="82">
        <f>F7-E7</f>
        <v>-18.45</v>
      </c>
      <c r="H7" s="82">
        <f>D7-C7</f>
        <v>8.300000000000004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>
        <v>2.975</v>
      </c>
      <c r="F8" s="108" t="s">
        <v>1</v>
      </c>
      <c r="G8" s="82">
        <f>-E8</f>
        <v>-2.975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6" t="s">
        <v>95</v>
      </c>
      <c r="B10" s="11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104</v>
      </c>
      <c r="C12" s="55" t="s">
        <v>110</v>
      </c>
      <c r="D12" s="55" t="s">
        <v>109</v>
      </c>
      <c r="E12" s="55">
        <v>40575</v>
      </c>
      <c r="F12" s="55">
        <v>40603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+B14+B18+B20</f>
        <v>4036.3024200000004</v>
      </c>
      <c r="C13" s="81">
        <f>C18</f>
        <v>550</v>
      </c>
      <c r="D13" s="81">
        <f>+D17+D18+D20</f>
        <v>1543.0374000000002</v>
      </c>
      <c r="E13" s="81">
        <f>E14+E18</f>
        <v>331.74645</v>
      </c>
      <c r="F13" s="81">
        <f>F14+F18+F20</f>
        <v>994.677285</v>
      </c>
      <c r="G13" s="82">
        <f>F13-E13</f>
        <v>662.930835</v>
      </c>
      <c r="H13" s="82">
        <f>D13-C13</f>
        <v>993.0374000000002</v>
      </c>
      <c r="I13" s="82"/>
    </row>
    <row r="14" spans="1:10" ht="12.75" customHeight="1">
      <c r="A14" s="47" t="s">
        <v>42</v>
      </c>
      <c r="B14" s="78">
        <f>B15+B17</f>
        <v>870.7897</v>
      </c>
      <c r="C14" s="79" t="s">
        <v>1</v>
      </c>
      <c r="D14" s="79" t="s">
        <v>1</v>
      </c>
      <c r="E14" s="78">
        <v>191.74645</v>
      </c>
      <c r="F14" s="78">
        <v>276.096885</v>
      </c>
      <c r="G14" s="82">
        <f>F14-E14</f>
        <v>84.35043499999998</v>
      </c>
      <c r="H14" s="81" t="s">
        <v>1</v>
      </c>
      <c r="I14" s="105"/>
      <c r="J14" s="9"/>
    </row>
    <row r="15" spans="1:10" ht="12.75" customHeight="1">
      <c r="A15" s="52" t="s">
        <v>23</v>
      </c>
      <c r="B15" s="108">
        <v>800</v>
      </c>
      <c r="C15" s="108" t="s">
        <v>1</v>
      </c>
      <c r="D15" s="79" t="s">
        <v>1</v>
      </c>
      <c r="E15" s="108" t="s">
        <v>1</v>
      </c>
      <c r="F15" s="108" t="s">
        <v>1</v>
      </c>
      <c r="G15" s="81" t="s">
        <v>1</v>
      </c>
      <c r="H15" s="81" t="s">
        <v>1</v>
      </c>
      <c r="I15" s="105"/>
      <c r="J15" s="9"/>
    </row>
    <row r="16" spans="1:10" ht="23.25" customHeight="1">
      <c r="A16" s="145" t="s">
        <v>102</v>
      </c>
      <c r="B16" s="118">
        <v>800</v>
      </c>
      <c r="C16" s="118" t="s">
        <v>1</v>
      </c>
      <c r="D16" s="79" t="s">
        <v>1</v>
      </c>
      <c r="E16" s="118" t="s">
        <v>1</v>
      </c>
      <c r="F16" s="118" t="s">
        <v>1</v>
      </c>
      <c r="G16" s="143" t="s">
        <v>1</v>
      </c>
      <c r="H16" s="143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684.457</v>
      </c>
      <c r="E17" s="108">
        <v>191.74645</v>
      </c>
      <c r="F17" s="108">
        <v>276.096885</v>
      </c>
      <c r="G17" s="82">
        <f>F17-E17</f>
        <v>84.35043499999998</v>
      </c>
      <c r="H17" s="143">
        <f>D17</f>
        <v>684.457</v>
      </c>
      <c r="I17" s="105"/>
      <c r="J17" s="9"/>
    </row>
    <row r="18" spans="1:10" ht="12.75" customHeight="1">
      <c r="A18" s="47" t="s">
        <v>41</v>
      </c>
      <c r="B18" s="79">
        <v>2656</v>
      </c>
      <c r="C18" s="79">
        <v>550</v>
      </c>
      <c r="D18" s="108">
        <v>290</v>
      </c>
      <c r="E18" s="108">
        <v>140</v>
      </c>
      <c r="F18" s="108">
        <v>150</v>
      </c>
      <c r="G18" s="82">
        <f>F18-E18</f>
        <v>10</v>
      </c>
      <c r="H18" s="82">
        <f>D18-C18</f>
        <v>-260</v>
      </c>
      <c r="I18" s="80"/>
      <c r="J18" s="11"/>
    </row>
    <row r="19" spans="1:10" s="9" customFormat="1" ht="27" customHeight="1">
      <c r="A19" s="146" t="s">
        <v>107</v>
      </c>
      <c r="B19" s="31" t="s">
        <v>1</v>
      </c>
      <c r="C19" s="31" t="s">
        <v>1</v>
      </c>
      <c r="D19" s="31" t="s">
        <v>1</v>
      </c>
      <c r="E19" s="31" t="s">
        <v>1</v>
      </c>
      <c r="F19" s="31" t="s">
        <v>1</v>
      </c>
      <c r="G19" s="76" t="s">
        <v>1</v>
      </c>
      <c r="H19" s="76" t="s">
        <v>1</v>
      </c>
      <c r="J19" s="11"/>
    </row>
    <row r="20" spans="1:10" ht="25.5" customHeight="1">
      <c r="A20" s="47" t="s">
        <v>108</v>
      </c>
      <c r="B20" s="144">
        <v>509.51272</v>
      </c>
      <c r="C20" s="31" t="s">
        <v>1</v>
      </c>
      <c r="D20" s="144">
        <v>568.5804</v>
      </c>
      <c r="E20" s="31" t="s">
        <v>1</v>
      </c>
      <c r="F20" s="108">
        <v>568.5804</v>
      </c>
      <c r="G20" s="108">
        <v>568.5804</v>
      </c>
      <c r="H20" s="82">
        <f>D20</f>
        <v>568.5804</v>
      </c>
      <c r="J20" s="11"/>
    </row>
    <row r="21" spans="1:10" ht="12.75" customHeight="1">
      <c r="A21" s="8" t="s">
        <v>39</v>
      </c>
      <c r="B21" s="31"/>
      <c r="C21" s="31"/>
      <c r="D21" s="31"/>
      <c r="E21" s="31"/>
      <c r="F21" s="31"/>
      <c r="G21" s="82"/>
      <c r="H21" s="82"/>
      <c r="I21" s="120"/>
      <c r="J21" s="11"/>
    </row>
    <row r="22" spans="1:10" ht="26.25" customHeight="1">
      <c r="A22" s="47" t="s">
        <v>73</v>
      </c>
      <c r="B22" s="31">
        <v>5.5</v>
      </c>
      <c r="C22" s="31">
        <v>0.85</v>
      </c>
      <c r="D22" s="31">
        <v>6.92</v>
      </c>
      <c r="E22" s="31">
        <v>6.44</v>
      </c>
      <c r="F22" s="31">
        <v>6.92</v>
      </c>
      <c r="G22" s="82">
        <f>F22-E22</f>
        <v>0.47999999999999954</v>
      </c>
      <c r="H22" s="82">
        <f>D22-C22</f>
        <v>6.07</v>
      </c>
      <c r="I22" s="120"/>
      <c r="J22" s="11"/>
    </row>
    <row r="23" spans="1:10" ht="12.75" customHeight="1">
      <c r="A23" s="47" t="s">
        <v>43</v>
      </c>
      <c r="B23" s="31">
        <v>5.01</v>
      </c>
      <c r="C23" s="31" t="s">
        <v>1</v>
      </c>
      <c r="D23" s="31" t="s">
        <v>1</v>
      </c>
      <c r="E23" s="31" t="s">
        <v>1</v>
      </c>
      <c r="F23" s="31" t="s">
        <v>1</v>
      </c>
      <c r="G23" s="76" t="s">
        <v>1</v>
      </c>
      <c r="H23" s="76" t="s">
        <v>1</v>
      </c>
      <c r="I23" s="32"/>
      <c r="J23" s="11"/>
    </row>
    <row r="24" spans="1:10" ht="12.75" customHeight="1">
      <c r="A24" s="47" t="s">
        <v>21</v>
      </c>
      <c r="B24" s="31">
        <v>6.5</v>
      </c>
      <c r="C24" s="31" t="s">
        <v>1</v>
      </c>
      <c r="D24" s="31">
        <v>6.7208123599204</v>
      </c>
      <c r="E24" s="31">
        <v>6.759243626153182</v>
      </c>
      <c r="F24" s="31">
        <v>6.907016558698227</v>
      </c>
      <c r="G24" s="82">
        <f>F24-E24</f>
        <v>0.14777293254504453</v>
      </c>
      <c r="H24" s="82">
        <f>D24</f>
        <v>6.7208123599204</v>
      </c>
      <c r="I24" s="32"/>
      <c r="J24" s="11"/>
    </row>
    <row r="25" spans="1:10" ht="26.25" customHeight="1">
      <c r="A25" s="47" t="s">
        <v>74</v>
      </c>
      <c r="B25" s="31">
        <v>6.6</v>
      </c>
      <c r="C25" s="31">
        <v>0.86</v>
      </c>
      <c r="D25" s="31">
        <v>8.05</v>
      </c>
      <c r="E25" s="31">
        <v>7.73</v>
      </c>
      <c r="F25" s="31">
        <v>8.05</v>
      </c>
      <c r="G25" s="82">
        <f>F25-E25</f>
        <v>0.3200000000000003</v>
      </c>
      <c r="H25" s="82">
        <f>D25-C25</f>
        <v>7.19</v>
      </c>
      <c r="I25" s="32"/>
      <c r="J25" s="11"/>
    </row>
    <row r="26" spans="1:10" ht="27" customHeight="1">
      <c r="A26" s="47" t="s">
        <v>107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6" t="s">
        <v>1</v>
      </c>
      <c r="H26" s="76" t="s">
        <v>1</v>
      </c>
      <c r="J26" s="11"/>
    </row>
    <row r="27" spans="1:5" ht="15" customHeight="1">
      <c r="A27" s="2" t="s">
        <v>103</v>
      </c>
      <c r="E27" s="9"/>
    </row>
    <row r="28" ht="15" customHeight="1"/>
    <row r="29" spans="1:2" ht="15" customHeight="1">
      <c r="A29" s="42" t="s">
        <v>97</v>
      </c>
      <c r="B29" s="1"/>
    </row>
    <row r="30" spans="1:7" s="6" customFormat="1" ht="12.75" customHeight="1">
      <c r="A30" s="5" t="s">
        <v>0</v>
      </c>
      <c r="B30" s="5"/>
      <c r="C30" s="7"/>
      <c r="D30" s="7"/>
      <c r="E30" s="7"/>
      <c r="F30" s="7"/>
      <c r="G30" s="7"/>
    </row>
    <row r="31" spans="1:8" ht="26.25" customHeight="1">
      <c r="A31" s="57"/>
      <c r="B31" s="55" t="s">
        <v>104</v>
      </c>
      <c r="C31" s="55" t="s">
        <v>110</v>
      </c>
      <c r="D31" s="55" t="s">
        <v>109</v>
      </c>
      <c r="E31" s="55">
        <v>40575</v>
      </c>
      <c r="F31" s="55">
        <v>40603</v>
      </c>
      <c r="G31" s="60" t="s">
        <v>2</v>
      </c>
      <c r="H31" s="60" t="s">
        <v>3</v>
      </c>
    </row>
    <row r="32" spans="1:9" ht="23.25" customHeight="1">
      <c r="A32" s="8" t="s">
        <v>13</v>
      </c>
      <c r="B32" s="115">
        <f>SUM(B33:B36)</f>
        <v>11922</v>
      </c>
      <c r="C32" s="115">
        <v>5560</v>
      </c>
      <c r="D32" s="115">
        <f>SUM(D33:D35)</f>
        <v>8034</v>
      </c>
      <c r="E32" s="115">
        <f>SUM(E33:E35)</f>
        <v>2744</v>
      </c>
      <c r="F32" s="115">
        <f>SUM(F33:F35)</f>
        <v>2960</v>
      </c>
      <c r="G32" s="82">
        <f>F32-E32</f>
        <v>216</v>
      </c>
      <c r="H32" s="82">
        <f>D32-C32</f>
        <v>2474</v>
      </c>
      <c r="I32" s="9"/>
    </row>
    <row r="33" spans="1:15" ht="12.75" customHeight="1">
      <c r="A33" s="51" t="s">
        <v>31</v>
      </c>
      <c r="B33" s="101">
        <v>2036</v>
      </c>
      <c r="C33" s="101">
        <v>1200</v>
      </c>
      <c r="D33" s="101">
        <v>1350</v>
      </c>
      <c r="E33" s="101">
        <v>400</v>
      </c>
      <c r="F33" s="101">
        <v>550</v>
      </c>
      <c r="G33" s="82">
        <f aca="true" t="shared" si="0" ref="G33:G55">F33-E33</f>
        <v>150</v>
      </c>
      <c r="H33" s="82">
        <f aca="true" t="shared" si="1" ref="H33:H55">D33-C33</f>
        <v>150</v>
      </c>
      <c r="I33" s="9"/>
      <c r="M33" s="106"/>
      <c r="N33" s="106"/>
      <c r="O33" s="106"/>
    </row>
    <row r="34" spans="1:15" ht="12.75" customHeight="1">
      <c r="A34" s="51" t="s">
        <v>32</v>
      </c>
      <c r="B34" s="101">
        <v>2396</v>
      </c>
      <c r="C34" s="101">
        <v>1420</v>
      </c>
      <c r="D34" s="101">
        <v>2550</v>
      </c>
      <c r="E34" s="101">
        <v>780</v>
      </c>
      <c r="F34" s="101">
        <v>1050</v>
      </c>
      <c r="G34" s="82">
        <f t="shared" si="0"/>
        <v>270</v>
      </c>
      <c r="H34" s="82">
        <f t="shared" si="1"/>
        <v>1130</v>
      </c>
      <c r="I34" s="9"/>
      <c r="M34" s="106"/>
      <c r="N34" s="106"/>
      <c r="O34" s="106"/>
    </row>
    <row r="35" spans="1:15" ht="12.75" customHeight="1">
      <c r="A35" s="51" t="s">
        <v>33</v>
      </c>
      <c r="B35" s="101">
        <v>7490</v>
      </c>
      <c r="C35" s="101">
        <v>2940</v>
      </c>
      <c r="D35" s="101">
        <v>4134</v>
      </c>
      <c r="E35" s="101">
        <v>1564</v>
      </c>
      <c r="F35" s="101">
        <v>1360</v>
      </c>
      <c r="G35" s="82">
        <f t="shared" si="0"/>
        <v>-204</v>
      </c>
      <c r="H35" s="82">
        <f t="shared" si="1"/>
        <v>1194</v>
      </c>
      <c r="I35" s="9"/>
      <c r="M35" s="106"/>
      <c r="N35" s="106"/>
      <c r="O35" s="106"/>
    </row>
    <row r="36" spans="1:15" ht="12.75" customHeight="1" hidden="1">
      <c r="A36" s="51" t="s">
        <v>34</v>
      </c>
      <c r="B36" s="102">
        <v>0</v>
      </c>
      <c r="C36" s="102">
        <v>0</v>
      </c>
      <c r="D36" s="101" t="s">
        <v>1</v>
      </c>
      <c r="E36" s="102">
        <v>0</v>
      </c>
      <c r="F36" s="102">
        <v>0</v>
      </c>
      <c r="G36" s="82">
        <f t="shared" si="0"/>
        <v>0</v>
      </c>
      <c r="H36" s="82" t="e">
        <f t="shared" si="1"/>
        <v>#VALUE!</v>
      </c>
      <c r="I36" s="9"/>
      <c r="M36" s="106"/>
      <c r="N36" s="106"/>
      <c r="O36" s="106"/>
    </row>
    <row r="37" spans="1:15" ht="12.75" customHeight="1" hidden="1">
      <c r="A37" s="51" t="s">
        <v>35</v>
      </c>
      <c r="B37" s="129">
        <v>0</v>
      </c>
      <c r="C37" s="129">
        <v>0</v>
      </c>
      <c r="D37" s="124"/>
      <c r="E37" s="124"/>
      <c r="F37" s="124"/>
      <c r="G37" s="82">
        <f t="shared" si="0"/>
        <v>0</v>
      </c>
      <c r="H37" s="82">
        <f t="shared" si="1"/>
        <v>0</v>
      </c>
      <c r="I37" s="9"/>
      <c r="M37" s="106"/>
      <c r="N37" s="106"/>
      <c r="O37" s="106"/>
    </row>
    <row r="38" spans="1:15" ht="12.75" customHeight="1">
      <c r="A38" s="8" t="s">
        <v>12</v>
      </c>
      <c r="B38" s="115">
        <f>SUM(B39:B42)</f>
        <v>13328.2</v>
      </c>
      <c r="C38" s="115">
        <v>7773.6</v>
      </c>
      <c r="D38" s="115">
        <f>SUM(D39:D41)</f>
        <v>7245.1</v>
      </c>
      <c r="E38" s="115">
        <f>SUM(E39:E41)</f>
        <v>2309.6000000000004</v>
      </c>
      <c r="F38" s="115">
        <f>SUM(F39:F41)</f>
        <v>2697.3</v>
      </c>
      <c r="G38" s="82">
        <f t="shared" si="0"/>
        <v>387.6999999999998</v>
      </c>
      <c r="H38" s="82">
        <f t="shared" si="1"/>
        <v>-528.5</v>
      </c>
      <c r="I38" s="9"/>
      <c r="M38" s="106"/>
      <c r="N38" s="106"/>
      <c r="O38" s="106"/>
    </row>
    <row r="39" spans="1:15" ht="12.75" customHeight="1">
      <c r="A39" s="51" t="s">
        <v>31</v>
      </c>
      <c r="B39" s="101">
        <v>2974.5</v>
      </c>
      <c r="C39" s="101">
        <v>2194.5</v>
      </c>
      <c r="D39" s="101">
        <v>1806.3</v>
      </c>
      <c r="E39" s="101">
        <v>561.1</v>
      </c>
      <c r="F39" s="101">
        <v>714.9</v>
      </c>
      <c r="G39" s="82">
        <f t="shared" si="0"/>
        <v>153.79999999999995</v>
      </c>
      <c r="H39" s="82">
        <f t="shared" si="1"/>
        <v>-388.20000000000005</v>
      </c>
      <c r="I39" s="9"/>
      <c r="M39" s="106"/>
      <c r="N39" s="106"/>
      <c r="O39" s="106"/>
    </row>
    <row r="40" spans="1:15" ht="12.75" customHeight="1">
      <c r="A40" s="51" t="s">
        <v>32</v>
      </c>
      <c r="B40" s="101">
        <v>2892.7</v>
      </c>
      <c r="C40" s="101">
        <v>2079.9</v>
      </c>
      <c r="D40" s="101">
        <v>2817.5</v>
      </c>
      <c r="E40" s="101">
        <v>891.3</v>
      </c>
      <c r="F40" s="101">
        <v>1117.9</v>
      </c>
      <c r="G40" s="82">
        <f t="shared" si="0"/>
        <v>226.60000000000014</v>
      </c>
      <c r="H40" s="82">
        <f t="shared" si="1"/>
        <v>737.5999999999999</v>
      </c>
      <c r="I40" s="9"/>
      <c r="M40" s="106"/>
      <c r="N40" s="106"/>
      <c r="O40" s="106"/>
    </row>
    <row r="41" spans="1:15" ht="12.75" customHeight="1">
      <c r="A41" s="51" t="s">
        <v>33</v>
      </c>
      <c r="B41" s="101">
        <v>7461</v>
      </c>
      <c r="C41" s="101">
        <v>3499.2</v>
      </c>
      <c r="D41" s="101">
        <v>2621.3</v>
      </c>
      <c r="E41" s="101">
        <v>857.2</v>
      </c>
      <c r="F41" s="101">
        <v>864.5</v>
      </c>
      <c r="G41" s="82">
        <f t="shared" si="0"/>
        <v>7.2999999999999545</v>
      </c>
      <c r="H41" s="82">
        <f t="shared" si="1"/>
        <v>-877.8999999999996</v>
      </c>
      <c r="I41" s="9"/>
      <c r="M41" s="106"/>
      <c r="N41" s="106"/>
      <c r="O41" s="106"/>
    </row>
    <row r="42" spans="1:15" ht="12.75" customHeight="1" hidden="1">
      <c r="A42" s="51" t="s">
        <v>34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82">
        <f t="shared" si="0"/>
        <v>0</v>
      </c>
      <c r="H42" s="82">
        <f t="shared" si="1"/>
        <v>0</v>
      </c>
      <c r="I42" s="9"/>
      <c r="M42" s="106"/>
      <c r="N42" s="106"/>
      <c r="O42" s="106"/>
    </row>
    <row r="43" spans="1:15" ht="12.75" customHeight="1" hidden="1">
      <c r="A43" s="51" t="s">
        <v>35</v>
      </c>
      <c r="B43" s="129">
        <v>0</v>
      </c>
      <c r="C43" s="129">
        <v>0</v>
      </c>
      <c r="D43" s="124"/>
      <c r="E43" s="124"/>
      <c r="F43" s="124"/>
      <c r="G43" s="82">
        <f t="shared" si="0"/>
        <v>0</v>
      </c>
      <c r="H43" s="82">
        <f t="shared" si="1"/>
        <v>0</v>
      </c>
      <c r="I43" s="9"/>
      <c r="M43" s="106"/>
      <c r="N43" s="106"/>
      <c r="O43" s="106"/>
    </row>
    <row r="44" spans="1:15" ht="12.75" customHeight="1">
      <c r="A44" s="8" t="s">
        <v>14</v>
      </c>
      <c r="B44" s="115">
        <f>SUM(B45:B48)</f>
        <v>8924</v>
      </c>
      <c r="C44" s="115">
        <v>4940.9</v>
      </c>
      <c r="D44" s="115">
        <f>SUM(D45:D47)</f>
        <v>5319</v>
      </c>
      <c r="E44" s="115">
        <f>SUM(E45:E47)</f>
        <v>1652.1</v>
      </c>
      <c r="F44" s="115">
        <f>SUM(F45:F47)</f>
        <v>2106.8</v>
      </c>
      <c r="G44" s="82">
        <f t="shared" si="0"/>
        <v>454.7000000000003</v>
      </c>
      <c r="H44" s="82">
        <f t="shared" si="1"/>
        <v>378.10000000000036</v>
      </c>
      <c r="M44" s="106"/>
      <c r="N44" s="106"/>
      <c r="O44" s="106"/>
    </row>
    <row r="45" spans="1:15" ht="12.75" customHeight="1">
      <c r="A45" s="51" t="s">
        <v>31</v>
      </c>
      <c r="B45" s="101">
        <v>1772.5</v>
      </c>
      <c r="C45" s="101">
        <v>1181</v>
      </c>
      <c r="D45" s="101">
        <v>1254.6</v>
      </c>
      <c r="E45" s="101">
        <v>400</v>
      </c>
      <c r="F45" s="101">
        <v>484.5</v>
      </c>
      <c r="G45" s="82">
        <f t="shared" si="0"/>
        <v>84.5</v>
      </c>
      <c r="H45" s="82">
        <f t="shared" si="1"/>
        <v>73.59999999999991</v>
      </c>
      <c r="M45" s="106"/>
      <c r="N45" s="106"/>
      <c r="O45" s="106"/>
    </row>
    <row r="46" spans="1:15" ht="12.75" customHeight="1">
      <c r="A46" s="51" t="s">
        <v>32</v>
      </c>
      <c r="B46" s="101">
        <v>1871.7</v>
      </c>
      <c r="C46" s="101">
        <v>1233.5</v>
      </c>
      <c r="D46" s="101">
        <v>1859</v>
      </c>
      <c r="E46" s="101">
        <v>503</v>
      </c>
      <c r="F46" s="101">
        <v>757.8</v>
      </c>
      <c r="G46" s="82">
        <f t="shared" si="0"/>
        <v>254.79999999999995</v>
      </c>
      <c r="H46" s="82">
        <f t="shared" si="1"/>
        <v>625.5</v>
      </c>
      <c r="M46" s="106"/>
      <c r="N46" s="106"/>
      <c r="O46" s="106"/>
    </row>
    <row r="47" spans="1:15" ht="12.75" customHeight="1">
      <c r="A47" s="51" t="s">
        <v>33</v>
      </c>
      <c r="B47" s="101">
        <v>5279.8</v>
      </c>
      <c r="C47" s="101">
        <v>2526.4</v>
      </c>
      <c r="D47" s="101">
        <v>2205.4</v>
      </c>
      <c r="E47" s="101">
        <v>749.1</v>
      </c>
      <c r="F47" s="101">
        <v>864.5</v>
      </c>
      <c r="G47" s="82">
        <f t="shared" si="0"/>
        <v>115.39999999999998</v>
      </c>
      <c r="H47" s="82">
        <f t="shared" si="1"/>
        <v>-321</v>
      </c>
      <c r="M47" s="106"/>
      <c r="N47" s="106"/>
      <c r="O47" s="106"/>
    </row>
    <row r="48" spans="1:15" ht="12.75" customHeight="1" hidden="1">
      <c r="A48" s="51" t="s">
        <v>34</v>
      </c>
      <c r="B48" s="102">
        <v>0</v>
      </c>
      <c r="C48" s="102">
        <v>0</v>
      </c>
      <c r="D48" s="102">
        <v>0</v>
      </c>
      <c r="E48" s="102">
        <v>0</v>
      </c>
      <c r="F48" s="102">
        <v>0</v>
      </c>
      <c r="G48" s="82">
        <f t="shared" si="0"/>
        <v>0</v>
      </c>
      <c r="H48" s="82">
        <f t="shared" si="1"/>
        <v>0</v>
      </c>
      <c r="M48" s="106"/>
      <c r="N48" s="106"/>
      <c r="O48" s="106"/>
    </row>
    <row r="49" spans="1:15" ht="12.75" customHeight="1" hidden="1">
      <c r="A49" s="51" t="s">
        <v>35</v>
      </c>
      <c r="B49" s="129">
        <v>0</v>
      </c>
      <c r="C49" s="129">
        <v>0</v>
      </c>
      <c r="D49" s="102"/>
      <c r="E49" s="124"/>
      <c r="F49" s="124"/>
      <c r="G49" s="82">
        <f t="shared" si="0"/>
        <v>0</v>
      </c>
      <c r="H49" s="82">
        <f t="shared" si="1"/>
        <v>0</v>
      </c>
      <c r="M49" s="106"/>
      <c r="N49" s="106"/>
      <c r="O49" s="106"/>
    </row>
    <row r="50" spans="1:15" ht="23.25" customHeight="1">
      <c r="A50" s="8" t="s">
        <v>15</v>
      </c>
      <c r="B50" s="121">
        <v>2.648303465838685</v>
      </c>
      <c r="C50" s="121">
        <v>0.75</v>
      </c>
      <c r="D50" s="121">
        <v>5.91</v>
      </c>
      <c r="E50" s="121">
        <v>5.9806555100428085</v>
      </c>
      <c r="F50" s="121">
        <v>6.13</v>
      </c>
      <c r="G50" s="82">
        <f t="shared" si="0"/>
        <v>0.1493444899571914</v>
      </c>
      <c r="H50" s="82">
        <f t="shared" si="1"/>
        <v>5.16</v>
      </c>
      <c r="J50" s="68"/>
      <c r="K50" s="68"/>
      <c r="L50" s="68"/>
      <c r="M50" s="106"/>
      <c r="N50" s="106"/>
      <c r="O50" s="106"/>
    </row>
    <row r="51" spans="1:15" ht="12" customHeight="1">
      <c r="A51" s="51" t="s">
        <v>31</v>
      </c>
      <c r="B51" s="97">
        <v>1.9135067535739185</v>
      </c>
      <c r="C51" s="97">
        <v>0.4</v>
      </c>
      <c r="D51" s="98">
        <v>4.6</v>
      </c>
      <c r="E51" s="98">
        <v>4.503941121067965</v>
      </c>
      <c r="F51" s="98">
        <v>4.81</v>
      </c>
      <c r="G51" s="82">
        <f t="shared" si="0"/>
        <v>0.3060588789320349</v>
      </c>
      <c r="H51" s="82">
        <f t="shared" si="1"/>
        <v>4.199999999999999</v>
      </c>
      <c r="J51" s="68"/>
      <c r="K51" s="68"/>
      <c r="L51" s="68"/>
      <c r="M51" s="106"/>
      <c r="N51" s="106"/>
      <c r="O51" s="106"/>
    </row>
    <row r="52" spans="1:15" ht="12" customHeight="1">
      <c r="A52" s="51" t="s">
        <v>32</v>
      </c>
      <c r="B52" s="97">
        <v>2.250232631529606</v>
      </c>
      <c r="C52" s="97">
        <v>0.62</v>
      </c>
      <c r="D52" s="98">
        <v>6.1</v>
      </c>
      <c r="E52" s="98">
        <v>6.381269352661534</v>
      </c>
      <c r="F52" s="98">
        <v>6.29</v>
      </c>
      <c r="G52" s="82">
        <f t="shared" si="0"/>
        <v>-0.09126935266153424</v>
      </c>
      <c r="H52" s="82">
        <f t="shared" si="1"/>
        <v>5.4799999999999995</v>
      </c>
      <c r="J52" s="68"/>
      <c r="K52" s="68"/>
      <c r="L52" s="68"/>
      <c r="M52" s="106"/>
      <c r="N52" s="106"/>
      <c r="O52" s="106"/>
    </row>
    <row r="53" spans="1:15" ht="12" customHeight="1">
      <c r="A53" s="51" t="s">
        <v>33</v>
      </c>
      <c r="B53" s="97">
        <v>2.82091884334991</v>
      </c>
      <c r="C53" s="97">
        <v>0.97</v>
      </c>
      <c r="D53" s="97">
        <v>6.5</v>
      </c>
      <c r="E53" s="97">
        <v>6.5001815983524045</v>
      </c>
      <c r="F53" s="97">
        <v>6.74</v>
      </c>
      <c r="G53" s="82">
        <f t="shared" si="0"/>
        <v>0.2398184016475957</v>
      </c>
      <c r="H53" s="82">
        <f t="shared" si="1"/>
        <v>5.53</v>
      </c>
      <c r="J53" s="68"/>
      <c r="K53" s="68"/>
      <c r="L53" s="68"/>
      <c r="M53" s="106"/>
      <c r="N53" s="106"/>
      <c r="O53" s="106"/>
    </row>
    <row r="54" spans="1:15" ht="12" customHeight="1" hidden="1">
      <c r="A54" s="51" t="s">
        <v>34</v>
      </c>
      <c r="B54" s="98">
        <v>0</v>
      </c>
      <c r="C54" s="98">
        <v>0</v>
      </c>
      <c r="D54" s="98">
        <v>0</v>
      </c>
      <c r="E54" s="98">
        <v>0</v>
      </c>
      <c r="F54" s="98">
        <v>0</v>
      </c>
      <c r="G54" s="82">
        <f t="shared" si="0"/>
        <v>0</v>
      </c>
      <c r="H54" s="82">
        <f t="shared" si="1"/>
        <v>0</v>
      </c>
      <c r="J54" s="68"/>
      <c r="K54" s="68"/>
      <c r="L54" s="68"/>
      <c r="M54" s="106"/>
      <c r="N54" s="106"/>
      <c r="O54" s="106"/>
    </row>
    <row r="55" spans="1:8" ht="12" customHeight="1" hidden="1">
      <c r="A55" s="51" t="s">
        <v>35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</row>
    <row r="56" ht="13.5" customHeight="1">
      <c r="E56" s="9"/>
    </row>
    <row r="57" ht="13.5" customHeight="1"/>
    <row r="58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46">
      <selection activeCell="J49" sqref="J49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99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104</v>
      </c>
      <c r="C3" s="55" t="s">
        <v>110</v>
      </c>
      <c r="D3" s="55" t="s">
        <v>109</v>
      </c>
      <c r="E3" s="55">
        <v>40575</v>
      </c>
      <c r="F3" s="55">
        <v>40603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v>1045</v>
      </c>
      <c r="D4" s="103">
        <f>SUM(D5:D7)</f>
        <v>1445</v>
      </c>
      <c r="E4" s="103">
        <f>SUM(E5:E7)</f>
        <v>400</v>
      </c>
      <c r="F4" s="103">
        <f>SUM(F5:F7)</f>
        <v>615</v>
      </c>
      <c r="G4" s="82">
        <f>F4-E4</f>
        <v>215</v>
      </c>
      <c r="H4" s="82">
        <f>+D4-C4</f>
        <v>400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135</v>
      </c>
      <c r="D5" s="100">
        <v>230</v>
      </c>
      <c r="E5" s="100">
        <v>60</v>
      </c>
      <c r="F5" s="100">
        <v>100</v>
      </c>
      <c r="G5" s="82">
        <f aca="true" t="shared" si="0" ref="G5:G25">F5-E5</f>
        <v>40</v>
      </c>
      <c r="H5" s="82">
        <f aca="true" t="shared" si="1" ref="H5:H25">+D5-C5</f>
        <v>95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210</v>
      </c>
      <c r="D6" s="100">
        <v>300</v>
      </c>
      <c r="E6" s="100">
        <v>100</v>
      </c>
      <c r="F6" s="100">
        <v>120</v>
      </c>
      <c r="G6" s="82">
        <f t="shared" si="0"/>
        <v>20</v>
      </c>
      <c r="H6" s="82">
        <f t="shared" si="1"/>
        <v>90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700</v>
      </c>
      <c r="D7" s="100">
        <v>915</v>
      </c>
      <c r="E7" s="100">
        <v>240</v>
      </c>
      <c r="F7" s="100">
        <v>395</v>
      </c>
      <c r="G7" s="82">
        <f t="shared" si="0"/>
        <v>155</v>
      </c>
      <c r="H7" s="82">
        <f t="shared" si="1"/>
        <v>215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8">
        <v>0</v>
      </c>
      <c r="C8" s="128">
        <v>0</v>
      </c>
      <c r="D8" s="101"/>
      <c r="E8" s="128"/>
      <c r="F8" s="128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8">
        <v>0</v>
      </c>
      <c r="C9" s="128">
        <v>0</v>
      </c>
      <c r="D9" s="101"/>
      <c r="E9" s="128"/>
      <c r="F9" s="128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v>2277.5</v>
      </c>
      <c r="D10" s="103">
        <f>SUM(D11:D13)</f>
        <v>1258.1</v>
      </c>
      <c r="E10" s="103">
        <f>SUM(E11:E13)</f>
        <v>299.742</v>
      </c>
      <c r="F10" s="103">
        <f>SUM(F11:F13)</f>
        <v>432.4</v>
      </c>
      <c r="G10" s="82">
        <f t="shared" si="0"/>
        <v>132.65799999999996</v>
      </c>
      <c r="H10" s="82">
        <f t="shared" si="1"/>
        <v>-1019.4000000000001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261.7</v>
      </c>
      <c r="D11" s="100">
        <v>110.9</v>
      </c>
      <c r="E11" s="100">
        <v>33.6</v>
      </c>
      <c r="F11" s="100">
        <v>18.5</v>
      </c>
      <c r="G11" s="82">
        <f t="shared" si="0"/>
        <v>-15.100000000000001</v>
      </c>
      <c r="H11" s="82">
        <f t="shared" si="1"/>
        <v>-150.79999999999998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466.8</v>
      </c>
      <c r="D12" s="100">
        <v>316.3</v>
      </c>
      <c r="E12" s="100">
        <v>61.652</v>
      </c>
      <c r="F12" s="100">
        <v>123.1</v>
      </c>
      <c r="G12" s="82">
        <f t="shared" si="0"/>
        <v>61.44799999999999</v>
      </c>
      <c r="H12" s="82">
        <f t="shared" si="1"/>
        <v>-150.5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1549</v>
      </c>
      <c r="D13" s="100">
        <v>830.9</v>
      </c>
      <c r="E13" s="100">
        <v>204.49</v>
      </c>
      <c r="F13" s="100">
        <v>290.8</v>
      </c>
      <c r="G13" s="82">
        <f t="shared" si="0"/>
        <v>86.31</v>
      </c>
      <c r="H13" s="82">
        <f t="shared" si="1"/>
        <v>-718.1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8">
        <v>0</v>
      </c>
      <c r="C14" s="128">
        <v>0</v>
      </c>
      <c r="D14" s="101"/>
      <c r="E14" s="128"/>
      <c r="F14" s="128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8">
        <v>0</v>
      </c>
      <c r="C15" s="128">
        <v>0</v>
      </c>
      <c r="D15" s="101"/>
      <c r="E15" s="128"/>
      <c r="F15" s="128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v>982.7</v>
      </c>
      <c r="D16" s="103">
        <f>SUM(D17:D19)</f>
        <v>875.9000000000001</v>
      </c>
      <c r="E16" s="103">
        <f>SUM(E17:E19)</f>
        <v>264.632</v>
      </c>
      <c r="F16" s="103">
        <f>SUM(F17:F19)</f>
        <v>338.6</v>
      </c>
      <c r="G16" s="82">
        <f t="shared" si="0"/>
        <v>73.96800000000002</v>
      </c>
      <c r="H16" s="82">
        <f t="shared" si="1"/>
        <v>-106.79999999999995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125.6</v>
      </c>
      <c r="D17" s="100">
        <v>24.8</v>
      </c>
      <c r="E17" s="100">
        <v>0</v>
      </c>
      <c r="F17" s="100">
        <v>7</v>
      </c>
      <c r="G17" s="82">
        <f t="shared" si="0"/>
        <v>7</v>
      </c>
      <c r="H17" s="82">
        <f t="shared" si="1"/>
        <v>-100.8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182.1</v>
      </c>
      <c r="D18" s="100">
        <v>242.5</v>
      </c>
      <c r="E18" s="100">
        <v>61.642</v>
      </c>
      <c r="F18" s="100">
        <v>100.9</v>
      </c>
      <c r="G18" s="82">
        <f t="shared" si="0"/>
        <v>39.258</v>
      </c>
      <c r="H18" s="82">
        <f t="shared" si="1"/>
        <v>60.400000000000006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675</v>
      </c>
      <c r="D19" s="100">
        <v>608.6</v>
      </c>
      <c r="E19" s="100">
        <v>202.99</v>
      </c>
      <c r="F19" s="100">
        <v>230.7</v>
      </c>
      <c r="G19" s="82">
        <f t="shared" si="0"/>
        <v>27.70999999999998</v>
      </c>
      <c r="H19" s="82">
        <f t="shared" si="1"/>
        <v>-66.39999999999998</v>
      </c>
      <c r="I19"/>
      <c r="M19" s="107"/>
      <c r="N19" s="107"/>
      <c r="O19" s="107"/>
    </row>
    <row r="20" spans="1:15" ht="12.75" customHeight="1" hidden="1">
      <c r="A20" s="67" t="s">
        <v>37</v>
      </c>
      <c r="B20" s="128">
        <v>0</v>
      </c>
      <c r="C20" s="128">
        <v>0</v>
      </c>
      <c r="D20" s="101"/>
      <c r="E20" s="128"/>
      <c r="F20" s="128"/>
      <c r="G20" s="82">
        <f t="shared" si="0"/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8">
        <v>0</v>
      </c>
      <c r="C21" s="128">
        <v>0</v>
      </c>
      <c r="D21" s="101"/>
      <c r="E21" s="128"/>
      <c r="F21" s="128"/>
      <c r="G21" s="82">
        <f t="shared" si="0"/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9">
        <v>10.391453181962047</v>
      </c>
      <c r="C22" s="119">
        <v>5.85</v>
      </c>
      <c r="D22" s="103">
        <v>13.38</v>
      </c>
      <c r="E22" s="119">
        <v>13.707414542314321</v>
      </c>
      <c r="F22" s="119">
        <v>14.38</v>
      </c>
      <c r="G22" s="82">
        <f t="shared" si="0"/>
        <v>0.6725854576856793</v>
      </c>
      <c r="H22" s="82">
        <f t="shared" si="1"/>
        <v>7.530000000000001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1.7</v>
      </c>
      <c r="D23" s="99">
        <v>7.49</v>
      </c>
      <c r="E23" s="111" t="s">
        <v>1</v>
      </c>
      <c r="F23" s="125">
        <v>8.65</v>
      </c>
      <c r="G23" s="82">
        <f>F23</f>
        <v>8.65</v>
      </c>
      <c r="H23" s="82">
        <f t="shared" si="1"/>
        <v>5.79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4.22</v>
      </c>
      <c r="D24" s="125">
        <v>10.47</v>
      </c>
      <c r="E24" s="125">
        <v>10.599793299553768</v>
      </c>
      <c r="F24" s="125">
        <v>11.34</v>
      </c>
      <c r="G24" s="82">
        <f t="shared" si="0"/>
        <v>0.7402067004462314</v>
      </c>
      <c r="H24" s="82">
        <f t="shared" si="1"/>
        <v>6.250000000000001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7.05</v>
      </c>
      <c r="D25" s="99">
        <v>14.78</v>
      </c>
      <c r="E25" s="99">
        <v>14.651106293859947</v>
      </c>
      <c r="F25" s="99">
        <v>15.88</v>
      </c>
      <c r="G25" s="82">
        <f t="shared" si="0"/>
        <v>1.2288937061400542</v>
      </c>
      <c r="H25" s="82">
        <f t="shared" si="1"/>
        <v>7.7299999999999995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100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104</v>
      </c>
      <c r="C31" s="55" t="s">
        <v>110</v>
      </c>
      <c r="D31" s="55" t="s">
        <v>109</v>
      </c>
      <c r="E31" s="55">
        <v>40575</v>
      </c>
      <c r="F31" s="55">
        <v>40603</v>
      </c>
      <c r="G31" s="60" t="s">
        <v>2</v>
      </c>
      <c r="H31" s="60" t="s">
        <v>3</v>
      </c>
      <c r="I31"/>
    </row>
    <row r="32" spans="1:9" ht="12.75" customHeight="1">
      <c r="A32" s="66" t="s">
        <v>42</v>
      </c>
      <c r="B32" s="76">
        <v>3.681428789991949</v>
      </c>
      <c r="C32" s="76">
        <v>2.1178027662192287</v>
      </c>
      <c r="D32" s="76">
        <v>6.781566415891651</v>
      </c>
      <c r="E32" s="76">
        <v>6.442704456415551</v>
      </c>
      <c r="F32" s="76">
        <v>7.27</v>
      </c>
      <c r="G32" s="82">
        <f>F32-E32</f>
        <v>0.8272955435844489</v>
      </c>
      <c r="H32" s="82">
        <f>D32-C32</f>
        <v>4.663763649672422</v>
      </c>
      <c r="I32"/>
    </row>
    <row r="33" spans="1:9" ht="12.75" customHeight="1">
      <c r="A33" s="34" t="s">
        <v>26</v>
      </c>
      <c r="B33" s="123">
        <v>3.912567765218359</v>
      </c>
      <c r="C33" s="123">
        <v>1.7</v>
      </c>
      <c r="D33" s="123">
        <v>6.8</v>
      </c>
      <c r="E33" s="31">
        <v>6.8</v>
      </c>
      <c r="F33" s="31" t="s">
        <v>1</v>
      </c>
      <c r="G33" s="82">
        <f>-E33</f>
        <v>-6.8</v>
      </c>
      <c r="H33" s="82">
        <f>D33-C33</f>
        <v>5.1</v>
      </c>
      <c r="I33"/>
    </row>
    <row r="34" spans="1:9" ht="12.75" customHeight="1">
      <c r="A34" s="34" t="s">
        <v>27</v>
      </c>
      <c r="B34" s="31">
        <v>3.669576345870872</v>
      </c>
      <c r="C34" s="31">
        <v>2.134531275967401</v>
      </c>
      <c r="D34" s="31">
        <v>6.788393320749696</v>
      </c>
      <c r="E34" s="31">
        <v>6.375832452539283</v>
      </c>
      <c r="F34" s="31">
        <v>7.368521428765396</v>
      </c>
      <c r="G34" s="82">
        <f>F34-E34</f>
        <v>0.9926889762261126</v>
      </c>
      <c r="H34" s="82">
        <f>D34-C34</f>
        <v>4.653862044782295</v>
      </c>
      <c r="I34"/>
    </row>
    <row r="35" spans="1:10" ht="12.75" customHeight="1">
      <c r="A35" s="34" t="s">
        <v>28</v>
      </c>
      <c r="B35" s="31">
        <v>3.712248076589671</v>
      </c>
      <c r="C35" s="31">
        <v>2.0991489845097226</v>
      </c>
      <c r="D35" s="31">
        <v>6.681113669563494</v>
      </c>
      <c r="E35" s="111" t="s">
        <v>1</v>
      </c>
      <c r="F35" s="123">
        <v>6.5</v>
      </c>
      <c r="G35" s="82">
        <f>F35</f>
        <v>6.5</v>
      </c>
      <c r="H35" s="82">
        <f>D35-C35</f>
        <v>4.581964685053771</v>
      </c>
      <c r="I35"/>
      <c r="J35" s="2" t="s">
        <v>84</v>
      </c>
    </row>
    <row r="36" spans="1:9" ht="12.75" customHeight="1">
      <c r="A36" s="34" t="s">
        <v>29</v>
      </c>
      <c r="B36" s="31" t="s">
        <v>1</v>
      </c>
      <c r="C36" s="31" t="s">
        <v>1</v>
      </c>
      <c r="D36" s="31" t="s">
        <v>1</v>
      </c>
      <c r="E36" s="111" t="s">
        <v>1</v>
      </c>
      <c r="F36" s="111" t="s">
        <v>1</v>
      </c>
      <c r="G36" s="82" t="s">
        <v>1</v>
      </c>
      <c r="H36" s="82" t="s">
        <v>1</v>
      </c>
      <c r="I36"/>
    </row>
    <row r="37" spans="1:9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</row>
    <row r="38" spans="1:9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</row>
    <row r="39" spans="1:9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</row>
    <row r="40" spans="1:9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</row>
    <row r="41" spans="1:9" ht="12.75" customHeight="1">
      <c r="A41" s="66" t="s">
        <v>75</v>
      </c>
      <c r="B41" s="76">
        <v>4.536571153186562</v>
      </c>
      <c r="C41" s="76" t="s">
        <v>1</v>
      </c>
      <c r="D41" s="76">
        <v>7</v>
      </c>
      <c r="E41" s="112">
        <v>7</v>
      </c>
      <c r="F41" s="112">
        <v>7</v>
      </c>
      <c r="G41" s="82">
        <f>F41-E41</f>
        <v>0</v>
      </c>
      <c r="H41" s="82">
        <f>D41</f>
        <v>7</v>
      </c>
      <c r="I41"/>
    </row>
    <row r="42" spans="1:9" ht="12.75" customHeight="1">
      <c r="A42" s="34" t="s">
        <v>26</v>
      </c>
      <c r="B42" s="31" t="s">
        <v>1</v>
      </c>
      <c r="C42" s="31" t="s">
        <v>1</v>
      </c>
      <c r="D42" s="111" t="s">
        <v>1</v>
      </c>
      <c r="E42" s="111" t="s">
        <v>1</v>
      </c>
      <c r="F42" s="111" t="s">
        <v>1</v>
      </c>
      <c r="G42" s="82" t="s">
        <v>1</v>
      </c>
      <c r="H42" s="82" t="s">
        <v>1</v>
      </c>
      <c r="I42"/>
    </row>
    <row r="43" spans="1:9" ht="12.75" customHeight="1">
      <c r="A43" s="34" t="s">
        <v>27</v>
      </c>
      <c r="B43" s="31">
        <v>4.75024328081557</v>
      </c>
      <c r="C43" s="31" t="s">
        <v>1</v>
      </c>
      <c r="D43" s="31">
        <v>7</v>
      </c>
      <c r="E43" s="31">
        <v>7</v>
      </c>
      <c r="F43" s="31">
        <v>7</v>
      </c>
      <c r="G43" s="82">
        <f>F43-E43</f>
        <v>0</v>
      </c>
      <c r="H43" s="82">
        <f>D43</f>
        <v>7</v>
      </c>
      <c r="I43"/>
    </row>
    <row r="44" spans="1:9" ht="12.75" customHeight="1">
      <c r="A44" s="34" t="s">
        <v>28</v>
      </c>
      <c r="B44" s="31">
        <v>4.222222222222222</v>
      </c>
      <c r="C44" s="31" t="s">
        <v>1</v>
      </c>
      <c r="D44" s="111" t="s">
        <v>1</v>
      </c>
      <c r="E44" s="111" t="s">
        <v>1</v>
      </c>
      <c r="F44" s="111" t="s">
        <v>1</v>
      </c>
      <c r="G44" s="82" t="s">
        <v>1</v>
      </c>
      <c r="H44" s="82" t="s">
        <v>1</v>
      </c>
      <c r="I44"/>
    </row>
    <row r="45" spans="1:9" ht="12.75" customHeight="1">
      <c r="A45" s="34" t="s">
        <v>29</v>
      </c>
      <c r="B45" s="31">
        <v>5</v>
      </c>
      <c r="C45" s="31" t="s">
        <v>1</v>
      </c>
      <c r="D45" s="111" t="s">
        <v>1</v>
      </c>
      <c r="E45" s="111" t="s">
        <v>1</v>
      </c>
      <c r="F45" s="111" t="s">
        <v>1</v>
      </c>
      <c r="G45" s="82" t="s">
        <v>1</v>
      </c>
      <c r="H45" s="82" t="s">
        <v>1</v>
      </c>
      <c r="I45"/>
    </row>
    <row r="46" spans="1:9" ht="12.75" customHeight="1">
      <c r="A46" s="34" t="s">
        <v>30</v>
      </c>
      <c r="B46" s="31" t="s">
        <v>1</v>
      </c>
      <c r="C46" s="31" t="s">
        <v>1</v>
      </c>
      <c r="D46" s="111" t="s">
        <v>1</v>
      </c>
      <c r="E46" s="111" t="s">
        <v>1</v>
      </c>
      <c r="F46" s="111" t="s">
        <v>1</v>
      </c>
      <c r="G46" s="82" t="s">
        <v>1</v>
      </c>
      <c r="H46" s="82" t="s">
        <v>1</v>
      </c>
      <c r="I46"/>
    </row>
    <row r="47" spans="1:9" ht="12.75" customHeight="1">
      <c r="A47" s="34" t="s">
        <v>70</v>
      </c>
      <c r="B47" s="31" t="s">
        <v>1</v>
      </c>
      <c r="C47" s="3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</row>
    <row r="48" spans="1:9" ht="12.75" customHeight="1">
      <c r="A48" s="34" t="s">
        <v>71</v>
      </c>
      <c r="B48" s="31" t="s">
        <v>1</v>
      </c>
      <c r="C48" s="3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</row>
    <row r="49" spans="1:9" ht="12.75" customHeight="1">
      <c r="A49" s="34" t="s">
        <v>72</v>
      </c>
      <c r="B49" s="31" t="s">
        <v>1</v>
      </c>
      <c r="C49" s="3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</row>
    <row r="50" spans="1:9" ht="12.75" customHeight="1">
      <c r="A50" s="66" t="s">
        <v>76</v>
      </c>
      <c r="B50" s="77">
        <v>2.90827846254134</v>
      </c>
      <c r="C50" s="77">
        <v>1</v>
      </c>
      <c r="D50" s="77">
        <v>1</v>
      </c>
      <c r="E50" s="112">
        <v>1</v>
      </c>
      <c r="F50" s="112" t="s">
        <v>1</v>
      </c>
      <c r="G50" s="82">
        <f>-E50</f>
        <v>-1</v>
      </c>
      <c r="H50" s="82">
        <f>D50-C50</f>
        <v>0</v>
      </c>
      <c r="I50"/>
    </row>
    <row r="51" spans="1:9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</row>
    <row r="52" spans="1:9" ht="12.75" customHeight="1">
      <c r="A52" s="34" t="s">
        <v>27</v>
      </c>
      <c r="B52" s="46">
        <v>2.91584864523612</v>
      </c>
      <c r="C52" s="46">
        <v>1</v>
      </c>
      <c r="D52" s="46">
        <v>1</v>
      </c>
      <c r="E52" s="31">
        <v>1</v>
      </c>
      <c r="F52" s="31" t="s">
        <v>1</v>
      </c>
      <c r="G52" s="82">
        <f>-E52</f>
        <v>-1</v>
      </c>
      <c r="H52" s="82">
        <f>D52-C52</f>
        <v>0</v>
      </c>
      <c r="I52"/>
    </row>
    <row r="53" spans="1:9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31" t="s">
        <v>1</v>
      </c>
      <c r="F53" s="111" t="s">
        <v>1</v>
      </c>
      <c r="G53" s="82" t="s">
        <v>1</v>
      </c>
      <c r="H53" s="82" t="s">
        <v>1</v>
      </c>
      <c r="I53"/>
    </row>
    <row r="54" spans="1:9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31" t="s">
        <v>1</v>
      </c>
      <c r="F54" s="111" t="s">
        <v>1</v>
      </c>
      <c r="G54" s="82" t="s">
        <v>1</v>
      </c>
      <c r="H54" s="82" t="s">
        <v>1</v>
      </c>
      <c r="I54"/>
    </row>
    <row r="55" spans="1:9" ht="12.75" customHeight="1">
      <c r="A55" s="34" t="s">
        <v>30</v>
      </c>
      <c r="B55" s="46">
        <v>3.5</v>
      </c>
      <c r="C55" s="46" t="s">
        <v>1</v>
      </c>
      <c r="D55" s="46" t="s">
        <v>1</v>
      </c>
      <c r="E55" s="31" t="s">
        <v>1</v>
      </c>
      <c r="F55" s="111" t="s">
        <v>1</v>
      </c>
      <c r="G55" s="82" t="s">
        <v>1</v>
      </c>
      <c r="H55" s="82" t="s">
        <v>1</v>
      </c>
      <c r="I55"/>
    </row>
    <row r="56" spans="1:9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31" t="s">
        <v>1</v>
      </c>
      <c r="F56" s="111" t="s">
        <v>1</v>
      </c>
      <c r="G56" s="82" t="s">
        <v>1</v>
      </c>
      <c r="H56" s="82" t="s">
        <v>1</v>
      </c>
      <c r="I56"/>
    </row>
    <row r="57" spans="1:9" ht="12.75" customHeight="1">
      <c r="A57" s="34" t="s">
        <v>71</v>
      </c>
      <c r="B57" s="31" t="s">
        <v>1</v>
      </c>
      <c r="C57" s="31" t="s">
        <v>1</v>
      </c>
      <c r="D57" s="31" t="s">
        <v>1</v>
      </c>
      <c r="E57" s="31" t="s">
        <v>1</v>
      </c>
      <c r="F57" s="111" t="s">
        <v>1</v>
      </c>
      <c r="G57" s="82" t="s">
        <v>1</v>
      </c>
      <c r="H57" s="82" t="s">
        <v>1</v>
      </c>
      <c r="I57"/>
    </row>
    <row r="58" spans="1:9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31" t="s">
        <v>1</v>
      </c>
      <c r="F58" s="111" t="s">
        <v>1</v>
      </c>
      <c r="G58" s="82" t="s">
        <v>1</v>
      </c>
      <c r="H58" s="82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104</v>
      </c>
      <c r="C3" s="55" t="s">
        <v>110</v>
      </c>
      <c r="D3" s="55" t="s">
        <v>109</v>
      </c>
      <c r="E3" s="55">
        <v>40575</v>
      </c>
      <c r="F3" s="55">
        <v>40603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1291.7941</v>
      </c>
      <c r="D4" s="17">
        <v>1001.2439</v>
      </c>
      <c r="E4" s="17">
        <f>E5+E14+E23</f>
        <v>498.73240000000004</v>
      </c>
      <c r="F4" s="17">
        <v>380.5978</v>
      </c>
      <c r="G4" s="82">
        <f>F4-E4</f>
        <v>-118.13460000000003</v>
      </c>
      <c r="H4" s="82">
        <f>D4-C4</f>
        <v>-290.5502</v>
      </c>
      <c r="I4" s="12"/>
    </row>
    <row r="5" spans="1:9" ht="12.75" customHeight="1">
      <c r="A5" s="72" t="s">
        <v>45</v>
      </c>
      <c r="B5" s="75">
        <v>4597.9178</v>
      </c>
      <c r="C5" s="75">
        <v>1290.3388</v>
      </c>
      <c r="D5" s="75">
        <v>894.7994</v>
      </c>
      <c r="E5" s="75">
        <f>E6+E7</f>
        <v>450.28790000000004</v>
      </c>
      <c r="F5" s="75">
        <v>322.5978</v>
      </c>
      <c r="G5" s="82">
        <f>F5-E5</f>
        <v>-127.69010000000003</v>
      </c>
      <c r="H5" s="82">
        <f>D5-C5</f>
        <v>-395.5394</v>
      </c>
      <c r="I5" s="12"/>
    </row>
    <row r="6" spans="1:9" ht="12.75" customHeight="1">
      <c r="A6" s="34" t="s">
        <v>26</v>
      </c>
      <c r="B6" s="73">
        <v>236.6399</v>
      </c>
      <c r="C6" s="73">
        <v>27.813</v>
      </c>
      <c r="D6" s="73">
        <v>70.99</v>
      </c>
      <c r="E6" s="73">
        <v>70.99</v>
      </c>
      <c r="F6" s="73" t="s">
        <v>1</v>
      </c>
      <c r="G6" s="82">
        <f>-E6</f>
        <v>-70.99</v>
      </c>
      <c r="H6" s="82">
        <f>D6-C6</f>
        <v>43.17699999999999</v>
      </c>
      <c r="I6" s="12"/>
    </row>
    <row r="7" spans="1:9" ht="12.75" customHeight="1">
      <c r="A7" s="34" t="s">
        <v>27</v>
      </c>
      <c r="B7" s="73">
        <v>3639.4352</v>
      </c>
      <c r="C7" s="73">
        <v>994.0348</v>
      </c>
      <c r="D7" s="73">
        <v>759.187</v>
      </c>
      <c r="E7" s="73">
        <v>379.2979</v>
      </c>
      <c r="F7" s="73">
        <v>287.2354</v>
      </c>
      <c r="G7" s="82">
        <f>F7-E7</f>
        <v>-92.0625</v>
      </c>
      <c r="H7" s="82">
        <f>D7-C7</f>
        <v>-234.8478</v>
      </c>
      <c r="I7" s="12"/>
    </row>
    <row r="8" spans="1:9" ht="12.75" customHeight="1">
      <c r="A8" s="34" t="s">
        <v>28</v>
      </c>
      <c r="B8" s="73">
        <v>721.8427</v>
      </c>
      <c r="C8" s="73">
        <v>268.491</v>
      </c>
      <c r="D8" s="73">
        <v>64.6224</v>
      </c>
      <c r="E8" s="73" t="s">
        <v>1</v>
      </c>
      <c r="F8" s="73">
        <v>35.3624</v>
      </c>
      <c r="G8" s="82">
        <f>F8</f>
        <v>35.3624</v>
      </c>
      <c r="H8" s="82">
        <f>D8-C8</f>
        <v>-203.8686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 t="s">
        <v>1</v>
      </c>
      <c r="E9" s="73" t="s">
        <v>1</v>
      </c>
      <c r="F9" s="73" t="s">
        <v>1</v>
      </c>
      <c r="G9" s="82" t="s">
        <v>1</v>
      </c>
      <c r="H9" s="82" t="s">
        <v>1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12" t="s">
        <v>1</v>
      </c>
      <c r="D14" s="138">
        <v>78</v>
      </c>
      <c r="E14" s="137">
        <v>20</v>
      </c>
      <c r="F14" s="137">
        <v>58</v>
      </c>
      <c r="G14" s="82">
        <f>F14-E14</f>
        <v>38</v>
      </c>
      <c r="H14" s="82">
        <f>D14</f>
        <v>78</v>
      </c>
      <c r="I14" s="12"/>
    </row>
    <row r="15" spans="1:9" ht="12.75" customHeight="1">
      <c r="A15" s="34" t="s">
        <v>26</v>
      </c>
      <c r="B15" s="73" t="s">
        <v>1</v>
      </c>
      <c r="C15" s="74" t="s">
        <v>1</v>
      </c>
      <c r="D15" s="74" t="s">
        <v>1</v>
      </c>
      <c r="E15" s="73" t="s">
        <v>1</v>
      </c>
      <c r="F15" s="73"/>
      <c r="G15" s="82" t="s">
        <v>1</v>
      </c>
      <c r="H15" s="82" t="s">
        <v>1</v>
      </c>
      <c r="I15" s="12"/>
    </row>
    <row r="16" spans="1:9" ht="12.75" customHeight="1">
      <c r="A16" s="34" t="s">
        <v>27</v>
      </c>
      <c r="B16" s="73">
        <v>365.8825</v>
      </c>
      <c r="C16" s="74" t="s">
        <v>1</v>
      </c>
      <c r="D16" s="74">
        <v>78</v>
      </c>
      <c r="E16" s="73">
        <v>20</v>
      </c>
      <c r="F16" s="73">
        <v>58</v>
      </c>
      <c r="G16" s="82">
        <f>F16-E16</f>
        <v>38</v>
      </c>
      <c r="H16" s="82">
        <f>D16</f>
        <v>78</v>
      </c>
      <c r="I16" s="12"/>
    </row>
    <row r="17" spans="1:9" ht="12.75" customHeight="1">
      <c r="A17" s="34" t="s">
        <v>28</v>
      </c>
      <c r="B17" s="73">
        <v>71.4</v>
      </c>
      <c r="C17" s="74" t="s">
        <v>1</v>
      </c>
      <c r="D17" s="74" t="s">
        <v>1</v>
      </c>
      <c r="E17" s="73" t="s">
        <v>1</v>
      </c>
      <c r="F17" s="73" t="s">
        <v>1</v>
      </c>
      <c r="G17" s="82" t="s">
        <v>1</v>
      </c>
      <c r="H17" s="82" t="s">
        <v>1</v>
      </c>
      <c r="I17" s="12"/>
    </row>
    <row r="18" spans="1:9" ht="12.75" customHeight="1">
      <c r="A18" s="34" t="s">
        <v>29</v>
      </c>
      <c r="B18" s="73">
        <v>13.8</v>
      </c>
      <c r="C18" s="74" t="s">
        <v>1</v>
      </c>
      <c r="D18" s="74" t="s">
        <v>1</v>
      </c>
      <c r="E18" s="73" t="s">
        <v>1</v>
      </c>
      <c r="F18" s="73" t="s">
        <v>1</v>
      </c>
      <c r="G18" s="82" t="s">
        <v>1</v>
      </c>
      <c r="H18" s="82" t="s">
        <v>1</v>
      </c>
      <c r="I18" s="12"/>
    </row>
    <row r="19" spans="1:9" ht="12.75" customHeight="1">
      <c r="A19" s="34" t="s">
        <v>30</v>
      </c>
      <c r="B19" s="73" t="s">
        <v>1</v>
      </c>
      <c r="C19" s="74" t="s">
        <v>1</v>
      </c>
      <c r="D19" s="74" t="s">
        <v>1</v>
      </c>
      <c r="E19" s="73" t="s">
        <v>1</v>
      </c>
      <c r="F19" s="73" t="s">
        <v>1</v>
      </c>
      <c r="G19" s="82" t="s">
        <v>1</v>
      </c>
      <c r="H19" s="82" t="s">
        <v>1</v>
      </c>
      <c r="I19" s="12"/>
    </row>
    <row r="20" spans="1:9" ht="12.75" customHeight="1">
      <c r="A20" s="34" t="s">
        <v>70</v>
      </c>
      <c r="B20" s="73" t="s">
        <v>1</v>
      </c>
      <c r="C20" s="74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4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4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12">
        <v>1.4553</v>
      </c>
      <c r="D23" s="138">
        <v>28.4445</v>
      </c>
      <c r="E23" s="112">
        <v>28.4445</v>
      </c>
      <c r="F23" s="112" t="s">
        <v>1</v>
      </c>
      <c r="G23" s="82">
        <f>-E23</f>
        <v>-28.4445</v>
      </c>
      <c r="H23" s="82">
        <f>D23-C23</f>
        <v>26.9892</v>
      </c>
      <c r="I23" s="12"/>
    </row>
    <row r="24" spans="1:9" ht="12.75" customHeight="1">
      <c r="A24" s="34" t="s">
        <v>26</v>
      </c>
      <c r="B24" s="73" t="s">
        <v>1</v>
      </c>
      <c r="C24" s="74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4">
        <v>1.4553</v>
      </c>
      <c r="D25" s="74">
        <v>28.4445</v>
      </c>
      <c r="E25" s="73">
        <v>28.4445</v>
      </c>
      <c r="F25" s="73" t="s">
        <v>1</v>
      </c>
      <c r="G25" s="82">
        <f>-E25</f>
        <v>-28.4445</v>
      </c>
      <c r="H25" s="82">
        <f>D25-C25</f>
        <v>26.9892</v>
      </c>
      <c r="I25" s="2"/>
    </row>
    <row r="26" spans="1:9" ht="12.75" customHeight="1">
      <c r="A26" s="34" t="s">
        <v>28</v>
      </c>
      <c r="B26" s="73" t="s">
        <v>1</v>
      </c>
      <c r="C26" s="74" t="s">
        <v>1</v>
      </c>
      <c r="D26" s="74" t="s">
        <v>1</v>
      </c>
      <c r="E26" s="73" t="s">
        <v>1</v>
      </c>
      <c r="F26" s="73" t="s">
        <v>1</v>
      </c>
      <c r="G26" s="134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4" t="s">
        <v>1</v>
      </c>
      <c r="D27" s="74" t="s">
        <v>1</v>
      </c>
      <c r="E27" s="73" t="s">
        <v>1</v>
      </c>
      <c r="F27" s="73" t="s">
        <v>1</v>
      </c>
      <c r="G27" s="134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4" t="s">
        <v>1</v>
      </c>
      <c r="D28" s="74" t="s">
        <v>1</v>
      </c>
      <c r="E28" s="73" t="s">
        <v>1</v>
      </c>
      <c r="F28" s="73" t="s">
        <v>1</v>
      </c>
      <c r="G28" s="82" t="s">
        <v>1</v>
      </c>
      <c r="H28" s="82" t="s">
        <v>1</v>
      </c>
      <c r="I28" s="2"/>
    </row>
    <row r="29" spans="1:9" ht="12.75" customHeight="1">
      <c r="A29" s="34" t="s">
        <v>70</v>
      </c>
      <c r="B29" s="73" t="s">
        <v>1</v>
      </c>
      <c r="C29" s="74" t="s">
        <v>1</v>
      </c>
      <c r="D29" s="74" t="s">
        <v>1</v>
      </c>
      <c r="E29" s="73" t="s">
        <v>1</v>
      </c>
      <c r="F29" s="73" t="s">
        <v>1</v>
      </c>
      <c r="G29" s="134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4" t="s">
        <v>1</v>
      </c>
      <c r="D30" s="74" t="s">
        <v>1</v>
      </c>
      <c r="E30" s="73" t="s">
        <v>1</v>
      </c>
      <c r="F30" s="73" t="s">
        <v>1</v>
      </c>
      <c r="G30" s="134" t="s">
        <v>1</v>
      </c>
      <c r="H30" s="82" t="s">
        <v>1</v>
      </c>
      <c r="I30" s="2"/>
    </row>
    <row r="31" spans="1:9" ht="12.75" customHeight="1">
      <c r="A31" s="34" t="s">
        <v>72</v>
      </c>
      <c r="B31" s="73" t="s">
        <v>1</v>
      </c>
      <c r="C31" s="74" t="s">
        <v>1</v>
      </c>
      <c r="D31" s="74" t="s">
        <v>1</v>
      </c>
      <c r="E31" s="73" t="s">
        <v>1</v>
      </c>
      <c r="F31" s="73" t="s">
        <v>1</v>
      </c>
      <c r="G31" s="134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40210</v>
      </c>
      <c r="D35" s="55">
        <v>40238</v>
      </c>
      <c r="E35" s="55" t="s">
        <v>104</v>
      </c>
      <c r="F35" s="55">
        <v>40575</v>
      </c>
      <c r="G35" s="55">
        <v>40603</v>
      </c>
      <c r="H35" s="60" t="s">
        <v>2</v>
      </c>
      <c r="I35" s="60" t="s">
        <v>46</v>
      </c>
    </row>
    <row r="36" spans="1:13" ht="12.75" customHeight="1">
      <c r="A36" s="43" t="s">
        <v>105</v>
      </c>
      <c r="B36" s="17">
        <v>39604.433</v>
      </c>
      <c r="C36" s="17">
        <v>42186.183</v>
      </c>
      <c r="D36" s="17">
        <v>43509.138</v>
      </c>
      <c r="E36" s="17">
        <v>34065.042</v>
      </c>
      <c r="F36" s="17">
        <v>33757.525</v>
      </c>
      <c r="G36" s="17">
        <v>34201.827</v>
      </c>
      <c r="H36" s="16">
        <f>F36/G36-1</f>
        <v>-0.012990592578577598</v>
      </c>
      <c r="I36" s="16">
        <f>E36/G36-1</f>
        <v>-0.003999347754141791</v>
      </c>
      <c r="J36" s="69"/>
      <c r="K36" s="141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12884.143</v>
      </c>
      <c r="D37" s="33">
        <v>13968.836</v>
      </c>
      <c r="E37" s="33">
        <v>16331.38</v>
      </c>
      <c r="F37" s="33">
        <v>14898.233</v>
      </c>
      <c r="G37" s="33">
        <v>15227.481</v>
      </c>
      <c r="H37" s="16">
        <f aca="true" t="shared" si="0" ref="H37:H50">F37/G37-1</f>
        <v>-0.02162196097962621</v>
      </c>
      <c r="I37" s="16">
        <f aca="true" t="shared" si="1" ref="I37:I50">E37/G37-1</f>
        <v>0.07249386815849568</v>
      </c>
      <c r="J37" s="69"/>
      <c r="K37" s="141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9359.785</v>
      </c>
      <c r="D38" s="33">
        <v>9597.634</v>
      </c>
      <c r="E38" s="33">
        <v>11233.951</v>
      </c>
      <c r="F38" s="33">
        <v>11984.066</v>
      </c>
      <c r="G38" s="33">
        <v>12212.79</v>
      </c>
      <c r="H38" s="16">
        <f t="shared" si="0"/>
        <v>-0.018728234907830266</v>
      </c>
      <c r="I38" s="16">
        <f t="shared" si="1"/>
        <v>-0.08014868019510712</v>
      </c>
      <c r="J38" s="69"/>
      <c r="K38" s="141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7331.327</v>
      </c>
      <c r="D39" s="33">
        <v>6481.984</v>
      </c>
      <c r="E39" s="33">
        <v>4695.701</v>
      </c>
      <c r="F39" s="33">
        <v>4760.065</v>
      </c>
      <c r="G39" s="33">
        <v>4773.148</v>
      </c>
      <c r="H39" s="16">
        <f t="shared" si="0"/>
        <v>-0.0027409583779930413</v>
      </c>
      <c r="I39" s="16">
        <f t="shared" si="1"/>
        <v>-0.01622556015443055</v>
      </c>
      <c r="J39" s="69"/>
      <c r="K39" s="141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12610.928</v>
      </c>
      <c r="D40" s="33">
        <v>13460.684</v>
      </c>
      <c r="E40" s="33">
        <v>1804.01</v>
      </c>
      <c r="F40" s="33">
        <v>2115.161</v>
      </c>
      <c r="G40" s="33">
        <v>1988.408</v>
      </c>
      <c r="H40" s="16">
        <f t="shared" si="0"/>
        <v>0.06374597165169327</v>
      </c>
      <c r="I40" s="16">
        <f t="shared" si="1"/>
        <v>-0.09273650075839557</v>
      </c>
      <c r="J40" s="69"/>
      <c r="K40" s="141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16431.694</v>
      </c>
      <c r="D41" s="17">
        <v>16017.871</v>
      </c>
      <c r="E41" s="17">
        <v>16330.158</v>
      </c>
      <c r="F41" s="17">
        <v>16062.761</v>
      </c>
      <c r="G41" s="17">
        <v>16210.59</v>
      </c>
      <c r="H41" s="16">
        <f t="shared" si="0"/>
        <v>-0.009119285602806504</v>
      </c>
      <c r="I41" s="16">
        <f t="shared" si="1"/>
        <v>0.0073759190751230275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5328.896</v>
      </c>
      <c r="D42" s="33">
        <v>5763.561</v>
      </c>
      <c r="E42" s="33">
        <v>7325.222</v>
      </c>
      <c r="F42" s="33">
        <v>6812.387</v>
      </c>
      <c r="G42" s="33">
        <v>6826.484</v>
      </c>
      <c r="H42" s="16">
        <f t="shared" si="0"/>
        <v>-0.002065045490475148</v>
      </c>
      <c r="I42" s="16">
        <f t="shared" si="1"/>
        <v>0.07305927912524202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4257.796</v>
      </c>
      <c r="D43" s="33">
        <v>4338.102</v>
      </c>
      <c r="E43" s="33">
        <v>4848.221</v>
      </c>
      <c r="F43" s="33">
        <v>5108.365</v>
      </c>
      <c r="G43" s="33">
        <v>5207.277</v>
      </c>
      <c r="H43" s="16">
        <f t="shared" si="0"/>
        <v>-0.018994956481093728</v>
      </c>
      <c r="I43" s="16">
        <f t="shared" si="1"/>
        <v>-0.06895273671825031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6008.645</v>
      </c>
      <c r="D44" s="33">
        <v>5250.762</v>
      </c>
      <c r="E44" s="33">
        <v>3943.059</v>
      </c>
      <c r="F44" s="33">
        <v>3875.01</v>
      </c>
      <c r="G44" s="33">
        <v>3969.398</v>
      </c>
      <c r="H44" s="16">
        <f t="shared" si="0"/>
        <v>-0.023778920632297362</v>
      </c>
      <c r="I44" s="16">
        <f t="shared" si="1"/>
        <v>-0.006635515007565318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836.357</v>
      </c>
      <c r="D45" s="33">
        <v>665.446</v>
      </c>
      <c r="E45" s="33">
        <v>213.656</v>
      </c>
      <c r="F45" s="33">
        <v>266.999</v>
      </c>
      <c r="G45" s="33">
        <v>207.431</v>
      </c>
      <c r="H45" s="16">
        <f t="shared" si="0"/>
        <v>0.28717019153357026</v>
      </c>
      <c r="I45" s="16">
        <f t="shared" si="1"/>
        <v>0.030009979222006322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f>C36-C41</f>
        <v>25754.488999999998</v>
      </c>
      <c r="D46" s="45">
        <f aca="true" t="shared" si="2" ref="D46:E50">D36-D41</f>
        <v>27491.267</v>
      </c>
      <c r="E46" s="45">
        <f t="shared" si="2"/>
        <v>17734.884000000002</v>
      </c>
      <c r="F46" s="45">
        <f aca="true" t="shared" si="3" ref="F46:G50">F36-F41</f>
        <v>17694.764000000003</v>
      </c>
      <c r="G46" s="45">
        <f t="shared" si="3"/>
        <v>17991.236999999997</v>
      </c>
      <c r="H46" s="16">
        <f t="shared" si="0"/>
        <v>-0.01647874462439658</v>
      </c>
      <c r="I46" s="16">
        <f t="shared" si="1"/>
        <v>-0.014248770109581477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f>C37-C42</f>
        <v>7555.247</v>
      </c>
      <c r="D47" s="33">
        <f t="shared" si="2"/>
        <v>8205.275</v>
      </c>
      <c r="E47" s="33">
        <f t="shared" si="2"/>
        <v>9006.158</v>
      </c>
      <c r="F47" s="33">
        <f t="shared" si="3"/>
        <v>8085.8460000000005</v>
      </c>
      <c r="G47" s="33">
        <f t="shared" si="3"/>
        <v>8400.997</v>
      </c>
      <c r="H47" s="16">
        <f t="shared" si="0"/>
        <v>-0.037513523692485395</v>
      </c>
      <c r="I47" s="16">
        <f t="shared" si="1"/>
        <v>0.07203442639010582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f>C38-C43</f>
        <v>5101.989</v>
      </c>
      <c r="D48" s="33">
        <f t="shared" si="2"/>
        <v>5259.532</v>
      </c>
      <c r="E48" s="33">
        <f t="shared" si="2"/>
        <v>6385.73</v>
      </c>
      <c r="F48" s="33">
        <f t="shared" si="3"/>
        <v>6875.701000000001</v>
      </c>
      <c r="G48" s="33">
        <f t="shared" si="3"/>
        <v>7005.513000000001</v>
      </c>
      <c r="H48" s="16">
        <f t="shared" si="0"/>
        <v>-0.018529977747525406</v>
      </c>
      <c r="I48" s="16">
        <f t="shared" si="1"/>
        <v>-0.0884707515352553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f>C39-C44</f>
        <v>1322.6819999999998</v>
      </c>
      <c r="D49" s="33">
        <f t="shared" si="2"/>
        <v>1231.2220000000007</v>
      </c>
      <c r="E49" s="33">
        <f t="shared" si="2"/>
        <v>752.6419999999998</v>
      </c>
      <c r="F49" s="33">
        <f t="shared" si="3"/>
        <v>885.0549999999994</v>
      </c>
      <c r="G49" s="33">
        <f t="shared" si="3"/>
        <v>803.75</v>
      </c>
      <c r="H49" s="16">
        <f t="shared" si="0"/>
        <v>0.10115707620528691</v>
      </c>
      <c r="I49" s="16">
        <f t="shared" si="1"/>
        <v>-0.06358693623639211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f>C40-C45</f>
        <v>11774.571</v>
      </c>
      <c r="D50" s="33">
        <f t="shared" si="2"/>
        <v>12795.238</v>
      </c>
      <c r="E50" s="33">
        <f t="shared" si="2"/>
        <v>1590.354</v>
      </c>
      <c r="F50" s="33">
        <f t="shared" si="3"/>
        <v>1848.162</v>
      </c>
      <c r="G50" s="33">
        <f t="shared" si="3"/>
        <v>1780.9769999999999</v>
      </c>
      <c r="H50" s="16">
        <f t="shared" si="0"/>
        <v>0.03772367638661267</v>
      </c>
      <c r="I50" s="16">
        <f t="shared" si="1"/>
        <v>-0.10703282524142643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40210</v>
      </c>
      <c r="D56" s="55">
        <v>40238</v>
      </c>
      <c r="E56" s="55" t="s">
        <v>104</v>
      </c>
      <c r="F56" s="55">
        <v>40575</v>
      </c>
      <c r="G56" s="55">
        <v>40603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25256.055</v>
      </c>
      <c r="D57" s="17">
        <v>26015.467</v>
      </c>
      <c r="E57" s="17">
        <v>26381.954</v>
      </c>
      <c r="F57" s="17">
        <v>26854.82</v>
      </c>
      <c r="G57" s="17">
        <v>26749.221</v>
      </c>
      <c r="H57" s="16">
        <f>F57/G57-1</f>
        <v>0.003947741132349192</v>
      </c>
      <c r="I57" s="16">
        <f>E57/G57-1</f>
        <v>-0.01373000731497942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16384.177</v>
      </c>
      <c r="D58" s="33">
        <v>16853.327</v>
      </c>
      <c r="E58" s="33">
        <v>16696.243</v>
      </c>
      <c r="F58" s="33">
        <v>16964.482</v>
      </c>
      <c r="G58" s="33">
        <v>17069.826</v>
      </c>
      <c r="H58" s="16">
        <f aca="true" t="shared" si="4" ref="H58:H68">F58/G58-1</f>
        <v>-0.006171357575642578</v>
      </c>
      <c r="I58" s="16">
        <f aca="true" t="shared" si="5" ref="I58:I68">E58/G58-1</f>
        <v>-0.021885577509694776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8435.29</v>
      </c>
      <c r="D59" s="33">
        <v>8577.378</v>
      </c>
      <c r="E59" s="33">
        <v>9268.708</v>
      </c>
      <c r="F59" s="33">
        <v>9465.202</v>
      </c>
      <c r="G59" s="33">
        <v>9636.975</v>
      </c>
      <c r="H59" s="16">
        <f t="shared" si="4"/>
        <v>-0.017824369161484888</v>
      </c>
      <c r="I59" s="16">
        <f t="shared" si="5"/>
        <v>-0.03821396236889685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436.589</v>
      </c>
      <c r="D60" s="33">
        <v>584.764</v>
      </c>
      <c r="E60" s="33">
        <v>417.003</v>
      </c>
      <c r="F60" s="33">
        <v>425.135</v>
      </c>
      <c r="G60" s="33">
        <v>42.413</v>
      </c>
      <c r="H60" s="16">
        <f t="shared" si="4"/>
        <v>9.023695565039022</v>
      </c>
      <c r="I60" s="16">
        <f t="shared" si="5"/>
        <v>8.831961898474525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9888.203</v>
      </c>
      <c r="D61" s="17">
        <v>10688.223</v>
      </c>
      <c r="E61" s="17">
        <v>11665.144</v>
      </c>
      <c r="F61" s="17">
        <v>11891.294</v>
      </c>
      <c r="G61" s="17">
        <v>12269.241</v>
      </c>
      <c r="H61" s="16">
        <f t="shared" si="4"/>
        <v>-0.030804431993796566</v>
      </c>
      <c r="I61" s="16">
        <f t="shared" si="5"/>
        <v>-0.04923670502519262</v>
      </c>
      <c r="J61" s="9"/>
      <c r="K61" s="104"/>
      <c r="L61" s="88"/>
      <c r="M61" s="88"/>
      <c r="N61" s="9"/>
      <c r="O61" s="9"/>
      <c r="P61" s="9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6355.99</v>
      </c>
      <c r="D62" s="33">
        <v>6972.779</v>
      </c>
      <c r="E62" s="33">
        <v>7203.891</v>
      </c>
      <c r="F62" s="33">
        <v>7260.866</v>
      </c>
      <c r="G62" s="33">
        <v>7483.909</v>
      </c>
      <c r="H62" s="16">
        <f t="shared" si="4"/>
        <v>-0.029803008026954902</v>
      </c>
      <c r="I62" s="16">
        <f t="shared" si="5"/>
        <v>-0.037416008131579415</v>
      </c>
      <c r="J62" s="9"/>
      <c r="K62" s="104"/>
      <c r="L62" s="88"/>
      <c r="M62" s="88"/>
      <c r="N62" s="9"/>
      <c r="O62" s="9"/>
      <c r="P62" s="9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3530.239</v>
      </c>
      <c r="D63" s="33">
        <v>3713.077</v>
      </c>
      <c r="E63" s="33">
        <v>4458.025</v>
      </c>
      <c r="F63" s="33">
        <v>4627.832</v>
      </c>
      <c r="G63" s="33">
        <v>4782.415</v>
      </c>
      <c r="H63" s="16">
        <f t="shared" si="4"/>
        <v>-0.03232320908996811</v>
      </c>
      <c r="I63" s="16">
        <f t="shared" si="5"/>
        <v>-0.06782974710475786</v>
      </c>
      <c r="J63" s="9"/>
      <c r="K63" s="104"/>
      <c r="L63" s="88"/>
      <c r="M63" s="88"/>
      <c r="N63" s="9"/>
      <c r="O63" s="9"/>
      <c r="P63" s="9"/>
      <c r="Q63" s="9"/>
      <c r="R63" s="9"/>
    </row>
    <row r="64" spans="1:18" ht="12.75" customHeight="1">
      <c r="A64" s="64" t="s">
        <v>63</v>
      </c>
      <c r="B64" s="33">
        <v>2.086</v>
      </c>
      <c r="C64" s="33">
        <v>1.975</v>
      </c>
      <c r="D64" s="33">
        <v>2.364</v>
      </c>
      <c r="E64" s="33">
        <v>3.23</v>
      </c>
      <c r="F64" s="33">
        <v>2.594</v>
      </c>
      <c r="G64" s="33">
        <v>2.915</v>
      </c>
      <c r="H64" s="16">
        <f t="shared" si="4"/>
        <v>-0.11012006861063472</v>
      </c>
      <c r="I64" s="16">
        <f t="shared" si="5"/>
        <v>0.10806174957118353</v>
      </c>
      <c r="J64" s="9"/>
      <c r="K64" s="104"/>
      <c r="L64" s="88"/>
      <c r="M64" s="88"/>
      <c r="N64" s="9"/>
      <c r="O64" s="9"/>
      <c r="P64" s="9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f>C57-C61</f>
        <v>15367.852</v>
      </c>
      <c r="D65" s="17">
        <f aca="true" t="shared" si="6" ref="D65:E68">D57-D61</f>
        <v>15327.244</v>
      </c>
      <c r="E65" s="17">
        <f t="shared" si="6"/>
        <v>14716.810000000001</v>
      </c>
      <c r="F65" s="17">
        <f aca="true" t="shared" si="7" ref="F65:G68">F57-F61</f>
        <v>14963.526</v>
      </c>
      <c r="G65" s="17">
        <f t="shared" si="7"/>
        <v>14479.980000000001</v>
      </c>
      <c r="H65" s="16">
        <f t="shared" si="4"/>
        <v>0.03339410689793754</v>
      </c>
      <c r="I65" s="16">
        <f t="shared" si="5"/>
        <v>0.016355685574151346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f>C58-C62</f>
        <v>10028.187</v>
      </c>
      <c r="D66" s="33">
        <f t="shared" si="6"/>
        <v>9880.548</v>
      </c>
      <c r="E66" s="33">
        <f t="shared" si="6"/>
        <v>9492.351999999999</v>
      </c>
      <c r="F66" s="33">
        <f t="shared" si="7"/>
        <v>9703.616</v>
      </c>
      <c r="G66" s="33">
        <f t="shared" si="7"/>
        <v>9585.917000000001</v>
      </c>
      <c r="H66" s="16">
        <f t="shared" si="4"/>
        <v>0.012278324546310948</v>
      </c>
      <c r="I66" s="16">
        <f t="shared" si="5"/>
        <v>-0.009760672870420484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f>C59-C63</f>
        <v>4905.051000000001</v>
      </c>
      <c r="D67" s="33">
        <f t="shared" si="6"/>
        <v>4864.301</v>
      </c>
      <c r="E67" s="33">
        <f t="shared" si="6"/>
        <v>4810.683000000001</v>
      </c>
      <c r="F67" s="33">
        <f t="shared" si="7"/>
        <v>4837.369999999999</v>
      </c>
      <c r="G67" s="33">
        <f t="shared" si="7"/>
        <v>4854.56</v>
      </c>
      <c r="H67" s="16">
        <f t="shared" si="4"/>
        <v>-0.0035410006262156513</v>
      </c>
      <c r="I67" s="16">
        <f t="shared" si="5"/>
        <v>-0.00903830625226576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f>C60-C64</f>
        <v>434.614</v>
      </c>
      <c r="D68" s="33">
        <f t="shared" si="6"/>
        <v>582.4</v>
      </c>
      <c r="E68" s="33">
        <f t="shared" si="6"/>
        <v>413.77299999999997</v>
      </c>
      <c r="F68" s="33">
        <f t="shared" si="7"/>
        <v>422.541</v>
      </c>
      <c r="G68" s="33">
        <f t="shared" si="7"/>
        <v>39.498</v>
      </c>
      <c r="H68" s="16">
        <f t="shared" si="4"/>
        <v>9.69778216618563</v>
      </c>
      <c r="I68" s="16">
        <f t="shared" si="5"/>
        <v>9.47579624284774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2011-04-06T08:23:58Z</cp:lastPrinted>
  <dcterms:created xsi:type="dcterms:W3CDTF">2008-11-05T07:26:31Z</dcterms:created>
  <dcterms:modified xsi:type="dcterms:W3CDTF">2011-04-15T11:23:19Z</dcterms:modified>
  <cp:category/>
  <cp:version/>
  <cp:contentType/>
  <cp:contentStatus/>
</cp:coreProperties>
</file>