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5" windowWidth="10440" windowHeight="12060" tabRatio="808" activeTab="0"/>
  </bookViews>
  <sheets>
    <sheet name="Макро-эконом" sheetId="1" r:id="rId1"/>
    <sheet name="Операции НБКР" sheetId="2" r:id="rId2"/>
    <sheet name="ГКВ-ГКО" sheetId="3" r:id="rId3"/>
    <sheet name="МБКР " sheetId="4" r:id="rId4"/>
    <sheet name="Деп-Кред" sheetId="5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'Деп-Кред'!$A$1:$H$71</definedName>
    <definedName name="_xlnm.Print_Area" localSheetId="0">'Макро-эконом'!$A$1:$I$41</definedName>
    <definedName name="_xlnm.Print_Area" localSheetId="3">'МБКР '!$A$1:$H$36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<sst xmlns="http://schemas.openxmlformats.org/spreadsheetml/2006/main" count="727" uniqueCount="120">
  <si>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</si>
  <si>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</si>
  <si>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</si>
  <si>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</si>
  <si>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</si>
  <si>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</si>
  <si>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</si>
  <si>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</si>
  <si>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</si>
  <si>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</si>
  <si>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</si>
  <si>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</si>
  <si>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</si>
  <si>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</si>
  <si>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</si>
  <si>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</si>
  <si>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</si>
  <si>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</si>
  <si>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</si>
  <si>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</si>
  <si>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</si>
  <si>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</si>
  <si>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</si>
  <si>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</si>
  <si>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</si>
  <si>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</si>
  <si>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</si>
  <si>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</si>
  <si>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</si>
  <si>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</si>
  <si>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</si>
  <si>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</si>
  <si>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</si>
  <si>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</si>
  <si>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</si>
  <si>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</si>
  <si>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</si>
  <si>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</si>
  <si>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</si>
  <si>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</si>
  <si>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</si>
  <si>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</si>
  <si>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</si>
  <si>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</si>
  <si>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</si>
  <si>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</si>
  <si>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</si>
  <si>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</si>
  <si>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</si>
  <si>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</si>
  <si>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</si>
  <si>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</si>
  <si>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</si>
  <si>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</si>
  <si>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</si>
  <si>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</si>
  <si>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</si>
  <si>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</si>
  <si>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</si>
  <si>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</si>
  <si>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</si>
  <si>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</si>
  <si>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</si>
  <si>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</si>
  <si>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</si>
  <si>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</si>
  <si>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</si>
  <si>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</si>
  <si>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</si>
  <si>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</si>
  <si>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</si>
  <si>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</si>
  <si>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</si>
  <si>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</si>
  <si>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</si>
  <si>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</si>
  <si>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</si>
  <si>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</si>
  <si>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</si>
  <si>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</si>
  <si>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</si>
  <si>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</si>
  <si>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</si>
  <si>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Таблица 10. Процентные ставки на межбанковском кредитном рынке (за период)</t>
  </si>
  <si>
    <t>Таблица 11. Объем операций на межбанковском кредитном рынке (за период)</t>
  </si>
  <si>
    <t>Таблица 12. Депозиты, принятые коммерческими банками (на конец периода)</t>
  </si>
  <si>
    <t>Таблица 13. Кредиты, выданные коммерческими банками (задолженность на конец периода)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</si>
  <si>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</si>
  <si>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</si>
  <si>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</si>
  <si>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</si>
  <si>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</si>
  <si>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</si>
  <si>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</si>
  <si>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</si>
  <si>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</si>
  <si>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</si>
  <si>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</si>
  <si>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</si>
  <si>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</si>
  <si>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</si>
  <si>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</si>
  <si>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</si>
  <si>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</si>
  <si>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</si>
  <si>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</si>
  <si>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</si>
  <si>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</si>
  <si>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</si>
  <si>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</si>
  <si>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</si>
  <si>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</si>
  <si>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</si>
  <si>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</si>
  <si>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</si>
  <si>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</si>
  <si>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</si>
  <si>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Июнь 2016</t>
  </si>
  <si>
    <t>янв.-июн. 15</t>
  </si>
  <si>
    <t>янв.-июн. 16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</si>
</sst>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31" borderId="8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9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5" applyFont="1" applyFill="1" applyAlignment="1">
      <alignment horizontal="center" vertical="top"/>
      <protection/>
    </xf>
    <xf numFmtId="0" fontId="11" fillId="0" borderId="0" xfId="65" applyFont="1">
      <alignment/>
      <protection/>
    </xf>
    <xf numFmtId="0" fontId="12" fillId="0" borderId="0" xfId="65" applyFont="1">
      <alignment/>
      <protection/>
    </xf>
    <xf numFmtId="0" fontId="12" fillId="0" borderId="0" xfId="65" applyFont="1" applyFill="1">
      <alignment/>
      <protection/>
    </xf>
    <xf numFmtId="0" fontId="11" fillId="0" borderId="0" xfId="65" applyFont="1" applyBorder="1" applyAlignment="1">
      <alignment shrinkToFit="1"/>
      <protection/>
    </xf>
    <xf numFmtId="0" fontId="13" fillId="0" borderId="0" xfId="65" applyFont="1" applyBorder="1" applyAlignment="1">
      <alignment horizontal="left"/>
      <protection/>
    </xf>
    <xf numFmtId="0" fontId="14" fillId="0" borderId="0" xfId="65" applyFont="1" applyBorder="1" applyAlignment="1">
      <alignment horizontal="left"/>
      <protection/>
    </xf>
    <xf numFmtId="0" fontId="11" fillId="0" borderId="0" xfId="65" applyFont="1" applyFill="1">
      <alignment/>
      <protection/>
    </xf>
    <xf numFmtId="171" fontId="11" fillId="0" borderId="0" xfId="70" applyNumberFormat="1" applyFont="1" applyFill="1" applyAlignment="1">
      <alignment/>
    </xf>
    <xf numFmtId="0" fontId="11" fillId="0" borderId="0" xfId="65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5" applyFont="1" applyFill="1" applyBorder="1" applyAlignment="1">
      <alignment horizontal="left" vertical="center" wrapText="1"/>
      <protection/>
    </xf>
    <xf numFmtId="0" fontId="15" fillId="0" borderId="0" xfId="65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65" applyFont="1" applyFill="1" applyBorder="1" applyAlignment="1">
      <alignment/>
      <protection/>
    </xf>
    <xf numFmtId="0" fontId="17" fillId="0" borderId="0" xfId="65" applyFont="1" applyAlignment="1">
      <alignment/>
      <protection/>
    </xf>
    <xf numFmtId="0" fontId="17" fillId="0" borderId="0" xfId="65" applyFont="1" applyBorder="1" applyAlignment="1">
      <alignment/>
      <protection/>
    </xf>
    <xf numFmtId="0" fontId="15" fillId="0" borderId="0" xfId="65" applyFont="1" applyFill="1" applyBorder="1" applyAlignment="1">
      <alignment horizontal="left" shrinkToFit="1"/>
      <protection/>
    </xf>
    <xf numFmtId="164" fontId="15" fillId="0" borderId="0" xfId="65" applyNumberFormat="1" applyFont="1" applyFill="1" applyAlignment="1">
      <alignment/>
      <protection/>
    </xf>
    <xf numFmtId="164" fontId="15" fillId="0" borderId="0" xfId="65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5" applyFont="1" applyFill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5" applyFont="1" applyAlignment="1">
      <alignment horizontal="center"/>
      <protection/>
    </xf>
    <xf numFmtId="0" fontId="11" fillId="0" borderId="10" xfId="65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5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5" applyNumberFormat="1" applyFont="1" applyAlignment="1">
      <alignment horizontal="center"/>
      <protection/>
    </xf>
    <xf numFmtId="170" fontId="11" fillId="0" borderId="0" xfId="65" applyNumberFormat="1" applyFont="1" applyFill="1">
      <alignment/>
      <protection/>
    </xf>
    <xf numFmtId="2" fontId="11" fillId="0" borderId="0" xfId="65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0" fontId="11" fillId="0" borderId="0" xfId="65" applyFont="1" applyFill="1" applyBorder="1" applyAlignment="1">
      <alignment vertical="center"/>
      <protection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4" fontId="11" fillId="0" borderId="0" xfId="65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5" applyNumberFormat="1" applyFont="1">
      <alignment/>
      <protection/>
    </xf>
    <xf numFmtId="170" fontId="12" fillId="0" borderId="0" xfId="65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Alignment="1">
      <alignment/>
    </xf>
    <xf numFmtId="0" fontId="16" fillId="0" borderId="0" xfId="65" applyFont="1" applyAlignment="1">
      <alignment/>
      <protection/>
    </xf>
    <xf numFmtId="49" fontId="16" fillId="0" borderId="0" xfId="65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5" fillId="0" borderId="0" xfId="56" applyNumberFormat="1">
      <alignment/>
      <protection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9" fillId="0" borderId="0" xfId="58" applyFont="1">
      <alignment/>
      <protection/>
    </xf>
    <xf numFmtId="0" fontId="3" fillId="0" borderId="0" xfId="58" applyFont="1">
      <alignment/>
      <protection/>
    </xf>
    <xf numFmtId="0" fontId="0" fillId="0" borderId="0" xfId="58">
      <alignment/>
      <protection/>
    </xf>
    <xf numFmtId="0" fontId="6" fillId="0" borderId="0" xfId="58" applyFont="1" applyAlignment="1">
      <alignment horizontal="left"/>
      <protection/>
    </xf>
    <xf numFmtId="0" fontId="2" fillId="0" borderId="0" xfId="58" applyFont="1" applyFill="1" applyBorder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4" fillId="0" borderId="0" xfId="58" applyFont="1" applyBorder="1" applyAlignment="1">
      <alignment horizontal="left" vertical="center" wrapText="1"/>
      <protection/>
    </xf>
    <xf numFmtId="164" fontId="4" fillId="0" borderId="0" xfId="58" applyNumberFormat="1" applyFont="1" applyFill="1" applyAlignment="1">
      <alignment horizontal="right" vertical="center"/>
      <protection/>
    </xf>
    <xf numFmtId="168" fontId="5" fillId="0" borderId="0" xfId="58" applyNumberFormat="1" applyFont="1" applyFill="1" applyAlignment="1">
      <alignment horizontal="right" vertical="center"/>
      <protection/>
    </xf>
    <xf numFmtId="0" fontId="2" fillId="0" borderId="0" xfId="58" applyFont="1" applyAlignment="1">
      <alignment horizontal="left" indent="2"/>
      <protection/>
    </xf>
    <xf numFmtId="164" fontId="2" fillId="0" borderId="0" xfId="58" applyNumberFormat="1" applyFont="1" applyFill="1" applyAlignment="1">
      <alignment horizontal="right" vertical="center"/>
      <protection/>
    </xf>
    <xf numFmtId="0" fontId="2" fillId="0" borderId="0" xfId="58" applyFont="1" applyFill="1" applyAlignment="1">
      <alignment horizontal="left" indent="2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168" fontId="4" fillId="0" borderId="0" xfId="0" applyNumberFormat="1" applyFont="1" applyFill="1" applyAlignment="1">
      <alignment horizontal="right" vertical="center"/>
    </xf>
    <xf numFmtId="4" fontId="72" fillId="0" borderId="0" xfId="54" applyNumberFormat="1" applyFont="1" applyBorder="1">
      <alignment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4" fillId="0" borderId="0" xfId="58" applyNumberFormat="1" applyFont="1" applyFill="1" applyAlignment="1">
      <alignment horizontal="right" vertical="center"/>
      <protection/>
    </xf>
    <xf numFmtId="4" fontId="2" fillId="0" borderId="0" xfId="58" applyNumberFormat="1" applyFont="1" applyFill="1" applyAlignment="1">
      <alignment horizontal="right" vertical="center"/>
      <protection/>
    </xf>
    <xf numFmtId="174" fontId="11" fillId="0" borderId="0" xfId="65" applyNumberFormat="1" applyFont="1" applyFill="1">
      <alignment/>
      <protection/>
    </xf>
    <xf numFmtId="173" fontId="12" fillId="0" borderId="0" xfId="65" applyNumberFormat="1" applyFont="1" applyFill="1">
      <alignment/>
      <protection/>
    </xf>
    <xf numFmtId="0" fontId="16" fillId="0" borderId="0" xfId="65" applyFont="1" applyAlignment="1">
      <alignment horizontal="center"/>
      <protection/>
    </xf>
    <xf numFmtId="164" fontId="7" fillId="0" borderId="0" xfId="65" applyNumberFormat="1" applyFont="1" applyFill="1" applyBorder="1" applyAlignment="1">
      <alignment vertical="center"/>
      <protection/>
    </xf>
    <xf numFmtId="167" fontId="2" fillId="33" borderId="0" xfId="0" applyNumberFormat="1" applyFont="1" applyFill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 vertical="center"/>
    </xf>
    <xf numFmtId="174" fontId="7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167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16" fillId="0" borderId="0" xfId="65" applyFont="1" applyAlignment="1">
      <alignment horizontal="center"/>
      <protection/>
    </xf>
    <xf numFmtId="49" fontId="16" fillId="0" borderId="0" xfId="65" applyNumberFormat="1" applyFont="1" applyAlignment="1">
      <alignment horizontal="center"/>
      <protection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4 2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Пресс-конференция (октябрь 2008)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Процентный 2" xfId="71"/>
    <cellStyle name="Процентный 3" xfId="72"/>
    <cellStyle name="Связанная ячейка" xfId="73"/>
    <cellStyle name="Стиль 1" xfId="74"/>
    <cellStyle name="ТЕКСТ" xfId="75"/>
    <cellStyle name="Текст предупреждения" xfId="76"/>
    <cellStyle name="Тысячи [0]_4-8Окт" xfId="77"/>
    <cellStyle name="Тысячи_4-8Окт" xfId="78"/>
    <cellStyle name="Comma" xfId="79"/>
    <cellStyle name="Comma [0]" xfId="80"/>
    <cellStyle name="Финансовый [0] 2" xfId="81"/>
    <cellStyle name="Финансовый 2" xfId="82"/>
    <cellStyle name="Финансовый 3" xfId="83"/>
    <cellStyle name="Финансовый 3 2" xfId="84"/>
    <cellStyle name="Финансовый 4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4714207"/>
        <c:axId val="66883544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4714207"/>
        <c:axId val="66883544"/>
      </c:lineChart>
      <c:catAx>
        <c:axId val="447142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83544"/>
        <c:crosses val="autoZero"/>
        <c:auto val="1"/>
        <c:lblOffset val="100"/>
        <c:tickLblSkip val="1"/>
        <c:noMultiLvlLbl val="0"/>
      </c:catAx>
      <c:valAx>
        <c:axId val="6688354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142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65080985"/>
        <c:axId val="4885795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65080985"/>
        <c:axId val="48857954"/>
      </c:lineChart>
      <c:catAx>
        <c:axId val="6508098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57954"/>
        <c:crosses val="autoZero"/>
        <c:auto val="1"/>
        <c:lblOffset val="100"/>
        <c:tickLblSkip val="1"/>
        <c:noMultiLvlLbl val="0"/>
      </c:catAx>
      <c:valAx>
        <c:axId val="4885795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08098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7068403"/>
        <c:axId val="65180172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7068403"/>
        <c:axId val="65180172"/>
      </c:lineChart>
      <c:catAx>
        <c:axId val="3706840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180172"/>
        <c:crosses val="autoZero"/>
        <c:auto val="1"/>
        <c:lblOffset val="100"/>
        <c:tickLblSkip val="1"/>
        <c:noMultiLvlLbl val="0"/>
      </c:catAx>
      <c:valAx>
        <c:axId val="6518017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6840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49750637"/>
        <c:axId val="45102550"/>
      </c:lineChart>
      <c:catAx>
        <c:axId val="4975063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2550"/>
        <c:crosses val="autoZero"/>
        <c:auto val="0"/>
        <c:lblOffset val="100"/>
        <c:tickLblSkip val="1"/>
        <c:noMultiLvlLbl val="0"/>
      </c:catAx>
      <c:valAx>
        <c:axId val="4510255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5063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269767"/>
        <c:axId val="2942790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3524545"/>
        <c:axId val="34849994"/>
      </c:lineChart>
      <c:catAx>
        <c:axId val="32697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427904"/>
        <c:crosses val="autoZero"/>
        <c:auto val="0"/>
        <c:lblOffset val="100"/>
        <c:tickLblSkip val="5"/>
        <c:noMultiLvlLbl val="0"/>
      </c:catAx>
      <c:valAx>
        <c:axId val="2942790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767"/>
        <c:crossesAt val="1"/>
        <c:crossBetween val="between"/>
        <c:dispUnits/>
        <c:majorUnit val="2000"/>
        <c:minorUnit val="100"/>
      </c:valAx>
      <c:catAx>
        <c:axId val="63524545"/>
        <c:scaling>
          <c:orientation val="minMax"/>
        </c:scaling>
        <c:axPos val="b"/>
        <c:delete val="1"/>
        <c:majorTickMark val="out"/>
        <c:minorTickMark val="none"/>
        <c:tickLblPos val="none"/>
        <c:crossAx val="34849994"/>
        <c:crossesAt val="39"/>
        <c:auto val="0"/>
        <c:lblOffset val="100"/>
        <c:tickLblSkip val="1"/>
        <c:noMultiLvlLbl val="0"/>
      </c:catAx>
      <c:valAx>
        <c:axId val="3484999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24545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5214491"/>
        <c:axId val="427723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5214491"/>
        <c:axId val="427723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8495125"/>
        <c:axId val="10911806"/>
      </c:lineChart>
      <c:catAx>
        <c:axId val="45214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7236"/>
        <c:crosses val="autoZero"/>
        <c:auto val="0"/>
        <c:lblOffset val="100"/>
        <c:tickLblSkip val="1"/>
        <c:noMultiLvlLbl val="0"/>
      </c:catAx>
      <c:valAx>
        <c:axId val="427723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14491"/>
        <c:crossesAt val="1"/>
        <c:crossBetween val="between"/>
        <c:dispUnits/>
        <c:majorUnit val="1"/>
      </c:valAx>
      <c:catAx>
        <c:axId val="38495125"/>
        <c:scaling>
          <c:orientation val="minMax"/>
        </c:scaling>
        <c:axPos val="b"/>
        <c:delete val="1"/>
        <c:majorTickMark val="out"/>
        <c:minorTickMark val="none"/>
        <c:tickLblPos val="none"/>
        <c:crossAx val="10911806"/>
        <c:crosses val="autoZero"/>
        <c:auto val="0"/>
        <c:lblOffset val="100"/>
        <c:tickLblSkip val="1"/>
        <c:noMultiLvlLbl val="0"/>
      </c:catAx>
      <c:valAx>
        <c:axId val="1091180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9512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1097391"/>
        <c:axId val="1144106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1097391"/>
        <c:axId val="11441064"/>
      </c:lineChart>
      <c:catAx>
        <c:axId val="310973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41064"/>
        <c:crosses val="autoZero"/>
        <c:auto val="1"/>
        <c:lblOffset val="100"/>
        <c:tickLblSkip val="1"/>
        <c:noMultiLvlLbl val="0"/>
      </c:catAx>
      <c:valAx>
        <c:axId val="1144106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0973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zoomScalePageLayoutView="0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B3" sqref="B3"/>
    </sheetView>
  </sheetViews>
  <sheetFormatPr defaultColWidth="8.00390625" defaultRowHeight="12.75"/>
  <cols>
    <col min="1" max="1" width="33.125" style="19" customWidth="1"/>
    <col min="2" max="5" width="10.75390625" style="19" customWidth="1"/>
    <col min="6" max="8" width="10.75390625" style="20" customWidth="1"/>
    <col min="9" max="9" width="10.75390625" style="21" customWidth="1"/>
    <col min="10" max="20" width="10.75390625" style="19" customWidth="1"/>
    <col min="21" max="24" width="9.75390625" style="19" customWidth="1"/>
    <col min="25" max="26" width="8.375" style="19" bestFit="1" customWidth="1"/>
    <col min="27" max="16384" width="8.00390625" style="19" customWidth="1"/>
  </cols>
  <sheetData>
    <row r="1" spans="1:24" ht="15.75">
      <c r="A1" s="179" t="s">
        <v>88</v>
      </c>
      <c r="B1" s="179"/>
      <c r="C1" s="179"/>
      <c r="D1" s="179"/>
      <c r="E1" s="179"/>
      <c r="F1" s="179"/>
      <c r="G1" s="179"/>
      <c r="H1" s="179"/>
      <c r="I1" s="179"/>
      <c r="J1" s="115"/>
      <c r="K1" s="115"/>
      <c r="L1" s="115"/>
      <c r="M1" s="115"/>
      <c r="N1" s="115"/>
      <c r="O1" s="115"/>
      <c r="P1" s="115"/>
      <c r="Q1" s="52"/>
      <c r="R1" s="52"/>
      <c r="S1" s="52"/>
      <c r="T1" s="52"/>
      <c r="U1" s="52"/>
      <c r="V1" s="52"/>
      <c r="W1" s="52"/>
      <c r="X1" s="52"/>
    </row>
    <row r="2" spans="1:24" ht="15.75">
      <c r="A2" s="180" t="s">
        <v>117</v>
      </c>
      <c r="B2" s="180"/>
      <c r="C2" s="180"/>
      <c r="D2" s="180"/>
      <c r="E2" s="180"/>
      <c r="F2" s="180"/>
      <c r="G2" s="180"/>
      <c r="H2" s="180"/>
      <c r="I2" s="180"/>
      <c r="J2" s="116"/>
      <c r="K2" s="116"/>
      <c r="L2" s="116"/>
      <c r="M2" s="116"/>
      <c r="N2" s="116"/>
      <c r="O2" s="116"/>
      <c r="P2" s="116"/>
      <c r="Q2" s="80"/>
      <c r="R2" s="80"/>
      <c r="S2" s="80"/>
      <c r="T2" s="80"/>
      <c r="U2" s="80"/>
      <c r="V2" s="80"/>
      <c r="W2" s="80"/>
      <c r="X2" s="80"/>
    </row>
    <row r="3" spans="1:24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166"/>
      <c r="P3" s="52"/>
      <c r="Q3" s="52"/>
      <c r="R3" s="52"/>
      <c r="S3" s="52"/>
      <c r="T3" s="52"/>
      <c r="U3" s="52"/>
      <c r="V3" s="52"/>
      <c r="W3" s="52"/>
      <c r="X3" s="52"/>
    </row>
    <row r="4" spans="1:4" ht="15" customHeight="1">
      <c r="A4" s="41" t="s">
        <v>89</v>
      </c>
      <c r="B4" s="18"/>
      <c r="C4" s="18"/>
      <c r="D4" s="18"/>
    </row>
    <row r="5" spans="1:8" ht="15" customHeight="1">
      <c r="A5" s="13" t="s">
        <v>90</v>
      </c>
      <c r="B5" s="22"/>
      <c r="C5" s="22"/>
      <c r="D5" s="22"/>
      <c r="E5" s="23"/>
      <c r="F5" s="24"/>
      <c r="G5" s="24"/>
      <c r="H5" s="24"/>
    </row>
    <row r="6" spans="1:9" s="27" customFormat="1" ht="26.25" customHeight="1">
      <c r="A6" s="53"/>
      <c r="B6" s="159" t="s">
        <v>87</v>
      </c>
      <c r="C6" s="159" t="s">
        <v>116</v>
      </c>
      <c r="D6" s="54">
        <v>42370</v>
      </c>
      <c r="E6" s="54">
        <v>42401</v>
      </c>
      <c r="F6" s="54">
        <v>42430</v>
      </c>
      <c r="G6" s="54">
        <v>42461</v>
      </c>
      <c r="H6" s="54">
        <v>42491</v>
      </c>
      <c r="I6" s="54">
        <v>42522</v>
      </c>
    </row>
    <row r="7" spans="1:9" ht="26.25" customHeight="1">
      <c r="A7" s="29" t="s">
        <v>91</v>
      </c>
      <c r="B7" s="95">
        <v>4</v>
      </c>
      <c r="C7" s="133">
        <v>3.5</v>
      </c>
      <c r="D7" s="95">
        <f>89.3-100</f>
        <v>-10.700000000000003</v>
      </c>
      <c r="E7" s="95">
        <v>-7.8</v>
      </c>
      <c r="F7" s="95">
        <v>-4.9</v>
      </c>
      <c r="G7" s="95">
        <v>-4.9</v>
      </c>
      <c r="H7" s="95">
        <v>-4</v>
      </c>
      <c r="I7" s="95">
        <v>-2.3</v>
      </c>
    </row>
    <row r="8" spans="1:9" ht="26.25" customHeight="1">
      <c r="A8" s="29" t="s">
        <v>92</v>
      </c>
      <c r="B8" s="69">
        <v>110.47536836915444</v>
      </c>
      <c r="C8" s="134">
        <v>103.35191559523442</v>
      </c>
      <c r="D8" s="69">
        <v>99.95304994265946</v>
      </c>
      <c r="E8" s="69">
        <v>99.72292451764578</v>
      </c>
      <c r="F8" s="69">
        <v>98.77529595935532</v>
      </c>
      <c r="G8" s="69">
        <v>98.0558475336701</v>
      </c>
      <c r="H8" s="69">
        <v>98.21881018801277</v>
      </c>
      <c r="I8" s="69">
        <v>98.2</v>
      </c>
    </row>
    <row r="9" spans="1:9" ht="26.25" customHeight="1">
      <c r="A9" s="29" t="s">
        <v>93</v>
      </c>
      <c r="B9" s="70" t="s">
        <v>1</v>
      </c>
      <c r="C9" s="90" t="s">
        <v>1</v>
      </c>
      <c r="D9" s="69">
        <v>99.95304994265946</v>
      </c>
      <c r="E9" s="69">
        <v>99.76976648021677</v>
      </c>
      <c r="F9" s="69">
        <v>99.049738500075</v>
      </c>
      <c r="G9" s="69">
        <v>99.27163121234155</v>
      </c>
      <c r="H9" s="69">
        <v>100.166193713523</v>
      </c>
      <c r="I9" s="69">
        <v>101.3</v>
      </c>
    </row>
    <row r="10" spans="1:9" ht="26.25" customHeight="1">
      <c r="A10" s="29" t="s">
        <v>94</v>
      </c>
      <c r="B10" s="70">
        <v>10.5</v>
      </c>
      <c r="C10" s="90">
        <v>10</v>
      </c>
      <c r="D10" s="70">
        <v>10</v>
      </c>
      <c r="E10" s="70">
        <v>10</v>
      </c>
      <c r="F10" s="70">
        <v>8</v>
      </c>
      <c r="G10" s="70">
        <v>8</v>
      </c>
      <c r="H10" s="70">
        <v>6</v>
      </c>
      <c r="I10" s="70">
        <v>6</v>
      </c>
    </row>
    <row r="11" spans="1:9" ht="26.25" customHeight="1">
      <c r="A11" s="29" t="s">
        <v>95</v>
      </c>
      <c r="B11" s="96">
        <v>58.8865</v>
      </c>
      <c r="C11" s="96">
        <v>75.8993</v>
      </c>
      <c r="D11" s="96">
        <v>75.8826</v>
      </c>
      <c r="E11" s="96">
        <v>74.2525</v>
      </c>
      <c r="F11" s="96">
        <v>70.0158</v>
      </c>
      <c r="G11" s="96">
        <v>68.42</v>
      </c>
      <c r="H11" s="96">
        <v>68.2986</v>
      </c>
      <c r="I11" s="96">
        <v>67.486</v>
      </c>
    </row>
    <row r="12" spans="1:9" s="25" customFormat="1" ht="26.25" customHeight="1">
      <c r="A12" s="29" t="s">
        <v>96</v>
      </c>
      <c r="B12" s="97">
        <v>19.573781144029084</v>
      </c>
      <c r="C12" s="97">
        <f>C11/B11*100-100</f>
        <v>28.890832363954388</v>
      </c>
      <c r="D12" s="97">
        <f aca="true" t="shared" si="0" ref="D12:I12">D11/$C$11*100-100</f>
        <v>-0.022002837970831024</v>
      </c>
      <c r="E12" s="97">
        <f t="shared" si="0"/>
        <v>-2.1697169802620095</v>
      </c>
      <c r="F12" s="97">
        <f t="shared" si="0"/>
        <v>-7.751718395294816</v>
      </c>
      <c r="G12" s="97">
        <f t="shared" si="0"/>
        <v>-9.854241079957248</v>
      </c>
      <c r="H12" s="97">
        <f t="shared" si="0"/>
        <v>-10.014189854188388</v>
      </c>
      <c r="I12" s="97">
        <f t="shared" si="0"/>
        <v>-11.084818964074756</v>
      </c>
    </row>
    <row r="13" spans="1:9" s="25" customFormat="1" ht="26.25" customHeight="1">
      <c r="A13" s="29" t="s">
        <v>97</v>
      </c>
      <c r="B13" s="97" t="s">
        <v>1</v>
      </c>
      <c r="C13" s="97" t="s">
        <v>1</v>
      </c>
      <c r="D13" s="97">
        <f aca="true" t="shared" si="1" ref="D13:I13">D11/C11*100-100</f>
        <v>-0.022002837970831024</v>
      </c>
      <c r="E13" s="97">
        <f t="shared" si="1"/>
        <v>-2.148186804353031</v>
      </c>
      <c r="F13" s="97">
        <f t="shared" si="1"/>
        <v>-5.705801151476379</v>
      </c>
      <c r="G13" s="97">
        <f t="shared" si="1"/>
        <v>-2.2791998377508946</v>
      </c>
      <c r="H13" s="97">
        <f t="shared" si="1"/>
        <v>-0.1774334989769244</v>
      </c>
      <c r="I13" s="97">
        <f t="shared" si="1"/>
        <v>-1.1897754858810998</v>
      </c>
    </row>
    <row r="14" spans="1:24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7" s="25" customFormat="1" ht="15" customHeight="1">
      <c r="A15" s="41" t="s">
        <v>98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82"/>
      <c r="Z15" s="82"/>
      <c r="AA15" s="82"/>
    </row>
    <row r="16" spans="1:24" s="25" customFormat="1" ht="12.75" customHeight="1">
      <c r="A16" s="13" t="s">
        <v>4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2" s="25" customFormat="1" ht="31.5">
      <c r="A17" s="55"/>
      <c r="B17" s="159" t="s">
        <v>87</v>
      </c>
      <c r="C17" s="54">
        <v>42125</v>
      </c>
      <c r="D17" s="54">
        <v>42156</v>
      </c>
      <c r="E17" s="159" t="s">
        <v>116</v>
      </c>
      <c r="F17" s="54">
        <v>42491</v>
      </c>
      <c r="G17" s="54">
        <v>42522</v>
      </c>
      <c r="H17" s="57" t="s">
        <v>2</v>
      </c>
      <c r="I17" s="57" t="s">
        <v>36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</row>
    <row r="18" spans="1:22" s="25" customFormat="1" ht="13.5" customHeight="1">
      <c r="A18" s="29" t="s">
        <v>99</v>
      </c>
      <c r="B18" s="70">
        <v>57074.5912</v>
      </c>
      <c r="C18" s="70">
        <v>54398.4704</v>
      </c>
      <c r="D18" s="70">
        <v>55939.8544</v>
      </c>
      <c r="E18" s="70">
        <v>58398.0154</v>
      </c>
      <c r="F18" s="70">
        <v>62162.1797</v>
      </c>
      <c r="G18" s="70">
        <v>65950.6521</v>
      </c>
      <c r="H18" s="72">
        <f>G18-F18</f>
        <v>3788.472400000006</v>
      </c>
      <c r="I18" s="72">
        <f>G18-E18</f>
        <v>7552.63670000001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5" customFormat="1" ht="13.5" customHeight="1">
      <c r="A19" s="29" t="s">
        <v>100</v>
      </c>
      <c r="B19" s="70">
        <v>64471.911799999994</v>
      </c>
      <c r="C19" s="70">
        <v>61980.6853</v>
      </c>
      <c r="D19" s="70">
        <v>65062.619</v>
      </c>
      <c r="E19" s="70">
        <v>67055.3192</v>
      </c>
      <c r="F19" s="70">
        <v>71930.7509</v>
      </c>
      <c r="G19" s="70">
        <v>75896.88290000001</v>
      </c>
      <c r="H19" s="72">
        <f>G19-F19</f>
        <v>3966.1320000000123</v>
      </c>
      <c r="I19" s="72">
        <f>G19-E19</f>
        <v>8841.563700000013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5" customFormat="1" ht="13.5" customHeight="1">
      <c r="A20" s="29" t="s">
        <v>101</v>
      </c>
      <c r="B20" s="70">
        <v>124544.35376750001</v>
      </c>
      <c r="C20" s="70">
        <v>121104.91399882999</v>
      </c>
      <c r="D20" s="70">
        <v>125777.11240766999</v>
      </c>
      <c r="E20" s="70">
        <v>143142.99196366</v>
      </c>
      <c r="F20" s="70">
        <v>140222.96290286</v>
      </c>
      <c r="G20" s="70">
        <v>146817.28727034997</v>
      </c>
      <c r="H20" s="72">
        <f>G20-F20</f>
        <v>6594.324367489986</v>
      </c>
      <c r="I20" s="72">
        <f>G20-E20</f>
        <v>3674.295306689979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5" customFormat="1" ht="13.5" customHeight="1">
      <c r="A21" s="59" t="s">
        <v>102</v>
      </c>
      <c r="B21" s="90">
        <v>30.65654847802937</v>
      </c>
      <c r="C21" s="90">
        <v>29.65968549542553</v>
      </c>
      <c r="D21" s="90">
        <v>29.42050477701707</v>
      </c>
      <c r="E21" s="90">
        <v>30.519838492107603</v>
      </c>
      <c r="F21" s="90">
        <v>31.905424887523264</v>
      </c>
      <c r="G21" s="90">
        <v>32.338148551488</v>
      </c>
      <c r="H21" s="72">
        <f>G21-F21</f>
        <v>0.43272366396473316</v>
      </c>
      <c r="I21" s="72">
        <f>G21-E21</f>
        <v>1.8183100593803943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1:24" s="25" customFormat="1" ht="6" customHeight="1">
      <c r="A22" s="59"/>
      <c r="B22" s="90"/>
      <c r="C22" s="90"/>
      <c r="D22" s="90"/>
      <c r="E22" s="90"/>
      <c r="F22" s="90"/>
      <c r="G22" s="90"/>
      <c r="H22" s="90"/>
      <c r="I22" s="90"/>
      <c r="J22" s="89"/>
      <c r="K22" s="89"/>
      <c r="L22" s="89"/>
      <c r="M22" s="89"/>
      <c r="N22" s="89"/>
      <c r="O22" s="89"/>
      <c r="P22" s="89"/>
      <c r="Q22" s="27"/>
      <c r="R22" s="27"/>
      <c r="S22" s="27"/>
      <c r="T22" s="27"/>
      <c r="U22" s="27"/>
      <c r="V22" s="27"/>
      <c r="W22" s="27"/>
      <c r="X22" s="27"/>
    </row>
    <row r="23" spans="1:24" s="25" customFormat="1" ht="15" customHeight="1">
      <c r="A23" s="121" t="s">
        <v>103</v>
      </c>
      <c r="B23" s="59"/>
      <c r="C23" s="59"/>
      <c r="D23" s="59"/>
      <c r="E23" s="59"/>
      <c r="F23" s="59"/>
      <c r="G23" s="59"/>
      <c r="H23" s="59"/>
      <c r="I23" s="59"/>
      <c r="J23" s="59"/>
      <c r="K23" s="172"/>
      <c r="L23" s="172"/>
      <c r="M23" s="172"/>
      <c r="N23" s="172"/>
      <c r="O23" s="172"/>
      <c r="P23" s="172"/>
      <c r="Q23" s="27"/>
      <c r="R23" s="27"/>
      <c r="S23" s="27"/>
      <c r="T23" s="27"/>
      <c r="U23" s="27"/>
      <c r="V23" s="27"/>
      <c r="W23" s="27"/>
      <c r="X23" s="27"/>
    </row>
    <row r="24" spans="2:11" ht="15.75" customHeight="1">
      <c r="B24" s="25"/>
      <c r="C24" s="25"/>
      <c r="D24" s="25"/>
      <c r="E24" s="164"/>
      <c r="F24" s="165"/>
      <c r="G24" s="165"/>
      <c r="H24" s="21"/>
      <c r="I24" s="99"/>
      <c r="K24" s="93"/>
    </row>
    <row r="25" spans="1:8" s="36" customFormat="1" ht="15" customHeight="1">
      <c r="A25" s="35" t="s">
        <v>104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105</v>
      </c>
      <c r="B26" s="39"/>
      <c r="C26" s="40"/>
      <c r="D26" s="40"/>
      <c r="E26" s="40"/>
      <c r="F26" s="47"/>
      <c r="G26" s="47"/>
      <c r="H26" s="48"/>
    </row>
    <row r="27" spans="1:22" s="36" customFormat="1" ht="31.5">
      <c r="A27" s="55"/>
      <c r="B27" s="159" t="s">
        <v>87</v>
      </c>
      <c r="C27" s="54">
        <v>42125</v>
      </c>
      <c r="D27" s="54">
        <v>42156</v>
      </c>
      <c r="E27" s="159" t="s">
        <v>116</v>
      </c>
      <c r="F27" s="54">
        <v>42491</v>
      </c>
      <c r="G27" s="54">
        <v>42522</v>
      </c>
      <c r="H27" s="57" t="s">
        <v>2</v>
      </c>
      <c r="I27" s="57" t="s">
        <v>36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</row>
    <row r="28" spans="1:22" s="37" customFormat="1" ht="26.25" customHeight="1">
      <c r="A28" s="29" t="s">
        <v>106</v>
      </c>
      <c r="B28" s="167">
        <v>1957.55597687923</v>
      </c>
      <c r="C28" s="167">
        <v>1910.96889587</v>
      </c>
      <c r="D28" s="167">
        <v>1959.6914561</v>
      </c>
      <c r="E28" s="167">
        <v>1778.26210273</v>
      </c>
      <c r="F28" s="167">
        <v>1962.45641241</v>
      </c>
      <c r="G28" s="167">
        <v>2003.27367259</v>
      </c>
      <c r="H28" s="72">
        <f>G28-F28</f>
        <v>40.81726017999995</v>
      </c>
      <c r="I28" s="72">
        <f>G28-E28</f>
        <v>225.01156986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</row>
    <row r="30" spans="1:2" s="2" customFormat="1" ht="15.75" customHeight="1">
      <c r="A30" s="42" t="s">
        <v>107</v>
      </c>
      <c r="B30" s="1"/>
    </row>
    <row r="31" spans="2:4" s="2" customFormat="1" ht="12.75" customHeight="1">
      <c r="B31" s="19"/>
      <c r="C31" s="19"/>
      <c r="D31" s="19"/>
    </row>
    <row r="32" spans="1:22" s="2" customFormat="1" ht="31.5">
      <c r="A32" s="58"/>
      <c r="B32" s="159" t="s">
        <v>87</v>
      </c>
      <c r="C32" s="54">
        <v>42125</v>
      </c>
      <c r="D32" s="54">
        <v>42156</v>
      </c>
      <c r="E32" s="159" t="s">
        <v>116</v>
      </c>
      <c r="F32" s="54">
        <v>42491</v>
      </c>
      <c r="G32" s="54">
        <v>42522</v>
      </c>
      <c r="H32" s="57" t="s">
        <v>2</v>
      </c>
      <c r="I32" s="57" t="s">
        <v>36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4" s="2" customFormat="1" ht="26.25" customHeight="1">
      <c r="A33" s="3" t="s">
        <v>108</v>
      </c>
      <c r="B33" s="94">
        <v>58.8865</v>
      </c>
      <c r="C33" s="94">
        <v>58.147222222222226</v>
      </c>
      <c r="D33" s="94">
        <v>62.078776</v>
      </c>
      <c r="E33" s="94">
        <v>75.8993</v>
      </c>
      <c r="F33" s="96">
        <v>68.2986</v>
      </c>
      <c r="G33" s="96">
        <v>67.486</v>
      </c>
      <c r="H33" s="72">
        <f>G33-F33</f>
        <v>-0.8125999999999891</v>
      </c>
      <c r="I33" s="72">
        <f>G33-E33</f>
        <v>-8.413299999999992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9"/>
      <c r="X33" s="9"/>
    </row>
    <row r="34" spans="1:24" s="2" customFormat="1" ht="26.25" customHeight="1">
      <c r="A34" s="3" t="s">
        <v>109</v>
      </c>
      <c r="B34" s="94">
        <v>58.8956</v>
      </c>
      <c r="C34" s="94">
        <v>58.147222222222226</v>
      </c>
      <c r="D34" s="94">
        <v>62.142168674698794</v>
      </c>
      <c r="E34" s="94">
        <v>75.8969</v>
      </c>
      <c r="F34" s="94">
        <v>68.2976</v>
      </c>
      <c r="G34" s="94">
        <v>67.4653</v>
      </c>
      <c r="H34" s="72">
        <f>G34-F34</f>
        <v>-0.8323000000000036</v>
      </c>
      <c r="I34" s="72">
        <f>G34-E34</f>
        <v>-8.431600000000003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9"/>
      <c r="X34" s="9"/>
    </row>
    <row r="35" spans="1:24" s="2" customFormat="1" ht="26.25" customHeight="1">
      <c r="A35" s="3" t="s">
        <v>110</v>
      </c>
      <c r="B35" s="94">
        <v>1.2097</v>
      </c>
      <c r="C35" s="94">
        <v>1.0987</v>
      </c>
      <c r="D35" s="94">
        <v>1.1135</v>
      </c>
      <c r="E35" s="94">
        <v>1.086</v>
      </c>
      <c r="F35" s="94">
        <v>1.1129</v>
      </c>
      <c r="G35" s="94">
        <v>1.1104</v>
      </c>
      <c r="H35" s="72">
        <f>G35-F35</f>
        <v>-0.0024999999999999467</v>
      </c>
      <c r="I35" s="72">
        <f>G35-E35</f>
        <v>0.024399999999999977</v>
      </c>
      <c r="J35" s="94"/>
      <c r="K35" s="94"/>
      <c r="L35" s="94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9"/>
      <c r="X35" s="9"/>
    </row>
    <row r="36" spans="1:24" s="2" customFormat="1" ht="26.25" customHeight="1">
      <c r="A36" s="3" t="s">
        <v>111</v>
      </c>
      <c r="B36" s="94"/>
      <c r="C36" s="94"/>
      <c r="D36" s="94"/>
      <c r="E36" s="94"/>
      <c r="F36" s="94"/>
      <c r="G36" s="94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"/>
      <c r="X36" s="9"/>
    </row>
    <row r="37" spans="1:24" s="2" customFormat="1" ht="13.5" customHeight="1">
      <c r="A37" s="60" t="s">
        <v>112</v>
      </c>
      <c r="B37" s="94">
        <v>59.220457789234125</v>
      </c>
      <c r="C37" s="94">
        <v>58.2949</v>
      </c>
      <c r="D37" s="94">
        <v>62.1215</v>
      </c>
      <c r="E37" s="94">
        <v>75.97368292006854</v>
      </c>
      <c r="F37" s="94">
        <v>68.32588496675727</v>
      </c>
      <c r="G37" s="94">
        <v>67.42547663172216</v>
      </c>
      <c r="H37" s="72">
        <f>G37-F37</f>
        <v>-0.9004083350351095</v>
      </c>
      <c r="I37" s="72">
        <f>G37-E37</f>
        <v>-8.548206288346378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9"/>
      <c r="X37" s="9"/>
    </row>
    <row r="38" spans="1:24" s="2" customFormat="1" ht="13.5" customHeight="1">
      <c r="A38" s="60" t="s">
        <v>113</v>
      </c>
      <c r="B38" s="94">
        <v>71.52109393368784</v>
      </c>
      <c r="C38" s="94">
        <v>64</v>
      </c>
      <c r="D38" s="94">
        <v>69.128</v>
      </c>
      <c r="E38" s="94">
        <v>82.85109229258146</v>
      </c>
      <c r="F38" s="94">
        <v>76.27746131728</v>
      </c>
      <c r="G38" s="94">
        <v>74.98205977192292</v>
      </c>
      <c r="H38" s="72">
        <f>G38-F38</f>
        <v>-1.2954015453570804</v>
      </c>
      <c r="I38" s="72">
        <f>G38-E38</f>
        <v>-7.869032520658536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"/>
      <c r="X38" s="9"/>
    </row>
    <row r="39" spans="1:24" s="2" customFormat="1" ht="13.5" customHeight="1">
      <c r="A39" s="60" t="s">
        <v>114</v>
      </c>
      <c r="B39" s="94">
        <v>1.0176220513318082</v>
      </c>
      <c r="C39" s="94">
        <v>1.1245</v>
      </c>
      <c r="D39" s="94">
        <v>1.1189</v>
      </c>
      <c r="E39" s="94">
        <v>1.0380681323765208</v>
      </c>
      <c r="F39" s="94">
        <v>1.0378948549181182</v>
      </c>
      <c r="G39" s="94">
        <v>1.0522507737016153</v>
      </c>
      <c r="H39" s="72">
        <f>G39-F39</f>
        <v>0.014355918783497179</v>
      </c>
      <c r="I39" s="72">
        <f>G39-E39</f>
        <v>0.014182641325094503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9"/>
      <c r="X39" s="9"/>
    </row>
    <row r="40" spans="1:24" s="2" customFormat="1" ht="13.5" customHeight="1">
      <c r="A40" s="60" t="s">
        <v>115</v>
      </c>
      <c r="B40" s="94">
        <v>0.31983550081897927</v>
      </c>
      <c r="C40" s="94">
        <v>0.3131</v>
      </c>
      <c r="D40" s="94">
        <v>0.3325</v>
      </c>
      <c r="E40" s="94">
        <v>0.22414089742634977</v>
      </c>
      <c r="F40" s="94">
        <v>0.2040891861372166</v>
      </c>
      <c r="G40" s="94">
        <v>0.2016180555950618</v>
      </c>
      <c r="H40" s="72">
        <f>G40-F40</f>
        <v>-0.002471130542154809</v>
      </c>
      <c r="I40" s="72">
        <f>G40-E40</f>
        <v>-0.02252284183128797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0"/>
      <c r="X40" s="10"/>
    </row>
    <row r="41" spans="6:7" ht="15">
      <c r="F41" s="21"/>
      <c r="G41" s="21"/>
    </row>
    <row r="42" spans="3:5" ht="15">
      <c r="C42" s="98"/>
      <c r="D42" s="98"/>
      <c r="E42" s="98"/>
    </row>
    <row r="43" spans="3:7" ht="15">
      <c r="C43" s="98"/>
      <c r="D43" s="98"/>
      <c r="E43" s="98"/>
      <c r="G43" s="130"/>
    </row>
    <row r="44" spans="3:7" ht="15">
      <c r="C44" s="98"/>
      <c r="D44" s="98"/>
      <c r="E44" s="98"/>
      <c r="G44" s="130"/>
    </row>
    <row r="45" spans="3:7" ht="15.75">
      <c r="C45" s="98"/>
      <c r="D45" s="98"/>
      <c r="E45" s="98"/>
      <c r="G45" s="132"/>
    </row>
    <row r="46" ht="15.75">
      <c r="G46" s="132"/>
    </row>
    <row r="47" ht="15.75">
      <c r="G47" s="132"/>
    </row>
    <row r="48" ht="15.75">
      <c r="G48" s="132"/>
    </row>
  </sheetData>
  <sheetProtection/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71</v>
      </c>
      <c r="B1" s="1"/>
    </row>
    <row r="2" spans="1:7" s="6" customFormat="1" ht="12.75" customHeight="1">
      <c r="A2" s="5" t="s">
        <v>72</v>
      </c>
      <c r="B2" s="5"/>
      <c r="C2" s="7"/>
      <c r="D2" s="7"/>
      <c r="E2" s="7"/>
      <c r="F2" s="7"/>
      <c r="G2" s="7"/>
    </row>
    <row r="3" spans="1:10" ht="26.25" customHeight="1">
      <c r="A3" s="56"/>
      <c r="B3" s="159" t="s">
        <v>116</v>
      </c>
      <c r="C3" s="54" t="s">
        <v>118</v>
      </c>
      <c r="D3" s="54" t="s">
        <v>119</v>
      </c>
      <c r="E3" s="54">
        <v>42491</v>
      </c>
      <c r="F3" s="54">
        <v>42522</v>
      </c>
      <c r="G3" s="57" t="s">
        <v>2</v>
      </c>
      <c r="H3" s="57" t="s">
        <v>3</v>
      </c>
      <c r="J3" s="126"/>
    </row>
    <row r="4" spans="1:12" ht="13.5" customHeight="1">
      <c r="A4" s="8" t="s">
        <v>73</v>
      </c>
      <c r="B4" s="157">
        <v>383.06</v>
      </c>
      <c r="C4" s="157">
        <v>219.82</v>
      </c>
      <c r="D4" s="157">
        <v>231.215</v>
      </c>
      <c r="E4" s="157">
        <v>1.5</v>
      </c>
      <c r="F4" s="157">
        <v>29.45</v>
      </c>
      <c r="G4" s="72">
        <f>F4-E4</f>
        <v>27.95</v>
      </c>
      <c r="H4" s="72">
        <f>D4-C4</f>
        <v>11.39500000000001</v>
      </c>
      <c r="I4" s="71"/>
      <c r="K4" s="122"/>
      <c r="L4" s="122"/>
    </row>
    <row r="5" spans="1:12" ht="13.5" customHeight="1">
      <c r="A5" s="46" t="s">
        <v>74</v>
      </c>
      <c r="B5" s="69">
        <v>295.16</v>
      </c>
      <c r="C5" s="69">
        <v>-138.32</v>
      </c>
      <c r="D5" s="69">
        <v>-47.724999999999994</v>
      </c>
      <c r="E5" s="69">
        <v>-1.5</v>
      </c>
      <c r="F5" s="69">
        <v>-29.45</v>
      </c>
      <c r="G5" s="72">
        <f>F5-E5</f>
        <v>-27.95</v>
      </c>
      <c r="H5" s="72">
        <f>D5-C5</f>
        <v>90.595</v>
      </c>
      <c r="I5" s="69"/>
      <c r="J5" s="127"/>
      <c r="K5" s="122"/>
      <c r="L5" s="122"/>
    </row>
    <row r="6" spans="1:12" ht="13.5" customHeight="1">
      <c r="A6" s="51" t="s">
        <v>16</v>
      </c>
      <c r="B6" s="70">
        <v>43.95</v>
      </c>
      <c r="C6" s="70">
        <v>40.75</v>
      </c>
      <c r="D6" s="70">
        <v>139.47</v>
      </c>
      <c r="E6" s="70">
        <v>1.5</v>
      </c>
      <c r="F6" s="70">
        <v>29.45</v>
      </c>
      <c r="G6" s="72">
        <f>F6-E6</f>
        <v>27.95</v>
      </c>
      <c r="H6" s="72">
        <f>D6-C6</f>
        <v>98.72</v>
      </c>
      <c r="I6" s="88"/>
      <c r="K6" s="122"/>
      <c r="L6" s="122"/>
    </row>
    <row r="7" spans="1:12" ht="13.5" customHeight="1">
      <c r="A7" s="51" t="s">
        <v>17</v>
      </c>
      <c r="B7" s="70">
        <v>339.11</v>
      </c>
      <c r="C7" s="70">
        <v>179.07</v>
      </c>
      <c r="D7" s="70">
        <v>91.745</v>
      </c>
      <c r="E7" s="70" t="s">
        <v>1</v>
      </c>
      <c r="F7" s="70" t="s">
        <v>1</v>
      </c>
      <c r="G7" s="72" t="s">
        <v>1</v>
      </c>
      <c r="H7" s="72">
        <f>D7-C7</f>
        <v>-87.32499999999999</v>
      </c>
      <c r="I7" s="88"/>
      <c r="K7" s="122"/>
      <c r="L7" s="122"/>
    </row>
    <row r="8" spans="1:12" ht="13.5" customHeight="1">
      <c r="A8" s="46" t="s">
        <v>75</v>
      </c>
      <c r="B8" s="88" t="s">
        <v>1</v>
      </c>
      <c r="C8" s="88" t="s">
        <v>1</v>
      </c>
      <c r="D8" s="88" t="s">
        <v>1</v>
      </c>
      <c r="E8" s="88" t="s">
        <v>1</v>
      </c>
      <c r="F8" s="88" t="s">
        <v>1</v>
      </c>
      <c r="G8" s="72" t="s">
        <v>1</v>
      </c>
      <c r="H8" s="72" t="s">
        <v>1</v>
      </c>
      <c r="I8" s="88"/>
      <c r="J8" s="88"/>
      <c r="K8" s="122"/>
      <c r="L8" s="122"/>
    </row>
    <row r="9" spans="1:12" ht="13.5" customHeight="1">
      <c r="A9" s="46"/>
      <c r="B9" s="88"/>
      <c r="C9" s="88"/>
      <c r="D9" s="88"/>
      <c r="E9" s="88"/>
      <c r="F9" s="88"/>
      <c r="G9" s="88"/>
      <c r="H9" s="88"/>
      <c r="I9" s="88"/>
      <c r="J9" s="88"/>
      <c r="K9" s="122"/>
      <c r="L9" s="122"/>
    </row>
    <row r="10" spans="1:12" s="9" customFormat="1" ht="15" customHeight="1">
      <c r="A10" s="91" t="s">
        <v>76</v>
      </c>
      <c r="B10" s="92"/>
      <c r="K10" s="103"/>
      <c r="L10" s="103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2"/>
      <c r="L11" s="122"/>
    </row>
    <row r="12" spans="1:12" ht="26.25" customHeight="1">
      <c r="A12" s="56"/>
      <c r="B12" s="159" t="s">
        <v>116</v>
      </c>
      <c r="C12" s="54" t="s">
        <v>118</v>
      </c>
      <c r="D12" s="54" t="s">
        <v>119</v>
      </c>
      <c r="E12" s="54">
        <v>42491</v>
      </c>
      <c r="F12" s="54">
        <v>42522</v>
      </c>
      <c r="G12" s="57" t="s">
        <v>2</v>
      </c>
      <c r="H12" s="57" t="s">
        <v>3</v>
      </c>
      <c r="K12" s="122"/>
      <c r="L12" s="122"/>
    </row>
    <row r="13" spans="1:12" ht="12.75" customHeight="1">
      <c r="A13" s="8" t="s">
        <v>14</v>
      </c>
      <c r="B13" s="71">
        <v>353838.48099969</v>
      </c>
      <c r="C13" s="71">
        <v>143580.22145441</v>
      </c>
      <c r="D13" s="71">
        <f>D19+D20+D21</f>
        <v>654664.92463642</v>
      </c>
      <c r="E13" s="71">
        <f>+E21</f>
        <v>149330.2</v>
      </c>
      <c r="F13" s="71">
        <f>+F21</f>
        <v>88860.35</v>
      </c>
      <c r="G13" s="72">
        <f>F13-E13</f>
        <v>-60469.850000000006</v>
      </c>
      <c r="H13" s="72">
        <f>+D13-C13</f>
        <v>511084.70318201</v>
      </c>
      <c r="I13" s="135"/>
      <c r="J13" s="9"/>
      <c r="K13" s="122"/>
      <c r="L13" s="122"/>
    </row>
    <row r="14" spans="1:10" ht="12.75" customHeight="1">
      <c r="A14" s="46" t="s">
        <v>33</v>
      </c>
      <c r="B14" s="70" t="s">
        <v>1</v>
      </c>
      <c r="C14" s="70" t="s">
        <v>1</v>
      </c>
      <c r="D14" s="70" t="s">
        <v>1</v>
      </c>
      <c r="E14" s="70" t="s">
        <v>1</v>
      </c>
      <c r="F14" s="70" t="s">
        <v>1</v>
      </c>
      <c r="G14" s="70" t="s">
        <v>1</v>
      </c>
      <c r="H14" s="70" t="s">
        <v>1</v>
      </c>
      <c r="I14" s="136"/>
      <c r="J14" s="9"/>
    </row>
    <row r="15" spans="1:10" ht="12.75" customHeight="1">
      <c r="A15" s="51" t="s">
        <v>16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0" t="s">
        <v>1</v>
      </c>
      <c r="H15" s="70" t="s">
        <v>1</v>
      </c>
      <c r="I15" s="136"/>
      <c r="J15" s="9"/>
    </row>
    <row r="16" spans="1:10" ht="12.75" customHeight="1">
      <c r="A16" s="51" t="s">
        <v>17</v>
      </c>
      <c r="B16" s="70" t="s">
        <v>1</v>
      </c>
      <c r="C16" s="70" t="s">
        <v>1</v>
      </c>
      <c r="D16" s="70" t="s">
        <v>1</v>
      </c>
      <c r="E16" s="70" t="s">
        <v>1</v>
      </c>
      <c r="F16" s="70" t="s">
        <v>1</v>
      </c>
      <c r="G16" s="70" t="s">
        <v>1</v>
      </c>
      <c r="H16" s="70" t="s">
        <v>1</v>
      </c>
      <c r="I16" s="136"/>
      <c r="J16" s="9"/>
    </row>
    <row r="17" spans="1:10" ht="11.25" customHeight="1" hidden="1">
      <c r="A17" s="101" t="s">
        <v>65</v>
      </c>
      <c r="B17" s="88"/>
      <c r="C17" s="88"/>
      <c r="D17" s="70" t="s">
        <v>1</v>
      </c>
      <c r="E17" s="88"/>
      <c r="F17" s="70" t="s">
        <v>1</v>
      </c>
      <c r="G17" s="88"/>
      <c r="H17" s="88"/>
      <c r="I17" s="136"/>
      <c r="J17" s="9"/>
    </row>
    <row r="18" spans="1:10" ht="12.75" customHeight="1">
      <c r="A18" s="46" t="s">
        <v>63</v>
      </c>
      <c r="B18" s="88">
        <v>139.3580909</v>
      </c>
      <c r="C18" s="88">
        <v>93.90354545</v>
      </c>
      <c r="D18" s="70" t="s">
        <v>1</v>
      </c>
      <c r="E18" s="88" t="s">
        <v>1</v>
      </c>
      <c r="F18" s="70" t="s">
        <v>1</v>
      </c>
      <c r="G18" s="88" t="s">
        <v>1</v>
      </c>
      <c r="H18" s="88" t="s">
        <v>1</v>
      </c>
      <c r="I18" s="136"/>
      <c r="J18" s="9"/>
    </row>
    <row r="19" spans="1:10" ht="12.75" customHeight="1">
      <c r="A19" s="46" t="s">
        <v>32</v>
      </c>
      <c r="B19" s="88">
        <v>26663.29290879</v>
      </c>
      <c r="C19" s="88">
        <v>18842.06790896</v>
      </c>
      <c r="D19" s="88">
        <v>2045.5746364200002</v>
      </c>
      <c r="E19" s="88" t="s">
        <v>1</v>
      </c>
      <c r="F19" s="70" t="s">
        <v>1</v>
      </c>
      <c r="G19" s="72" t="s">
        <v>1</v>
      </c>
      <c r="H19" s="72">
        <f aca="true" t="shared" si="0" ref="H19:H31">+D19-C19</f>
        <v>-16796.493272540003</v>
      </c>
      <c r="I19" s="137"/>
      <c r="J19" s="11"/>
    </row>
    <row r="20" spans="1:10" ht="12.75" customHeight="1">
      <c r="A20" s="46" t="s">
        <v>68</v>
      </c>
      <c r="B20" s="88">
        <v>1475</v>
      </c>
      <c r="C20" s="88">
        <v>1475</v>
      </c>
      <c r="D20" s="88">
        <v>1070</v>
      </c>
      <c r="E20" s="88" t="s">
        <v>1</v>
      </c>
      <c r="F20" s="70" t="s">
        <v>1</v>
      </c>
      <c r="G20" s="72" t="str">
        <f>F20</f>
        <v>-</v>
      </c>
      <c r="H20" s="72">
        <f>+D20-C20</f>
        <v>-405</v>
      </c>
      <c r="I20" s="137"/>
      <c r="J20" s="9"/>
    </row>
    <row r="21" spans="1:10" ht="12.75" customHeight="1">
      <c r="A21" s="100" t="s">
        <v>70</v>
      </c>
      <c r="B21" s="88">
        <v>325560.83</v>
      </c>
      <c r="C21" s="88">
        <v>123319.25</v>
      </c>
      <c r="D21" s="88">
        <v>651549.35</v>
      </c>
      <c r="E21" s="88">
        <v>149330.2</v>
      </c>
      <c r="F21" s="88">
        <v>88860.35</v>
      </c>
      <c r="G21" s="72">
        <f>F21-E21</f>
        <v>-60469.850000000006</v>
      </c>
      <c r="H21" s="72">
        <f t="shared" si="0"/>
        <v>528230.1</v>
      </c>
      <c r="I21" s="136"/>
      <c r="J21" s="9"/>
    </row>
    <row r="22" spans="1:10" s="9" customFormat="1" ht="27" customHeight="1" hidden="1">
      <c r="A22" s="100" t="s">
        <v>61</v>
      </c>
      <c r="B22" s="168"/>
      <c r="C22" s="31"/>
      <c r="D22" s="31"/>
      <c r="E22" s="31"/>
      <c r="F22" s="31"/>
      <c r="G22" s="72">
        <f>F22-E22</f>
        <v>0</v>
      </c>
      <c r="H22" s="72">
        <f t="shared" si="0"/>
        <v>0</v>
      </c>
      <c r="I22" s="137"/>
      <c r="J22" s="11"/>
    </row>
    <row r="23" spans="1:10" ht="25.5" customHeight="1">
      <c r="A23" s="100" t="s">
        <v>62</v>
      </c>
      <c r="B23" s="70" t="s">
        <v>1</v>
      </c>
      <c r="C23" s="70" t="s">
        <v>1</v>
      </c>
      <c r="D23" s="70"/>
      <c r="E23" s="70" t="s">
        <v>1</v>
      </c>
      <c r="F23" s="70"/>
      <c r="G23" s="70" t="s">
        <v>1</v>
      </c>
      <c r="H23" s="70" t="s">
        <v>1</v>
      </c>
      <c r="I23" s="138"/>
      <c r="J23" s="11"/>
    </row>
    <row r="24" spans="1:10" ht="12.75" customHeight="1">
      <c r="A24" s="128" t="s">
        <v>31</v>
      </c>
      <c r="B24" s="31"/>
      <c r="C24" s="31"/>
      <c r="D24" s="31"/>
      <c r="E24" s="31"/>
      <c r="F24" s="31"/>
      <c r="G24" s="72"/>
      <c r="H24" s="72"/>
      <c r="I24" s="6"/>
      <c r="J24" s="11"/>
    </row>
    <row r="25" spans="1:10" ht="26.25" customHeight="1">
      <c r="A25" s="100" t="s">
        <v>53</v>
      </c>
      <c r="B25" s="31">
        <v>10</v>
      </c>
      <c r="C25" s="31">
        <v>9.5</v>
      </c>
      <c r="D25" s="31">
        <v>6</v>
      </c>
      <c r="E25" s="31">
        <v>6</v>
      </c>
      <c r="F25" s="31">
        <v>6</v>
      </c>
      <c r="G25" s="72">
        <f>F25-E25</f>
        <v>0</v>
      </c>
      <c r="H25" s="72">
        <f t="shared" si="0"/>
        <v>-3.5</v>
      </c>
      <c r="I25" s="139"/>
      <c r="J25" s="11"/>
    </row>
    <row r="26" spans="1:10" ht="12.75" customHeight="1">
      <c r="A26" s="100" t="s">
        <v>34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31" t="s">
        <v>1</v>
      </c>
      <c r="H26" s="31" t="s">
        <v>1</v>
      </c>
      <c r="I26" s="139"/>
      <c r="J26" s="11"/>
    </row>
    <row r="27" spans="1:10" ht="12.75" customHeight="1">
      <c r="A27" s="100" t="s">
        <v>15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31" t="s">
        <v>1</v>
      </c>
      <c r="H27" s="31" t="s">
        <v>1</v>
      </c>
      <c r="I27" s="140"/>
      <c r="J27" s="125"/>
    </row>
    <row r="28" spans="1:10" ht="12.75" customHeight="1" hidden="1">
      <c r="A28" s="100" t="s">
        <v>64</v>
      </c>
      <c r="B28" s="168"/>
      <c r="C28" s="31"/>
      <c r="D28" s="31"/>
      <c r="E28" s="31"/>
      <c r="F28" s="31"/>
      <c r="G28" s="31" t="s">
        <v>1</v>
      </c>
      <c r="H28" s="72">
        <f t="shared" si="0"/>
        <v>0</v>
      </c>
      <c r="I28" s="140"/>
      <c r="J28" s="125"/>
    </row>
    <row r="29" spans="1:10" ht="26.25" customHeight="1">
      <c r="A29" s="100" t="s">
        <v>54</v>
      </c>
      <c r="B29" s="31">
        <v>12.124116691272176</v>
      </c>
      <c r="C29" s="31">
        <v>12</v>
      </c>
      <c r="D29" s="31">
        <v>12</v>
      </c>
      <c r="E29" s="31" t="s">
        <v>1</v>
      </c>
      <c r="F29" s="31" t="s">
        <v>1</v>
      </c>
      <c r="G29" s="31" t="s">
        <v>1</v>
      </c>
      <c r="H29" s="72">
        <f t="shared" si="0"/>
        <v>0</v>
      </c>
      <c r="I29" s="140"/>
      <c r="J29" s="125"/>
    </row>
    <row r="30" spans="1:10" ht="12">
      <c r="A30" s="100" t="s">
        <v>67</v>
      </c>
      <c r="B30" s="31">
        <v>11.14</v>
      </c>
      <c r="C30" s="31">
        <v>11.140566666666667</v>
      </c>
      <c r="D30" s="31">
        <v>10.14018691588785</v>
      </c>
      <c r="E30" s="31" t="s">
        <v>1</v>
      </c>
      <c r="F30" s="31" t="s">
        <v>1</v>
      </c>
      <c r="G30" s="72" t="str">
        <f>F30</f>
        <v>-</v>
      </c>
      <c r="H30" s="72">
        <f>+D30-C30</f>
        <v>-1.0003797507788157</v>
      </c>
      <c r="I30" s="140"/>
      <c r="J30" s="9"/>
    </row>
    <row r="31" spans="1:10" ht="12">
      <c r="A31" s="100" t="s">
        <v>70</v>
      </c>
      <c r="B31" s="31">
        <v>3.7610647511288726</v>
      </c>
      <c r="C31" s="31">
        <v>4.500683125267337</v>
      </c>
      <c r="D31" s="31">
        <v>2.043133477836253</v>
      </c>
      <c r="E31" s="31">
        <v>0.9737913027639419</v>
      </c>
      <c r="F31" s="31">
        <v>0.5</v>
      </c>
      <c r="G31" s="72">
        <f>F31-E31</f>
        <v>-0.4737913027639419</v>
      </c>
      <c r="H31" s="72">
        <f t="shared" si="0"/>
        <v>-2.4575496474310845</v>
      </c>
      <c r="I31" s="140"/>
      <c r="J31" s="9"/>
    </row>
    <row r="32" spans="1:15" ht="27" customHeight="1" hidden="1">
      <c r="A32" s="46" t="s">
        <v>61</v>
      </c>
      <c r="B32" s="31" t="s">
        <v>1</v>
      </c>
      <c r="C32" s="31" t="s">
        <v>1</v>
      </c>
      <c r="D32" s="31"/>
      <c r="E32" s="31" t="s">
        <v>1</v>
      </c>
      <c r="F32" s="31"/>
      <c r="G32" s="31"/>
      <c r="H32" s="72" t="s">
        <v>1</v>
      </c>
      <c r="I32" s="72" t="s">
        <v>1</v>
      </c>
      <c r="J32" s="32"/>
      <c r="K32" s="11"/>
      <c r="N32" s="2" t="s">
        <v>61</v>
      </c>
      <c r="O32" s="2" t="s">
        <v>1</v>
      </c>
    </row>
    <row r="33" spans="1:4" ht="12" customHeight="1">
      <c r="A33" s="13" t="s">
        <v>69</v>
      </c>
      <c r="D33" s="31"/>
    </row>
    <row r="34" spans="1:4" ht="15" customHeight="1">
      <c r="A34" s="13"/>
      <c r="D34" s="31"/>
    </row>
    <row r="35" spans="1:2" ht="15" customHeight="1">
      <c r="A35" s="42" t="s">
        <v>77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159" t="s">
        <v>116</v>
      </c>
      <c r="C37" s="54" t="s">
        <v>118</v>
      </c>
      <c r="D37" s="54" t="s">
        <v>119</v>
      </c>
      <c r="E37" s="54">
        <v>42491</v>
      </c>
      <c r="F37" s="54">
        <v>42522</v>
      </c>
      <c r="G37" s="57" t="s">
        <v>2</v>
      </c>
      <c r="H37" s="57" t="s">
        <v>3</v>
      </c>
      <c r="J37" s="6"/>
    </row>
    <row r="38" spans="1:8" ht="23.25" customHeight="1">
      <c r="A38" s="8" t="s">
        <v>8</v>
      </c>
      <c r="B38" s="109">
        <v>130500</v>
      </c>
      <c r="C38" s="109">
        <v>68000</v>
      </c>
      <c r="D38" s="109">
        <v>60000</v>
      </c>
      <c r="E38" s="109">
        <f>E39</f>
        <v>8000</v>
      </c>
      <c r="F38" s="109">
        <v>12000</v>
      </c>
      <c r="G38" s="72">
        <f>F38-E38</f>
        <v>4000</v>
      </c>
      <c r="H38" s="72">
        <f>D38-C38</f>
        <v>-8000</v>
      </c>
    </row>
    <row r="39" spans="1:8" ht="12.75" customHeight="1">
      <c r="A39" s="50" t="s">
        <v>23</v>
      </c>
      <c r="B39" s="106">
        <v>128500</v>
      </c>
      <c r="C39" s="106">
        <v>68000</v>
      </c>
      <c r="D39" s="106">
        <v>56000</v>
      </c>
      <c r="E39" s="106">
        <v>8000</v>
      </c>
      <c r="F39" s="106">
        <v>8000</v>
      </c>
      <c r="G39" s="72">
        <f aca="true" t="shared" si="1" ref="G39:G57">F39-E39</f>
        <v>0</v>
      </c>
      <c r="H39" s="72">
        <f aca="true" t="shared" si="2" ref="H39:H57">D39-C39</f>
        <v>-12000</v>
      </c>
    </row>
    <row r="40" spans="1:11" ht="12.75" customHeight="1">
      <c r="A40" s="50" t="s">
        <v>24</v>
      </c>
      <c r="B40" s="106">
        <v>2000</v>
      </c>
      <c r="C40" s="106" t="s">
        <v>1</v>
      </c>
      <c r="D40" s="106">
        <v>4000</v>
      </c>
      <c r="E40" s="106" t="s">
        <v>1</v>
      </c>
      <c r="F40" s="106">
        <v>4000</v>
      </c>
      <c r="G40" s="72">
        <f>F40</f>
        <v>4000</v>
      </c>
      <c r="H40" s="72">
        <f>D40</f>
        <v>4000</v>
      </c>
      <c r="J40" s="86"/>
      <c r="K40" s="158"/>
    </row>
    <row r="41" spans="1:10" ht="12.75" customHeight="1">
      <c r="A41" s="50" t="s">
        <v>25</v>
      </c>
      <c r="B41" s="106" t="s">
        <v>1</v>
      </c>
      <c r="C41" s="106" t="s">
        <v>1</v>
      </c>
      <c r="D41" s="106" t="s">
        <v>1</v>
      </c>
      <c r="E41" s="106" t="s">
        <v>1</v>
      </c>
      <c r="F41" s="106" t="s">
        <v>1</v>
      </c>
      <c r="G41" s="72" t="s">
        <v>1</v>
      </c>
      <c r="H41" s="72" t="s">
        <v>1</v>
      </c>
      <c r="J41" s="86"/>
    </row>
    <row r="42" spans="1:10" ht="12.75" customHeight="1" hidden="1">
      <c r="A42" s="50" t="s">
        <v>26</v>
      </c>
      <c r="B42" s="141"/>
      <c r="C42" s="106"/>
      <c r="D42" s="106"/>
      <c r="E42" s="106"/>
      <c r="F42" s="106"/>
      <c r="G42" s="72">
        <f t="shared" si="1"/>
        <v>0</v>
      </c>
      <c r="H42" s="72">
        <f t="shared" si="2"/>
        <v>0</v>
      </c>
      <c r="J42" s="86"/>
    </row>
    <row r="43" spans="1:10" ht="12.75" customHeight="1" hidden="1">
      <c r="A43" s="50" t="s">
        <v>27</v>
      </c>
      <c r="B43" s="142"/>
      <c r="C43" s="113"/>
      <c r="D43" s="113"/>
      <c r="E43" s="113"/>
      <c r="F43" s="113"/>
      <c r="G43" s="72">
        <f t="shared" si="1"/>
        <v>0</v>
      </c>
      <c r="H43" s="72">
        <f t="shared" si="2"/>
        <v>0</v>
      </c>
      <c r="J43" s="86"/>
    </row>
    <row r="44" spans="1:10" ht="12.75" customHeight="1">
      <c r="A44" s="8" t="s">
        <v>7</v>
      </c>
      <c r="B44" s="109">
        <v>69439.22</v>
      </c>
      <c r="C44" s="109">
        <v>28416.45</v>
      </c>
      <c r="D44" s="109">
        <f>D45+D46</f>
        <v>103835.98</v>
      </c>
      <c r="E44" s="109">
        <f>E45</f>
        <v>16770.01</v>
      </c>
      <c r="F44" s="109">
        <f>F45+F46</f>
        <v>16688</v>
      </c>
      <c r="G44" s="72">
        <f t="shared" si="1"/>
        <v>-82.0099999999984</v>
      </c>
      <c r="H44" s="72">
        <f>D44-C44</f>
        <v>75419.53</v>
      </c>
      <c r="J44" s="86"/>
    </row>
    <row r="45" spans="1:10" ht="12.75" customHeight="1">
      <c r="A45" s="50" t="s">
        <v>23</v>
      </c>
      <c r="B45" s="106">
        <v>68639.22</v>
      </c>
      <c r="C45" s="106">
        <v>28416.45</v>
      </c>
      <c r="D45" s="106">
        <v>99286.98</v>
      </c>
      <c r="E45" s="106">
        <v>16770.01</v>
      </c>
      <c r="F45" s="106">
        <v>12139</v>
      </c>
      <c r="G45" s="72">
        <f t="shared" si="1"/>
        <v>-4631.009999999998</v>
      </c>
      <c r="H45" s="72">
        <f t="shared" si="2"/>
        <v>70870.53</v>
      </c>
      <c r="J45" s="86"/>
    </row>
    <row r="46" spans="1:10" ht="12.75" customHeight="1">
      <c r="A46" s="50" t="s">
        <v>24</v>
      </c>
      <c r="B46" s="106">
        <v>800</v>
      </c>
      <c r="C46" s="106" t="s">
        <v>1</v>
      </c>
      <c r="D46" s="106">
        <v>4549</v>
      </c>
      <c r="E46" s="106" t="s">
        <v>1</v>
      </c>
      <c r="F46" s="106">
        <v>4549</v>
      </c>
      <c r="G46" s="72">
        <f>F46</f>
        <v>4549</v>
      </c>
      <c r="H46" s="72">
        <f>D46</f>
        <v>4549</v>
      </c>
      <c r="J46" s="86"/>
    </row>
    <row r="47" spans="1:10" ht="12.75" customHeight="1">
      <c r="A47" s="50" t="s">
        <v>25</v>
      </c>
      <c r="B47" s="106" t="s">
        <v>1</v>
      </c>
      <c r="C47" s="106" t="s">
        <v>1</v>
      </c>
      <c r="D47" s="106" t="s">
        <v>1</v>
      </c>
      <c r="E47" s="106" t="s">
        <v>1</v>
      </c>
      <c r="F47" s="106" t="s">
        <v>1</v>
      </c>
      <c r="G47" s="72" t="s">
        <v>1</v>
      </c>
      <c r="H47" s="72" t="s">
        <v>1</v>
      </c>
      <c r="J47" s="86"/>
    </row>
    <row r="48" spans="1:10" ht="12.75" customHeight="1" hidden="1">
      <c r="A48" s="50" t="s">
        <v>26</v>
      </c>
      <c r="B48" s="113"/>
      <c r="C48" s="113"/>
      <c r="D48" s="113"/>
      <c r="E48" s="113"/>
      <c r="F48" s="113"/>
      <c r="G48" s="72">
        <f t="shared" si="1"/>
        <v>0</v>
      </c>
      <c r="H48" s="72">
        <f t="shared" si="2"/>
        <v>0</v>
      </c>
      <c r="I48" s="2">
        <v>7421</v>
      </c>
      <c r="J48" s="86"/>
    </row>
    <row r="49" spans="1:10" ht="12.75" customHeight="1" hidden="1">
      <c r="A49" s="50" t="s">
        <v>27</v>
      </c>
      <c r="B49" s="113"/>
      <c r="C49" s="113"/>
      <c r="D49" s="113"/>
      <c r="E49" s="113"/>
      <c r="F49" s="113"/>
      <c r="G49" s="72">
        <f t="shared" si="1"/>
        <v>0</v>
      </c>
      <c r="H49" s="72">
        <f t="shared" si="2"/>
        <v>0</v>
      </c>
      <c r="J49" s="86"/>
    </row>
    <row r="50" spans="1:10" ht="12.75" customHeight="1">
      <c r="A50" s="8" t="s">
        <v>9</v>
      </c>
      <c r="B50" s="109">
        <v>67939.68</v>
      </c>
      <c r="C50" s="109">
        <v>28416.45</v>
      </c>
      <c r="D50" s="109">
        <f>D51+D52</f>
        <v>55049.37</v>
      </c>
      <c r="E50" s="109">
        <f>E51</f>
        <v>8000</v>
      </c>
      <c r="F50" s="109">
        <f>F51+F52</f>
        <v>11750</v>
      </c>
      <c r="G50" s="72">
        <f t="shared" si="1"/>
        <v>3750</v>
      </c>
      <c r="H50" s="72">
        <f t="shared" si="2"/>
        <v>26632.920000000002</v>
      </c>
      <c r="I50" s="12"/>
      <c r="J50" s="86"/>
    </row>
    <row r="51" spans="1:10" ht="12.75" customHeight="1">
      <c r="A51" s="50" t="s">
        <v>23</v>
      </c>
      <c r="B51" s="106">
        <v>67139.68</v>
      </c>
      <c r="C51" s="106">
        <v>28416.45</v>
      </c>
      <c r="D51" s="106">
        <v>51049.37</v>
      </c>
      <c r="E51" s="106">
        <v>8000</v>
      </c>
      <c r="F51" s="106">
        <v>7750</v>
      </c>
      <c r="G51" s="72">
        <f t="shared" si="1"/>
        <v>-250</v>
      </c>
      <c r="H51" s="72">
        <f t="shared" si="2"/>
        <v>22632.920000000002</v>
      </c>
      <c r="I51" s="12"/>
      <c r="J51" s="86"/>
    </row>
    <row r="52" spans="1:10" ht="12.75" customHeight="1">
      <c r="A52" s="50" t="s">
        <v>24</v>
      </c>
      <c r="B52" s="106">
        <v>800</v>
      </c>
      <c r="C52" s="106" t="s">
        <v>1</v>
      </c>
      <c r="D52" s="106">
        <v>4000</v>
      </c>
      <c r="E52" s="106" t="s">
        <v>1</v>
      </c>
      <c r="F52" s="106">
        <v>4000</v>
      </c>
      <c r="G52" s="72">
        <f>F52</f>
        <v>4000</v>
      </c>
      <c r="H52" s="72">
        <f>D52</f>
        <v>4000</v>
      </c>
      <c r="J52" s="86"/>
    </row>
    <row r="53" spans="1:10" ht="12.75" customHeight="1">
      <c r="A53" s="50" t="s">
        <v>25</v>
      </c>
      <c r="B53" s="106" t="s">
        <v>1</v>
      </c>
      <c r="C53" s="106" t="s">
        <v>1</v>
      </c>
      <c r="D53" s="106" t="s">
        <v>1</v>
      </c>
      <c r="E53" s="106" t="s">
        <v>1</v>
      </c>
      <c r="F53" s="106" t="s">
        <v>1</v>
      </c>
      <c r="G53" s="72" t="s">
        <v>1</v>
      </c>
      <c r="H53" s="72" t="s">
        <v>1</v>
      </c>
      <c r="J53" s="86"/>
    </row>
    <row r="54" spans="1:10" ht="12.75" customHeight="1" hidden="1">
      <c r="A54" s="50" t="s">
        <v>26</v>
      </c>
      <c r="B54" s="142"/>
      <c r="C54" s="113"/>
      <c r="D54" s="113"/>
      <c r="E54" s="113"/>
      <c r="F54" s="113"/>
      <c r="G54" s="72">
        <f t="shared" si="1"/>
        <v>0</v>
      </c>
      <c r="H54" s="72">
        <f t="shared" si="2"/>
        <v>0</v>
      </c>
      <c r="J54" s="86"/>
    </row>
    <row r="55" spans="1:10" ht="12.75" customHeight="1" hidden="1">
      <c r="A55" s="50" t="s">
        <v>27</v>
      </c>
      <c r="B55" s="142"/>
      <c r="C55" s="113"/>
      <c r="D55" s="113"/>
      <c r="E55" s="113"/>
      <c r="F55" s="113"/>
      <c r="G55" s="72">
        <f t="shared" si="1"/>
        <v>0</v>
      </c>
      <c r="H55" s="72">
        <f t="shared" si="2"/>
        <v>0</v>
      </c>
      <c r="J55" s="86"/>
    </row>
    <row r="56" spans="1:10" ht="23.25" customHeight="1">
      <c r="A56" s="8" t="s">
        <v>10</v>
      </c>
      <c r="B56" s="160">
        <v>9.915861829975901</v>
      </c>
      <c r="C56" s="160">
        <v>10.65</v>
      </c>
      <c r="D56" s="160">
        <v>4.80536809230733</v>
      </c>
      <c r="E56" s="160">
        <v>0.941316985650936</v>
      </c>
      <c r="F56" s="160">
        <v>0.8319322984632136</v>
      </c>
      <c r="G56" s="72">
        <f t="shared" si="1"/>
        <v>-0.10938468718772243</v>
      </c>
      <c r="H56" s="72">
        <f t="shared" si="2"/>
        <v>-5.84463190769267</v>
      </c>
      <c r="I56" s="65"/>
      <c r="J56" s="86"/>
    </row>
    <row r="57" spans="1:10" ht="12" customHeight="1">
      <c r="A57" s="50" t="s">
        <v>23</v>
      </c>
      <c r="B57" s="161">
        <v>9.917042933138283</v>
      </c>
      <c r="C57" s="161">
        <v>10.65</v>
      </c>
      <c r="D57" s="161">
        <v>4.787419828433122</v>
      </c>
      <c r="E57" s="161">
        <v>0.941316985650936</v>
      </c>
      <c r="F57" s="161">
        <v>0.7242427152179655</v>
      </c>
      <c r="G57" s="72">
        <f t="shared" si="1"/>
        <v>-0.21707427043297056</v>
      </c>
      <c r="H57" s="72">
        <f t="shared" si="2"/>
        <v>-5.862580171566878</v>
      </c>
      <c r="I57" s="65"/>
      <c r="J57" s="86"/>
    </row>
    <row r="58" spans="1:10" ht="12" customHeight="1">
      <c r="A58" s="50" t="s">
        <v>24</v>
      </c>
      <c r="B58" s="161">
        <v>9.850159637749043</v>
      </c>
      <c r="C58" s="161" t="s">
        <v>1</v>
      </c>
      <c r="D58" s="161">
        <v>1.040580866000882</v>
      </c>
      <c r="E58" s="161" t="s">
        <v>1</v>
      </c>
      <c r="F58" s="161">
        <v>1.040580866000882</v>
      </c>
      <c r="G58" s="72">
        <f>F58</f>
        <v>1.040580866000882</v>
      </c>
      <c r="H58" s="72">
        <f>D58</f>
        <v>1.040580866000882</v>
      </c>
      <c r="I58" s="65"/>
      <c r="J58" s="86"/>
    </row>
    <row r="59" spans="1:10" ht="12" customHeight="1">
      <c r="A59" s="50" t="s">
        <v>25</v>
      </c>
      <c r="B59" s="161" t="s">
        <v>1</v>
      </c>
      <c r="C59" s="161" t="s">
        <v>1</v>
      </c>
      <c r="D59" s="161" t="s">
        <v>1</v>
      </c>
      <c r="E59" s="161" t="s">
        <v>1</v>
      </c>
      <c r="F59" s="161" t="s">
        <v>1</v>
      </c>
      <c r="G59" s="72" t="s">
        <v>1</v>
      </c>
      <c r="H59" s="72" t="s">
        <v>1</v>
      </c>
      <c r="I59" s="65"/>
      <c r="J59" s="86"/>
    </row>
    <row r="60" spans="1:12" ht="12" customHeight="1" hidden="1">
      <c r="A60" s="50" t="s">
        <v>26</v>
      </c>
      <c r="B60" s="84">
        <v>0</v>
      </c>
      <c r="C60" s="84"/>
      <c r="D60" s="106"/>
      <c r="E60" s="84">
        <v>0</v>
      </c>
      <c r="F60" s="84"/>
      <c r="G60" s="72">
        <f>F60-E60</f>
        <v>0</v>
      </c>
      <c r="H60" s="72">
        <f>D60-C60</f>
        <v>0</v>
      </c>
      <c r="I60" s="86"/>
      <c r="J60" s="65"/>
      <c r="K60" s="72">
        <f>F60-E60</f>
        <v>0</v>
      </c>
      <c r="L60" s="72">
        <f>F60-D60</f>
        <v>0</v>
      </c>
    </row>
    <row r="61" spans="1:12" ht="12" customHeight="1" hidden="1">
      <c r="A61" s="50" t="s">
        <v>27</v>
      </c>
      <c r="B61" s="84">
        <v>0</v>
      </c>
      <c r="C61" s="84"/>
      <c r="D61" s="106"/>
      <c r="E61" s="84">
        <v>0</v>
      </c>
      <c r="F61" s="84"/>
      <c r="G61" s="72">
        <f>F61-E61</f>
        <v>0</v>
      </c>
      <c r="H61" s="72">
        <f>D61-C61</f>
        <v>0</v>
      </c>
      <c r="K61" s="72">
        <f>F61-E61</f>
        <v>0</v>
      </c>
      <c r="L61" s="72">
        <f>F61-D61</f>
        <v>0</v>
      </c>
    </row>
    <row r="62" ht="13.5" customHeight="1"/>
    <row r="63" ht="11.25">
      <c r="E63" s="105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78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159" t="s">
        <v>116</v>
      </c>
      <c r="C3" s="54" t="s">
        <v>118</v>
      </c>
      <c r="D3" s="54" t="s">
        <v>119</v>
      </c>
      <c r="E3" s="54">
        <v>42491</v>
      </c>
      <c r="F3" s="54">
        <v>42522</v>
      </c>
      <c r="G3" s="57" t="s">
        <v>2</v>
      </c>
      <c r="H3" s="57" t="s">
        <v>3</v>
      </c>
    </row>
    <row r="4" spans="1:13" ht="12.75" customHeight="1">
      <c r="A4" s="63" t="s">
        <v>46</v>
      </c>
      <c r="B4" s="109">
        <v>6638.4</v>
      </c>
      <c r="C4" s="109">
        <v>3003.4</v>
      </c>
      <c r="D4" s="109">
        <f>SUM(D5:D7)</f>
        <v>3061</v>
      </c>
      <c r="E4" s="109">
        <f>E5+E6+E7</f>
        <v>600</v>
      </c>
      <c r="F4" s="109">
        <f>F5+F6+F7</f>
        <v>660</v>
      </c>
      <c r="G4" s="72">
        <f>F4-E4</f>
        <v>60</v>
      </c>
      <c r="H4" s="72">
        <f>+D4-C4</f>
        <v>57.59999999999991</v>
      </c>
      <c r="K4" s="87"/>
      <c r="L4" s="87"/>
      <c r="M4" s="87"/>
    </row>
    <row r="5" spans="1:13" ht="12.75" customHeight="1">
      <c r="A5" s="64" t="s">
        <v>5</v>
      </c>
      <c r="B5" s="106">
        <v>393</v>
      </c>
      <c r="C5" s="106">
        <v>128</v>
      </c>
      <c r="D5" s="106">
        <v>351</v>
      </c>
      <c r="E5" s="106">
        <v>100</v>
      </c>
      <c r="F5" s="106">
        <v>60</v>
      </c>
      <c r="G5" s="72">
        <f aca="true" t="shared" si="0" ref="G5:G25">F5-E5</f>
        <v>-40</v>
      </c>
      <c r="H5" s="72">
        <f aca="true" t="shared" si="1" ref="H5:H25">+D5-C5</f>
        <v>223</v>
      </c>
      <c r="K5" s="87"/>
      <c r="L5" s="87"/>
      <c r="M5" s="87"/>
    </row>
    <row r="6" spans="1:13" ht="12.75" customHeight="1">
      <c r="A6" s="64" t="s">
        <v>28</v>
      </c>
      <c r="B6" s="106">
        <v>1508</v>
      </c>
      <c r="C6" s="106">
        <v>688</v>
      </c>
      <c r="D6" s="106">
        <v>910</v>
      </c>
      <c r="E6" s="106">
        <v>200</v>
      </c>
      <c r="F6" s="106">
        <v>300</v>
      </c>
      <c r="G6" s="72">
        <f t="shared" si="0"/>
        <v>100</v>
      </c>
      <c r="H6" s="72">
        <f t="shared" si="1"/>
        <v>222</v>
      </c>
      <c r="K6" s="87"/>
      <c r="L6" s="87"/>
      <c r="M6" s="87"/>
    </row>
    <row r="7" spans="1:13" ht="12.75" customHeight="1">
      <c r="A7" s="64" t="s">
        <v>6</v>
      </c>
      <c r="B7" s="106">
        <v>4737.4</v>
      </c>
      <c r="C7" s="106">
        <v>2187.4</v>
      </c>
      <c r="D7" s="106">
        <v>1800</v>
      </c>
      <c r="E7" s="106">
        <v>300</v>
      </c>
      <c r="F7" s="106">
        <v>300</v>
      </c>
      <c r="G7" s="72">
        <f t="shared" si="0"/>
        <v>0</v>
      </c>
      <c r="H7" s="72">
        <f t="shared" si="1"/>
        <v>-387.4000000000001</v>
      </c>
      <c r="K7" s="87"/>
      <c r="L7" s="87"/>
      <c r="M7" s="87"/>
    </row>
    <row r="8" spans="1:13" ht="13.5" customHeight="1" hidden="1">
      <c r="A8" s="64" t="s">
        <v>29</v>
      </c>
      <c r="B8" s="106"/>
      <c r="C8" s="106"/>
      <c r="D8" s="106"/>
      <c r="E8" s="106"/>
      <c r="F8" s="106"/>
      <c r="G8" s="72">
        <f t="shared" si="0"/>
        <v>0</v>
      </c>
      <c r="H8" s="72">
        <f t="shared" si="1"/>
        <v>0</v>
      </c>
      <c r="K8" s="87"/>
      <c r="L8" s="87"/>
      <c r="M8" s="87"/>
    </row>
    <row r="9" spans="1:13" ht="12.75" customHeight="1" hidden="1">
      <c r="A9" s="64" t="s">
        <v>30</v>
      </c>
      <c r="B9" s="106"/>
      <c r="C9" s="106"/>
      <c r="D9" s="106"/>
      <c r="E9" s="106"/>
      <c r="F9" s="106"/>
      <c r="G9" s="72">
        <f t="shared" si="0"/>
        <v>0</v>
      </c>
      <c r="H9" s="72">
        <f t="shared" si="1"/>
        <v>0</v>
      </c>
      <c r="K9" s="87"/>
      <c r="L9" s="87"/>
      <c r="M9" s="87"/>
    </row>
    <row r="10" spans="1:13" ht="12.75" customHeight="1">
      <c r="A10" s="63" t="s">
        <v>48</v>
      </c>
      <c r="B10" s="109">
        <v>4806.174</v>
      </c>
      <c r="C10" s="109">
        <v>2427.3601</v>
      </c>
      <c r="D10" s="109">
        <f>SUM(D11:D13)</f>
        <v>5478.358</v>
      </c>
      <c r="E10" s="109">
        <f>E12+E13</f>
        <v>1223.596</v>
      </c>
      <c r="F10" s="109">
        <f>SUM(F11:F13)</f>
        <v>2172.5</v>
      </c>
      <c r="G10" s="72">
        <f t="shared" si="0"/>
        <v>948.904</v>
      </c>
      <c r="H10" s="72">
        <f t="shared" si="1"/>
        <v>3050.9979000000003</v>
      </c>
      <c r="J10" s="12"/>
      <c r="K10" s="87"/>
      <c r="L10" s="87"/>
      <c r="M10" s="87"/>
    </row>
    <row r="11" spans="1:13" ht="12.75" customHeight="1">
      <c r="A11" s="64" t="s">
        <v>5</v>
      </c>
      <c r="B11" s="106">
        <v>35.55</v>
      </c>
      <c r="C11" s="106">
        <v>7.5</v>
      </c>
      <c r="D11" s="106">
        <v>254.5</v>
      </c>
      <c r="E11" s="106" t="s">
        <v>1</v>
      </c>
      <c r="F11" s="106">
        <v>124</v>
      </c>
      <c r="G11" s="72">
        <f>F11</f>
        <v>124</v>
      </c>
      <c r="H11" s="72">
        <f t="shared" si="1"/>
        <v>247</v>
      </c>
      <c r="J11" s="12"/>
      <c r="K11" s="87"/>
      <c r="L11" s="87"/>
      <c r="M11" s="87"/>
    </row>
    <row r="12" spans="1:13" ht="12.75" customHeight="1">
      <c r="A12" s="64" t="s">
        <v>28</v>
      </c>
      <c r="B12" s="106">
        <v>1184.16</v>
      </c>
      <c r="C12" s="106">
        <v>656.5401</v>
      </c>
      <c r="D12" s="106">
        <v>2370.5</v>
      </c>
      <c r="E12" s="106">
        <v>530</v>
      </c>
      <c r="F12" s="106">
        <v>1227</v>
      </c>
      <c r="G12" s="72">
        <f t="shared" si="0"/>
        <v>697</v>
      </c>
      <c r="H12" s="72">
        <f t="shared" si="1"/>
        <v>1713.9598999999998</v>
      </c>
      <c r="K12" s="87"/>
      <c r="L12" s="87"/>
      <c r="M12" s="87"/>
    </row>
    <row r="13" spans="1:13" ht="12.75" customHeight="1">
      <c r="A13" s="117" t="s">
        <v>6</v>
      </c>
      <c r="B13" s="106">
        <v>3586.464</v>
      </c>
      <c r="C13" s="106">
        <v>1763.32</v>
      </c>
      <c r="D13" s="106">
        <v>2853.358</v>
      </c>
      <c r="E13" s="106">
        <v>693.596</v>
      </c>
      <c r="F13" s="106">
        <v>821.5</v>
      </c>
      <c r="G13" s="72">
        <f t="shared" si="0"/>
        <v>127.904</v>
      </c>
      <c r="H13" s="72">
        <f t="shared" si="1"/>
        <v>1090.0380000000002</v>
      </c>
      <c r="K13" s="87"/>
      <c r="L13" s="87"/>
      <c r="M13" s="87"/>
    </row>
    <row r="14" spans="1:13" ht="12.75" customHeight="1" hidden="1">
      <c r="A14" s="117" t="s">
        <v>29</v>
      </c>
      <c r="B14" s="141"/>
      <c r="C14" s="106"/>
      <c r="D14" s="106"/>
      <c r="E14" s="106"/>
      <c r="F14" s="106"/>
      <c r="G14" s="72">
        <f t="shared" si="0"/>
        <v>0</v>
      </c>
      <c r="H14" s="72">
        <f t="shared" si="1"/>
        <v>0</v>
      </c>
      <c r="K14" s="87"/>
      <c r="L14" s="87"/>
      <c r="M14" s="87"/>
    </row>
    <row r="15" spans="1:13" ht="12.75" customHeight="1" hidden="1">
      <c r="A15" s="117" t="s">
        <v>30</v>
      </c>
      <c r="B15" s="141"/>
      <c r="C15" s="106"/>
      <c r="D15" s="106"/>
      <c r="E15" s="106"/>
      <c r="F15" s="106"/>
      <c r="G15" s="72">
        <f t="shared" si="0"/>
        <v>0</v>
      </c>
      <c r="H15" s="72">
        <f t="shared" si="1"/>
        <v>0</v>
      </c>
      <c r="K15" s="87"/>
      <c r="L15" s="87"/>
      <c r="M15" s="87"/>
    </row>
    <row r="16" spans="1:13" ht="12.75" customHeight="1">
      <c r="A16" s="107" t="s">
        <v>49</v>
      </c>
      <c r="B16" s="109">
        <v>3777.33</v>
      </c>
      <c r="C16" s="109">
        <v>1876.46</v>
      </c>
      <c r="D16" s="109">
        <f>SUM(D17:D19)</f>
        <v>3364.1099999999997</v>
      </c>
      <c r="E16" s="109">
        <f>E18+E19</f>
        <v>762.5</v>
      </c>
      <c r="F16" s="109">
        <f>SUM(F17:F19)</f>
        <v>710</v>
      </c>
      <c r="G16" s="72">
        <f t="shared" si="0"/>
        <v>-52.5</v>
      </c>
      <c r="H16" s="72">
        <f t="shared" si="1"/>
        <v>1487.6499999999996</v>
      </c>
      <c r="K16" s="87"/>
      <c r="L16" s="87"/>
      <c r="M16" s="87"/>
    </row>
    <row r="17" spans="1:13" ht="12.75" customHeight="1">
      <c r="A17" s="64" t="s">
        <v>5</v>
      </c>
      <c r="B17" s="106">
        <v>14</v>
      </c>
      <c r="C17" s="106">
        <v>4</v>
      </c>
      <c r="D17" s="106">
        <v>187</v>
      </c>
      <c r="E17" s="106" t="s">
        <v>1</v>
      </c>
      <c r="F17" s="106">
        <v>60</v>
      </c>
      <c r="G17" s="72">
        <f>F17</f>
        <v>60</v>
      </c>
      <c r="H17" s="72">
        <f t="shared" si="1"/>
        <v>183</v>
      </c>
      <c r="K17" s="87"/>
      <c r="L17" s="87"/>
      <c r="M17" s="87"/>
    </row>
    <row r="18" spans="1:13" ht="12.75" customHeight="1">
      <c r="A18" s="64" t="s">
        <v>28</v>
      </c>
      <c r="B18" s="106">
        <v>878.87</v>
      </c>
      <c r="C18" s="106">
        <v>420.3</v>
      </c>
      <c r="D18" s="106">
        <v>1185</v>
      </c>
      <c r="E18" s="106">
        <v>325</v>
      </c>
      <c r="F18" s="106">
        <v>300</v>
      </c>
      <c r="G18" s="72">
        <f t="shared" si="0"/>
        <v>-25</v>
      </c>
      <c r="H18" s="72">
        <f t="shared" si="1"/>
        <v>764.7</v>
      </c>
      <c r="I18" s="114"/>
      <c r="K18" s="87"/>
      <c r="L18" s="87"/>
      <c r="M18" s="87"/>
    </row>
    <row r="19" spans="1:13" ht="12.75" customHeight="1">
      <c r="A19" s="117" t="s">
        <v>6</v>
      </c>
      <c r="B19" s="106">
        <v>2884.46</v>
      </c>
      <c r="C19" s="106">
        <v>1452.16</v>
      </c>
      <c r="D19" s="106">
        <v>1992.11</v>
      </c>
      <c r="E19" s="106">
        <v>437.5</v>
      </c>
      <c r="F19" s="106">
        <v>350</v>
      </c>
      <c r="G19" s="72">
        <f t="shared" si="0"/>
        <v>-87.5</v>
      </c>
      <c r="H19" s="72">
        <f t="shared" si="1"/>
        <v>539.9499999999998</v>
      </c>
      <c r="K19" s="87"/>
      <c r="L19" s="87"/>
      <c r="M19" s="87"/>
    </row>
    <row r="20" spans="1:13" ht="12.75" customHeight="1" hidden="1">
      <c r="A20" s="117" t="s">
        <v>29</v>
      </c>
      <c r="B20" s="141"/>
      <c r="C20" s="106"/>
      <c r="D20" s="106"/>
      <c r="E20" s="106"/>
      <c r="F20" s="106"/>
      <c r="G20" s="72">
        <f t="shared" si="0"/>
        <v>0</v>
      </c>
      <c r="H20" s="72">
        <f t="shared" si="1"/>
        <v>0</v>
      </c>
      <c r="K20" s="87"/>
      <c r="L20" s="87"/>
      <c r="M20" s="87"/>
    </row>
    <row r="21" spans="1:13" ht="12.75" customHeight="1" hidden="1">
      <c r="A21" s="117" t="s">
        <v>30</v>
      </c>
      <c r="B21" s="141"/>
      <c r="C21" s="106"/>
      <c r="D21" s="106"/>
      <c r="E21" s="106"/>
      <c r="F21" s="106"/>
      <c r="G21" s="72">
        <f t="shared" si="0"/>
        <v>0</v>
      </c>
      <c r="H21" s="72">
        <f t="shared" si="1"/>
        <v>0</v>
      </c>
      <c r="K21" s="87"/>
      <c r="L21" s="87"/>
      <c r="M21" s="87"/>
    </row>
    <row r="22" spans="1:13" ht="12.75" customHeight="1">
      <c r="A22" s="107" t="s">
        <v>47</v>
      </c>
      <c r="B22" s="160">
        <v>12.762447126132999</v>
      </c>
      <c r="C22" s="160">
        <v>12.45</v>
      </c>
      <c r="D22" s="160">
        <v>12.995130569638745</v>
      </c>
      <c r="E22" s="160">
        <v>12.331333333333333</v>
      </c>
      <c r="F22" s="160">
        <v>10.05121212121212</v>
      </c>
      <c r="G22" s="72">
        <f t="shared" si="0"/>
        <v>-2.2801212121212124</v>
      </c>
      <c r="H22" s="72">
        <f t="shared" si="1"/>
        <v>0.5451305696387454</v>
      </c>
      <c r="J22" s="65"/>
      <c r="K22" s="87"/>
      <c r="L22" s="87"/>
      <c r="M22" s="87"/>
    </row>
    <row r="23" spans="1:13" ht="12.75" customHeight="1">
      <c r="A23" s="64" t="s">
        <v>5</v>
      </c>
      <c r="B23" s="161">
        <v>8.065</v>
      </c>
      <c r="C23" s="161">
        <v>4.63</v>
      </c>
      <c r="D23" s="161">
        <v>4.57125</v>
      </c>
      <c r="E23" s="161" t="s">
        <v>1</v>
      </c>
      <c r="F23" s="161">
        <v>3.23</v>
      </c>
      <c r="G23" s="72">
        <f>F23</f>
        <v>3.23</v>
      </c>
      <c r="H23" s="72">
        <f t="shared" si="1"/>
        <v>-0.05874999999999986</v>
      </c>
      <c r="J23" s="65"/>
      <c r="K23" s="87"/>
      <c r="L23" s="87"/>
      <c r="M23" s="87"/>
    </row>
    <row r="24" spans="1:13" ht="12.75" customHeight="1">
      <c r="A24" s="64" t="s">
        <v>28</v>
      </c>
      <c r="B24" s="161">
        <v>12.084720693260245</v>
      </c>
      <c r="C24" s="161">
        <v>11.7</v>
      </c>
      <c r="D24" s="161">
        <v>11.359166666666667</v>
      </c>
      <c r="E24" s="161">
        <v>10.403333333333334</v>
      </c>
      <c r="F24" s="161">
        <v>9.166666666666666</v>
      </c>
      <c r="G24" s="72">
        <f t="shared" si="0"/>
        <v>-1.2366666666666681</v>
      </c>
      <c r="H24" s="72">
        <f t="shared" si="1"/>
        <v>-0.34083333333333243</v>
      </c>
      <c r="J24" s="65"/>
      <c r="K24" s="87"/>
      <c r="L24" s="87"/>
      <c r="M24" s="87"/>
    </row>
    <row r="25" spans="1:13" ht="12.75" customHeight="1">
      <c r="A25" s="64" t="s">
        <v>6</v>
      </c>
      <c r="B25" s="161">
        <v>13.020777081458638</v>
      </c>
      <c r="C25" s="161">
        <v>12.65</v>
      </c>
      <c r="D25" s="161">
        <v>14.380335860408302</v>
      </c>
      <c r="E25" s="161">
        <v>13.616666666666667</v>
      </c>
      <c r="F25" s="161">
        <v>12.3</v>
      </c>
      <c r="G25" s="72">
        <f t="shared" si="0"/>
        <v>-1.3166666666666664</v>
      </c>
      <c r="H25" s="72">
        <f t="shared" si="1"/>
        <v>1.7303358604083012</v>
      </c>
      <c r="J25" s="65"/>
      <c r="K25" s="87"/>
      <c r="L25" s="87"/>
      <c r="M25" s="87"/>
    </row>
    <row r="26" spans="1:15" ht="12.75" customHeight="1" hidden="1">
      <c r="A26" s="64" t="s">
        <v>29</v>
      </c>
      <c r="B26" s="85">
        <v>0</v>
      </c>
      <c r="C26" s="83">
        <v>0</v>
      </c>
      <c r="D26" s="85">
        <v>0</v>
      </c>
      <c r="E26" s="85"/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7"/>
      <c r="N26" s="87"/>
      <c r="O26" s="87"/>
    </row>
    <row r="27" spans="1:15" ht="12.75" customHeight="1" hidden="1">
      <c r="A27" s="64" t="s">
        <v>30</v>
      </c>
      <c r="B27" s="85">
        <v>0</v>
      </c>
      <c r="C27" s="83">
        <v>0</v>
      </c>
      <c r="D27" s="85">
        <v>0</v>
      </c>
      <c r="E27" s="85"/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7"/>
      <c r="N27" s="87"/>
      <c r="O27" s="87"/>
    </row>
    <row r="28" ht="15" customHeight="1">
      <c r="C28" s="9"/>
    </row>
    <row r="29" spans="1:10" ht="15" customHeight="1">
      <c r="A29" s="42"/>
      <c r="B29" s="1"/>
      <c r="J29"/>
    </row>
    <row r="30" spans="1:11" s="6" customFormat="1" ht="12.75" customHeight="1">
      <c r="A30" s="144" t="s">
        <v>82</v>
      </c>
      <c r="B30" s="145"/>
      <c r="C30" s="146"/>
      <c r="D30" s="146"/>
      <c r="E30" s="146"/>
      <c r="F30" s="146"/>
      <c r="G30" s="146"/>
      <c r="H30" s="146"/>
      <c r="K30" s="123"/>
    </row>
    <row r="31" spans="1:12" ht="12.75" customHeight="1">
      <c r="A31" s="147" t="s">
        <v>0</v>
      </c>
      <c r="B31" s="147"/>
      <c r="C31" s="148"/>
      <c r="D31" s="148"/>
      <c r="E31" s="148"/>
      <c r="F31" s="148"/>
      <c r="G31" s="148"/>
      <c r="H31" s="149"/>
      <c r="I31" s="109"/>
      <c r="J31" s="106"/>
      <c r="K31" s="31"/>
      <c r="L31" s="131"/>
    </row>
    <row r="32" spans="1:8" ht="26.25" customHeight="1">
      <c r="A32" s="56"/>
      <c r="B32" s="159" t="s">
        <v>116</v>
      </c>
      <c r="C32" s="54" t="s">
        <v>118</v>
      </c>
      <c r="D32" s="54" t="s">
        <v>119</v>
      </c>
      <c r="E32" s="54">
        <v>42491</v>
      </c>
      <c r="F32" s="54">
        <v>42522</v>
      </c>
      <c r="G32" s="57" t="s">
        <v>2</v>
      </c>
      <c r="H32" s="57" t="s">
        <v>3</v>
      </c>
    </row>
    <row r="33" spans="1:12" ht="12.75" customHeight="1">
      <c r="A33" s="150" t="s">
        <v>46</v>
      </c>
      <c r="B33" s="151">
        <v>7651.8</v>
      </c>
      <c r="C33" s="151">
        <v>2506.8</v>
      </c>
      <c r="D33" s="151">
        <v>2790</v>
      </c>
      <c r="E33" s="151">
        <f>E34+E36</f>
        <v>409</v>
      </c>
      <c r="F33" s="151">
        <f>F34</f>
        <v>281</v>
      </c>
      <c r="G33" s="152">
        <f>+F33-E33</f>
        <v>-128</v>
      </c>
      <c r="H33" s="152">
        <f>+D33-C33</f>
        <v>283.1999999999998</v>
      </c>
      <c r="I33" s="106"/>
      <c r="J33" s="106"/>
      <c r="K33" s="102"/>
      <c r="L33" s="131"/>
    </row>
    <row r="34" spans="1:12" ht="12.75" customHeight="1">
      <c r="A34" s="153" t="s">
        <v>79</v>
      </c>
      <c r="B34" s="154">
        <v>5226.8</v>
      </c>
      <c r="C34" s="154">
        <v>2256.8</v>
      </c>
      <c r="D34" s="154">
        <v>2344</v>
      </c>
      <c r="E34" s="154">
        <v>263</v>
      </c>
      <c r="F34" s="154">
        <v>281</v>
      </c>
      <c r="G34" s="152">
        <f>+F34-E34</f>
        <v>18</v>
      </c>
      <c r="H34" s="152">
        <f>+D34-C34</f>
        <v>87.19999999999982</v>
      </c>
      <c r="I34" s="106"/>
      <c r="J34" s="73"/>
      <c r="K34" s="131"/>
      <c r="L34" s="131"/>
    </row>
    <row r="35" spans="1:12" ht="12.75" customHeight="1">
      <c r="A35" s="153" t="s">
        <v>80</v>
      </c>
      <c r="B35" s="154">
        <v>1410</v>
      </c>
      <c r="C35" s="154">
        <v>250</v>
      </c>
      <c r="D35" s="154" t="s">
        <v>1</v>
      </c>
      <c r="E35" s="154" t="s">
        <v>1</v>
      </c>
      <c r="F35" s="154" t="s">
        <v>1</v>
      </c>
      <c r="G35" s="152" t="s">
        <v>1</v>
      </c>
      <c r="H35" s="152">
        <f>-C35</f>
        <v>-250</v>
      </c>
      <c r="I35" s="106"/>
      <c r="J35" s="73"/>
      <c r="K35" s="131"/>
      <c r="L35" s="131"/>
    </row>
    <row r="36" spans="1:12" ht="12.75" customHeight="1">
      <c r="A36" s="153" t="s">
        <v>81</v>
      </c>
      <c r="B36" s="154">
        <v>1015</v>
      </c>
      <c r="C36" s="154" t="s">
        <v>1</v>
      </c>
      <c r="D36" s="154">
        <v>446</v>
      </c>
      <c r="E36" s="154">
        <v>146</v>
      </c>
      <c r="F36" s="154" t="s">
        <v>1</v>
      </c>
      <c r="G36" s="152">
        <f>-E36</f>
        <v>-146</v>
      </c>
      <c r="H36" s="152">
        <f>+D36</f>
        <v>446</v>
      </c>
      <c r="I36" s="73"/>
      <c r="J36" s="73"/>
      <c r="K36" s="131"/>
      <c r="L36" s="131"/>
    </row>
    <row r="37" spans="1:12" ht="12.75" customHeight="1">
      <c r="A37" s="153"/>
      <c r="B37" s="154"/>
      <c r="C37" s="154"/>
      <c r="D37" s="154"/>
      <c r="E37" s="154"/>
      <c r="F37" s="154"/>
      <c r="G37" s="152"/>
      <c r="H37" s="152"/>
      <c r="I37" s="73"/>
      <c r="J37" s="73"/>
      <c r="K37" s="131"/>
      <c r="L37" s="131"/>
    </row>
    <row r="38" spans="1:12" ht="12.75" customHeight="1">
      <c r="A38" s="150" t="s">
        <v>48</v>
      </c>
      <c r="B38" s="151">
        <v>6319.1916</v>
      </c>
      <c r="C38" s="151">
        <v>1911.63</v>
      </c>
      <c r="D38" s="151">
        <v>3315.54</v>
      </c>
      <c r="E38" s="151">
        <v>738.03</v>
      </c>
      <c r="F38" s="151">
        <v>687.95</v>
      </c>
      <c r="G38" s="152">
        <f>+F38-E38</f>
        <v>-50.07999999999993</v>
      </c>
      <c r="H38" s="152">
        <f>+D38-C38</f>
        <v>1403.9099999999999</v>
      </c>
      <c r="I38" s="73"/>
      <c r="J38" s="73"/>
      <c r="K38" s="131"/>
      <c r="L38" s="131"/>
    </row>
    <row r="39" spans="1:12" ht="12.75" customHeight="1">
      <c r="A39" s="153" t="s">
        <v>79</v>
      </c>
      <c r="B39" s="154">
        <v>3266.2676</v>
      </c>
      <c r="C39" s="154">
        <v>1816.63</v>
      </c>
      <c r="D39" s="154">
        <v>3123.45</v>
      </c>
      <c r="E39" s="154">
        <v>586</v>
      </c>
      <c r="F39" s="154">
        <v>687.95</v>
      </c>
      <c r="G39" s="152">
        <f>+F39-E39</f>
        <v>101.95000000000005</v>
      </c>
      <c r="H39" s="152">
        <f>+D39-C39</f>
        <v>1306.8199999999997</v>
      </c>
      <c r="I39" s="73"/>
      <c r="J39" s="112"/>
      <c r="K39" s="131"/>
      <c r="L39" s="131"/>
    </row>
    <row r="40" spans="1:12" ht="12.75" customHeight="1">
      <c r="A40" s="153" t="s">
        <v>80</v>
      </c>
      <c r="B40" s="154">
        <v>1271.15</v>
      </c>
      <c r="C40" s="154">
        <v>95</v>
      </c>
      <c r="D40" s="154" t="s">
        <v>1</v>
      </c>
      <c r="E40" s="154" t="s">
        <v>1</v>
      </c>
      <c r="F40" s="154" t="s">
        <v>1</v>
      </c>
      <c r="G40" s="152" t="s">
        <v>1</v>
      </c>
      <c r="H40" s="152">
        <f>-C40</f>
        <v>-95</v>
      </c>
      <c r="I40" s="73"/>
      <c r="J40" s="106"/>
      <c r="K40" s="131"/>
      <c r="L40" s="131"/>
    </row>
    <row r="41" spans="1:12" ht="12.75" customHeight="1">
      <c r="A41" s="153" t="s">
        <v>81</v>
      </c>
      <c r="B41" s="154">
        <v>1781.774</v>
      </c>
      <c r="C41" s="154" t="s">
        <v>1</v>
      </c>
      <c r="D41" s="154">
        <v>192.09</v>
      </c>
      <c r="E41" s="154">
        <v>152.03</v>
      </c>
      <c r="F41" s="154" t="s">
        <v>1</v>
      </c>
      <c r="G41" s="152">
        <f>-E41</f>
        <v>-152.03</v>
      </c>
      <c r="H41" s="152">
        <f>+D41</f>
        <v>192.09</v>
      </c>
      <c r="I41" s="112"/>
      <c r="J41" s="106"/>
      <c r="K41" s="131"/>
      <c r="L41" s="131"/>
    </row>
    <row r="42" spans="1:12" ht="12.75" customHeight="1">
      <c r="A42" s="155"/>
      <c r="B42" s="154"/>
      <c r="C42" s="154"/>
      <c r="D42" s="154"/>
      <c r="E42" s="154"/>
      <c r="F42" s="154"/>
      <c r="G42" s="152"/>
      <c r="H42" s="152"/>
      <c r="I42" s="106"/>
      <c r="J42" s="106"/>
      <c r="K42" s="131"/>
      <c r="L42" s="131"/>
    </row>
    <row r="43" spans="1:12" ht="12.75" customHeight="1">
      <c r="A43" s="156" t="s">
        <v>49</v>
      </c>
      <c r="B43" s="151">
        <v>5243.4619999999995</v>
      </c>
      <c r="C43" s="151">
        <v>1703.35</v>
      </c>
      <c r="D43" s="151">
        <v>3028.8</v>
      </c>
      <c r="E43" s="151">
        <f>E44+E46</f>
        <v>659</v>
      </c>
      <c r="F43" s="151">
        <f>F44</f>
        <v>551</v>
      </c>
      <c r="G43" s="152">
        <f>+F43-E43</f>
        <v>-108</v>
      </c>
      <c r="H43" s="152">
        <f>+D43-C43</f>
        <v>1325.4500000000003</v>
      </c>
      <c r="I43" s="106"/>
      <c r="J43" s="106"/>
      <c r="K43" s="131"/>
      <c r="L43" s="131"/>
    </row>
    <row r="44" spans="1:12" ht="12.75" customHeight="1">
      <c r="A44" s="153" t="s">
        <v>79</v>
      </c>
      <c r="B44" s="154">
        <v>3009.217</v>
      </c>
      <c r="C44" s="154">
        <v>1640.85</v>
      </c>
      <c r="D44" s="154">
        <v>2843.5</v>
      </c>
      <c r="E44" s="154">
        <v>513</v>
      </c>
      <c r="F44" s="154">
        <v>551</v>
      </c>
      <c r="G44" s="152">
        <f>+F44-E44</f>
        <v>38</v>
      </c>
      <c r="H44" s="152">
        <f>+D44-C44</f>
        <v>1202.65</v>
      </c>
      <c r="I44" s="106"/>
      <c r="J44" s="106"/>
      <c r="K44" s="131"/>
      <c r="L44" s="131"/>
    </row>
    <row r="45" spans="1:12" ht="12.75" customHeight="1">
      <c r="A45" s="153" t="s">
        <v>80</v>
      </c>
      <c r="B45" s="154">
        <v>828.5</v>
      </c>
      <c r="C45" s="154">
        <v>62.5</v>
      </c>
      <c r="D45" s="154" t="s">
        <v>1</v>
      </c>
      <c r="E45" s="154" t="s">
        <v>1</v>
      </c>
      <c r="F45" s="154" t="s">
        <v>1</v>
      </c>
      <c r="G45" s="152" t="s">
        <v>1</v>
      </c>
      <c r="H45" s="152">
        <f>-C45</f>
        <v>-62.5</v>
      </c>
      <c r="I45" s="106"/>
      <c r="J45" s="106"/>
      <c r="K45" s="131"/>
      <c r="L45" s="131"/>
    </row>
    <row r="46" spans="1:12" ht="12.75" customHeight="1">
      <c r="A46" s="153" t="s">
        <v>81</v>
      </c>
      <c r="B46" s="154">
        <v>1405.745</v>
      </c>
      <c r="C46" s="154" t="s">
        <v>1</v>
      </c>
      <c r="D46" s="154">
        <v>185.3</v>
      </c>
      <c r="E46" s="154">
        <v>146</v>
      </c>
      <c r="F46" s="154" t="s">
        <v>1</v>
      </c>
      <c r="G46" s="152">
        <f>-E46</f>
        <v>-146</v>
      </c>
      <c r="H46" s="152">
        <f>+D46</f>
        <v>185.3</v>
      </c>
      <c r="I46" s="106"/>
      <c r="J46" s="106"/>
      <c r="K46" s="131"/>
      <c r="L46" s="131"/>
    </row>
    <row r="47" spans="1:12" ht="12.75" customHeight="1">
      <c r="A47" s="155"/>
      <c r="B47" s="154"/>
      <c r="C47" s="151"/>
      <c r="D47" s="151"/>
      <c r="E47" s="154"/>
      <c r="F47" s="154"/>
      <c r="G47" s="152"/>
      <c r="H47" s="152"/>
      <c r="I47" s="106"/>
      <c r="J47" s="106"/>
      <c r="K47" s="131"/>
      <c r="L47" s="131"/>
    </row>
    <row r="48" spans="1:12" ht="12.75" customHeight="1">
      <c r="A48" s="156" t="s">
        <v>47</v>
      </c>
      <c r="B48" s="162">
        <v>15.835829868668016</v>
      </c>
      <c r="C48" s="162">
        <v>15.35897798692497</v>
      </c>
      <c r="D48" s="162">
        <v>17.435754678477004</v>
      </c>
      <c r="E48" s="162">
        <v>18.58755501222494</v>
      </c>
      <c r="F48" s="162">
        <v>16.51</v>
      </c>
      <c r="G48" s="152">
        <f>+F48-E48</f>
        <v>-2.0775550122249378</v>
      </c>
      <c r="H48" s="152">
        <f>+D48-C48</f>
        <v>2.076776691552034</v>
      </c>
      <c r="I48" s="106"/>
      <c r="J48" s="106"/>
      <c r="K48" s="131"/>
      <c r="L48" s="131"/>
    </row>
    <row r="49" spans="1:12" ht="12.75" customHeight="1">
      <c r="A49" s="153" t="s">
        <v>79</v>
      </c>
      <c r="B49" s="163">
        <v>15.49028830830261</v>
      </c>
      <c r="C49" s="163">
        <v>15.3</v>
      </c>
      <c r="D49" s="163">
        <v>17.228333333333335</v>
      </c>
      <c r="E49" s="163">
        <v>17.97</v>
      </c>
      <c r="F49" s="163">
        <v>16.51</v>
      </c>
      <c r="G49" s="152">
        <f>+F49-E49</f>
        <v>-1.4599999999999973</v>
      </c>
      <c r="H49" s="152">
        <f>+D49-C49</f>
        <v>1.9283333333333346</v>
      </c>
      <c r="I49" s="106"/>
      <c r="J49" s="112"/>
      <c r="K49" s="131"/>
      <c r="L49" s="131"/>
    </row>
    <row r="50" spans="1:9" ht="12.75" customHeight="1">
      <c r="A50" s="153" t="s">
        <v>80</v>
      </c>
      <c r="B50" s="163">
        <v>16.2775</v>
      </c>
      <c r="C50" s="163">
        <v>17.44</v>
      </c>
      <c r="D50" s="163" t="s">
        <v>1</v>
      </c>
      <c r="E50" s="163" t="s">
        <v>1</v>
      </c>
      <c r="F50" s="163" t="s">
        <v>1</v>
      </c>
      <c r="G50" s="152" t="s">
        <v>1</v>
      </c>
      <c r="H50" s="152">
        <f>-C50</f>
        <v>-17.44</v>
      </c>
      <c r="I50" s="106"/>
    </row>
    <row r="51" spans="1:12" ht="12.75" customHeight="1">
      <c r="A51" s="153" t="s">
        <v>81</v>
      </c>
      <c r="B51" s="163">
        <v>17.72582827568521</v>
      </c>
      <c r="C51" s="163" t="s">
        <v>1</v>
      </c>
      <c r="D51" s="163">
        <v>19.86</v>
      </c>
      <c r="E51" s="163">
        <v>19.7</v>
      </c>
      <c r="F51" s="163" t="s">
        <v>1</v>
      </c>
      <c r="G51" s="152">
        <f>-E51</f>
        <v>-19.7</v>
      </c>
      <c r="H51" s="152">
        <f>+D51</f>
        <v>19.86</v>
      </c>
      <c r="I51" s="112"/>
      <c r="J51" s="106"/>
      <c r="K51" s="104"/>
      <c r="L51" s="104"/>
    </row>
    <row r="52" spans="1:12" ht="12.75" customHeight="1">
      <c r="A52" s="61"/>
      <c r="B52" s="108"/>
      <c r="C52" s="108"/>
      <c r="D52" s="108"/>
      <c r="E52" s="108"/>
      <c r="F52" s="108"/>
      <c r="G52" s="72"/>
      <c r="H52" s="72"/>
      <c r="I52" s="106"/>
      <c r="J52" s="106"/>
      <c r="K52" s="104"/>
      <c r="L52" s="104"/>
    </row>
    <row r="53" spans="1:12" ht="12.75" customHeight="1">
      <c r="A53" s="61"/>
      <c r="B53" s="108"/>
      <c r="C53" s="108"/>
      <c r="D53" s="108"/>
      <c r="E53" s="108"/>
      <c r="F53" s="108"/>
      <c r="G53" s="72"/>
      <c r="H53" s="72"/>
      <c r="I53" s="106"/>
      <c r="J53" s="106"/>
      <c r="K53" s="104"/>
      <c r="L53" s="104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3">
      <selection activeCell="A3" sqref="A3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4" t="s">
        <v>29</v>
      </c>
      <c r="B1" s="85">
        <v>0</v>
      </c>
      <c r="C1" s="83">
        <v>0</v>
      </c>
      <c r="D1" s="85">
        <v>0</v>
      </c>
      <c r="E1" s="85"/>
      <c r="F1" s="85"/>
      <c r="G1" s="72">
        <f>F1-E1</f>
        <v>0</v>
      </c>
      <c r="H1" s="72">
        <f>+D1-C1</f>
        <v>0</v>
      </c>
      <c r="I1"/>
      <c r="K1" s="2" t="b">
        <f>B1=C1</f>
        <v>1</v>
      </c>
      <c r="M1" s="87"/>
      <c r="N1" s="87"/>
      <c r="O1" s="87"/>
    </row>
    <row r="2" spans="1:15" ht="12.75" customHeight="1" hidden="1">
      <c r="A2" s="64" t="s">
        <v>30</v>
      </c>
      <c r="B2" s="85">
        <v>0</v>
      </c>
      <c r="C2" s="83">
        <v>0</v>
      </c>
      <c r="D2" s="85">
        <v>0</v>
      </c>
      <c r="E2" s="85"/>
      <c r="F2" s="85"/>
      <c r="G2" s="72">
        <f>F2-E2</f>
        <v>0</v>
      </c>
      <c r="H2" s="72">
        <f>+D2-C2</f>
        <v>0</v>
      </c>
      <c r="I2"/>
      <c r="K2" s="2" t="b">
        <f>B2=C2</f>
        <v>1</v>
      </c>
      <c r="M2" s="87"/>
      <c r="N2" s="87"/>
      <c r="O2" s="87"/>
    </row>
    <row r="3" ht="15" customHeight="1">
      <c r="C3" s="9"/>
    </row>
    <row r="4" spans="1:10" ht="15" customHeight="1">
      <c r="A4" s="42" t="s">
        <v>83</v>
      </c>
      <c r="B4" s="1"/>
      <c r="J4"/>
    </row>
    <row r="5" spans="1:11" s="6" customFormat="1" ht="12.75" customHeight="1">
      <c r="A5" s="5" t="s">
        <v>58</v>
      </c>
      <c r="B5" s="5"/>
      <c r="C5" s="7"/>
      <c r="D5" s="7"/>
      <c r="E5" s="7"/>
      <c r="F5" s="7"/>
      <c r="G5" s="7"/>
      <c r="K5" s="123"/>
    </row>
    <row r="6" spans="1:13" ht="26.25" customHeight="1">
      <c r="A6" s="56"/>
      <c r="B6" s="159" t="s">
        <v>116</v>
      </c>
      <c r="C6" s="54" t="s">
        <v>118</v>
      </c>
      <c r="D6" s="54" t="s">
        <v>119</v>
      </c>
      <c r="E6" s="54">
        <v>42491</v>
      </c>
      <c r="F6" s="54">
        <v>42522</v>
      </c>
      <c r="G6" s="57" t="s">
        <v>2</v>
      </c>
      <c r="H6" s="57" t="s">
        <v>3</v>
      </c>
      <c r="I6" s="17"/>
      <c r="J6" s="109"/>
      <c r="K6" s="109"/>
      <c r="L6" s="131"/>
      <c r="M6" s="104"/>
    </row>
    <row r="7" spans="1:13" ht="12.75" customHeight="1">
      <c r="A7" s="107" t="s">
        <v>33</v>
      </c>
      <c r="B7" s="68">
        <v>9.262475322986322</v>
      </c>
      <c r="C7" s="68">
        <v>10.23073228786501</v>
      </c>
      <c r="D7" s="68">
        <v>5.515869146995532</v>
      </c>
      <c r="E7" s="68">
        <v>1.51628290390873</v>
      </c>
      <c r="F7" s="68">
        <v>1.1466686408054487</v>
      </c>
      <c r="G7" s="72">
        <f>F7-E7</f>
        <v>-0.36961426310328127</v>
      </c>
      <c r="H7" s="72">
        <f>+D7-C7</f>
        <v>-4.714863140869478</v>
      </c>
      <c r="I7" s="109"/>
      <c r="J7" s="73"/>
      <c r="K7" s="73"/>
      <c r="L7" s="109"/>
      <c r="M7" s="109"/>
    </row>
    <row r="8" spans="1:13" ht="12.75" customHeight="1">
      <c r="A8" s="61" t="s">
        <v>18</v>
      </c>
      <c r="B8" s="31">
        <v>8.871638409210826</v>
      </c>
      <c r="C8" s="31">
        <v>10.132785999403549</v>
      </c>
      <c r="D8" s="31">
        <v>5.912748336239371</v>
      </c>
      <c r="E8" s="31">
        <v>2</v>
      </c>
      <c r="F8" s="68" t="s">
        <v>1</v>
      </c>
      <c r="G8" s="72" t="s">
        <v>1</v>
      </c>
      <c r="H8" s="72">
        <f>+D8-C8</f>
        <v>-4.220037663164177</v>
      </c>
      <c r="I8" s="73"/>
      <c r="J8" s="106"/>
      <c r="K8" s="106"/>
      <c r="L8" s="73"/>
      <c r="M8" s="73"/>
    </row>
    <row r="9" spans="1:13" ht="12.75" customHeight="1">
      <c r="A9" s="61" t="s">
        <v>19</v>
      </c>
      <c r="B9" s="31">
        <v>9.19006867709673</v>
      </c>
      <c r="C9" s="31">
        <v>10.183930154335053</v>
      </c>
      <c r="D9" s="31">
        <v>5.0930187543881855</v>
      </c>
      <c r="E9" s="31">
        <v>1.5</v>
      </c>
      <c r="F9" s="31">
        <v>1.2850155368857177</v>
      </c>
      <c r="G9" s="72">
        <f>F9-E9</f>
        <v>-0.21498446311428232</v>
      </c>
      <c r="H9" s="72">
        <f>+D9-C9</f>
        <v>-5.090911399946868</v>
      </c>
      <c r="I9" s="106"/>
      <c r="J9" s="106"/>
      <c r="K9" s="106"/>
      <c r="L9" s="106"/>
      <c r="M9" s="106"/>
    </row>
    <row r="10" spans="1:13" ht="12.75" customHeight="1">
      <c r="A10" s="61" t="s">
        <v>20</v>
      </c>
      <c r="B10" s="31">
        <v>10.121148970603327</v>
      </c>
      <c r="C10" s="31">
        <v>10.21620197403331</v>
      </c>
      <c r="D10" s="31">
        <v>6.09569678925491</v>
      </c>
      <c r="E10" s="31">
        <v>1.5</v>
      </c>
      <c r="F10" s="31">
        <v>1</v>
      </c>
      <c r="G10" s="72">
        <f>F10-E10</f>
        <v>-0.5</v>
      </c>
      <c r="H10" s="72">
        <f>+D10-C10</f>
        <v>-4.120505184778401</v>
      </c>
      <c r="I10" s="106"/>
      <c r="J10" s="106"/>
      <c r="K10" s="106"/>
      <c r="L10" s="106"/>
      <c r="M10" s="106"/>
    </row>
    <row r="11" spans="1:13" ht="12.75" customHeight="1">
      <c r="A11" s="61" t="s">
        <v>21</v>
      </c>
      <c r="B11" s="31">
        <v>10.666666666666666</v>
      </c>
      <c r="C11" s="31" t="s">
        <v>1</v>
      </c>
      <c r="D11" s="31">
        <v>1.5</v>
      </c>
      <c r="E11" s="31" t="s">
        <v>1</v>
      </c>
      <c r="F11" s="31" t="s">
        <v>1</v>
      </c>
      <c r="G11" s="72" t="str">
        <f>F11</f>
        <v>-</v>
      </c>
      <c r="H11" s="72" t="s">
        <v>1</v>
      </c>
      <c r="I11" s="106"/>
      <c r="J11" s="73"/>
      <c r="K11" s="73"/>
      <c r="L11" s="106"/>
      <c r="M11" s="106"/>
    </row>
    <row r="12" spans="1:13" ht="12.75" customHeight="1">
      <c r="A12" s="61" t="s">
        <v>22</v>
      </c>
      <c r="B12" s="103" t="s">
        <v>1</v>
      </c>
      <c r="C12" s="103" t="s">
        <v>1</v>
      </c>
      <c r="D12" s="103" t="s">
        <v>1</v>
      </c>
      <c r="E12" s="170" t="s">
        <v>1</v>
      </c>
      <c r="F12" s="170" t="s">
        <v>1</v>
      </c>
      <c r="G12" s="72" t="s">
        <v>1</v>
      </c>
      <c r="H12" s="72" t="s">
        <v>1</v>
      </c>
      <c r="I12" s="73"/>
      <c r="J12" s="73"/>
      <c r="K12" s="73"/>
      <c r="L12" s="73"/>
      <c r="M12" s="73"/>
    </row>
    <row r="13" spans="1:13" ht="12.75" customHeight="1">
      <c r="A13" s="61" t="s">
        <v>50</v>
      </c>
      <c r="B13" s="103" t="s">
        <v>1</v>
      </c>
      <c r="C13" s="103" t="s">
        <v>1</v>
      </c>
      <c r="D13" s="103" t="s">
        <v>1</v>
      </c>
      <c r="E13" s="103" t="s">
        <v>1</v>
      </c>
      <c r="F13" s="103" t="s">
        <v>1</v>
      </c>
      <c r="G13" s="72" t="s">
        <v>1</v>
      </c>
      <c r="H13" s="72" t="s">
        <v>1</v>
      </c>
      <c r="I13" s="73"/>
      <c r="J13" s="73"/>
      <c r="K13" s="73"/>
      <c r="L13" s="73"/>
      <c r="M13" s="73"/>
    </row>
    <row r="14" spans="1:13" ht="12.75" customHeight="1">
      <c r="A14" s="61" t="s">
        <v>51</v>
      </c>
      <c r="B14" s="103" t="s">
        <v>1</v>
      </c>
      <c r="C14" s="103" t="s">
        <v>1</v>
      </c>
      <c r="D14" s="103" t="s">
        <v>1</v>
      </c>
      <c r="E14" s="103" t="s">
        <v>1</v>
      </c>
      <c r="F14" s="175" t="s">
        <v>1</v>
      </c>
      <c r="G14" s="72" t="s">
        <v>1</v>
      </c>
      <c r="H14" s="72" t="s">
        <v>1</v>
      </c>
      <c r="I14" s="73"/>
      <c r="J14" s="73"/>
      <c r="K14" s="73"/>
      <c r="L14" s="73"/>
      <c r="M14" s="73"/>
    </row>
    <row r="15" spans="1:13" ht="12.75" customHeight="1">
      <c r="A15" s="61" t="s">
        <v>52</v>
      </c>
      <c r="B15" s="103" t="s">
        <v>1</v>
      </c>
      <c r="C15" s="103" t="s">
        <v>1</v>
      </c>
      <c r="D15" s="103" t="s">
        <v>1</v>
      </c>
      <c r="E15" s="103" t="s">
        <v>1</v>
      </c>
      <c r="F15" s="175" t="s">
        <v>1</v>
      </c>
      <c r="G15" s="72" t="s">
        <v>1</v>
      </c>
      <c r="H15" s="72" t="s">
        <v>1</v>
      </c>
      <c r="I15" s="73"/>
      <c r="J15" s="73"/>
      <c r="K15" s="73"/>
      <c r="L15" s="73"/>
      <c r="M15" s="73"/>
    </row>
    <row r="16" spans="1:13" ht="12.75" customHeight="1">
      <c r="A16" s="61" t="s">
        <v>66</v>
      </c>
      <c r="B16" s="103" t="s">
        <v>1</v>
      </c>
      <c r="C16" s="103" t="s">
        <v>1</v>
      </c>
      <c r="D16" s="103" t="s">
        <v>1</v>
      </c>
      <c r="E16" s="103" t="s">
        <v>1</v>
      </c>
      <c r="F16" s="175" t="s">
        <v>1</v>
      </c>
      <c r="G16" s="72" t="s">
        <v>1</v>
      </c>
      <c r="H16" s="72" t="s">
        <v>1</v>
      </c>
      <c r="I16" s="73"/>
      <c r="J16" s="112"/>
      <c r="K16" s="109"/>
      <c r="L16" s="73"/>
      <c r="M16" s="73"/>
    </row>
    <row r="17" spans="1:13" ht="12.75" customHeight="1">
      <c r="A17" s="107" t="s">
        <v>55</v>
      </c>
      <c r="B17" s="68">
        <v>14.0577872369748</v>
      </c>
      <c r="C17" s="68">
        <v>16.5</v>
      </c>
      <c r="D17" s="68">
        <v>11.087550592239038</v>
      </c>
      <c r="E17" s="68">
        <v>12.176470588235299</v>
      </c>
      <c r="F17" s="68">
        <v>3.5</v>
      </c>
      <c r="G17" s="72">
        <f>F17-E17</f>
        <v>-8.676470588235299</v>
      </c>
      <c r="H17" s="72">
        <f>+D17-C17</f>
        <v>-5.4124494077609615</v>
      </c>
      <c r="I17" s="112"/>
      <c r="J17" s="106"/>
      <c r="K17" s="73"/>
      <c r="L17" s="112"/>
      <c r="M17" s="112"/>
    </row>
    <row r="18" spans="1:13" ht="12.75" customHeight="1">
      <c r="A18" s="61" t="s">
        <v>18</v>
      </c>
      <c r="B18" s="108" t="s">
        <v>1</v>
      </c>
      <c r="C18" s="108" t="s">
        <v>1</v>
      </c>
      <c r="D18" s="108" t="s">
        <v>1</v>
      </c>
      <c r="E18" s="108" t="s">
        <v>1</v>
      </c>
      <c r="F18" s="108" t="s">
        <v>1</v>
      </c>
      <c r="G18" s="72" t="s">
        <v>1</v>
      </c>
      <c r="H18" s="72" t="s">
        <v>1</v>
      </c>
      <c r="I18" s="106"/>
      <c r="J18" s="106"/>
      <c r="K18" s="106"/>
      <c r="L18" s="106"/>
      <c r="M18" s="106"/>
    </row>
    <row r="19" spans="1:13" ht="12.75" customHeight="1">
      <c r="A19" s="61" t="s">
        <v>19</v>
      </c>
      <c r="B19" s="108">
        <v>10.959183673469399</v>
      </c>
      <c r="C19" s="108" t="s">
        <v>1</v>
      </c>
      <c r="D19" s="108">
        <v>11.75</v>
      </c>
      <c r="E19" s="108" t="s">
        <v>1</v>
      </c>
      <c r="F19" s="108" t="s">
        <v>1</v>
      </c>
      <c r="G19" s="72" t="s">
        <v>1</v>
      </c>
      <c r="H19" s="72" t="str">
        <f>+D18</f>
        <v>-</v>
      </c>
      <c r="I19" s="106"/>
      <c r="J19" s="106"/>
      <c r="K19" s="106"/>
      <c r="L19" s="106"/>
      <c r="M19" s="106"/>
    </row>
    <row r="20" spans="1:13" ht="12.75" customHeight="1">
      <c r="A20" s="61" t="s">
        <v>20</v>
      </c>
      <c r="B20" s="108">
        <v>13</v>
      </c>
      <c r="C20" s="108">
        <v>15</v>
      </c>
      <c r="D20" s="108" t="s">
        <v>1</v>
      </c>
      <c r="E20" s="108" t="s">
        <v>1</v>
      </c>
      <c r="F20" s="108" t="s">
        <v>1</v>
      </c>
      <c r="G20" s="72" t="s">
        <v>1</v>
      </c>
      <c r="H20" s="72" t="s">
        <v>1</v>
      </c>
      <c r="I20" s="106"/>
      <c r="J20" s="106"/>
      <c r="K20" s="106"/>
      <c r="L20" s="106"/>
      <c r="M20" s="106"/>
    </row>
    <row r="21" spans="1:13" ht="12.75" customHeight="1">
      <c r="A21" s="61" t="s">
        <v>21</v>
      </c>
      <c r="B21" s="108" t="s">
        <v>1</v>
      </c>
      <c r="C21" s="108" t="s">
        <v>1</v>
      </c>
      <c r="D21" s="102">
        <v>10.055555555555566</v>
      </c>
      <c r="E21" s="108" t="s">
        <v>1</v>
      </c>
      <c r="F21" s="108">
        <v>3.5</v>
      </c>
      <c r="G21" s="72" t="s">
        <v>1</v>
      </c>
      <c r="H21" s="72" t="str">
        <f>+D20</f>
        <v>-</v>
      </c>
      <c r="I21" s="106"/>
      <c r="J21" s="106"/>
      <c r="K21" s="73"/>
      <c r="L21" s="106"/>
      <c r="M21" s="106"/>
    </row>
    <row r="22" spans="1:13" ht="12.75" customHeight="1">
      <c r="A22" s="61" t="s">
        <v>22</v>
      </c>
      <c r="B22" s="102">
        <v>13</v>
      </c>
      <c r="C22" s="102" t="s">
        <v>1</v>
      </c>
      <c r="D22" s="102" t="s">
        <v>1</v>
      </c>
      <c r="E22" s="102" t="s">
        <v>1</v>
      </c>
      <c r="F22" s="102" t="s">
        <v>1</v>
      </c>
      <c r="G22" s="72" t="s">
        <v>1</v>
      </c>
      <c r="H22" s="72" t="s">
        <v>1</v>
      </c>
      <c r="I22" s="106"/>
      <c r="J22" s="106"/>
      <c r="K22" s="73"/>
      <c r="L22" s="106"/>
      <c r="M22" s="106"/>
    </row>
    <row r="23" spans="1:13" ht="12.75" customHeight="1">
      <c r="A23" s="61" t="s">
        <v>50</v>
      </c>
      <c r="B23" s="103" t="s">
        <v>1</v>
      </c>
      <c r="C23" s="102" t="s">
        <v>1</v>
      </c>
      <c r="D23" s="169">
        <v>10</v>
      </c>
      <c r="E23" s="102" t="s">
        <v>1</v>
      </c>
      <c r="F23" s="102" t="s">
        <v>1</v>
      </c>
      <c r="G23" s="72" t="s">
        <v>1</v>
      </c>
      <c r="H23" s="72" t="str">
        <f>D22</f>
        <v>-</v>
      </c>
      <c r="I23" s="106"/>
      <c r="J23" s="106"/>
      <c r="K23" s="73"/>
      <c r="L23" s="106"/>
      <c r="M23" s="106"/>
    </row>
    <row r="24" spans="1:13" ht="12.75" customHeight="1">
      <c r="A24" s="61" t="s">
        <v>51</v>
      </c>
      <c r="B24" s="108">
        <v>18</v>
      </c>
      <c r="C24" s="169">
        <v>18</v>
      </c>
      <c r="D24" s="169">
        <v>16</v>
      </c>
      <c r="E24" s="169" t="s">
        <v>1</v>
      </c>
      <c r="F24" s="169" t="s">
        <v>1</v>
      </c>
      <c r="G24" s="72" t="s">
        <v>1</v>
      </c>
      <c r="H24" s="72">
        <f>+D24-C24</f>
        <v>-2</v>
      </c>
      <c r="I24" s="106"/>
      <c r="J24" s="106"/>
      <c r="K24" s="73"/>
      <c r="L24" s="106"/>
      <c r="M24" s="106"/>
    </row>
    <row r="25" spans="1:13" ht="12.75" customHeight="1">
      <c r="A25" s="61" t="s">
        <v>52</v>
      </c>
      <c r="B25" s="108" t="s">
        <v>1</v>
      </c>
      <c r="C25" s="169" t="s">
        <v>1</v>
      </c>
      <c r="D25" s="102">
        <v>12.176470588235299</v>
      </c>
      <c r="E25" s="108">
        <v>12.176470588235299</v>
      </c>
      <c r="F25" s="108" t="s">
        <v>1</v>
      </c>
      <c r="G25" s="72" t="s">
        <v>1</v>
      </c>
      <c r="H25" s="72" t="s">
        <v>1</v>
      </c>
      <c r="I25" s="106"/>
      <c r="J25" s="106"/>
      <c r="K25" s="73"/>
      <c r="L25" s="106"/>
      <c r="M25" s="106"/>
    </row>
    <row r="26" spans="1:13" ht="12.75" customHeight="1">
      <c r="A26" s="61" t="s">
        <v>66</v>
      </c>
      <c r="B26" s="102" t="s">
        <v>1</v>
      </c>
      <c r="C26" s="102" t="s">
        <v>1</v>
      </c>
      <c r="D26" s="122" t="s">
        <v>1</v>
      </c>
      <c r="E26" s="102" t="s">
        <v>1</v>
      </c>
      <c r="F26" s="102" t="s">
        <v>1</v>
      </c>
      <c r="G26" s="72" t="s">
        <v>1</v>
      </c>
      <c r="H26" s="72" t="s">
        <v>1</v>
      </c>
      <c r="I26" s="106"/>
      <c r="J26" s="112"/>
      <c r="K26" s="112"/>
      <c r="L26" s="106"/>
      <c r="M26" s="106"/>
    </row>
    <row r="27" spans="1:13" ht="12.75" customHeight="1">
      <c r="A27" s="107" t="s">
        <v>56</v>
      </c>
      <c r="B27" s="68">
        <v>1.405653102541816</v>
      </c>
      <c r="C27" s="68">
        <v>1.405653102541816</v>
      </c>
      <c r="D27" s="68" t="s">
        <v>1</v>
      </c>
      <c r="E27" s="68" t="s">
        <v>1</v>
      </c>
      <c r="F27" s="31" t="s">
        <v>1</v>
      </c>
      <c r="G27" s="72" t="s">
        <v>1</v>
      </c>
      <c r="H27" s="72" t="s">
        <v>1</v>
      </c>
      <c r="I27" s="112"/>
      <c r="J27" s="106"/>
      <c r="K27" s="106"/>
      <c r="L27" s="112"/>
      <c r="M27" s="112"/>
    </row>
    <row r="28" spans="1:13" ht="12.75" customHeight="1">
      <c r="A28" s="61" t="s">
        <v>18</v>
      </c>
      <c r="B28" s="108" t="s">
        <v>1</v>
      </c>
      <c r="C28" s="108" t="s">
        <v>1</v>
      </c>
      <c r="D28" s="176" t="s">
        <v>1</v>
      </c>
      <c r="E28" s="108" t="s">
        <v>1</v>
      </c>
      <c r="F28" s="108" t="s">
        <v>1</v>
      </c>
      <c r="G28" s="72" t="s">
        <v>1</v>
      </c>
      <c r="H28" s="72" t="s">
        <v>1</v>
      </c>
      <c r="I28" s="106"/>
      <c r="J28" s="106"/>
      <c r="K28" s="106"/>
      <c r="L28" s="106"/>
      <c r="M28" s="106"/>
    </row>
    <row r="29" spans="1:13" ht="12.75" customHeight="1">
      <c r="A29" s="61" t="s">
        <v>19</v>
      </c>
      <c r="B29" s="108">
        <v>1.405653102541816</v>
      </c>
      <c r="C29" s="108">
        <v>1.405653102541816</v>
      </c>
      <c r="D29" s="176" t="s">
        <v>1</v>
      </c>
      <c r="E29" s="108" t="s">
        <v>1</v>
      </c>
      <c r="F29" s="108" t="s">
        <v>1</v>
      </c>
      <c r="G29" s="72" t="s">
        <v>1</v>
      </c>
      <c r="H29" s="72" t="s">
        <v>1</v>
      </c>
      <c r="I29" s="106"/>
      <c r="J29" s="106"/>
      <c r="K29" s="106"/>
      <c r="L29" s="106"/>
      <c r="M29" s="106"/>
    </row>
    <row r="30" spans="1:13" ht="12.75" customHeight="1">
      <c r="A30" s="61" t="s">
        <v>20</v>
      </c>
      <c r="B30" s="108" t="s">
        <v>1</v>
      </c>
      <c r="C30" s="108" t="s">
        <v>1</v>
      </c>
      <c r="D30" s="176" t="s">
        <v>1</v>
      </c>
      <c r="E30" s="108" t="s">
        <v>1</v>
      </c>
      <c r="F30" s="108" t="s">
        <v>1</v>
      </c>
      <c r="G30" s="72" t="s">
        <v>1</v>
      </c>
      <c r="H30" s="72" t="s">
        <v>1</v>
      </c>
      <c r="I30" s="106"/>
      <c r="J30" s="106"/>
      <c r="K30" s="106"/>
      <c r="L30" s="106"/>
      <c r="M30" s="106"/>
    </row>
    <row r="31" spans="1:13" ht="12.75" customHeight="1">
      <c r="A31" s="61" t="s">
        <v>21</v>
      </c>
      <c r="B31" s="108" t="s">
        <v>1</v>
      </c>
      <c r="C31" s="108" t="s">
        <v>1</v>
      </c>
      <c r="D31" s="176" t="s">
        <v>1</v>
      </c>
      <c r="E31" s="108" t="s">
        <v>1</v>
      </c>
      <c r="F31" s="108" t="s">
        <v>1</v>
      </c>
      <c r="G31" s="72" t="s">
        <v>1</v>
      </c>
      <c r="H31" s="72" t="s">
        <v>1</v>
      </c>
      <c r="I31" s="106"/>
      <c r="J31" s="106"/>
      <c r="K31" s="106"/>
      <c r="L31" s="106"/>
      <c r="M31" s="106"/>
    </row>
    <row r="32" spans="1:13" ht="12.75" customHeight="1">
      <c r="A32" s="61" t="s">
        <v>22</v>
      </c>
      <c r="B32" s="102" t="s">
        <v>1</v>
      </c>
      <c r="C32" s="102" t="s">
        <v>1</v>
      </c>
      <c r="D32" s="177" t="s">
        <v>1</v>
      </c>
      <c r="E32" s="102" t="s">
        <v>1</v>
      </c>
      <c r="F32" s="102" t="s">
        <v>1</v>
      </c>
      <c r="G32" s="72" t="s">
        <v>1</v>
      </c>
      <c r="H32" s="72" t="s">
        <v>1</v>
      </c>
      <c r="I32" s="106"/>
      <c r="J32" s="106"/>
      <c r="K32" s="106"/>
      <c r="L32" s="106"/>
      <c r="M32" s="106"/>
    </row>
    <row r="33" spans="1:13" ht="12.75" customHeight="1">
      <c r="A33" s="61" t="s">
        <v>50</v>
      </c>
      <c r="B33" s="103" t="s">
        <v>1</v>
      </c>
      <c r="C33" s="103" t="s">
        <v>1</v>
      </c>
      <c r="D33" s="175" t="s">
        <v>1</v>
      </c>
      <c r="E33" s="103" t="s">
        <v>1</v>
      </c>
      <c r="F33" s="103" t="s">
        <v>1</v>
      </c>
      <c r="G33" s="72" t="s">
        <v>1</v>
      </c>
      <c r="H33" s="72" t="s">
        <v>1</v>
      </c>
      <c r="I33" s="106"/>
      <c r="J33" s="106"/>
      <c r="K33" s="106"/>
      <c r="L33" s="106"/>
      <c r="M33" s="106"/>
    </row>
    <row r="34" spans="1:13" ht="12.75" customHeight="1">
      <c r="A34" s="61" t="s">
        <v>51</v>
      </c>
      <c r="B34" s="102" t="s">
        <v>1</v>
      </c>
      <c r="C34" s="102" t="s">
        <v>1</v>
      </c>
      <c r="D34" s="177" t="s">
        <v>1</v>
      </c>
      <c r="E34" s="102" t="s">
        <v>1</v>
      </c>
      <c r="F34" s="102" t="s">
        <v>1</v>
      </c>
      <c r="G34" s="72" t="s">
        <v>1</v>
      </c>
      <c r="H34" s="72" t="s">
        <v>1</v>
      </c>
      <c r="I34" s="106"/>
      <c r="J34" s="106"/>
      <c r="K34" s="106"/>
      <c r="L34" s="106"/>
      <c r="M34" s="106"/>
    </row>
    <row r="35" spans="1:13" ht="12.75" customHeight="1">
      <c r="A35" s="61" t="s">
        <v>52</v>
      </c>
      <c r="B35" s="103" t="s">
        <v>1</v>
      </c>
      <c r="C35" s="103" t="s">
        <v>1</v>
      </c>
      <c r="D35" s="175" t="s">
        <v>1</v>
      </c>
      <c r="E35" s="103" t="s">
        <v>1</v>
      </c>
      <c r="F35" s="103" t="s">
        <v>1</v>
      </c>
      <c r="G35" s="72" t="s">
        <v>1</v>
      </c>
      <c r="H35" s="72" t="s">
        <v>1</v>
      </c>
      <c r="I35" s="106"/>
      <c r="J35" s="106"/>
      <c r="K35" s="106"/>
      <c r="L35" s="106"/>
      <c r="M35" s="106"/>
    </row>
    <row r="36" spans="1:13" ht="12.75" customHeight="1">
      <c r="A36" s="61" t="s">
        <v>66</v>
      </c>
      <c r="B36" s="103" t="s">
        <v>1</v>
      </c>
      <c r="C36" s="103" t="s">
        <v>1</v>
      </c>
      <c r="D36" s="175" t="s">
        <v>1</v>
      </c>
      <c r="E36" s="103" t="s">
        <v>1</v>
      </c>
      <c r="F36" s="103" t="s">
        <v>1</v>
      </c>
      <c r="G36" s="72" t="s">
        <v>1</v>
      </c>
      <c r="H36" s="72" t="s">
        <v>1</v>
      </c>
      <c r="I36" s="106"/>
      <c r="L36" s="106"/>
      <c r="M36" s="106"/>
    </row>
    <row r="37" ht="11.25">
      <c r="D37" s="17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84</v>
      </c>
      <c r="B1" s="1"/>
    </row>
    <row r="2" spans="1:7" s="6" customFormat="1" ht="12.75" customHeight="1">
      <c r="A2" s="5" t="s">
        <v>59</v>
      </c>
      <c r="B2" s="5"/>
      <c r="C2" s="7"/>
      <c r="D2" s="7"/>
      <c r="E2" s="7"/>
      <c r="F2" s="7"/>
      <c r="G2" s="7"/>
    </row>
    <row r="3" spans="1:9" ht="26.25" customHeight="1">
      <c r="A3" s="56"/>
      <c r="B3" s="159" t="s">
        <v>116</v>
      </c>
      <c r="C3" s="54" t="s">
        <v>118</v>
      </c>
      <c r="D3" s="54" t="s">
        <v>119</v>
      </c>
      <c r="E3" s="54">
        <v>42491</v>
      </c>
      <c r="F3" s="54">
        <v>42522</v>
      </c>
      <c r="G3" s="54" t="s">
        <v>2</v>
      </c>
      <c r="H3" s="57" t="s">
        <v>3</v>
      </c>
      <c r="I3" s="2"/>
    </row>
    <row r="4" spans="1:9" ht="12.75" customHeight="1">
      <c r="A4" s="63" t="s">
        <v>57</v>
      </c>
      <c r="B4" s="17">
        <v>33556.77279999999</v>
      </c>
      <c r="C4" s="17">
        <v>24202.098400000003</v>
      </c>
      <c r="D4" s="17">
        <v>4597.665</v>
      </c>
      <c r="E4" s="17">
        <v>668.5198</v>
      </c>
      <c r="F4" s="17">
        <v>185.08</v>
      </c>
      <c r="G4" s="45">
        <f>F4-E4</f>
        <v>-483.4398</v>
      </c>
      <c r="H4" s="72">
        <f>D4-C4</f>
        <v>-19604.4334</v>
      </c>
      <c r="I4" s="12"/>
    </row>
    <row r="5" spans="1:9" ht="12.75" customHeight="1">
      <c r="A5" s="67" t="s">
        <v>35</v>
      </c>
      <c r="B5" s="109">
        <v>32077.054799999998</v>
      </c>
      <c r="C5" s="109">
        <v>23620.545400000003</v>
      </c>
      <c r="D5" s="109">
        <v>3457.5833</v>
      </c>
      <c r="E5" s="17">
        <v>498.5198</v>
      </c>
      <c r="F5" s="17">
        <v>135.08</v>
      </c>
      <c r="G5" s="45">
        <f>F5-E5</f>
        <v>-363.4398</v>
      </c>
      <c r="H5" s="72">
        <f>D5-C5</f>
        <v>-20162.962100000004</v>
      </c>
      <c r="I5" s="12"/>
    </row>
    <row r="6" spans="1:10" ht="12.75" customHeight="1">
      <c r="A6" s="34" t="s">
        <v>18</v>
      </c>
      <c r="B6" s="73">
        <v>12086.736599999998</v>
      </c>
      <c r="C6" s="73">
        <v>9174.491699999999</v>
      </c>
      <c r="D6" s="73">
        <v>544.6168</v>
      </c>
      <c r="E6" s="106">
        <v>16.2347</v>
      </c>
      <c r="F6" s="106" t="s">
        <v>1</v>
      </c>
      <c r="G6" s="171">
        <f>-E6</f>
        <v>-16.2347</v>
      </c>
      <c r="H6" s="72">
        <f>D6-C6</f>
        <v>-8629.874899999999</v>
      </c>
      <c r="I6" s="12"/>
      <c r="J6" s="110"/>
    </row>
    <row r="7" spans="1:10" ht="12.75" customHeight="1">
      <c r="A7" s="34" t="s">
        <v>19</v>
      </c>
      <c r="B7" s="106">
        <v>17633.879200000003</v>
      </c>
      <c r="C7" s="106">
        <v>13531.6213</v>
      </c>
      <c r="D7" s="73">
        <v>1661.9189000000001</v>
      </c>
      <c r="E7" s="73">
        <v>120.2675</v>
      </c>
      <c r="F7" s="73">
        <v>69.512</v>
      </c>
      <c r="G7" s="171">
        <f>F7-E7</f>
        <v>-50.7555</v>
      </c>
      <c r="H7" s="72">
        <f>D7-C7</f>
        <v>-11869.7024</v>
      </c>
      <c r="I7" s="12"/>
      <c r="J7" s="110"/>
    </row>
    <row r="8" spans="1:10" ht="12.75" customHeight="1">
      <c r="A8" s="34" t="s">
        <v>20</v>
      </c>
      <c r="B8" s="106">
        <v>2229.2565999999997</v>
      </c>
      <c r="C8" s="106">
        <v>907.3115999999999</v>
      </c>
      <c r="D8" s="73">
        <v>1154.0126</v>
      </c>
      <c r="E8" s="106">
        <v>362.01759999999996</v>
      </c>
      <c r="F8" s="106">
        <v>65.568</v>
      </c>
      <c r="G8" s="171">
        <f>F8-E8</f>
        <v>-296.4496</v>
      </c>
      <c r="H8" s="72">
        <f>D8-C8</f>
        <v>246.70100000000014</v>
      </c>
      <c r="I8" s="12"/>
      <c r="J8" s="110"/>
    </row>
    <row r="9" spans="1:10" ht="12.75" customHeight="1">
      <c r="A9" s="34" t="s">
        <v>21</v>
      </c>
      <c r="B9" s="106">
        <v>127.1824</v>
      </c>
      <c r="C9" s="106" t="s">
        <v>1</v>
      </c>
      <c r="D9" s="73">
        <v>97.035</v>
      </c>
      <c r="E9" s="106" t="s">
        <v>1</v>
      </c>
      <c r="F9" s="106" t="s">
        <v>1</v>
      </c>
      <c r="G9" s="171" t="s">
        <v>1</v>
      </c>
      <c r="H9" s="174" t="s">
        <v>1</v>
      </c>
      <c r="I9" s="12"/>
      <c r="J9" s="110"/>
    </row>
    <row r="10" spans="1:10" ht="12.75" customHeight="1">
      <c r="A10" s="34" t="s">
        <v>22</v>
      </c>
      <c r="B10" s="73" t="s">
        <v>1</v>
      </c>
      <c r="C10" s="73" t="s">
        <v>1</v>
      </c>
      <c r="D10" s="122" t="s">
        <v>1</v>
      </c>
      <c r="E10" s="73" t="s">
        <v>1</v>
      </c>
      <c r="F10" s="73" t="s">
        <v>1</v>
      </c>
      <c r="G10" s="173" t="s">
        <v>1</v>
      </c>
      <c r="H10" s="72" t="s">
        <v>1</v>
      </c>
      <c r="J10" s="110"/>
    </row>
    <row r="11" spans="1:10" ht="12.75" customHeight="1">
      <c r="A11" s="34" t="s">
        <v>50</v>
      </c>
      <c r="B11" s="73" t="s">
        <v>1</v>
      </c>
      <c r="C11" s="73" t="s">
        <v>1</v>
      </c>
      <c r="D11" s="122" t="s">
        <v>1</v>
      </c>
      <c r="E11" s="73" t="s">
        <v>1</v>
      </c>
      <c r="F11" s="73" t="s">
        <v>1</v>
      </c>
      <c r="G11" s="173" t="s">
        <v>1</v>
      </c>
      <c r="H11" s="72" t="s">
        <v>1</v>
      </c>
      <c r="J11" s="110"/>
    </row>
    <row r="12" spans="1:10" ht="12.75" customHeight="1">
      <c r="A12" s="34" t="s">
        <v>51</v>
      </c>
      <c r="B12" s="73" t="s">
        <v>1</v>
      </c>
      <c r="C12" s="73" t="s">
        <v>1</v>
      </c>
      <c r="D12" s="122" t="s">
        <v>1</v>
      </c>
      <c r="E12" s="73" t="s">
        <v>1</v>
      </c>
      <c r="F12" s="73" t="s">
        <v>1</v>
      </c>
      <c r="G12" s="173" t="s">
        <v>1</v>
      </c>
      <c r="H12" s="72" t="s">
        <v>1</v>
      </c>
      <c r="J12" s="110"/>
    </row>
    <row r="13" spans="1:10" ht="12.75" customHeight="1">
      <c r="A13" s="34" t="s">
        <v>52</v>
      </c>
      <c r="B13" s="73" t="s">
        <v>1</v>
      </c>
      <c r="C13" s="73" t="s">
        <v>1</v>
      </c>
      <c r="D13" s="122" t="s">
        <v>1</v>
      </c>
      <c r="E13" s="73" t="s">
        <v>1</v>
      </c>
      <c r="F13" s="73" t="s">
        <v>1</v>
      </c>
      <c r="G13" s="173" t="s">
        <v>1</v>
      </c>
      <c r="H13" s="72" t="s">
        <v>1</v>
      </c>
      <c r="J13" s="110"/>
    </row>
    <row r="14" spans="1:10" ht="12.75" customHeight="1">
      <c r="A14" s="34" t="s">
        <v>66</v>
      </c>
      <c r="B14" s="73" t="s">
        <v>1</v>
      </c>
      <c r="C14" s="73" t="s">
        <v>1</v>
      </c>
      <c r="D14" s="122" t="s">
        <v>1</v>
      </c>
      <c r="E14" s="73" t="s">
        <v>1</v>
      </c>
      <c r="F14" s="73" t="s">
        <v>1</v>
      </c>
      <c r="G14" s="173" t="s">
        <v>1</v>
      </c>
      <c r="H14" s="72" t="s">
        <v>1</v>
      </c>
      <c r="J14" s="110"/>
    </row>
    <row r="15" spans="1:10" ht="12.75" customHeight="1">
      <c r="A15" s="67" t="s">
        <v>11</v>
      </c>
      <c r="B15" s="109">
        <v>1058.965</v>
      </c>
      <c r="C15" s="109">
        <v>160.8</v>
      </c>
      <c r="D15" s="109">
        <v>1140.0817</v>
      </c>
      <c r="E15" s="109">
        <v>170</v>
      </c>
      <c r="F15" s="109">
        <v>50</v>
      </c>
      <c r="G15" s="112">
        <f>F15-E15</f>
        <v>-120</v>
      </c>
      <c r="H15" s="72">
        <f>+D15-C15</f>
        <v>979.2817</v>
      </c>
      <c r="I15" s="12"/>
      <c r="J15" s="110"/>
    </row>
    <row r="16" spans="1:10" ht="12.75" customHeight="1">
      <c r="A16" s="34" t="s">
        <v>18</v>
      </c>
      <c r="B16" s="106" t="s">
        <v>1</v>
      </c>
      <c r="C16" s="106" t="s">
        <v>1</v>
      </c>
      <c r="D16" s="106" t="s">
        <v>1</v>
      </c>
      <c r="E16" s="106" t="s">
        <v>1</v>
      </c>
      <c r="F16" s="106" t="s">
        <v>1</v>
      </c>
      <c r="G16" s="171" t="s">
        <v>1</v>
      </c>
      <c r="H16" s="72" t="s">
        <v>1</v>
      </c>
      <c r="I16" s="12"/>
      <c r="J16" s="110"/>
    </row>
    <row r="17" spans="1:10" ht="12.75" customHeight="1">
      <c r="A17" s="34" t="s">
        <v>19</v>
      </c>
      <c r="B17" s="106">
        <v>490</v>
      </c>
      <c r="C17" s="106" t="s">
        <v>1</v>
      </c>
      <c r="D17" s="106">
        <v>330.0817</v>
      </c>
      <c r="E17" s="106" t="s">
        <v>1</v>
      </c>
      <c r="F17" s="106" t="s">
        <v>1</v>
      </c>
      <c r="G17" s="171" t="s">
        <v>1</v>
      </c>
      <c r="H17" s="72">
        <f>+D17</f>
        <v>330.0817</v>
      </c>
      <c r="I17" s="12"/>
      <c r="J17" s="110"/>
    </row>
    <row r="18" spans="1:10" ht="12.75" customHeight="1">
      <c r="A18" s="34" t="s">
        <v>20</v>
      </c>
      <c r="B18" s="106">
        <v>300.8</v>
      </c>
      <c r="C18" s="106">
        <v>60.8</v>
      </c>
      <c r="D18" s="106" t="s">
        <v>1</v>
      </c>
      <c r="E18" s="106" t="s">
        <v>1</v>
      </c>
      <c r="F18" s="106" t="s">
        <v>1</v>
      </c>
      <c r="G18" s="171" t="s">
        <v>1</v>
      </c>
      <c r="H18" s="72">
        <f>-C18</f>
        <v>-60.8</v>
      </c>
      <c r="I18" s="12"/>
      <c r="J18" s="110"/>
    </row>
    <row r="19" spans="1:10" ht="12.75" customHeight="1">
      <c r="A19" s="34" t="s">
        <v>21</v>
      </c>
      <c r="B19" s="106" t="s">
        <v>1</v>
      </c>
      <c r="C19" s="106" t="s">
        <v>1</v>
      </c>
      <c r="D19" s="106">
        <v>450</v>
      </c>
      <c r="E19" s="106" t="s">
        <v>1</v>
      </c>
      <c r="F19" s="106">
        <v>50</v>
      </c>
      <c r="G19" s="171">
        <f>F19</f>
        <v>50</v>
      </c>
      <c r="H19" s="72">
        <f>+D19</f>
        <v>450</v>
      </c>
      <c r="I19" s="12"/>
      <c r="J19" s="110"/>
    </row>
    <row r="20" spans="1:10" ht="12.75" customHeight="1">
      <c r="A20" s="34" t="s">
        <v>22</v>
      </c>
      <c r="B20" s="106">
        <v>168.165</v>
      </c>
      <c r="C20" s="106" t="s">
        <v>1</v>
      </c>
      <c r="D20" s="106" t="s">
        <v>1</v>
      </c>
      <c r="E20" s="106" t="s">
        <v>1</v>
      </c>
      <c r="F20" s="106" t="s">
        <v>1</v>
      </c>
      <c r="G20" s="171" t="s">
        <v>1</v>
      </c>
      <c r="H20" s="72" t="s">
        <v>1</v>
      </c>
      <c r="I20" s="12"/>
      <c r="J20" s="110"/>
    </row>
    <row r="21" spans="1:10" ht="12.75" customHeight="1">
      <c r="A21" s="34" t="s">
        <v>50</v>
      </c>
      <c r="B21" s="106" t="s">
        <v>1</v>
      </c>
      <c r="C21" s="106" t="s">
        <v>1</v>
      </c>
      <c r="D21" s="106">
        <v>100</v>
      </c>
      <c r="E21" s="106" t="s">
        <v>1</v>
      </c>
      <c r="F21" s="106" t="s">
        <v>1</v>
      </c>
      <c r="G21" s="171" t="s">
        <v>1</v>
      </c>
      <c r="H21" s="72">
        <f>+D21</f>
        <v>100</v>
      </c>
      <c r="I21" s="12"/>
      <c r="J21" s="110"/>
    </row>
    <row r="22" spans="1:10" ht="12.75" customHeight="1">
      <c r="A22" s="34" t="s">
        <v>51</v>
      </c>
      <c r="B22" s="106">
        <v>100</v>
      </c>
      <c r="C22" s="106">
        <v>100</v>
      </c>
      <c r="D22" s="106">
        <v>90</v>
      </c>
      <c r="E22" s="106" t="s">
        <v>1</v>
      </c>
      <c r="F22" s="106" t="s">
        <v>1</v>
      </c>
      <c r="G22" s="171" t="s">
        <v>1</v>
      </c>
      <c r="H22" s="72">
        <f>+D22-C22</f>
        <v>-10</v>
      </c>
      <c r="I22" s="12"/>
      <c r="J22" s="110"/>
    </row>
    <row r="23" spans="1:10" ht="12.75" customHeight="1">
      <c r="A23" s="34" t="s">
        <v>52</v>
      </c>
      <c r="B23" s="106" t="s">
        <v>1</v>
      </c>
      <c r="C23" s="106" t="s">
        <v>1</v>
      </c>
      <c r="D23" s="106">
        <v>170</v>
      </c>
      <c r="E23" s="106">
        <v>170</v>
      </c>
      <c r="F23" s="106" t="s">
        <v>1</v>
      </c>
      <c r="G23" s="171">
        <f>-E23</f>
        <v>-170</v>
      </c>
      <c r="H23" s="72">
        <f>+D23</f>
        <v>170</v>
      </c>
      <c r="I23" s="12"/>
      <c r="J23" s="110"/>
    </row>
    <row r="24" spans="1:10" ht="12.75" customHeight="1">
      <c r="A24" s="61" t="s">
        <v>66</v>
      </c>
      <c r="B24" s="106" t="s">
        <v>1</v>
      </c>
      <c r="C24" s="106" t="s">
        <v>1</v>
      </c>
      <c r="D24" s="106" t="s">
        <v>1</v>
      </c>
      <c r="E24" s="106" t="s">
        <v>1</v>
      </c>
      <c r="F24" s="106" t="s">
        <v>1</v>
      </c>
      <c r="G24" s="171" t="s">
        <v>1</v>
      </c>
      <c r="H24" s="72" t="s">
        <v>1</v>
      </c>
      <c r="I24" s="12"/>
      <c r="J24" s="110"/>
    </row>
    <row r="25" spans="1:10" ht="12.75" customHeight="1">
      <c r="A25" s="67" t="s">
        <v>12</v>
      </c>
      <c r="B25" s="109">
        <v>420.753</v>
      </c>
      <c r="C25" s="109">
        <v>420.753</v>
      </c>
      <c r="D25" s="106" t="s">
        <v>1</v>
      </c>
      <c r="E25" s="109" t="s">
        <v>1</v>
      </c>
      <c r="F25" s="106" t="s">
        <v>1</v>
      </c>
      <c r="G25" s="112" t="s">
        <v>1</v>
      </c>
      <c r="H25" s="72">
        <f>-C25</f>
        <v>-420.753</v>
      </c>
      <c r="I25" s="105"/>
      <c r="J25" s="110"/>
    </row>
    <row r="26" spans="1:10" ht="12.75" customHeight="1">
      <c r="A26" s="34" t="s">
        <v>18</v>
      </c>
      <c r="B26" s="106" t="s">
        <v>1</v>
      </c>
      <c r="C26" s="106" t="s">
        <v>1</v>
      </c>
      <c r="D26" s="106" t="s">
        <v>1</v>
      </c>
      <c r="E26" s="109" t="s">
        <v>1</v>
      </c>
      <c r="F26" s="106" t="s">
        <v>1</v>
      </c>
      <c r="G26" s="112" t="s">
        <v>1</v>
      </c>
      <c r="H26" s="72" t="s">
        <v>1</v>
      </c>
      <c r="I26" s="105"/>
      <c r="J26" s="110"/>
    </row>
    <row r="27" spans="1:10" ht="12.75" customHeight="1">
      <c r="A27" s="34" t="s">
        <v>19</v>
      </c>
      <c r="B27" s="106">
        <v>420.753</v>
      </c>
      <c r="C27" s="106">
        <v>420.753</v>
      </c>
      <c r="D27" s="106" t="s">
        <v>1</v>
      </c>
      <c r="E27" s="109" t="s">
        <v>1</v>
      </c>
      <c r="F27" s="106" t="s">
        <v>1</v>
      </c>
      <c r="G27" s="112" t="s">
        <v>1</v>
      </c>
      <c r="H27" s="72">
        <f>-C27</f>
        <v>-420.753</v>
      </c>
      <c r="I27" s="105"/>
      <c r="J27" s="110"/>
    </row>
    <row r="28" spans="1:10" ht="12.75" customHeight="1">
      <c r="A28" s="34" t="s">
        <v>20</v>
      </c>
      <c r="B28" s="106" t="s">
        <v>1</v>
      </c>
      <c r="C28" s="106" t="s">
        <v>1</v>
      </c>
      <c r="D28" s="106" t="s">
        <v>1</v>
      </c>
      <c r="E28" s="109" t="s">
        <v>1</v>
      </c>
      <c r="F28" s="106" t="s">
        <v>1</v>
      </c>
      <c r="G28" s="112" t="s">
        <v>1</v>
      </c>
      <c r="H28" s="72" t="s">
        <v>1</v>
      </c>
      <c r="I28" s="105"/>
      <c r="J28" s="110"/>
    </row>
    <row r="29" spans="1:10" ht="12.75" customHeight="1">
      <c r="A29" s="34" t="s">
        <v>21</v>
      </c>
      <c r="B29" s="106" t="s">
        <v>1</v>
      </c>
      <c r="C29" s="106" t="s">
        <v>1</v>
      </c>
      <c r="D29" s="106" t="s">
        <v>1</v>
      </c>
      <c r="E29" s="109" t="s">
        <v>1</v>
      </c>
      <c r="F29" s="106" t="s">
        <v>1</v>
      </c>
      <c r="G29" s="112" t="s">
        <v>1</v>
      </c>
      <c r="H29" s="72" t="s">
        <v>1</v>
      </c>
      <c r="I29" s="105"/>
      <c r="J29" s="110"/>
    </row>
    <row r="30" spans="1:10" ht="12.75" customHeight="1">
      <c r="A30" s="34" t="s">
        <v>22</v>
      </c>
      <c r="B30" s="106" t="s">
        <v>1</v>
      </c>
      <c r="C30" s="106" t="s">
        <v>1</v>
      </c>
      <c r="D30" s="106" t="s">
        <v>1</v>
      </c>
      <c r="E30" s="109" t="s">
        <v>1</v>
      </c>
      <c r="F30" s="106" t="s">
        <v>1</v>
      </c>
      <c r="G30" s="112" t="s">
        <v>1</v>
      </c>
      <c r="H30" s="72" t="s">
        <v>1</v>
      </c>
      <c r="I30" s="105"/>
      <c r="J30" s="110"/>
    </row>
    <row r="31" spans="1:10" ht="12.75" customHeight="1">
      <c r="A31" s="34" t="s">
        <v>50</v>
      </c>
      <c r="B31" s="106" t="s">
        <v>1</v>
      </c>
      <c r="C31" s="106" t="s">
        <v>1</v>
      </c>
      <c r="D31" s="106" t="s">
        <v>1</v>
      </c>
      <c r="E31" s="109" t="s">
        <v>1</v>
      </c>
      <c r="F31" s="106" t="s">
        <v>1</v>
      </c>
      <c r="G31" s="112" t="s">
        <v>1</v>
      </c>
      <c r="H31" s="72" t="s">
        <v>1</v>
      </c>
      <c r="I31" s="105"/>
      <c r="J31" s="110"/>
    </row>
    <row r="32" spans="1:10" ht="12.75" customHeight="1">
      <c r="A32" s="34" t="s">
        <v>51</v>
      </c>
      <c r="B32" s="106" t="s">
        <v>1</v>
      </c>
      <c r="C32" s="106" t="s">
        <v>1</v>
      </c>
      <c r="D32" s="106" t="s">
        <v>1</v>
      </c>
      <c r="E32" s="109" t="s">
        <v>1</v>
      </c>
      <c r="F32" s="106" t="s">
        <v>1</v>
      </c>
      <c r="G32" s="112" t="s">
        <v>1</v>
      </c>
      <c r="H32" s="72" t="s">
        <v>1</v>
      </c>
      <c r="I32" s="105"/>
      <c r="J32" s="110"/>
    </row>
    <row r="33" spans="1:10" ht="12.75" customHeight="1">
      <c r="A33" s="34" t="s">
        <v>52</v>
      </c>
      <c r="B33" s="106" t="s">
        <v>1</v>
      </c>
      <c r="C33" s="106" t="s">
        <v>1</v>
      </c>
      <c r="D33" s="106" t="s">
        <v>1</v>
      </c>
      <c r="E33" s="109" t="s">
        <v>1</v>
      </c>
      <c r="F33" s="106" t="s">
        <v>1</v>
      </c>
      <c r="G33" s="112" t="s">
        <v>1</v>
      </c>
      <c r="H33" s="72" t="s">
        <v>1</v>
      </c>
      <c r="I33" s="105"/>
      <c r="J33" s="110"/>
    </row>
    <row r="34" spans="1:10" ht="12.75" customHeight="1">
      <c r="A34" s="61" t="s">
        <v>66</v>
      </c>
      <c r="B34" s="106" t="s">
        <v>1</v>
      </c>
      <c r="C34" s="106" t="s">
        <v>1</v>
      </c>
      <c r="D34" s="106" t="s">
        <v>1</v>
      </c>
      <c r="E34" s="109" t="s">
        <v>1</v>
      </c>
      <c r="F34" s="106" t="s">
        <v>1</v>
      </c>
      <c r="G34" s="112" t="s">
        <v>1</v>
      </c>
      <c r="H34" s="72" t="s">
        <v>1</v>
      </c>
      <c r="I34" s="105"/>
      <c r="J34" s="110"/>
    </row>
    <row r="35" ht="15" customHeight="1"/>
    <row r="36" spans="1:9" ht="15" customHeight="1">
      <c r="A36" s="42" t="s">
        <v>85</v>
      </c>
      <c r="I36" s="2"/>
    </row>
    <row r="37" ht="12.75" customHeight="1">
      <c r="A37" s="13" t="s">
        <v>4</v>
      </c>
    </row>
    <row r="38" spans="1:9" ht="31.5" customHeight="1">
      <c r="A38" s="58"/>
      <c r="B38" s="159" t="s">
        <v>87</v>
      </c>
      <c r="C38" s="54">
        <v>42125</v>
      </c>
      <c r="D38" s="54">
        <v>42156</v>
      </c>
      <c r="E38" s="159" t="s">
        <v>116</v>
      </c>
      <c r="F38" s="54">
        <v>42491</v>
      </c>
      <c r="G38" s="54">
        <v>42522</v>
      </c>
      <c r="H38" s="57" t="s">
        <v>2</v>
      </c>
      <c r="I38" s="57" t="s">
        <v>36</v>
      </c>
    </row>
    <row r="39" spans="1:14" ht="12.75" customHeight="1">
      <c r="A39" s="43" t="s">
        <v>60</v>
      </c>
      <c r="B39" s="17">
        <v>82534.65401928</v>
      </c>
      <c r="C39" s="17">
        <v>81199.15442844</v>
      </c>
      <c r="D39" s="17">
        <v>85054.50241448</v>
      </c>
      <c r="E39" s="17">
        <v>102877.68537795</v>
      </c>
      <c r="F39" s="17">
        <v>96760.02158957</v>
      </c>
      <c r="G39" s="17">
        <v>99440.44075696</v>
      </c>
      <c r="H39" s="16">
        <f>G39/F39-1</f>
        <v>0.027701721468806895</v>
      </c>
      <c r="I39" s="16">
        <f>G39/E39-1</f>
        <v>-0.0334109832308368</v>
      </c>
      <c r="K39" s="120"/>
      <c r="L39" s="120"/>
      <c r="M39" s="120"/>
      <c r="N39" s="120"/>
    </row>
    <row r="40" spans="1:17" ht="12.75" customHeight="1">
      <c r="A40" s="61" t="s">
        <v>37</v>
      </c>
      <c r="B40" s="33">
        <v>37501.24031672</v>
      </c>
      <c r="C40" s="33">
        <v>34587.0043819</v>
      </c>
      <c r="D40" s="33">
        <v>34708.72898877</v>
      </c>
      <c r="E40" s="33">
        <v>42225.592244900006</v>
      </c>
      <c r="F40" s="33">
        <v>35843.988860469995</v>
      </c>
      <c r="G40" s="33">
        <v>36815.846305859995</v>
      </c>
      <c r="H40" s="16">
        <f aca="true" t="shared" si="0" ref="H40:H52">G40/F40-1</f>
        <v>0.027113540548546533</v>
      </c>
      <c r="I40" s="16">
        <f aca="true" t="shared" si="1" ref="I40:I52">G40/E40-1</f>
        <v>-0.12811533601860603</v>
      </c>
      <c r="K40" s="120"/>
      <c r="L40" s="120"/>
      <c r="M40" s="120"/>
      <c r="N40" s="120"/>
      <c r="O40" s="120"/>
      <c r="P40" s="120"/>
      <c r="Q40" s="120"/>
    </row>
    <row r="41" spans="1:14" ht="12.75" customHeight="1">
      <c r="A41" s="61" t="s">
        <v>38</v>
      </c>
      <c r="B41" s="33">
        <v>34615.594705899995</v>
      </c>
      <c r="C41" s="33">
        <v>35863.35694979</v>
      </c>
      <c r="D41" s="33">
        <v>38842.51858383</v>
      </c>
      <c r="E41" s="33">
        <v>47128.88711009</v>
      </c>
      <c r="F41" s="33">
        <v>46712.55548691</v>
      </c>
      <c r="G41" s="33">
        <v>48079.573869320004</v>
      </c>
      <c r="H41" s="16">
        <f t="shared" si="0"/>
        <v>0.029264474361567983</v>
      </c>
      <c r="I41" s="16">
        <f t="shared" si="1"/>
        <v>0.020172060439476613</v>
      </c>
      <c r="K41" s="120"/>
      <c r="L41" s="120"/>
      <c r="M41" s="120"/>
      <c r="N41" s="120"/>
    </row>
    <row r="42" spans="1:14" ht="12.75" customHeight="1">
      <c r="A42" s="61" t="s">
        <v>39</v>
      </c>
      <c r="B42" s="33">
        <v>6252.77739328</v>
      </c>
      <c r="C42" s="33">
        <v>5893.1441910700005</v>
      </c>
      <c r="D42" s="33">
        <v>6585.19759285</v>
      </c>
      <c r="E42" s="33">
        <v>7108.0608438300005</v>
      </c>
      <c r="F42" s="33">
        <v>8077.229214360001</v>
      </c>
      <c r="G42" s="33">
        <v>8361.379498549999</v>
      </c>
      <c r="H42" s="16">
        <f t="shared" si="0"/>
        <v>0.0351791779890096</v>
      </c>
      <c r="I42" s="16">
        <f t="shared" si="1"/>
        <v>0.1763235687280189</v>
      </c>
      <c r="K42" s="120"/>
      <c r="L42" s="120"/>
      <c r="M42" s="120"/>
      <c r="N42" s="120"/>
    </row>
    <row r="43" spans="1:14" ht="12.75" customHeight="1">
      <c r="A43" s="61" t="s">
        <v>40</v>
      </c>
      <c r="B43" s="33">
        <v>4165.04160338</v>
      </c>
      <c r="C43" s="33">
        <v>4855.64890568</v>
      </c>
      <c r="D43" s="33">
        <v>4918.05724903</v>
      </c>
      <c r="E43" s="33">
        <v>6415.14517913</v>
      </c>
      <c r="F43" s="33">
        <v>6126.24802783</v>
      </c>
      <c r="G43" s="33">
        <v>6183.64108323</v>
      </c>
      <c r="H43" s="16">
        <f t="shared" si="0"/>
        <v>0.009368385860199835</v>
      </c>
      <c r="I43" s="16">
        <f t="shared" si="1"/>
        <v>-0.036087117194656515</v>
      </c>
      <c r="K43" s="120"/>
      <c r="L43" s="120"/>
      <c r="M43" s="120"/>
      <c r="N43" s="120"/>
    </row>
    <row r="44" spans="1:14" ht="12.75" customHeight="1">
      <c r="A44" s="62" t="s">
        <v>44</v>
      </c>
      <c r="B44" s="17">
        <v>36033.658588289996</v>
      </c>
      <c r="C44" s="17">
        <v>31746.750922990002</v>
      </c>
      <c r="D44" s="17">
        <v>33369.22049327</v>
      </c>
      <c r="E44" s="17">
        <v>35383.464017800005</v>
      </c>
      <c r="F44" s="17">
        <v>43085.409367889995</v>
      </c>
      <c r="G44" s="17">
        <v>46008.69524026</v>
      </c>
      <c r="H44" s="16">
        <f t="shared" si="0"/>
        <v>0.06784862707022632</v>
      </c>
      <c r="I44" s="16">
        <f t="shared" si="1"/>
        <v>0.3002880446390117</v>
      </c>
      <c r="K44" s="120"/>
      <c r="L44" s="120"/>
      <c r="M44" s="120"/>
      <c r="N44" s="120"/>
    </row>
    <row r="45" spans="1:14" ht="12.75" customHeight="1">
      <c r="A45" s="61" t="s">
        <v>37</v>
      </c>
      <c r="B45" s="33">
        <v>16204.947857129999</v>
      </c>
      <c r="C45" s="33">
        <v>11734.13543777</v>
      </c>
      <c r="D45" s="33">
        <v>12069.224</v>
      </c>
      <c r="E45" s="33">
        <v>12997.217447359999</v>
      </c>
      <c r="F45" s="33">
        <v>15559.94836753</v>
      </c>
      <c r="G45" s="33">
        <v>16419.20667883</v>
      </c>
      <c r="H45" s="16">
        <f t="shared" si="0"/>
        <v>0.05522243975391805</v>
      </c>
      <c r="I45" s="16">
        <f t="shared" si="1"/>
        <v>0.26328629534201387</v>
      </c>
      <c r="K45" s="120"/>
      <c r="L45" s="120"/>
      <c r="M45" s="120"/>
      <c r="N45" s="4"/>
    </row>
    <row r="46" spans="1:14" ht="12.75" customHeight="1">
      <c r="A46" s="61" t="s">
        <v>38</v>
      </c>
      <c r="B46" s="33">
        <v>14001.55295276</v>
      </c>
      <c r="C46" s="33">
        <v>14460.056845889998</v>
      </c>
      <c r="D46" s="33">
        <v>14991.8725347</v>
      </c>
      <c r="E46" s="33">
        <v>15860.4432707</v>
      </c>
      <c r="F46" s="33">
        <v>19659.492752439997</v>
      </c>
      <c r="G46" s="33">
        <v>21370.869743770003</v>
      </c>
      <c r="H46" s="16">
        <f>G46/F46-1</f>
        <v>0.08705092307722961</v>
      </c>
      <c r="I46" s="16">
        <f t="shared" si="1"/>
        <v>0.3474320596858578</v>
      </c>
      <c r="K46" s="120"/>
      <c r="L46" s="120"/>
      <c r="M46" s="120"/>
      <c r="N46" s="4"/>
    </row>
    <row r="47" spans="1:14" ht="12.75" customHeight="1">
      <c r="A47" s="61" t="s">
        <v>39</v>
      </c>
      <c r="B47" s="33">
        <v>5490.10313239</v>
      </c>
      <c r="C47" s="33">
        <v>5127.404942400001</v>
      </c>
      <c r="D47" s="33">
        <v>5876.20651237</v>
      </c>
      <c r="E47" s="33">
        <v>6112.28155894</v>
      </c>
      <c r="F47" s="33">
        <v>7277.61233027</v>
      </c>
      <c r="G47" s="33">
        <v>7623.12026988</v>
      </c>
      <c r="H47" s="16">
        <f t="shared" si="0"/>
        <v>0.04747545265263975</v>
      </c>
      <c r="I47" s="16">
        <f t="shared" si="1"/>
        <v>0.24718081069583642</v>
      </c>
      <c r="K47" s="120"/>
      <c r="L47" s="120"/>
      <c r="M47" s="120"/>
      <c r="N47" s="4"/>
    </row>
    <row r="48" spans="1:14" ht="12.75" customHeight="1">
      <c r="A48" s="61" t="s">
        <v>40</v>
      </c>
      <c r="B48" s="33">
        <v>337.05464601</v>
      </c>
      <c r="C48" s="33">
        <v>425.15369692999997</v>
      </c>
      <c r="D48" s="33">
        <v>431.91717581</v>
      </c>
      <c r="E48" s="33">
        <v>413.52174080000003</v>
      </c>
      <c r="F48" s="33">
        <v>588.3559176499999</v>
      </c>
      <c r="G48" s="33">
        <v>595.49854778</v>
      </c>
      <c r="H48" s="16">
        <f t="shared" si="0"/>
        <v>0.012139981796272181</v>
      </c>
      <c r="I48" s="16">
        <f t="shared" si="1"/>
        <v>0.44006587568515076</v>
      </c>
      <c r="K48" s="120"/>
      <c r="L48" s="120"/>
      <c r="M48" s="120"/>
      <c r="N48" s="4"/>
    </row>
    <row r="49" spans="1:13" ht="12.75" customHeight="1">
      <c r="A49" s="62" t="s">
        <v>45</v>
      </c>
      <c r="B49" s="45">
        <f>+B39-B44</f>
        <v>46500.995430990006</v>
      </c>
      <c r="C49" s="45">
        <v>49452.40350545</v>
      </c>
      <c r="D49" s="45">
        <v>51685.28192121</v>
      </c>
      <c r="E49" s="45">
        <v>67494.22136015</v>
      </c>
      <c r="F49" s="45">
        <f aca="true" t="shared" si="2" ref="F49:G53">F39-F44</f>
        <v>53674.61222168</v>
      </c>
      <c r="G49" s="45">
        <f t="shared" si="2"/>
        <v>53431.7455167</v>
      </c>
      <c r="H49" s="16">
        <f t="shared" si="0"/>
        <v>-0.004524796638994633</v>
      </c>
      <c r="I49" s="16">
        <f t="shared" si="1"/>
        <v>-0.20835081226305951</v>
      </c>
      <c r="K49" s="143"/>
      <c r="L49" s="143"/>
      <c r="M49" s="120"/>
    </row>
    <row r="50" spans="1:14" ht="12.75" customHeight="1">
      <c r="A50" s="61" t="s">
        <v>37</v>
      </c>
      <c r="B50" s="33">
        <f>+B40-B45</f>
        <v>21296.292459590004</v>
      </c>
      <c r="C50" s="33">
        <v>22852.868944129998</v>
      </c>
      <c r="D50" s="33">
        <v>22639.50498877</v>
      </c>
      <c r="E50" s="33">
        <v>29228.374797540007</v>
      </c>
      <c r="F50" s="33">
        <f t="shared" si="2"/>
        <v>20284.040492939996</v>
      </c>
      <c r="G50" s="33">
        <f t="shared" si="2"/>
        <v>20396.639627029996</v>
      </c>
      <c r="H50" s="16">
        <f t="shared" si="0"/>
        <v>0.005551119567582807</v>
      </c>
      <c r="I50" s="16">
        <f t="shared" si="1"/>
        <v>-0.3021630600977968</v>
      </c>
      <c r="K50" s="124"/>
      <c r="L50" s="124"/>
      <c r="M50" s="120"/>
      <c r="N50" s="124"/>
    </row>
    <row r="51" spans="1:14" ht="12.75" customHeight="1">
      <c r="A51" s="61" t="s">
        <v>38</v>
      </c>
      <c r="B51" s="33">
        <f>+B41-B46</f>
        <v>20614.041753139994</v>
      </c>
      <c r="C51" s="33">
        <v>21403.300103900005</v>
      </c>
      <c r="D51" s="33">
        <v>23850.646049130002</v>
      </c>
      <c r="E51" s="33">
        <v>31268.443839389998</v>
      </c>
      <c r="F51" s="33">
        <f t="shared" si="2"/>
        <v>27053.062734470004</v>
      </c>
      <c r="G51" s="33">
        <f t="shared" si="2"/>
        <v>26708.70412555</v>
      </c>
      <c r="H51" s="16">
        <f t="shared" si="0"/>
        <v>-0.012729006408625065</v>
      </c>
      <c r="I51" s="16">
        <f t="shared" si="1"/>
        <v>-0.1458256041541769</v>
      </c>
      <c r="J51" s="75"/>
      <c r="K51" s="118"/>
      <c r="L51" s="118"/>
      <c r="M51" s="118"/>
      <c r="N51" s="118"/>
    </row>
    <row r="52" spans="1:14" ht="12.75" customHeight="1">
      <c r="A52" s="61" t="s">
        <v>39</v>
      </c>
      <c r="B52" s="33">
        <f>+B42-B47</f>
        <v>762.6742608900004</v>
      </c>
      <c r="C52" s="33">
        <v>765.7392486699991</v>
      </c>
      <c r="D52" s="33">
        <v>708.9910804799993</v>
      </c>
      <c r="E52" s="33">
        <v>995.7792848900008</v>
      </c>
      <c r="F52" s="33">
        <f t="shared" si="2"/>
        <v>799.6168840900009</v>
      </c>
      <c r="G52" s="33">
        <f t="shared" si="2"/>
        <v>738.2592286699992</v>
      </c>
      <c r="H52" s="16">
        <f t="shared" si="0"/>
        <v>-0.07673381670752166</v>
      </c>
      <c r="I52" s="16">
        <f t="shared" si="1"/>
        <v>-0.2586115820319045</v>
      </c>
      <c r="J52" s="75"/>
      <c r="K52" s="118"/>
      <c r="L52" s="118"/>
      <c r="M52" s="118"/>
      <c r="N52" s="118"/>
    </row>
    <row r="53" spans="1:14" ht="12.75" customHeight="1">
      <c r="A53" s="61" t="s">
        <v>40</v>
      </c>
      <c r="B53" s="33">
        <f>+B43-B48</f>
        <v>3827.9869573700003</v>
      </c>
      <c r="C53" s="33">
        <v>4430.4952087500005</v>
      </c>
      <c r="D53" s="33">
        <v>4486.14007322</v>
      </c>
      <c r="E53" s="33">
        <v>6001.62343833</v>
      </c>
      <c r="F53" s="33">
        <f t="shared" si="2"/>
        <v>5537.89211018</v>
      </c>
      <c r="G53" s="33">
        <f t="shared" si="2"/>
        <v>5588.14253545</v>
      </c>
      <c r="H53" s="16">
        <f>G53/F53-1</f>
        <v>0.009073926373109886</v>
      </c>
      <c r="I53" s="16">
        <f>G53/E53-1</f>
        <v>-0.06889484272526347</v>
      </c>
      <c r="J53" s="75"/>
      <c r="K53" s="118"/>
      <c r="L53" s="118"/>
      <c r="M53" s="118"/>
      <c r="N53" s="118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0"/>
      <c r="L54" s="120"/>
      <c r="M54" s="120"/>
      <c r="N54" s="120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19"/>
      <c r="L55" s="119"/>
      <c r="M55" s="118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19"/>
      <c r="L56" s="119"/>
      <c r="M56" s="118"/>
      <c r="N56" s="4"/>
    </row>
    <row r="57" spans="1:14" ht="15.75" customHeight="1">
      <c r="A57" s="42" t="s">
        <v>86</v>
      </c>
      <c r="B57" s="1"/>
      <c r="C57" s="14"/>
      <c r="D57" s="14"/>
      <c r="E57" s="14"/>
      <c r="F57" s="14"/>
      <c r="G57" s="14"/>
      <c r="H57" s="14"/>
      <c r="I57" s="2"/>
      <c r="K57" s="119"/>
      <c r="L57" s="119"/>
      <c r="M57" s="118"/>
      <c r="N57" s="4"/>
    </row>
    <row r="58" spans="1:14" ht="12.75" customHeight="1">
      <c r="A58" s="13" t="s">
        <v>4</v>
      </c>
      <c r="B58" s="13"/>
      <c r="C58" s="13"/>
      <c r="D58" s="13"/>
      <c r="E58" s="13"/>
      <c r="F58" s="13"/>
      <c r="G58" s="13"/>
      <c r="I58" s="2"/>
      <c r="K58" s="119"/>
      <c r="L58" s="119"/>
      <c r="M58" s="118"/>
      <c r="N58" s="4"/>
    </row>
    <row r="59" spans="1:13" s="4" customFormat="1" ht="32.25" customHeight="1">
      <c r="A59" s="58"/>
      <c r="B59" s="159" t="s">
        <v>87</v>
      </c>
      <c r="C59" s="54">
        <v>42125</v>
      </c>
      <c r="D59" s="54">
        <v>42156</v>
      </c>
      <c r="E59" s="159" t="s">
        <v>116</v>
      </c>
      <c r="F59" s="54">
        <v>42491</v>
      </c>
      <c r="G59" s="54">
        <v>42522</v>
      </c>
      <c r="H59" s="57" t="s">
        <v>2</v>
      </c>
      <c r="I59" s="57" t="s">
        <v>36</v>
      </c>
      <c r="J59" s="66"/>
      <c r="K59" s="119"/>
      <c r="L59" s="119"/>
      <c r="M59" s="118"/>
    </row>
    <row r="60" spans="1:14" ht="12.75" customHeight="1">
      <c r="A60" s="43" t="s">
        <v>13</v>
      </c>
      <c r="B60" s="17">
        <v>78756.32171563999</v>
      </c>
      <c r="C60" s="17">
        <v>85816.98726888999</v>
      </c>
      <c r="D60" s="17">
        <v>88673.89738999</v>
      </c>
      <c r="E60" s="17">
        <v>93953.51624837</v>
      </c>
      <c r="F60" s="17">
        <v>90801.9937241</v>
      </c>
      <c r="G60" s="17">
        <v>90425.48936545999</v>
      </c>
      <c r="H60" s="16">
        <f>G60/F60-1</f>
        <v>-0.004146432729043581</v>
      </c>
      <c r="I60" s="16">
        <f>G60/E60-1</f>
        <v>-0.03755077003806351</v>
      </c>
      <c r="J60" s="76"/>
      <c r="K60" s="4"/>
      <c r="L60" s="4"/>
      <c r="M60" s="118"/>
      <c r="N60" s="4"/>
    </row>
    <row r="61" spans="1:14" ht="12.75" customHeight="1">
      <c r="A61" s="61" t="s">
        <v>41</v>
      </c>
      <c r="B61" s="33">
        <v>53137.92552443</v>
      </c>
      <c r="C61" s="33">
        <v>60610.99604055</v>
      </c>
      <c r="D61" s="33">
        <v>62567.23211118</v>
      </c>
      <c r="E61" s="33">
        <v>65526.56994598</v>
      </c>
      <c r="F61" s="33">
        <v>61134.574943839994</v>
      </c>
      <c r="G61" s="33">
        <v>60889.396875189996</v>
      </c>
      <c r="H61" s="16">
        <f aca="true" t="shared" si="3" ref="H61:H71">G61/F61-1</f>
        <v>-0.004010464927174606</v>
      </c>
      <c r="I61" s="16">
        <f aca="true" t="shared" si="4" ref="I61:I71">G61/E61-1</f>
        <v>-0.07076782860163267</v>
      </c>
      <c r="J61" s="76"/>
      <c r="M61" s="118"/>
      <c r="N61" s="4"/>
    </row>
    <row r="62" spans="1:14" ht="12.75" customHeight="1">
      <c r="A62" s="61" t="s">
        <v>42</v>
      </c>
      <c r="B62" s="33">
        <v>25106.657938070002</v>
      </c>
      <c r="C62" s="33">
        <v>24660.962239149998</v>
      </c>
      <c r="D62" s="33">
        <v>25552.542879769997</v>
      </c>
      <c r="E62" s="33">
        <v>27523.47089684</v>
      </c>
      <c r="F62" s="33">
        <v>28804.902941599998</v>
      </c>
      <c r="G62" s="33">
        <v>28791.500324949997</v>
      </c>
      <c r="H62" s="16">
        <f t="shared" si="3"/>
        <v>-0.0004652894223311499</v>
      </c>
      <c r="I62" s="16">
        <f t="shared" si="4"/>
        <v>0.046070840151762216</v>
      </c>
      <c r="J62" s="76"/>
      <c r="M62" s="118"/>
      <c r="N62" s="4"/>
    </row>
    <row r="63" spans="1:14" ht="12.75" customHeight="1">
      <c r="A63" s="61" t="s">
        <v>43</v>
      </c>
      <c r="B63" s="33">
        <v>511.7382531399999</v>
      </c>
      <c r="C63" s="33">
        <v>545.02898919</v>
      </c>
      <c r="D63" s="33">
        <v>554.12239904</v>
      </c>
      <c r="E63" s="33">
        <v>903.47540555</v>
      </c>
      <c r="F63" s="33">
        <v>862.51583866</v>
      </c>
      <c r="G63" s="33">
        <v>744.59216532</v>
      </c>
      <c r="H63" s="16">
        <f t="shared" si="3"/>
        <v>-0.13672058883371407</v>
      </c>
      <c r="I63" s="16">
        <f t="shared" si="4"/>
        <v>-0.17585784765582868</v>
      </c>
      <c r="J63" s="76"/>
      <c r="M63" s="118"/>
      <c r="N63" s="4"/>
    </row>
    <row r="64" spans="1:14" ht="12.75" customHeight="1">
      <c r="A64" s="62" t="s">
        <v>44</v>
      </c>
      <c r="B64" s="17">
        <v>33363.15788411</v>
      </c>
      <c r="C64" s="17">
        <v>41851.50503862</v>
      </c>
      <c r="D64" s="17">
        <v>41915.91969222</v>
      </c>
      <c r="E64" s="17">
        <v>42215.26383393</v>
      </c>
      <c r="F64" s="17">
        <v>49910.385491049994</v>
      </c>
      <c r="G64" s="17">
        <v>50482.71594614001</v>
      </c>
      <c r="H64" s="16">
        <f t="shared" si="3"/>
        <v>0.011467161582886298</v>
      </c>
      <c r="I64" s="16">
        <f t="shared" si="4"/>
        <v>0.19584035160204638</v>
      </c>
      <c r="J64" s="76"/>
      <c r="M64" s="118"/>
      <c r="N64" s="4"/>
    </row>
    <row r="65" spans="1:14" ht="12.75" customHeight="1">
      <c r="A65" s="61" t="s">
        <v>41</v>
      </c>
      <c r="B65" s="33">
        <v>21916.231668760007</v>
      </c>
      <c r="C65" s="33">
        <v>30496.48192827</v>
      </c>
      <c r="D65" s="33">
        <v>30522.023723579998</v>
      </c>
      <c r="E65" s="33">
        <v>30202.87464953</v>
      </c>
      <c r="F65" s="33">
        <v>31741.74903895</v>
      </c>
      <c r="G65" s="33">
        <v>32048.49873484</v>
      </c>
      <c r="H65" s="16">
        <f t="shared" si="3"/>
        <v>0.00966391913418474</v>
      </c>
      <c r="I65" s="16">
        <f t="shared" si="4"/>
        <v>0.061107563658306274</v>
      </c>
      <c r="J65" s="76"/>
      <c r="K65" s="12"/>
      <c r="L65" s="12"/>
      <c r="M65" s="118"/>
      <c r="N65" s="4"/>
    </row>
    <row r="66" spans="1:14" ht="12.75" customHeight="1">
      <c r="A66" s="61" t="s">
        <v>42</v>
      </c>
      <c r="B66" s="33">
        <v>11289.14837355</v>
      </c>
      <c r="C66" s="33">
        <v>11193.727821420003</v>
      </c>
      <c r="D66" s="33">
        <v>11228.338047970003</v>
      </c>
      <c r="E66" s="33">
        <v>11847.75926779</v>
      </c>
      <c r="F66" s="33">
        <v>18139.26478727</v>
      </c>
      <c r="G66" s="33">
        <v>18403.97469009</v>
      </c>
      <c r="H66" s="16">
        <f t="shared" si="3"/>
        <v>0.014593199113878574</v>
      </c>
      <c r="I66" s="16">
        <f t="shared" si="4"/>
        <v>0.5533717620448371</v>
      </c>
      <c r="J66" s="76"/>
      <c r="K66" s="12"/>
      <c r="L66" s="12"/>
      <c r="M66" s="118"/>
      <c r="N66" s="4"/>
    </row>
    <row r="67" spans="1:13" ht="12.75" customHeight="1">
      <c r="A67" s="61" t="s">
        <v>43</v>
      </c>
      <c r="B67" s="33">
        <v>157.7778418</v>
      </c>
      <c r="C67" s="33">
        <v>161.29528893</v>
      </c>
      <c r="D67" s="33">
        <v>165.55792067</v>
      </c>
      <c r="E67" s="33">
        <v>164.62991661</v>
      </c>
      <c r="F67" s="33">
        <v>29.37166483</v>
      </c>
      <c r="G67" s="33">
        <v>30.24252121</v>
      </c>
      <c r="H67" s="16">
        <f t="shared" si="3"/>
        <v>0.029649540979049815</v>
      </c>
      <c r="I67" s="16">
        <f t="shared" si="4"/>
        <v>-0.8162999664171426</v>
      </c>
      <c r="J67" s="76"/>
      <c r="K67" s="129"/>
      <c r="M67" s="118"/>
    </row>
    <row r="68" spans="1:13" ht="12.75" customHeight="1">
      <c r="A68" s="62" t="s">
        <v>45</v>
      </c>
      <c r="B68" s="17">
        <f>+B60-B64</f>
        <v>45393.16383152999</v>
      </c>
      <c r="C68" s="17">
        <v>43965.48223026999</v>
      </c>
      <c r="D68" s="17">
        <v>46757.97769777</v>
      </c>
      <c r="E68" s="17">
        <v>51738.252414439994</v>
      </c>
      <c r="F68" s="17">
        <v>40891.60823305001</v>
      </c>
      <c r="G68" s="17">
        <v>39942.77341931998</v>
      </c>
      <c r="H68" s="16">
        <f t="shared" si="3"/>
        <v>-0.023203656073451873</v>
      </c>
      <c r="I68" s="16">
        <f t="shared" si="4"/>
        <v>-0.2279837150399755</v>
      </c>
      <c r="J68" s="76"/>
      <c r="K68" s="12"/>
      <c r="L68" s="12"/>
      <c r="M68" s="118"/>
    </row>
    <row r="69" spans="1:15" ht="12.75" customHeight="1">
      <c r="A69" s="61" t="s">
        <v>41</v>
      </c>
      <c r="B69" s="33">
        <f>+B61-B65</f>
        <v>31221.693855669993</v>
      </c>
      <c r="C69" s="33">
        <v>30114.51411228</v>
      </c>
      <c r="D69" s="33">
        <v>32045.2083876</v>
      </c>
      <c r="E69" s="33">
        <v>35323.69529645</v>
      </c>
      <c r="F69" s="33">
        <v>29392.825904889993</v>
      </c>
      <c r="G69" s="33">
        <v>28840.898140349997</v>
      </c>
      <c r="H69" s="16">
        <f t="shared" si="3"/>
        <v>-0.018777635274877524</v>
      </c>
      <c r="I69" s="16">
        <f t="shared" si="4"/>
        <v>-0.1835254522974984</v>
      </c>
      <c r="J69" s="76"/>
      <c r="K69" s="12"/>
      <c r="L69" s="12"/>
      <c r="M69" s="118"/>
      <c r="N69" s="12"/>
      <c r="O69" s="12"/>
    </row>
    <row r="70" spans="1:15" ht="12.75" customHeight="1">
      <c r="A70" s="61" t="s">
        <v>42</v>
      </c>
      <c r="B70" s="33">
        <f>+B62-B66</f>
        <v>13817.509564520002</v>
      </c>
      <c r="C70" s="33">
        <v>13467.234417729995</v>
      </c>
      <c r="D70" s="33">
        <v>14324.204831799994</v>
      </c>
      <c r="E70" s="33">
        <v>15675.711629050002</v>
      </c>
      <c r="F70" s="33">
        <v>10665.638154329998</v>
      </c>
      <c r="G70" s="33">
        <v>10387.525634859998</v>
      </c>
      <c r="H70" s="16">
        <f t="shared" si="3"/>
        <v>-0.02607556298514524</v>
      </c>
      <c r="I70" s="16">
        <f t="shared" si="4"/>
        <v>-0.3373490224450171</v>
      </c>
      <c r="J70" s="76"/>
      <c r="K70" s="12"/>
      <c r="L70" s="12"/>
      <c r="M70" s="118"/>
      <c r="N70" s="12"/>
      <c r="O70" s="12"/>
    </row>
    <row r="71" spans="1:15" ht="12.75" customHeight="1">
      <c r="A71" s="61" t="s">
        <v>43</v>
      </c>
      <c r="B71" s="33">
        <f>+B63-B67</f>
        <v>353.96041133999995</v>
      </c>
      <c r="C71" s="33">
        <v>383.73370026</v>
      </c>
      <c r="D71" s="33">
        <v>388.56447837</v>
      </c>
      <c r="E71" s="33">
        <v>738.84548894</v>
      </c>
      <c r="F71" s="33">
        <v>833.14417383</v>
      </c>
      <c r="G71" s="33">
        <v>714.3496441100001</v>
      </c>
      <c r="H71" s="16">
        <f t="shared" si="3"/>
        <v>-0.14258580141525357</v>
      </c>
      <c r="I71" s="16">
        <f t="shared" si="4"/>
        <v>-0.033154218570303984</v>
      </c>
      <c r="J71" s="76"/>
      <c r="K71" s="12"/>
      <c r="L71" s="12"/>
      <c r="M71" s="118"/>
      <c r="N71" s="12"/>
      <c r="O71" s="12"/>
    </row>
    <row r="72" spans="2:15" ht="12" customHeight="1">
      <c r="B72" s="12"/>
      <c r="C72" s="12"/>
      <c r="D72" s="12"/>
      <c r="E72" s="12"/>
      <c r="F72" s="12"/>
      <c r="G72" s="12"/>
      <c r="H72" s="111"/>
      <c r="I72" s="79"/>
      <c r="J72"/>
      <c r="K72" s="12"/>
      <c r="L72" s="12"/>
      <c r="M72" s="118"/>
      <c r="N72" s="12"/>
      <c r="O72" s="12"/>
    </row>
    <row r="73" spans="2:15" ht="11.25">
      <c r="B73" s="33"/>
      <c r="C73" s="33"/>
      <c r="I73" s="17"/>
      <c r="K73" s="12"/>
      <c r="L73" s="12"/>
      <c r="M73" s="118"/>
      <c r="N73" s="12"/>
      <c r="O73" s="12"/>
    </row>
    <row r="74" spans="2:15" ht="11.25">
      <c r="B74" s="17"/>
      <c r="C74" s="17"/>
      <c r="I74" s="33"/>
      <c r="K74" s="12"/>
      <c r="L74" s="12"/>
      <c r="M74" s="118"/>
      <c r="N74" s="12"/>
      <c r="O74" s="12"/>
    </row>
    <row r="75" spans="2:15" ht="11.25">
      <c r="B75" s="33"/>
      <c r="C75" s="33"/>
      <c r="I75" s="33"/>
      <c r="K75" s="12"/>
      <c r="L75" s="12"/>
      <c r="M75" s="118"/>
      <c r="N75" s="12"/>
      <c r="O75" s="12"/>
    </row>
    <row r="76" spans="3:11" ht="12.75">
      <c r="C76" s="12"/>
      <c r="D76" s="12"/>
      <c r="E76" s="12"/>
      <c r="F76" s="12"/>
      <c r="G76" s="12"/>
      <c r="K76" s="129"/>
    </row>
    <row r="77" spans="3:7" ht="12.75">
      <c r="C77" s="12"/>
      <c r="D77" s="12"/>
      <c r="E77" s="12"/>
      <c r="F77" s="12"/>
      <c r="G77" s="12"/>
    </row>
    <row r="78" spans="3:7" ht="12.75">
      <c r="C78" s="12"/>
      <c r="D78" s="12"/>
      <c r="E78" s="12"/>
      <c r="F78" s="12"/>
      <c r="G78" s="12"/>
    </row>
    <row r="79" spans="3:7" ht="12.75">
      <c r="C79" s="12"/>
      <c r="D79" s="12"/>
      <c r="E79" s="12"/>
      <c r="F79" s="12"/>
      <c r="G79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2015-06-09T02:49:37Z</cp:lastPrinted>
  <dcterms:created xsi:type="dcterms:W3CDTF">2008-11-05T07:26:31Z</dcterms:created>
  <dcterms:modified xsi:type="dcterms:W3CDTF">2016-07-15T05:16:27Z</dcterms:modified>
  <cp:category/>
  <cp:version/>
  <cp:contentType/>
  <cp:contentStatus/>
</cp:coreProperties>
</file>