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<sst xmlns="http://schemas.openxmlformats.org/spreadsheetml/2006/main" count="616" uniqueCount="122">
  <si>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</si>
  <si>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</si>
  <si>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</si>
  <si>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</si>
  <si>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</si>
  <si>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</si>
  <si>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December 2014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</si>
  <si>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</si>
  <si>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</si>
  <si>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</si>
  <si>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</si>
  <si>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</si>
  <si>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</si>
  <si>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</si>
  <si>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</si>
  <si>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</si>
  <si>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</si>
  <si>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</si>
  <si>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Dec 2014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</si>
  <si>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</si>
  <si>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</si>
  <si>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</si>
  <si>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</si>
  <si>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</si>
  <si>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</si>
  <si>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</si>
  <si>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</si>
  <si>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</si>
  <si>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</si>
  <si>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</si>
  <si>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</si>
  <si>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</si>
  <si>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</si>
  <si>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</si>
  <si>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</si>
  <si>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Nov 2013</t>
  </si>
  <si>
    <t>Dec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</si>
  <si>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</si>
  <si>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</si>
  <si>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</si>
  <si>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</si>
  <si>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</si>
  <si>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</si>
  <si>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</si>
  <si>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</si>
  <si>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</si>
  <si>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</si>
  <si>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</si>
  <si>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</si>
  <si>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</si>
  <si>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</si>
  <si>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</si>
  <si>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</si>
  <si>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</si>
  <si>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</si>
  <si>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</si>
  <si>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</si>
  <si>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</si>
  <si>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</si>
  <si>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</si>
  <si>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</si>
  <si>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</si>
  <si>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</si>
  <si>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</si>
  <si>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</si>
  <si>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</si>
  <si>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</si>
  <si>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</si>
  <si>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</si>
  <si>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</si>
  <si>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</si>
  <si>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</si>
  <si>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</si>
  <si>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</si>
  <si>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</si>
  <si>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</si>
  <si>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</si>
  <si>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</si>
  <si>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</si>
  <si>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</si>
  <si>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</si>
  <si>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</si>
  <si>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</si>
  <si>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</si>
  <si>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</si>
  <si>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</si>
  <si>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</si>
  <si>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</si>
  <si>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</si>
  <si>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</si>
  <si>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</si>
  <si>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</si>
  <si>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</si>
  <si>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</si>
  <si>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</si>
  <si>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</si>
  <si>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</si>
  <si>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</si>
  <si>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</si>
  <si>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</si>
  <si>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</si>
  <si>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</si>
  <si>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</si>
  <si>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</si>
  <si>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</si>
  <si>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</si>
  <si>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</si>
  <si>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</si>
  <si>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</si>
  <si>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</si>
  <si>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</si>
  <si>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</si>
  <si>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</si>
  <si>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</si>
  <si>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</si>
  <si>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</si>
  <si>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</si>
  <si>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</si>
  <si>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1. Major macroeconomic indicators of the Kyrgyz Republic</t>
  </si>
  <si>
    <t>(percent/som/USD)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</si>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</sst>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582278"/>
        <c:axId val="2558731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7319"/>
        <c:crosses val="autoZero"/>
        <c:auto val="1"/>
        <c:lblOffset val="100"/>
        <c:tickLblSkip val="1"/>
        <c:noMultiLvlLbl val="0"/>
      </c:catAx>
      <c:valAx>
        <c:axId val="2558731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822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959280"/>
        <c:axId val="5930692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06929"/>
        <c:crosses val="autoZero"/>
        <c:auto val="1"/>
        <c:lblOffset val="100"/>
        <c:tickLblSkip val="1"/>
        <c:noMultiLvlLbl val="0"/>
      </c:catAx>
      <c:valAx>
        <c:axId val="5930692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2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 val="autoZero"/>
        <c:auto val="0"/>
        <c:lblOffset val="100"/>
        <c:tickLblSkip val="1"/>
        <c:noMultiLvlLbl val="0"/>
      </c:catAx>
      <c:valAx>
        <c:axId val="391319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3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642916"/>
        <c:axId val="1556851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898926"/>
        <c:axId val="53090335"/>
      </c:lineChart>
      <c:catAx>
        <c:axId val="166429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68517"/>
        <c:crosses val="autoZero"/>
        <c:auto val="0"/>
        <c:lblOffset val="100"/>
        <c:tickLblSkip val="5"/>
        <c:noMultiLvlLbl val="0"/>
      </c:catAx>
      <c:valAx>
        <c:axId val="1556851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2916"/>
        <c:crossesAt val="1"/>
        <c:crossBetween val="between"/>
        <c:dispUnits/>
        <c:majorUnit val="2000"/>
        <c:minorUnit val="100"/>
      </c:valAx>
      <c:catAx>
        <c:axId val="5898926"/>
        <c:scaling>
          <c:orientation val="minMax"/>
        </c:scaling>
        <c:axPos val="b"/>
        <c:delete val="1"/>
        <c:majorTickMark val="out"/>
        <c:minorTickMark val="none"/>
        <c:tickLblPos val="none"/>
        <c:crossAx val="53090335"/>
        <c:crossesAt val="39"/>
        <c:auto val="0"/>
        <c:lblOffset val="100"/>
        <c:tickLblSkip val="1"/>
        <c:noMultiLvlLbl val="0"/>
      </c:catAx>
      <c:valAx>
        <c:axId val="5309033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050968"/>
        <c:axId val="534984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050968"/>
        <c:axId val="534984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8148642"/>
        <c:axId val="30684595"/>
      </c:line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9849"/>
        <c:crosses val="autoZero"/>
        <c:auto val="0"/>
        <c:lblOffset val="100"/>
        <c:tickLblSkip val="1"/>
        <c:noMultiLvlLbl val="0"/>
      </c:catAx>
      <c:valAx>
        <c:axId val="53498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50968"/>
        <c:crossesAt val="1"/>
        <c:crossBetween val="between"/>
        <c:dispUnits/>
        <c:majorUnit val="1"/>
      </c:valAx>
      <c:catAx>
        <c:axId val="48148642"/>
        <c:scaling>
          <c:orientation val="minMax"/>
        </c:scaling>
        <c:axPos val="b"/>
        <c:delete val="1"/>
        <c:majorTickMark val="out"/>
        <c:minorTickMark val="none"/>
        <c:tickLblPos val="none"/>
        <c:crossAx val="30684595"/>
        <c:crosses val="autoZero"/>
        <c:auto val="0"/>
        <c:lblOffset val="100"/>
        <c:tickLblSkip val="1"/>
        <c:noMultiLvlLbl val="0"/>
      </c:catAx>
      <c:valAx>
        <c:axId val="306845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4864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725900"/>
        <c:axId val="242423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725900"/>
        <c:axId val="2424237"/>
      </c:lineChart>
      <c:catAx>
        <c:axId val="77259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259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438150</xdr:colOff>
      <xdr:row>28</xdr:row>
      <xdr:rowOff>0</xdr:rowOff>
    </xdr:from>
    <xdr:to>
      <xdr:col>35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57387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47737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553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54781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4.2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5</v>
      </c>
      <c r="B1" s="144"/>
      <c r="C1" s="144"/>
      <c r="D1" s="144"/>
      <c r="E1" s="144"/>
      <c r="F1" s="144"/>
      <c r="G1" s="144"/>
      <c r="H1" s="120"/>
      <c r="I1" s="120"/>
      <c r="J1" s="120"/>
      <c r="K1" s="120"/>
      <c r="L1" s="120"/>
      <c r="M1" s="120"/>
      <c r="N1" s="120"/>
      <c r="O1" s="120"/>
      <c r="P1" s="51"/>
      <c r="Q1" s="51"/>
      <c r="R1" s="51"/>
      <c r="S1" s="51"/>
      <c r="T1" s="51"/>
      <c r="U1" s="51"/>
      <c r="V1" s="51"/>
      <c r="W1" s="51"/>
    </row>
    <row r="2" spans="1:23" ht="15.75">
      <c r="A2" s="145" t="s">
        <v>6</v>
      </c>
      <c r="B2" s="145"/>
      <c r="C2" s="145"/>
      <c r="D2" s="145"/>
      <c r="E2" s="145"/>
      <c r="F2" s="145"/>
      <c r="G2" s="145"/>
      <c r="H2" s="121"/>
      <c r="I2" s="121"/>
      <c r="J2" s="121"/>
      <c r="K2" s="121"/>
      <c r="L2" s="121"/>
      <c r="M2" s="121"/>
      <c r="N2" s="121"/>
      <c r="O2" s="121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118</v>
      </c>
      <c r="B4" s="18"/>
      <c r="C4" s="18"/>
      <c r="D4" s="18"/>
    </row>
    <row r="5" spans="1:8" ht="15" customHeight="1">
      <c r="A5" s="140" t="s">
        <v>119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38">
        <v>2012</v>
      </c>
      <c r="C6" s="138">
        <v>2013</v>
      </c>
      <c r="D6" s="53" t="s">
        <v>7</v>
      </c>
      <c r="E6" s="53" t="s">
        <v>8</v>
      </c>
      <c r="F6" s="53" t="s">
        <v>9</v>
      </c>
      <c r="G6" s="53" t="s">
        <v>10</v>
      </c>
      <c r="H6" s="53" t="s">
        <v>11</v>
      </c>
      <c r="I6" s="53" t="s">
        <v>12</v>
      </c>
      <c r="J6" s="53" t="s">
        <v>13</v>
      </c>
      <c r="K6" s="53" t="s">
        <v>14</v>
      </c>
      <c r="L6" s="53" t="s">
        <v>15</v>
      </c>
      <c r="M6" s="53" t="s">
        <v>16</v>
      </c>
      <c r="N6" s="53" t="s">
        <v>17</v>
      </c>
      <c r="O6" s="53" t="s">
        <v>18</v>
      </c>
    </row>
    <row r="7" spans="1:15" ht="26.25" customHeight="1">
      <c r="A7" s="29" t="s">
        <v>19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  <c r="L7" s="99">
        <v>3</v>
      </c>
      <c r="M7" s="99">
        <v>3.7</v>
      </c>
      <c r="N7" s="99">
        <v>3.5</v>
      </c>
      <c r="O7" s="99">
        <v>3.6</v>
      </c>
    </row>
    <row r="8" spans="1:15" ht="26.25" customHeight="1">
      <c r="A8" s="29" t="s">
        <v>20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  <c r="N8" s="67">
        <v>108.91667488099324</v>
      </c>
      <c r="O8" s="67">
        <v>110.47536836915444</v>
      </c>
    </row>
    <row r="9" spans="1:15" ht="26.25" customHeight="1">
      <c r="A9" s="29" t="s">
        <v>21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  <c r="N9" s="67">
        <v>101.97398829540138</v>
      </c>
      <c r="O9" s="67">
        <v>101.43108802198037</v>
      </c>
    </row>
    <row r="10" spans="1:16" ht="26.25" customHeight="1">
      <c r="A10" s="29" t="s">
        <v>22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  <c r="N10" s="68">
        <v>10</v>
      </c>
      <c r="O10" s="68">
        <v>10.5</v>
      </c>
      <c r="P10" s="68"/>
    </row>
    <row r="11" spans="1:15" ht="26.25" customHeight="1">
      <c r="A11" s="29" t="s">
        <v>23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  <c r="L11" s="100">
        <v>54.5202</v>
      </c>
      <c r="M11" s="100">
        <v>57.3484</v>
      </c>
      <c r="N11" s="100">
        <v>57.5957</v>
      </c>
      <c r="O11" s="100">
        <v>58.8865</v>
      </c>
    </row>
    <row r="12" spans="1:15" s="25" customFormat="1" ht="26.25" customHeight="1">
      <c r="A12" s="29" t="s">
        <v>24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  <c r="L12" s="101">
        <f>L11/C11*100-100</f>
        <v>10.707657319227579</v>
      </c>
      <c r="M12" s="101">
        <f>M11/C11*100-100</f>
        <v>16.450545210875788</v>
      </c>
      <c r="N12" s="101">
        <f>N11/C11*100-100</f>
        <v>16.952707779154053</v>
      </c>
      <c r="O12" s="101">
        <f>O11/C11*100-100</f>
        <v>19.573781144029084</v>
      </c>
    </row>
    <row r="13" spans="1:15" s="25" customFormat="1" ht="26.25" customHeight="1">
      <c r="A13" s="29" t="s">
        <v>25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  <c r="L13" s="101">
        <f>L11/K11*100-100</f>
        <v>2.9535785301410016</v>
      </c>
      <c r="M13" s="101">
        <f>M11/L11*100-100</f>
        <v>5.187435115791942</v>
      </c>
      <c r="N13" s="101">
        <f>N11/M11*100-100</f>
        <v>0.43122388767602615</v>
      </c>
      <c r="O13" s="101">
        <f>O11/N11*100-100</f>
        <v>2.2411395295134753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39" t="s">
        <v>26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0" t="s">
        <v>27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0" s="25" customFormat="1" ht="42">
      <c r="A17" s="54"/>
      <c r="B17" s="138">
        <v>2012</v>
      </c>
      <c r="C17" s="53" t="s">
        <v>35</v>
      </c>
      <c r="D17" s="53" t="s">
        <v>36</v>
      </c>
      <c r="E17" s="53" t="s">
        <v>17</v>
      </c>
      <c r="F17" s="53" t="s">
        <v>18</v>
      </c>
      <c r="G17" s="56" t="s">
        <v>33</v>
      </c>
      <c r="H17" s="56" t="s">
        <v>34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s="25" customFormat="1" ht="13.5" customHeight="1">
      <c r="A18" s="29" t="s">
        <v>28</v>
      </c>
      <c r="B18" s="68">
        <v>58252.1681</v>
      </c>
      <c r="C18" s="68">
        <v>61913.1386</v>
      </c>
      <c r="D18" s="68">
        <v>66954.15370000001</v>
      </c>
      <c r="E18" s="68">
        <v>57780.767700000004</v>
      </c>
      <c r="F18" s="68">
        <v>57074.5912</v>
      </c>
      <c r="G18" s="71">
        <f>F18-E18</f>
        <v>-706.1765000000014</v>
      </c>
      <c r="H18" s="71">
        <f>F18-D18</f>
        <v>-9879.562500000007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29</v>
      </c>
      <c r="B19" s="68">
        <v>64488.814</v>
      </c>
      <c r="C19" s="68">
        <v>69427.44470000001</v>
      </c>
      <c r="D19" s="68">
        <v>73139.397</v>
      </c>
      <c r="E19" s="68">
        <v>65340.5386</v>
      </c>
      <c r="F19" s="68">
        <v>64471.911799999994</v>
      </c>
      <c r="G19" s="71">
        <f>F19-E19</f>
        <v>-868.6268000000055</v>
      </c>
      <c r="H19" s="71">
        <f>F19-D19</f>
        <v>-8667.485200000003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30</v>
      </c>
      <c r="B20" s="68">
        <v>98482.85660418001</v>
      </c>
      <c r="C20" s="68">
        <v>114445.68777364999</v>
      </c>
      <c r="D20" s="68">
        <v>120903.44435374001</v>
      </c>
      <c r="E20" s="68">
        <v>124233.85274449</v>
      </c>
      <c r="F20" s="68">
        <v>124544.35376750001</v>
      </c>
      <c r="G20" s="71">
        <f>F20-E20</f>
        <v>310.50102301001607</v>
      </c>
      <c r="H20" s="71">
        <f>F20-D20</f>
        <v>3640.909413760004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8" t="s">
        <v>31</v>
      </c>
      <c r="B21" s="92">
        <v>28.430139408352723</v>
      </c>
      <c r="C21" s="92">
        <v>30.290709481404104</v>
      </c>
      <c r="D21" s="92">
        <v>30.359294647302747</v>
      </c>
      <c r="E21" s="92">
        <v>31.433442059122275</v>
      </c>
      <c r="F21" s="92">
        <v>30.9202192521429</v>
      </c>
      <c r="G21" s="85"/>
      <c r="H21" s="8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37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38</v>
      </c>
      <c r="B26" s="38"/>
      <c r="C26" s="39"/>
      <c r="D26" s="39"/>
      <c r="E26" s="39"/>
      <c r="F26" s="46"/>
      <c r="G26" s="46"/>
      <c r="H26" s="47"/>
    </row>
    <row r="27" spans="1:20" s="35" customFormat="1" ht="42">
      <c r="A27" s="54"/>
      <c r="B27" s="138">
        <v>2012</v>
      </c>
      <c r="C27" s="53" t="s">
        <v>35</v>
      </c>
      <c r="D27" s="53" t="s">
        <v>36</v>
      </c>
      <c r="E27" s="53" t="s">
        <v>17</v>
      </c>
      <c r="F27" s="53" t="s">
        <v>18</v>
      </c>
      <c r="G27" s="56" t="s">
        <v>33</v>
      </c>
      <c r="H27" s="56" t="s">
        <v>34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s="36" customFormat="1" ht="26.25" customHeight="1">
      <c r="A28" s="29" t="s">
        <v>39</v>
      </c>
      <c r="B28" s="89">
        <v>2066.5862063271197</v>
      </c>
      <c r="C28" s="89">
        <v>2144.6655161046333</v>
      </c>
      <c r="D28" s="89">
        <v>2238.35003959054</v>
      </c>
      <c r="E28" s="89">
        <v>1970.60085635433</v>
      </c>
      <c r="F28" s="89">
        <v>1957.55597687923</v>
      </c>
      <c r="G28" s="71">
        <f>F28-E28</f>
        <v>-13.04487947510006</v>
      </c>
      <c r="H28" s="71">
        <f>F28-D28</f>
        <v>-280.79406271130983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30" spans="1:2" s="2" customFormat="1" ht="15.75" customHeight="1">
      <c r="A30" s="41" t="s">
        <v>40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7"/>
      <c r="B32" s="138">
        <v>2012</v>
      </c>
      <c r="C32" s="53" t="s">
        <v>35</v>
      </c>
      <c r="D32" s="53" t="s">
        <v>36</v>
      </c>
      <c r="E32" s="53" t="s">
        <v>17</v>
      </c>
      <c r="F32" s="53" t="s">
        <v>18</v>
      </c>
      <c r="G32" s="56" t="s">
        <v>33</v>
      </c>
      <c r="H32" s="56" t="s">
        <v>34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2" s="2" customFormat="1" ht="26.25" customHeight="1">
      <c r="A33" s="3" t="s">
        <v>41</v>
      </c>
      <c r="B33" s="98">
        <v>47.4012</v>
      </c>
      <c r="C33" s="98">
        <v>48.959</v>
      </c>
      <c r="D33" s="98">
        <v>49.247</v>
      </c>
      <c r="E33" s="98">
        <v>57.5957</v>
      </c>
      <c r="F33" s="98">
        <v>58.8865</v>
      </c>
      <c r="G33" s="71">
        <f>F33-E33</f>
        <v>1.2907999999999973</v>
      </c>
      <c r="H33" s="71">
        <f>F33-D33</f>
        <v>9.639499999999998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42</v>
      </c>
      <c r="B34" s="98">
        <v>47.3868</v>
      </c>
      <c r="C34" s="98">
        <v>48.959</v>
      </c>
      <c r="D34" s="98">
        <v>49.1894</v>
      </c>
      <c r="E34" s="98">
        <v>57.5957</v>
      </c>
      <c r="F34" s="98">
        <v>58.8956</v>
      </c>
      <c r="G34" s="71">
        <f>F34-E34</f>
        <v>1.299900000000001</v>
      </c>
      <c r="H34" s="71">
        <f>F34-D34</f>
        <v>9.706200000000003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43</v>
      </c>
      <c r="B35" s="98">
        <v>1.3194</v>
      </c>
      <c r="C35" s="98">
        <v>1.3589</v>
      </c>
      <c r="D35" s="98">
        <v>1.3745</v>
      </c>
      <c r="E35" s="98">
        <v>1.245</v>
      </c>
      <c r="F35" s="98">
        <v>1.2097</v>
      </c>
      <c r="G35" s="71">
        <f>F35-E35</f>
        <v>-0.03530000000000011</v>
      </c>
      <c r="H35" s="71">
        <f>F35-D35</f>
        <v>-0.16480000000000006</v>
      </c>
      <c r="I35" s="98"/>
      <c r="J35" s="98"/>
      <c r="K35" s="98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44</v>
      </c>
      <c r="B36" s="98"/>
      <c r="C36" s="98"/>
      <c r="D36" s="98"/>
      <c r="E36" s="98"/>
      <c r="F36" s="98"/>
      <c r="G36" s="71"/>
      <c r="H36" s="7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59" t="s">
        <v>45</v>
      </c>
      <c r="B37" s="98">
        <v>47.3781</v>
      </c>
      <c r="C37" s="98">
        <v>48.9793</v>
      </c>
      <c r="D37" s="98">
        <v>49.37299928771657</v>
      </c>
      <c r="E37" s="98">
        <v>57.6127</v>
      </c>
      <c r="F37" s="98">
        <v>59.2205</v>
      </c>
      <c r="G37" s="71">
        <f>F37-E37</f>
        <v>1.6078000000000046</v>
      </c>
      <c r="H37" s="71">
        <f>F37-D37</f>
        <v>9.847500712283434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59" t="s">
        <v>46</v>
      </c>
      <c r="B38" s="98">
        <v>61.9483</v>
      </c>
      <c r="C38" s="98">
        <v>66.828</v>
      </c>
      <c r="D38" s="98">
        <v>67.50965123083661</v>
      </c>
      <c r="E38" s="98">
        <v>72.0837</v>
      </c>
      <c r="F38" s="98">
        <v>71.5211</v>
      </c>
      <c r="G38" s="71">
        <f>F38-E38</f>
        <v>-0.5625999999999891</v>
      </c>
      <c r="H38" s="71">
        <f>F38-D38</f>
        <v>4.011448769163394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59" t="s">
        <v>47</v>
      </c>
      <c r="B39" s="98">
        <v>1.5313</v>
      </c>
      <c r="C39" s="98">
        <v>1.4772</v>
      </c>
      <c r="D39" s="98">
        <v>1.4906328389036205</v>
      </c>
      <c r="E39" s="98">
        <v>1.1806</v>
      </c>
      <c r="F39" s="98">
        <v>1.0176</v>
      </c>
      <c r="G39" s="71">
        <f>F39-E39</f>
        <v>-0.16300000000000003</v>
      </c>
      <c r="H39" s="71">
        <f>F39-D39</f>
        <v>-0.47303283890362047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59" t="s">
        <v>48</v>
      </c>
      <c r="B40" s="98">
        <v>0.3116</v>
      </c>
      <c r="C40" s="98">
        <v>0.3167</v>
      </c>
      <c r="D40" s="98">
        <v>0.3170441936065914</v>
      </c>
      <c r="E40" s="98">
        <v>0.3174</v>
      </c>
      <c r="F40" s="98">
        <v>0.3198</v>
      </c>
      <c r="G40" s="71">
        <f>F40-E40</f>
        <v>0.0023999999999999577</v>
      </c>
      <c r="H40" s="71">
        <f>F40-D40</f>
        <v>0.0027558063934085553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49</v>
      </c>
      <c r="B1" s="1"/>
    </row>
    <row r="2" spans="1:7" s="6" customFormat="1" ht="12.75" customHeight="1">
      <c r="A2" s="5" t="s">
        <v>50</v>
      </c>
      <c r="B2" s="5"/>
      <c r="C2" s="7"/>
      <c r="D2" s="7"/>
      <c r="E2" s="7"/>
      <c r="F2" s="7"/>
      <c r="G2" s="7"/>
    </row>
    <row r="3" spans="1:9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  <c r="I3" s="131"/>
    </row>
    <row r="4" spans="1:11" ht="13.5" customHeight="1">
      <c r="A4" s="8" t="s">
        <v>51</v>
      </c>
      <c r="B4" s="70">
        <f>B6+B7</f>
        <v>14.7</v>
      </c>
      <c r="C4" s="70">
        <f>C6+C7</f>
        <v>557.1744640000001</v>
      </c>
      <c r="D4" s="70">
        <f>D6+D7</f>
        <v>72.29</v>
      </c>
      <c r="E4" s="70">
        <f>E6+E7</f>
        <v>96.185946</v>
      </c>
      <c r="F4" s="71">
        <f>E4-D4</f>
        <v>23.895945999999995</v>
      </c>
      <c r="G4" s="71">
        <f>C4-B4</f>
        <v>542.474464</v>
      </c>
      <c r="H4" s="70"/>
      <c r="J4" s="127"/>
      <c r="K4" s="127"/>
    </row>
    <row r="5" spans="1:11" ht="13.5" customHeight="1">
      <c r="A5" s="45" t="s">
        <v>52</v>
      </c>
      <c r="B5" s="67">
        <f>B6-B7</f>
        <v>-14.7</v>
      </c>
      <c r="C5" s="67">
        <f>C6-C7</f>
        <v>-516.274464</v>
      </c>
      <c r="D5" s="67">
        <f>D6-D7</f>
        <v>-72.29</v>
      </c>
      <c r="E5" s="67">
        <f>E6-E7</f>
        <v>-96.185946</v>
      </c>
      <c r="F5" s="71">
        <f>-E5-(-D5)</f>
        <v>23.895945999999995</v>
      </c>
      <c r="G5" s="71">
        <f>C5-B5</f>
        <v>-501.574464</v>
      </c>
      <c r="H5" s="67"/>
      <c r="I5" s="132"/>
      <c r="J5" s="127"/>
      <c r="K5" s="127"/>
    </row>
    <row r="6" spans="1:11" ht="13.5" customHeight="1">
      <c r="A6" s="50" t="s">
        <v>53</v>
      </c>
      <c r="B6" s="68">
        <v>0</v>
      </c>
      <c r="C6" s="68">
        <v>20.45</v>
      </c>
      <c r="D6" s="68">
        <v>0</v>
      </c>
      <c r="E6" s="68">
        <v>0</v>
      </c>
      <c r="F6" s="71">
        <f>E6-D6</f>
        <v>0</v>
      </c>
      <c r="G6" s="71">
        <f>C6-B6</f>
        <v>20.45</v>
      </c>
      <c r="H6" s="88"/>
      <c r="J6" s="127"/>
      <c r="K6" s="127"/>
    </row>
    <row r="7" spans="1:11" ht="13.5" customHeight="1">
      <c r="A7" s="50" t="s">
        <v>54</v>
      </c>
      <c r="B7" s="68">
        <v>14.7</v>
      </c>
      <c r="C7" s="68">
        <v>536.724464</v>
      </c>
      <c r="D7" s="68">
        <v>72.29</v>
      </c>
      <c r="E7" s="68">
        <f>94.4+1.785946</f>
        <v>96.185946</v>
      </c>
      <c r="F7" s="71">
        <f>E7-D7</f>
        <v>23.895945999999995</v>
      </c>
      <c r="G7" s="71">
        <f>C7-B7</f>
        <v>522.024464</v>
      </c>
      <c r="H7" s="88"/>
      <c r="J7" s="127"/>
      <c r="K7" s="127"/>
    </row>
    <row r="8" spans="1:11" ht="13.5" customHeight="1">
      <c r="A8" s="45" t="s">
        <v>55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/>
      <c r="I8" s="88"/>
      <c r="J8" s="127"/>
      <c r="K8" s="127"/>
    </row>
    <row r="9" spans="1:12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  <c r="K9" s="127"/>
      <c r="L9" s="127"/>
    </row>
    <row r="10" spans="1:12" s="9" customFormat="1" ht="15" customHeight="1">
      <c r="A10" s="93" t="s">
        <v>57</v>
      </c>
      <c r="B10" s="94"/>
      <c r="K10" s="107"/>
      <c r="L10" s="107"/>
    </row>
    <row r="11" spans="1:12" s="6" customFormat="1" ht="12.75" customHeight="1">
      <c r="A11" s="141" t="s">
        <v>58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1" ht="26.25" customHeight="1">
      <c r="A12" s="55"/>
      <c r="B12" s="138">
        <v>2013</v>
      </c>
      <c r="C12" s="138">
        <v>2014</v>
      </c>
      <c r="D12" s="53" t="s">
        <v>17</v>
      </c>
      <c r="E12" s="53" t="s">
        <v>18</v>
      </c>
      <c r="F12" s="56" t="s">
        <v>33</v>
      </c>
      <c r="G12" s="56" t="s">
        <v>56</v>
      </c>
      <c r="J12" s="127"/>
      <c r="K12" s="127"/>
    </row>
    <row r="13" spans="1:11" ht="12.75" customHeight="1">
      <c r="A13" s="8" t="s">
        <v>51</v>
      </c>
      <c r="B13" s="70">
        <v>19879.308622309996</v>
      </c>
      <c r="C13" s="70">
        <f>+C14+C18+C19+C20+C21+C23</f>
        <v>243750.71245112</v>
      </c>
      <c r="D13" s="70">
        <f>+D19+D21+D23</f>
        <v>16384.2728182</v>
      </c>
      <c r="E13" s="70">
        <f>+E19+E21</f>
        <v>29158.57299092</v>
      </c>
      <c r="F13" s="71">
        <f>E13-D13</f>
        <v>12774.300172720003</v>
      </c>
      <c r="G13" s="71">
        <f>+C13-B13</f>
        <v>223871.40382881</v>
      </c>
      <c r="H13" s="71"/>
      <c r="I13" s="9"/>
      <c r="J13" s="127"/>
      <c r="K13" s="127"/>
    </row>
    <row r="14" spans="1:9" ht="12.75" customHeight="1">
      <c r="A14" s="45" t="s">
        <v>59</v>
      </c>
      <c r="B14" s="68">
        <v>3225.83640453</v>
      </c>
      <c r="C14" s="68">
        <v>421.43302</v>
      </c>
      <c r="D14" s="68" t="s">
        <v>0</v>
      </c>
      <c r="E14" s="68" t="s">
        <v>0</v>
      </c>
      <c r="F14" s="71" t="s">
        <v>0</v>
      </c>
      <c r="G14" s="71">
        <f>+C14-B14</f>
        <v>-2804.40338453</v>
      </c>
      <c r="H14" s="85"/>
      <c r="I14" s="9"/>
    </row>
    <row r="15" spans="1:9" ht="12.75" customHeight="1">
      <c r="A15" s="50" t="s">
        <v>53</v>
      </c>
      <c r="B15" s="68" t="s">
        <v>0</v>
      </c>
      <c r="C15" s="68" t="s">
        <v>0</v>
      </c>
      <c r="D15" s="68" t="s">
        <v>0</v>
      </c>
      <c r="E15" s="68" t="s">
        <v>0</v>
      </c>
      <c r="F15" s="71" t="s">
        <v>0</v>
      </c>
      <c r="G15" s="71" t="s">
        <v>0</v>
      </c>
      <c r="H15" s="85"/>
      <c r="I15" s="9"/>
    </row>
    <row r="16" spans="1:9" ht="12.75" customHeight="1">
      <c r="A16" s="50" t="s">
        <v>54</v>
      </c>
      <c r="B16" s="88">
        <v>3225.83640453</v>
      </c>
      <c r="C16" s="68">
        <v>421.43302</v>
      </c>
      <c r="D16" s="68" t="s">
        <v>0</v>
      </c>
      <c r="E16" s="68" t="s">
        <v>0</v>
      </c>
      <c r="F16" s="71" t="s">
        <v>0</v>
      </c>
      <c r="G16" s="71">
        <f>+C16-B16</f>
        <v>-2804.40338453</v>
      </c>
      <c r="H16" s="85"/>
      <c r="I16" s="9"/>
    </row>
    <row r="17" spans="1:9" ht="12.75" customHeight="1">
      <c r="A17" s="105" t="s">
        <v>60</v>
      </c>
      <c r="B17" s="88" t="s">
        <v>0</v>
      </c>
      <c r="C17" s="88" t="s">
        <v>0</v>
      </c>
      <c r="D17" s="88" t="s">
        <v>0</v>
      </c>
      <c r="E17" s="88" t="s">
        <v>0</v>
      </c>
      <c r="F17" s="71" t="s">
        <v>0</v>
      </c>
      <c r="G17" s="71" t="s">
        <v>0</v>
      </c>
      <c r="H17" s="85"/>
      <c r="I17" s="9"/>
    </row>
    <row r="18" spans="1:9" ht="12.75" customHeight="1">
      <c r="A18" s="45" t="s">
        <v>61</v>
      </c>
      <c r="B18" s="88" t="s">
        <v>0</v>
      </c>
      <c r="C18" s="88">
        <v>4345.58918121</v>
      </c>
      <c r="D18" s="88" t="s">
        <v>0</v>
      </c>
      <c r="E18" s="88" t="s">
        <v>0</v>
      </c>
      <c r="F18" s="71" t="s">
        <v>0</v>
      </c>
      <c r="G18" s="71">
        <f>+C18</f>
        <v>4345.58918121</v>
      </c>
      <c r="H18" s="85"/>
      <c r="I18" s="9"/>
    </row>
    <row r="19" spans="1:9" ht="12.75" customHeight="1">
      <c r="A19" s="45" t="s">
        <v>62</v>
      </c>
      <c r="B19" s="88">
        <v>8095.2</v>
      </c>
      <c r="C19" s="88">
        <v>56724.64658991</v>
      </c>
      <c r="D19" s="88">
        <v>1891.9928182</v>
      </c>
      <c r="E19" s="88">
        <v>2501.07299092</v>
      </c>
      <c r="F19" s="71">
        <f>+E19-D19</f>
        <v>609.0801727199998</v>
      </c>
      <c r="G19" s="71">
        <f>+C19-B19</f>
        <v>48629.44658991</v>
      </c>
      <c r="H19" s="69"/>
      <c r="I19" s="11"/>
    </row>
    <row r="20" spans="1:9" ht="12.75" customHeight="1">
      <c r="A20" s="45" t="s">
        <v>63</v>
      </c>
      <c r="B20" s="88">
        <v>900.9026</v>
      </c>
      <c r="C20" s="88">
        <v>3260</v>
      </c>
      <c r="D20" s="88" t="s">
        <v>0</v>
      </c>
      <c r="E20" s="88" t="s">
        <v>0</v>
      </c>
      <c r="F20" s="71" t="s">
        <v>0</v>
      </c>
      <c r="G20" s="71">
        <f>+C20-B20</f>
        <v>2359.0974</v>
      </c>
      <c r="H20" s="69"/>
      <c r="I20" s="9"/>
    </row>
    <row r="21" spans="1:9" ht="12.75" customHeight="1">
      <c r="A21" s="45" t="s">
        <v>64</v>
      </c>
      <c r="B21" s="88" t="s">
        <v>0</v>
      </c>
      <c r="C21" s="88">
        <v>137629.5</v>
      </c>
      <c r="D21" s="88">
        <v>13053</v>
      </c>
      <c r="E21" s="88">
        <v>26657.5</v>
      </c>
      <c r="F21" s="71">
        <f>E21-D21</f>
        <v>13604.5</v>
      </c>
      <c r="G21" s="71">
        <f>+C21</f>
        <v>137629.5</v>
      </c>
      <c r="H21" s="69"/>
      <c r="I21" s="9"/>
    </row>
    <row r="22" spans="1:9" s="9" customFormat="1" ht="27" customHeight="1">
      <c r="A22" s="104" t="s">
        <v>65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I22" s="11"/>
    </row>
    <row r="23" spans="1:9" ht="25.5" customHeight="1">
      <c r="A23" s="45" t="s">
        <v>66</v>
      </c>
      <c r="B23" s="68">
        <v>8558.272217779999</v>
      </c>
      <c r="C23" s="68">
        <v>41369.543659999996</v>
      </c>
      <c r="D23" s="68">
        <v>1439.28</v>
      </c>
      <c r="E23" s="68" t="s">
        <v>0</v>
      </c>
      <c r="F23" s="71">
        <f>-D23</f>
        <v>-1439.28</v>
      </c>
      <c r="G23" s="71">
        <f>+C23-B23</f>
        <v>32811.27144221999</v>
      </c>
      <c r="I23" s="11"/>
    </row>
    <row r="24" spans="1:9" ht="12.75" customHeight="1">
      <c r="A24" s="8" t="s">
        <v>67</v>
      </c>
      <c r="B24" s="31"/>
      <c r="C24" s="31"/>
      <c r="D24" s="31"/>
      <c r="E24" s="31"/>
      <c r="F24" s="71"/>
      <c r="G24" s="71"/>
      <c r="H24" s="95"/>
      <c r="I24" s="11"/>
    </row>
    <row r="25" spans="1:9" ht="26.25" customHeight="1">
      <c r="A25" s="45" t="s">
        <v>68</v>
      </c>
      <c r="B25" s="31">
        <v>4.17</v>
      </c>
      <c r="C25" s="31">
        <v>10.5</v>
      </c>
      <c r="D25" s="31">
        <v>10</v>
      </c>
      <c r="E25" s="31">
        <v>10.5</v>
      </c>
      <c r="F25" s="71">
        <f>E25-D25</f>
        <v>0.5</v>
      </c>
      <c r="G25" s="71">
        <f>+C25-B25</f>
        <v>6.33</v>
      </c>
      <c r="H25" s="95"/>
      <c r="I25" s="11"/>
    </row>
    <row r="26" spans="1:9" ht="12.75" customHeight="1">
      <c r="A26" s="45" t="s">
        <v>69</v>
      </c>
      <c r="B26" s="31" t="s">
        <v>0</v>
      </c>
      <c r="C26" s="31" t="s">
        <v>0</v>
      </c>
      <c r="D26" s="31" t="s">
        <v>0</v>
      </c>
      <c r="E26" s="31" t="s">
        <v>0</v>
      </c>
      <c r="F26" s="71" t="s">
        <v>0</v>
      </c>
      <c r="G26" s="71" t="s">
        <v>0</v>
      </c>
      <c r="H26" s="32"/>
      <c r="I26" s="11"/>
    </row>
    <row r="27" spans="1:9" ht="12.75" customHeight="1">
      <c r="A27" s="45" t="s">
        <v>70</v>
      </c>
      <c r="B27" s="31">
        <v>3.3353809926753852</v>
      </c>
      <c r="C27" s="31">
        <v>4.014916936652387</v>
      </c>
      <c r="D27" s="31" t="s">
        <v>0</v>
      </c>
      <c r="E27" s="31" t="s">
        <v>0</v>
      </c>
      <c r="F27" s="71" t="s">
        <v>0</v>
      </c>
      <c r="G27" s="71">
        <f>+C27-B27</f>
        <v>0.6795359439770019</v>
      </c>
      <c r="H27" s="32"/>
      <c r="I27" s="130"/>
    </row>
    <row r="28" spans="1:9" ht="12.75" customHeight="1">
      <c r="A28" s="45" t="s">
        <v>60</v>
      </c>
      <c r="B28" s="31" t="s">
        <v>0</v>
      </c>
      <c r="C28" s="31" t="s">
        <v>0</v>
      </c>
      <c r="D28" s="31" t="s">
        <v>0</v>
      </c>
      <c r="E28" s="31" t="s">
        <v>0</v>
      </c>
      <c r="F28" s="71" t="s">
        <v>0</v>
      </c>
      <c r="G28" s="71" t="s">
        <v>0</v>
      </c>
      <c r="H28" s="32"/>
      <c r="I28" s="130"/>
    </row>
    <row r="29" spans="1:9" ht="26.25" customHeight="1">
      <c r="A29" s="45" t="s">
        <v>71</v>
      </c>
      <c r="B29" s="31">
        <v>5.004</v>
      </c>
      <c r="C29" s="31">
        <v>11.5</v>
      </c>
      <c r="D29" s="31">
        <v>11</v>
      </c>
      <c r="E29" s="31">
        <v>11.5</v>
      </c>
      <c r="F29" s="71">
        <f>E29-D29</f>
        <v>0.5</v>
      </c>
      <c r="G29" s="71">
        <f>+C29-B29</f>
        <v>6.496</v>
      </c>
      <c r="H29" s="32"/>
      <c r="I29" s="130"/>
    </row>
    <row r="30" spans="1:9" ht="11.25">
      <c r="A30" s="45" t="s">
        <v>63</v>
      </c>
      <c r="B30" s="31">
        <v>5.706351054725512</v>
      </c>
      <c r="C30" s="31">
        <v>10.27573458502427</v>
      </c>
      <c r="D30" s="31" t="s">
        <v>0</v>
      </c>
      <c r="E30" s="31" t="s">
        <v>0</v>
      </c>
      <c r="F30" s="71" t="s">
        <v>0</v>
      </c>
      <c r="G30" s="71">
        <f>+C30-B30</f>
        <v>4.569383530298759</v>
      </c>
      <c r="H30" s="32"/>
      <c r="I30" s="9"/>
    </row>
    <row r="31" spans="1:9" ht="11.25">
      <c r="A31" s="45" t="s">
        <v>64</v>
      </c>
      <c r="B31" s="31" t="s">
        <v>0</v>
      </c>
      <c r="C31" s="31">
        <v>2.0076398266359448</v>
      </c>
      <c r="D31" s="31">
        <v>4.163065961847851</v>
      </c>
      <c r="E31" s="31">
        <v>4.5</v>
      </c>
      <c r="F31" s="71">
        <f>E31-D31</f>
        <v>0.3369340381521493</v>
      </c>
      <c r="G31" s="71">
        <f>C31</f>
        <v>2.0076398266359448</v>
      </c>
      <c r="H31" s="32"/>
      <c r="I31" s="9"/>
    </row>
    <row r="32" spans="1:9" ht="27" customHeight="1">
      <c r="A32" s="45" t="s">
        <v>65</v>
      </c>
      <c r="B32" s="31" t="s">
        <v>0</v>
      </c>
      <c r="C32" s="31" t="s">
        <v>0</v>
      </c>
      <c r="D32" s="31" t="s">
        <v>0</v>
      </c>
      <c r="E32" s="31" t="s">
        <v>0</v>
      </c>
      <c r="F32" s="71" t="s">
        <v>0</v>
      </c>
      <c r="G32" s="71" t="s">
        <v>0</v>
      </c>
      <c r="I32" s="11"/>
    </row>
    <row r="33" ht="12" customHeight="1">
      <c r="A33" s="13" t="s">
        <v>72</v>
      </c>
    </row>
    <row r="34" ht="15" customHeight="1">
      <c r="A34" s="13"/>
    </row>
    <row r="35" spans="1:2" ht="15" customHeight="1">
      <c r="A35" s="93" t="s">
        <v>73</v>
      </c>
      <c r="B35" s="1"/>
    </row>
    <row r="36" spans="1:7" s="6" customFormat="1" ht="12.75" customHeight="1">
      <c r="A36" s="141" t="s">
        <v>58</v>
      </c>
      <c r="B36" s="5"/>
      <c r="C36" s="7"/>
      <c r="D36" s="7"/>
      <c r="E36" s="7"/>
      <c r="F36" s="7"/>
      <c r="G36" s="7"/>
    </row>
    <row r="37" spans="1:7" ht="26.25" customHeight="1">
      <c r="A37" s="55"/>
      <c r="B37" s="138">
        <v>2013</v>
      </c>
      <c r="C37" s="138">
        <v>2014</v>
      </c>
      <c r="D37" s="53" t="s">
        <v>17</v>
      </c>
      <c r="E37" s="53" t="s">
        <v>18</v>
      </c>
      <c r="F37" s="56" t="s">
        <v>33</v>
      </c>
      <c r="G37" s="56" t="s">
        <v>56</v>
      </c>
    </row>
    <row r="38" spans="1:7" ht="23.25" customHeight="1">
      <c r="A38" s="133" t="s">
        <v>74</v>
      </c>
      <c r="B38" s="113">
        <v>50600</v>
      </c>
      <c r="C38" s="113">
        <f>SUM(C39:C41)</f>
        <v>137500</v>
      </c>
      <c r="D38" s="113">
        <f>SUM(D39:D41)</f>
        <v>10000</v>
      </c>
      <c r="E38" s="113">
        <f>SUM(E39:E41)</f>
        <v>15500</v>
      </c>
      <c r="F38" s="71">
        <f>E38-D38</f>
        <v>5500</v>
      </c>
      <c r="G38" s="71">
        <f>C38-B38</f>
        <v>86900</v>
      </c>
    </row>
    <row r="39" spans="1:9" ht="12.75" customHeight="1">
      <c r="A39" s="142" t="s">
        <v>75</v>
      </c>
      <c r="B39" s="110">
        <v>2800</v>
      </c>
      <c r="C39" s="110">
        <v>125200</v>
      </c>
      <c r="D39" s="110">
        <v>10000</v>
      </c>
      <c r="E39" s="110">
        <v>15500</v>
      </c>
      <c r="F39" s="71">
        <f>E39-D39</f>
        <v>5500</v>
      </c>
      <c r="G39" s="71">
        <f>C39-B39</f>
        <v>122400</v>
      </c>
      <c r="I39" s="86"/>
    </row>
    <row r="40" spans="1:9" ht="12.75" customHeight="1">
      <c r="A40" s="142" t="s">
        <v>76</v>
      </c>
      <c r="B40" s="110">
        <v>3200</v>
      </c>
      <c r="C40" s="110" t="s">
        <v>0</v>
      </c>
      <c r="D40" s="110" t="s">
        <v>0</v>
      </c>
      <c r="E40" s="110" t="s">
        <v>0</v>
      </c>
      <c r="F40" s="71" t="s">
        <v>0</v>
      </c>
      <c r="G40" s="71">
        <f>-B40</f>
        <v>-3200</v>
      </c>
      <c r="I40" s="86"/>
    </row>
    <row r="41" spans="1:9" ht="12.75" customHeight="1">
      <c r="A41" s="142" t="s">
        <v>77</v>
      </c>
      <c r="B41" s="110">
        <v>44600</v>
      </c>
      <c r="C41" s="110">
        <v>12300</v>
      </c>
      <c r="D41" s="110" t="s">
        <v>0</v>
      </c>
      <c r="E41" s="110" t="s">
        <v>0</v>
      </c>
      <c r="F41" s="71" t="s">
        <v>0</v>
      </c>
      <c r="G41" s="71">
        <f>C41-B41</f>
        <v>-32300</v>
      </c>
      <c r="I41" s="86"/>
    </row>
    <row r="42" spans="1:9" ht="12.75" customHeight="1" hidden="1">
      <c r="A42" s="142" t="s">
        <v>78</v>
      </c>
      <c r="B42" s="110"/>
      <c r="C42" s="110"/>
      <c r="D42" s="110"/>
      <c r="E42" s="110"/>
      <c r="F42" s="71">
        <f>E42-D42</f>
        <v>0</v>
      </c>
      <c r="G42" s="71">
        <f>C42-B42</f>
        <v>0</v>
      </c>
      <c r="I42" s="86"/>
    </row>
    <row r="43" spans="1:9" ht="12.75" customHeight="1" hidden="1">
      <c r="A43" s="142" t="s">
        <v>79</v>
      </c>
      <c r="B43" s="117"/>
      <c r="C43" s="117"/>
      <c r="D43" s="117"/>
      <c r="E43" s="117"/>
      <c r="F43" s="71">
        <f>E43-D43</f>
        <v>0</v>
      </c>
      <c r="G43" s="71">
        <f>C43-B43</f>
        <v>0</v>
      </c>
      <c r="I43" s="86"/>
    </row>
    <row r="44" spans="1:9" ht="12.75" customHeight="1">
      <c r="A44" s="133" t="s">
        <v>80</v>
      </c>
      <c r="B44" s="113">
        <v>53803.009999999995</v>
      </c>
      <c r="C44" s="113">
        <f>SUM(C45:C47)</f>
        <v>81773.20000000001</v>
      </c>
      <c r="D44" s="113">
        <f>SUM(D45:D47)</f>
        <v>1360.1</v>
      </c>
      <c r="E44" s="113">
        <f>SUM(E45:E47)</f>
        <v>5807.41</v>
      </c>
      <c r="F44" s="71">
        <f>E44-D44</f>
        <v>4447.3099999999995</v>
      </c>
      <c r="G44" s="71">
        <f>C44-B44</f>
        <v>27970.190000000017</v>
      </c>
      <c r="I44" s="86"/>
    </row>
    <row r="45" spans="1:9" ht="12.75" customHeight="1">
      <c r="A45" s="142" t="s">
        <v>75</v>
      </c>
      <c r="B45" s="110">
        <v>3266.8</v>
      </c>
      <c r="C45" s="110">
        <v>69340.85</v>
      </c>
      <c r="D45" s="110">
        <v>1360.1</v>
      </c>
      <c r="E45" s="110">
        <v>5807.41</v>
      </c>
      <c r="F45" s="71">
        <f>E45-D45</f>
        <v>4447.3099999999995</v>
      </c>
      <c r="G45" s="71">
        <f>C45-B45</f>
        <v>66074.05</v>
      </c>
      <c r="I45" s="86"/>
    </row>
    <row r="46" spans="1:9" ht="12.75" customHeight="1">
      <c r="A46" s="142" t="s">
        <v>76</v>
      </c>
      <c r="B46" s="110">
        <v>2524.9</v>
      </c>
      <c r="C46" s="110" t="s">
        <v>0</v>
      </c>
      <c r="D46" s="110" t="s">
        <v>0</v>
      </c>
      <c r="E46" s="110" t="s">
        <v>0</v>
      </c>
      <c r="F46" s="71" t="s">
        <v>0</v>
      </c>
      <c r="G46" s="71">
        <f>-B46</f>
        <v>-2524.9</v>
      </c>
      <c r="I46" s="86"/>
    </row>
    <row r="47" spans="1:9" ht="12.75" customHeight="1">
      <c r="A47" s="142" t="s">
        <v>77</v>
      </c>
      <c r="B47" s="110">
        <v>48011.31</v>
      </c>
      <c r="C47" s="110">
        <v>12432.35</v>
      </c>
      <c r="D47" s="110" t="s">
        <v>0</v>
      </c>
      <c r="E47" s="110" t="s">
        <v>0</v>
      </c>
      <c r="F47" s="71" t="s">
        <v>0</v>
      </c>
      <c r="G47" s="71">
        <f>C47-B47</f>
        <v>-35578.96</v>
      </c>
      <c r="I47" s="86"/>
    </row>
    <row r="48" spans="1:9" ht="12.75" customHeight="1" hidden="1">
      <c r="A48" s="142" t="s">
        <v>78</v>
      </c>
      <c r="B48" s="117"/>
      <c r="C48" s="117"/>
      <c r="D48" s="117"/>
      <c r="E48" s="117"/>
      <c r="F48" s="71">
        <f>E48-D48</f>
        <v>0</v>
      </c>
      <c r="G48" s="71">
        <f>C48-B48</f>
        <v>0</v>
      </c>
      <c r="H48" s="2">
        <v>7421</v>
      </c>
      <c r="I48" s="86"/>
    </row>
    <row r="49" spans="1:9" ht="12.75" customHeight="1" hidden="1">
      <c r="A49" s="142" t="s">
        <v>79</v>
      </c>
      <c r="B49" s="117"/>
      <c r="C49" s="117"/>
      <c r="D49" s="117"/>
      <c r="E49" s="117"/>
      <c r="F49" s="71">
        <f>E49-D49</f>
        <v>0</v>
      </c>
      <c r="G49" s="71">
        <f>C49-B49</f>
        <v>0</v>
      </c>
      <c r="I49" s="86"/>
    </row>
    <row r="50" spans="1:9" ht="12.75" customHeight="1">
      <c r="A50" s="133" t="s">
        <v>81</v>
      </c>
      <c r="B50" s="113">
        <v>44565.05</v>
      </c>
      <c r="C50" s="113">
        <f>SUM(C51:C53)</f>
        <v>78756.17</v>
      </c>
      <c r="D50" s="113">
        <f>SUM(D51:D53)</f>
        <v>1360.1</v>
      </c>
      <c r="E50" s="113">
        <f>SUM(E51:E53)</f>
        <v>5807.41</v>
      </c>
      <c r="F50" s="71">
        <f>E50-D50</f>
        <v>4447.3099999999995</v>
      </c>
      <c r="G50" s="71">
        <f>C50-B50</f>
        <v>34191.119999999995</v>
      </c>
      <c r="I50" s="86"/>
    </row>
    <row r="51" spans="1:9" ht="12.75" customHeight="1">
      <c r="A51" s="142" t="s">
        <v>75</v>
      </c>
      <c r="B51" s="110">
        <v>2280</v>
      </c>
      <c r="C51" s="110">
        <v>68172.62</v>
      </c>
      <c r="D51" s="110">
        <v>1360.1</v>
      </c>
      <c r="E51" s="110">
        <v>5807.41</v>
      </c>
      <c r="F51" s="71">
        <f>+E51-D51</f>
        <v>4447.3099999999995</v>
      </c>
      <c r="G51" s="71">
        <f>C51-B51</f>
        <v>65892.62</v>
      </c>
      <c r="I51" s="86"/>
    </row>
    <row r="52" spans="1:9" ht="12.75" customHeight="1">
      <c r="A52" s="142" t="s">
        <v>76</v>
      </c>
      <c r="B52" s="110">
        <v>1234.5</v>
      </c>
      <c r="C52" s="110" t="s">
        <v>0</v>
      </c>
      <c r="D52" s="110" t="s">
        <v>0</v>
      </c>
      <c r="E52" s="110" t="s">
        <v>0</v>
      </c>
      <c r="F52" s="71" t="s">
        <v>0</v>
      </c>
      <c r="G52" s="71">
        <f>-B52</f>
        <v>-1234.5</v>
      </c>
      <c r="I52" s="86"/>
    </row>
    <row r="53" spans="1:9" ht="12.75" customHeight="1">
      <c r="A53" s="142" t="s">
        <v>77</v>
      </c>
      <c r="B53" s="110">
        <v>41050.55</v>
      </c>
      <c r="C53" s="110">
        <v>10583.55</v>
      </c>
      <c r="D53" s="110" t="s">
        <v>0</v>
      </c>
      <c r="E53" s="110" t="s">
        <v>0</v>
      </c>
      <c r="F53" s="71" t="s">
        <v>0</v>
      </c>
      <c r="G53" s="71">
        <f>C53-B53</f>
        <v>-30467.000000000004</v>
      </c>
      <c r="I53" s="86"/>
    </row>
    <row r="54" spans="1:9" ht="12.75" customHeight="1" hidden="1">
      <c r="A54" s="142" t="s">
        <v>78</v>
      </c>
      <c r="B54" s="117"/>
      <c r="C54" s="117"/>
      <c r="D54" s="117"/>
      <c r="E54" s="117"/>
      <c r="F54" s="71">
        <f>E54-D54</f>
        <v>0</v>
      </c>
      <c r="G54" s="71">
        <f>C54-B54</f>
        <v>0</v>
      </c>
      <c r="I54" s="86"/>
    </row>
    <row r="55" spans="1:9" ht="12.75" customHeight="1" hidden="1">
      <c r="A55" s="142" t="s">
        <v>79</v>
      </c>
      <c r="B55" s="117"/>
      <c r="C55" s="117"/>
      <c r="D55" s="117"/>
      <c r="E55" s="117"/>
      <c r="F55" s="71">
        <f>E55-D55</f>
        <v>0</v>
      </c>
      <c r="G55" s="71">
        <f>C55-B55</f>
        <v>0</v>
      </c>
      <c r="I55" s="86"/>
    </row>
    <row r="56" spans="1:9" ht="23.25" customHeight="1">
      <c r="A56" s="133" t="s">
        <v>82</v>
      </c>
      <c r="B56" s="113">
        <v>3.54</v>
      </c>
      <c r="C56" s="113">
        <v>6.35</v>
      </c>
      <c r="D56" s="113">
        <v>9.04</v>
      </c>
      <c r="E56" s="113">
        <v>10</v>
      </c>
      <c r="F56" s="71">
        <f>E56-D56</f>
        <v>0.9600000000000009</v>
      </c>
      <c r="G56" s="71">
        <f>C56-B56</f>
        <v>2.8099999999999996</v>
      </c>
      <c r="H56" s="64"/>
      <c r="I56" s="86"/>
    </row>
    <row r="57" spans="1:9" ht="12" customHeight="1">
      <c r="A57" s="142" t="s">
        <v>75</v>
      </c>
      <c r="B57" s="110">
        <v>3.16</v>
      </c>
      <c r="C57" s="110">
        <v>6.11</v>
      </c>
      <c r="D57" s="110">
        <v>9.04</v>
      </c>
      <c r="E57" s="110">
        <v>10</v>
      </c>
      <c r="F57" s="71">
        <f>E57-D57</f>
        <v>0.9600000000000009</v>
      </c>
      <c r="G57" s="71">
        <f>C57-B57</f>
        <v>2.95</v>
      </c>
      <c r="H57" s="64"/>
      <c r="I57" s="86"/>
    </row>
    <row r="58" spans="1:9" ht="12" customHeight="1">
      <c r="A58" s="142" t="s">
        <v>76</v>
      </c>
      <c r="B58" s="110">
        <v>3.91</v>
      </c>
      <c r="C58" s="110" t="s">
        <v>0</v>
      </c>
      <c r="D58" s="110" t="s">
        <v>0</v>
      </c>
      <c r="E58" s="110" t="s">
        <v>0</v>
      </c>
      <c r="F58" s="71" t="s">
        <v>0</v>
      </c>
      <c r="G58" s="71">
        <f>-B58</f>
        <v>-3.91</v>
      </c>
      <c r="H58" s="64"/>
      <c r="I58" s="86"/>
    </row>
    <row r="59" spans="1:9" ht="12" customHeight="1">
      <c r="A59" s="142" t="s">
        <v>77</v>
      </c>
      <c r="B59" s="110">
        <v>3.57</v>
      </c>
      <c r="C59" s="110">
        <v>4.81</v>
      </c>
      <c r="D59" s="110" t="s">
        <v>0</v>
      </c>
      <c r="E59" s="110" t="s">
        <v>0</v>
      </c>
      <c r="F59" s="71" t="s">
        <v>0</v>
      </c>
      <c r="G59" s="71">
        <f>C59-B59</f>
        <v>1.2399999999999998</v>
      </c>
      <c r="H59" s="64"/>
      <c r="I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7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</row>
    <row r="4" spans="1:12" ht="12.75" customHeight="1">
      <c r="A4" s="62" t="s">
        <v>85</v>
      </c>
      <c r="B4" s="113">
        <f>SUM(B5:B7)</f>
        <v>5914.5</v>
      </c>
      <c r="C4" s="113">
        <f>SUM(C5:C7)</f>
        <v>5375.5</v>
      </c>
      <c r="D4" s="113">
        <f>SUM(D5:D7)</f>
        <v>436.5</v>
      </c>
      <c r="E4" s="113">
        <f>SUM(E5:E7)</f>
        <v>265</v>
      </c>
      <c r="F4" s="71">
        <f>E4-D4</f>
        <v>-171.5</v>
      </c>
      <c r="G4" s="71">
        <f>+C4-B4</f>
        <v>-539</v>
      </c>
      <c r="J4" s="87"/>
      <c r="K4" s="87"/>
      <c r="L4" s="87"/>
    </row>
    <row r="5" spans="1:12" ht="12.75" customHeight="1">
      <c r="A5" s="63" t="s">
        <v>86</v>
      </c>
      <c r="B5" s="110">
        <v>273</v>
      </c>
      <c r="C5" s="110">
        <v>233</v>
      </c>
      <c r="D5" s="110">
        <v>30</v>
      </c>
      <c r="E5" s="110">
        <v>15</v>
      </c>
      <c r="F5" s="71">
        <f>E5-D5</f>
        <v>-15</v>
      </c>
      <c r="G5" s="71">
        <f>+C5-B5</f>
        <v>-40</v>
      </c>
      <c r="J5" s="87"/>
      <c r="K5" s="87"/>
      <c r="L5" s="87"/>
    </row>
    <row r="6" spans="1:12" ht="12.75" customHeight="1">
      <c r="A6" s="63" t="s">
        <v>87</v>
      </c>
      <c r="B6" s="110">
        <v>1609.5</v>
      </c>
      <c r="C6" s="110">
        <v>1332</v>
      </c>
      <c r="D6" s="110">
        <v>101</v>
      </c>
      <c r="E6" s="110">
        <v>100</v>
      </c>
      <c r="F6" s="71">
        <f>E6-D6</f>
        <v>-1</v>
      </c>
      <c r="G6" s="71">
        <f aca="true" t="shared" si="0" ref="G6:G25">+C6-B6</f>
        <v>-277.5</v>
      </c>
      <c r="J6" s="87"/>
      <c r="K6" s="87"/>
      <c r="L6" s="87"/>
    </row>
    <row r="7" spans="1:12" ht="12.75" customHeight="1">
      <c r="A7" s="63" t="s">
        <v>88</v>
      </c>
      <c r="B7" s="110">
        <v>4032</v>
      </c>
      <c r="C7" s="110">
        <v>3810.5</v>
      </c>
      <c r="D7" s="110">
        <v>305.5</v>
      </c>
      <c r="E7" s="110">
        <v>150</v>
      </c>
      <c r="F7" s="71">
        <f>E7-D7</f>
        <v>-155.5</v>
      </c>
      <c r="G7" s="71">
        <f t="shared" si="0"/>
        <v>-221.5</v>
      </c>
      <c r="J7" s="87"/>
      <c r="K7" s="87"/>
      <c r="L7" s="87"/>
    </row>
    <row r="8" spans="1:12" ht="13.5" customHeight="1" hidden="1">
      <c r="A8" s="63" t="s">
        <v>89</v>
      </c>
      <c r="B8" s="110"/>
      <c r="C8" s="110"/>
      <c r="D8" s="110"/>
      <c r="E8" s="110"/>
      <c r="F8" s="71">
        <f>E8-D8</f>
        <v>0</v>
      </c>
      <c r="G8" s="71">
        <f t="shared" si="0"/>
        <v>0</v>
      </c>
      <c r="J8" s="87"/>
      <c r="K8" s="87"/>
      <c r="L8" s="87"/>
    </row>
    <row r="9" spans="1:12" ht="12.75" customHeight="1" hidden="1">
      <c r="A9" s="63" t="s">
        <v>90</v>
      </c>
      <c r="B9" s="110"/>
      <c r="C9" s="110"/>
      <c r="D9" s="110"/>
      <c r="E9" s="110"/>
      <c r="F9" s="71">
        <f>E9-D9</f>
        <v>0</v>
      </c>
      <c r="G9" s="71">
        <f t="shared" si="0"/>
        <v>0</v>
      </c>
      <c r="J9" s="87"/>
      <c r="K9" s="87"/>
      <c r="L9" s="87"/>
    </row>
    <row r="10" spans="1:12" ht="12.75" customHeight="1">
      <c r="A10" s="62" t="s">
        <v>91</v>
      </c>
      <c r="B10" s="113">
        <f>SUM(B11:B13)</f>
        <v>9872.65</v>
      </c>
      <c r="C10" s="113">
        <f>SUM(C11:C13)</f>
        <v>7739.4349999999995</v>
      </c>
      <c r="D10" s="113">
        <f>SUM(D11:D13)</f>
        <v>978.23</v>
      </c>
      <c r="E10" s="113">
        <f>SUM(E11:E13)</f>
        <v>529.4</v>
      </c>
      <c r="F10" s="71">
        <f>E10-D10</f>
        <v>-448.83000000000004</v>
      </c>
      <c r="G10" s="71">
        <f t="shared" si="0"/>
        <v>-2133.215</v>
      </c>
      <c r="I10" s="12"/>
      <c r="J10" s="87"/>
      <c r="K10" s="87"/>
      <c r="L10" s="87"/>
    </row>
    <row r="11" spans="1:12" ht="12.75" customHeight="1">
      <c r="A11" s="63" t="s">
        <v>92</v>
      </c>
      <c r="B11" s="110">
        <v>446.27</v>
      </c>
      <c r="C11" s="110">
        <v>56.27</v>
      </c>
      <c r="D11" s="110">
        <v>3.7</v>
      </c>
      <c r="E11" s="110" t="s">
        <v>0</v>
      </c>
      <c r="F11" s="71">
        <f>-D11</f>
        <v>-3.7</v>
      </c>
      <c r="G11" s="71">
        <f t="shared" si="0"/>
        <v>-390</v>
      </c>
      <c r="I11" s="12"/>
      <c r="J11" s="87"/>
      <c r="K11" s="87"/>
      <c r="L11" s="87"/>
    </row>
    <row r="12" spans="1:12" ht="12.75" customHeight="1">
      <c r="A12" s="63" t="s">
        <v>87</v>
      </c>
      <c r="B12" s="110">
        <v>2694.509</v>
      </c>
      <c r="C12" s="110">
        <v>1522.705</v>
      </c>
      <c r="D12" s="110">
        <v>190.03</v>
      </c>
      <c r="E12" s="110">
        <v>99.5</v>
      </c>
      <c r="F12" s="71">
        <f>E12-D12</f>
        <v>-90.53</v>
      </c>
      <c r="G12" s="71">
        <f t="shared" si="0"/>
        <v>-1171.804</v>
      </c>
      <c r="J12" s="87"/>
      <c r="K12" s="87"/>
      <c r="L12" s="87"/>
    </row>
    <row r="13" spans="1:12" ht="12.75" customHeight="1">
      <c r="A13" s="122" t="s">
        <v>88</v>
      </c>
      <c r="B13" s="110">
        <v>6731.871</v>
      </c>
      <c r="C13" s="110">
        <v>6160.46</v>
      </c>
      <c r="D13" s="110">
        <v>784.5</v>
      </c>
      <c r="E13" s="110">
        <v>429.9</v>
      </c>
      <c r="F13" s="71">
        <f>E13-D13</f>
        <v>-354.6</v>
      </c>
      <c r="G13" s="71">
        <f t="shared" si="0"/>
        <v>-571.4110000000001</v>
      </c>
      <c r="J13" s="87"/>
      <c r="K13" s="87"/>
      <c r="L13" s="87"/>
    </row>
    <row r="14" spans="1:12" ht="12.75" customHeight="1" hidden="1">
      <c r="A14" s="122" t="s">
        <v>89</v>
      </c>
      <c r="B14" s="110"/>
      <c r="C14" s="110"/>
      <c r="D14" s="110"/>
      <c r="E14" s="110"/>
      <c r="F14" s="71">
        <f aca="true" t="shared" si="1" ref="F14:F21">E14-D14</f>
        <v>0</v>
      </c>
      <c r="G14" s="71">
        <f t="shared" si="0"/>
        <v>0</v>
      </c>
      <c r="J14" s="87"/>
      <c r="K14" s="87"/>
      <c r="L14" s="87"/>
    </row>
    <row r="15" spans="1:12" ht="12.75" customHeight="1" hidden="1">
      <c r="A15" s="122" t="s">
        <v>90</v>
      </c>
      <c r="B15" s="110"/>
      <c r="C15" s="110"/>
      <c r="D15" s="110"/>
      <c r="E15" s="110"/>
      <c r="F15" s="71">
        <f t="shared" si="1"/>
        <v>0</v>
      </c>
      <c r="G15" s="71">
        <f t="shared" si="0"/>
        <v>0</v>
      </c>
      <c r="J15" s="87"/>
      <c r="K15" s="87"/>
      <c r="L15" s="87"/>
    </row>
    <row r="16" spans="1:12" ht="12.75" customHeight="1">
      <c r="A16" s="111" t="s">
        <v>93</v>
      </c>
      <c r="B16" s="113">
        <f>SUM(B17:B19)</f>
        <v>5746.32</v>
      </c>
      <c r="C16" s="113">
        <f>SUM(C17:C19)</f>
        <v>3419.86</v>
      </c>
      <c r="D16" s="113">
        <f>SUM(D17:D19)</f>
        <v>403</v>
      </c>
      <c r="E16" s="113">
        <f>SUM(E17:E19)</f>
        <v>275</v>
      </c>
      <c r="F16" s="71">
        <f>E16-D16</f>
        <v>-128</v>
      </c>
      <c r="G16" s="71">
        <f t="shared" si="0"/>
        <v>-2326.4599999999996</v>
      </c>
      <c r="J16" s="87"/>
      <c r="K16" s="87"/>
      <c r="L16" s="87"/>
    </row>
    <row r="17" spans="1:12" ht="12.75" customHeight="1">
      <c r="A17" s="63" t="s">
        <v>92</v>
      </c>
      <c r="B17" s="110">
        <v>208.5</v>
      </c>
      <c r="C17" s="110">
        <v>15</v>
      </c>
      <c r="D17" s="110" t="s">
        <v>0</v>
      </c>
      <c r="E17" s="110" t="s">
        <v>0</v>
      </c>
      <c r="F17" s="71" t="s">
        <v>0</v>
      </c>
      <c r="G17" s="71">
        <f t="shared" si="0"/>
        <v>-193.5</v>
      </c>
      <c r="J17" s="87"/>
      <c r="K17" s="87"/>
      <c r="L17" s="87"/>
    </row>
    <row r="18" spans="1:12" ht="12.75" customHeight="1">
      <c r="A18" s="63" t="s">
        <v>87</v>
      </c>
      <c r="B18" s="110">
        <v>1566.58</v>
      </c>
      <c r="C18" s="110">
        <v>615.46</v>
      </c>
      <c r="D18" s="110">
        <v>39</v>
      </c>
      <c r="E18" s="110">
        <v>25</v>
      </c>
      <c r="F18" s="71">
        <f>E18-D18</f>
        <v>-14</v>
      </c>
      <c r="G18" s="71">
        <f t="shared" si="0"/>
        <v>-951.1199999999999</v>
      </c>
      <c r="H18" s="119"/>
      <c r="J18" s="87"/>
      <c r="K18" s="87"/>
      <c r="L18" s="87"/>
    </row>
    <row r="19" spans="1:12" ht="12.75" customHeight="1">
      <c r="A19" s="122" t="s">
        <v>88</v>
      </c>
      <c r="B19" s="110">
        <v>3971.24</v>
      </c>
      <c r="C19" s="110">
        <v>2789.4</v>
      </c>
      <c r="D19" s="110">
        <v>364</v>
      </c>
      <c r="E19" s="110">
        <v>250</v>
      </c>
      <c r="F19" s="71">
        <f>E19-D19</f>
        <v>-114</v>
      </c>
      <c r="G19" s="71">
        <f t="shared" si="0"/>
        <v>-1181.8399999999997</v>
      </c>
      <c r="J19" s="87"/>
      <c r="K19" s="87"/>
      <c r="L19" s="87"/>
    </row>
    <row r="20" spans="1:12" ht="12.75" customHeight="1" hidden="1">
      <c r="A20" s="122" t="s">
        <v>89</v>
      </c>
      <c r="B20" s="110"/>
      <c r="C20" s="110"/>
      <c r="D20" s="110"/>
      <c r="E20" s="110"/>
      <c r="F20" s="71">
        <f t="shared" si="1"/>
        <v>0</v>
      </c>
      <c r="G20" s="71">
        <f t="shared" si="0"/>
        <v>0</v>
      </c>
      <c r="J20" s="87"/>
      <c r="K20" s="87"/>
      <c r="L20" s="87"/>
    </row>
    <row r="21" spans="1:12" ht="12.75" customHeight="1" hidden="1">
      <c r="A21" s="122" t="s">
        <v>90</v>
      </c>
      <c r="B21" s="110"/>
      <c r="C21" s="110"/>
      <c r="D21" s="110"/>
      <c r="E21" s="110"/>
      <c r="F21" s="71">
        <f t="shared" si="1"/>
        <v>0</v>
      </c>
      <c r="G21" s="71">
        <f t="shared" si="0"/>
        <v>0</v>
      </c>
      <c r="J21" s="87"/>
      <c r="K21" s="87"/>
      <c r="L21" s="87"/>
    </row>
    <row r="22" spans="1:12" ht="12.75" customHeight="1">
      <c r="A22" s="111" t="s">
        <v>94</v>
      </c>
      <c r="B22" s="113">
        <v>8.52</v>
      </c>
      <c r="C22" s="113">
        <v>9.46</v>
      </c>
      <c r="D22" s="113">
        <v>11.16</v>
      </c>
      <c r="E22" s="113">
        <v>11.13</v>
      </c>
      <c r="F22" s="71">
        <f>E22-D22</f>
        <v>-0.02999999999999936</v>
      </c>
      <c r="G22" s="71">
        <f t="shared" si="0"/>
        <v>0.9400000000000013</v>
      </c>
      <c r="I22" s="64"/>
      <c r="J22" s="87"/>
      <c r="K22" s="87"/>
      <c r="L22" s="87"/>
    </row>
    <row r="23" spans="1:12" ht="12.75" customHeight="1">
      <c r="A23" s="63" t="s">
        <v>92</v>
      </c>
      <c r="B23" s="110">
        <v>4.85</v>
      </c>
      <c r="C23" s="110">
        <v>5.17</v>
      </c>
      <c r="D23" s="110" t="s">
        <v>0</v>
      </c>
      <c r="E23" s="110" t="s">
        <v>0</v>
      </c>
      <c r="F23" s="71" t="s">
        <v>0</v>
      </c>
      <c r="G23" s="71">
        <f>+C23-B23</f>
        <v>0.3200000000000003</v>
      </c>
      <c r="I23" s="64"/>
      <c r="J23" s="87"/>
      <c r="K23" s="87"/>
      <c r="L23" s="87"/>
    </row>
    <row r="24" spans="1:12" ht="12.75" customHeight="1">
      <c r="A24" s="63" t="s">
        <v>87</v>
      </c>
      <c r="B24" s="110">
        <v>6.46</v>
      </c>
      <c r="C24" s="110">
        <v>8.77</v>
      </c>
      <c r="D24" s="110">
        <v>10.15</v>
      </c>
      <c r="E24" s="110">
        <v>10.59</v>
      </c>
      <c r="F24" s="71">
        <f>E24-D24</f>
        <v>0.4399999999999995</v>
      </c>
      <c r="G24" s="71">
        <f t="shared" si="0"/>
        <v>2.3099999999999996</v>
      </c>
      <c r="I24" s="64"/>
      <c r="J24" s="87"/>
      <c r="K24" s="87"/>
      <c r="L24" s="87"/>
    </row>
    <row r="25" spans="1:12" ht="12.75" customHeight="1">
      <c r="A25" s="63" t="s">
        <v>88</v>
      </c>
      <c r="B25" s="110">
        <v>9.55</v>
      </c>
      <c r="C25" s="110">
        <v>9.74</v>
      </c>
      <c r="D25" s="110">
        <v>11.26</v>
      </c>
      <c r="E25" s="110">
        <v>11.22</v>
      </c>
      <c r="F25" s="71">
        <f>E25-D25</f>
        <v>-0.03999999999999915</v>
      </c>
      <c r="G25" s="71">
        <f t="shared" si="0"/>
        <v>0.1899999999999995</v>
      </c>
      <c r="I25" s="64"/>
      <c r="J25" s="87"/>
      <c r="K25" s="87"/>
      <c r="L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95</v>
      </c>
      <c r="B29" s="1"/>
      <c r="J29"/>
    </row>
    <row r="30" spans="1:11" s="6" customFormat="1" ht="12.75" customHeight="1">
      <c r="A30" s="141" t="s">
        <v>96</v>
      </c>
      <c r="B30" s="5"/>
      <c r="C30" s="7"/>
      <c r="D30" s="7"/>
      <c r="E30" s="7"/>
      <c r="F30" s="7"/>
      <c r="G30" s="7"/>
      <c r="K30" s="128"/>
    </row>
    <row r="31" spans="1:9" ht="26.25" customHeight="1">
      <c r="A31" s="55"/>
      <c r="B31" s="138">
        <v>2013</v>
      </c>
      <c r="C31" s="138">
        <v>2014</v>
      </c>
      <c r="D31" s="53" t="s">
        <v>17</v>
      </c>
      <c r="E31" s="53" t="s">
        <v>18</v>
      </c>
      <c r="F31" s="56" t="s">
        <v>33</v>
      </c>
      <c r="G31" s="56" t="s">
        <v>56</v>
      </c>
      <c r="H31" s="17"/>
      <c r="I31" s="17"/>
    </row>
    <row r="32" spans="1:12" ht="12.75" customHeight="1">
      <c r="A32" s="111" t="s">
        <v>59</v>
      </c>
      <c r="B32" s="66">
        <v>3.798291746091619</v>
      </c>
      <c r="C32" s="66">
        <v>6.772092990287637</v>
      </c>
      <c r="D32" s="66">
        <v>8.41477888833838</v>
      </c>
      <c r="E32" s="66">
        <v>9.83383347042065</v>
      </c>
      <c r="F32" s="71">
        <f>E32-D32</f>
        <v>1.4190545820822695</v>
      </c>
      <c r="G32" s="71">
        <f>+C32-B32</f>
        <v>2.9738012441960175</v>
      </c>
      <c r="H32" s="113"/>
      <c r="I32" s="72"/>
      <c r="J32" s="31"/>
      <c r="K32" s="136"/>
      <c r="L32" s="108"/>
    </row>
    <row r="33" spans="1:11" ht="12.75" customHeight="1">
      <c r="A33" s="60" t="s">
        <v>97</v>
      </c>
      <c r="B33" s="31">
        <v>3.8086597572572884</v>
      </c>
      <c r="C33" s="31">
        <v>6.750200943585271</v>
      </c>
      <c r="D33" s="31">
        <v>8.80986952673284</v>
      </c>
      <c r="E33" s="31">
        <v>9.70165992247458</v>
      </c>
      <c r="F33" s="71">
        <f>E33-D33</f>
        <v>0.8917903957417401</v>
      </c>
      <c r="G33" s="71">
        <f>+C33-B33</f>
        <v>2.9415411863279823</v>
      </c>
      <c r="H33" s="110"/>
      <c r="I33" s="110"/>
      <c r="J33" s="31"/>
      <c r="K33" s="136"/>
    </row>
    <row r="34" spans="1:11" ht="12.75" customHeight="1">
      <c r="A34" s="60" t="s">
        <v>98</v>
      </c>
      <c r="B34" s="31">
        <v>3.704976621789075</v>
      </c>
      <c r="C34" s="31">
        <v>6.80237807562149</v>
      </c>
      <c r="D34" s="31">
        <v>8.37769077300963</v>
      </c>
      <c r="E34" s="31">
        <v>9.83134702878934</v>
      </c>
      <c r="F34" s="71">
        <f>E34-D34</f>
        <v>1.453656255779709</v>
      </c>
      <c r="G34" s="71">
        <f>+C34-B34</f>
        <v>3.0974014538324153</v>
      </c>
      <c r="H34" s="110"/>
      <c r="I34" s="110"/>
      <c r="J34" s="106"/>
      <c r="K34" s="136"/>
    </row>
    <row r="35" spans="1:11" ht="12.75" customHeight="1">
      <c r="A35" s="60" t="s">
        <v>99</v>
      </c>
      <c r="B35" s="31">
        <v>4.333333333333333</v>
      </c>
      <c r="C35" s="31">
        <v>7.665585444741197</v>
      </c>
      <c r="D35" s="31">
        <v>8</v>
      </c>
      <c r="E35" s="31">
        <v>10.3817286476961</v>
      </c>
      <c r="F35" s="71">
        <f>E35-D35</f>
        <v>2.3817286476961</v>
      </c>
      <c r="G35" s="71">
        <f>+C35-B35</f>
        <v>3.332252111407864</v>
      </c>
      <c r="H35" s="110"/>
      <c r="I35" s="110"/>
      <c r="J35" s="106"/>
      <c r="K35" s="136"/>
    </row>
    <row r="36" spans="1:11" ht="12.75" customHeight="1">
      <c r="A36" s="60" t="s">
        <v>100</v>
      </c>
      <c r="B36" s="107" t="s">
        <v>0</v>
      </c>
      <c r="C36" s="106">
        <v>9.474465523938452</v>
      </c>
      <c r="D36" s="118" t="s">
        <v>0</v>
      </c>
      <c r="E36" s="118">
        <v>10.948931047876902</v>
      </c>
      <c r="F36" s="71">
        <f>E36</f>
        <v>10.948931047876902</v>
      </c>
      <c r="G36" s="71">
        <f>C36</f>
        <v>9.474465523938452</v>
      </c>
      <c r="H36" s="110"/>
      <c r="I36" s="72"/>
      <c r="J36" s="136"/>
      <c r="K36" s="136"/>
    </row>
    <row r="37" spans="1:11" ht="12.75" customHeight="1">
      <c r="A37" s="60" t="s">
        <v>101</v>
      </c>
      <c r="B37" s="107">
        <v>7.5</v>
      </c>
      <c r="C37" s="107" t="s">
        <v>0</v>
      </c>
      <c r="D37" s="107" t="s">
        <v>0</v>
      </c>
      <c r="E37" s="107" t="s">
        <v>0</v>
      </c>
      <c r="F37" s="71" t="s">
        <v>0</v>
      </c>
      <c r="G37" s="71">
        <f>-B37</f>
        <v>-7.5</v>
      </c>
      <c r="H37" s="72"/>
      <c r="I37" s="72"/>
      <c r="J37" s="136"/>
      <c r="K37" s="136"/>
    </row>
    <row r="38" spans="1:11" ht="12.75" customHeight="1">
      <c r="A38" s="60" t="s">
        <v>102</v>
      </c>
      <c r="B38" s="107" t="s">
        <v>0</v>
      </c>
      <c r="C38" s="107" t="s">
        <v>0</v>
      </c>
      <c r="D38" s="107" t="s">
        <v>0</v>
      </c>
      <c r="E38" s="107" t="s">
        <v>0</v>
      </c>
      <c r="F38" s="71" t="s">
        <v>0</v>
      </c>
      <c r="G38" s="71" t="s">
        <v>0</v>
      </c>
      <c r="H38" s="72"/>
      <c r="I38" s="72"/>
      <c r="J38" s="136"/>
      <c r="K38" s="136"/>
    </row>
    <row r="39" spans="1:11" ht="12.75" customHeight="1">
      <c r="A39" s="60" t="s">
        <v>103</v>
      </c>
      <c r="B39" s="107" t="s">
        <v>0</v>
      </c>
      <c r="C39" s="107" t="s">
        <v>0</v>
      </c>
      <c r="D39" s="107" t="s">
        <v>0</v>
      </c>
      <c r="E39" s="107" t="s">
        <v>0</v>
      </c>
      <c r="F39" s="71" t="s">
        <v>0</v>
      </c>
      <c r="G39" s="71" t="s">
        <v>0</v>
      </c>
      <c r="H39" s="72"/>
      <c r="I39" s="72"/>
      <c r="J39" s="136"/>
      <c r="K39" s="136"/>
    </row>
    <row r="40" spans="1:11" ht="12.75" customHeight="1">
      <c r="A40" s="60" t="s">
        <v>104</v>
      </c>
      <c r="B40" s="107" t="s">
        <v>0</v>
      </c>
      <c r="C40" s="107" t="s">
        <v>0</v>
      </c>
      <c r="D40" s="107" t="s">
        <v>0</v>
      </c>
      <c r="E40" s="107" t="s">
        <v>0</v>
      </c>
      <c r="F40" s="71" t="s">
        <v>0</v>
      </c>
      <c r="G40" s="71" t="s">
        <v>0</v>
      </c>
      <c r="H40" s="72"/>
      <c r="I40" s="72"/>
      <c r="J40" s="136"/>
      <c r="K40" s="136"/>
    </row>
    <row r="41" spans="1:11" ht="12.75" customHeight="1">
      <c r="A41" s="60" t="s">
        <v>105</v>
      </c>
      <c r="B41" s="107" t="s">
        <v>0</v>
      </c>
      <c r="C41" s="107" t="s">
        <v>0</v>
      </c>
      <c r="D41" s="107" t="s">
        <v>0</v>
      </c>
      <c r="E41" s="107" t="s">
        <v>0</v>
      </c>
      <c r="F41" s="71" t="s">
        <v>0</v>
      </c>
      <c r="G41" s="71" t="s">
        <v>0</v>
      </c>
      <c r="H41" s="72"/>
      <c r="I41" s="116"/>
      <c r="J41" s="136"/>
      <c r="K41" s="136"/>
    </row>
    <row r="42" spans="1:11" ht="12.75" customHeight="1">
      <c r="A42" s="111" t="s">
        <v>106</v>
      </c>
      <c r="B42" s="91">
        <v>7.248849863135487</v>
      </c>
      <c r="C42" s="91">
        <v>10.548093168631008</v>
      </c>
      <c r="D42" s="91" t="s">
        <v>0</v>
      </c>
      <c r="E42" s="91">
        <v>18.5</v>
      </c>
      <c r="F42" s="71">
        <f>E42</f>
        <v>18.5</v>
      </c>
      <c r="G42" s="71">
        <f>+C42-B42</f>
        <v>3.29924330549552</v>
      </c>
      <c r="H42" s="116"/>
      <c r="I42" s="110"/>
      <c r="J42" s="136"/>
      <c r="K42" s="136"/>
    </row>
    <row r="43" spans="1:11" ht="12.75" customHeight="1">
      <c r="A43" s="60" t="s">
        <v>97</v>
      </c>
      <c r="B43" s="31" t="s">
        <v>0</v>
      </c>
      <c r="C43" s="112" t="s">
        <v>0</v>
      </c>
      <c r="D43" s="112" t="s">
        <v>0</v>
      </c>
      <c r="E43" s="112" t="s">
        <v>0</v>
      </c>
      <c r="F43" s="71" t="s">
        <v>0</v>
      </c>
      <c r="G43" s="71" t="s">
        <v>0</v>
      </c>
      <c r="H43" s="110"/>
      <c r="I43" s="110"/>
      <c r="J43" s="136"/>
      <c r="K43" s="136"/>
    </row>
    <row r="44" spans="1:11" ht="12.75" customHeight="1">
      <c r="A44" s="60" t="s">
        <v>98</v>
      </c>
      <c r="B44" s="31">
        <v>3.875</v>
      </c>
      <c r="C44" s="112">
        <v>7</v>
      </c>
      <c r="D44" s="112" t="s">
        <v>0</v>
      </c>
      <c r="E44" s="112" t="s">
        <v>0</v>
      </c>
      <c r="F44" s="71" t="s">
        <v>0</v>
      </c>
      <c r="G44" s="71">
        <f>C44-B44</f>
        <v>3.125</v>
      </c>
      <c r="H44" s="110"/>
      <c r="I44" s="110"/>
      <c r="J44" s="136"/>
      <c r="K44" s="136"/>
    </row>
    <row r="45" spans="1:11" ht="12.75" customHeight="1">
      <c r="A45" s="60" t="s">
        <v>99</v>
      </c>
      <c r="B45" s="31">
        <v>3</v>
      </c>
      <c r="C45" s="112">
        <v>11.75</v>
      </c>
      <c r="D45" s="112" t="s">
        <v>0</v>
      </c>
      <c r="E45" s="112">
        <v>18.5</v>
      </c>
      <c r="F45" s="71">
        <f>E45</f>
        <v>18.5</v>
      </c>
      <c r="G45" s="71">
        <f>C45-B45</f>
        <v>8.75</v>
      </c>
      <c r="H45" s="110"/>
      <c r="I45" s="110"/>
      <c r="J45" s="136"/>
      <c r="K45" s="136"/>
    </row>
    <row r="46" spans="1:11" ht="12.75" customHeight="1">
      <c r="A46" s="60" t="s">
        <v>100</v>
      </c>
      <c r="B46" s="106">
        <v>6.5</v>
      </c>
      <c r="C46" s="112" t="s">
        <v>0</v>
      </c>
      <c r="D46" s="112" t="s">
        <v>0</v>
      </c>
      <c r="E46" s="112" t="s">
        <v>0</v>
      </c>
      <c r="F46" s="71" t="s">
        <v>0</v>
      </c>
      <c r="G46" s="71">
        <f>-B46</f>
        <v>-6.5</v>
      </c>
      <c r="H46" s="110"/>
      <c r="I46" s="110"/>
      <c r="J46" s="136"/>
      <c r="K46" s="136"/>
    </row>
    <row r="47" spans="1:11" ht="12.75" customHeight="1">
      <c r="A47" s="60" t="s">
        <v>101</v>
      </c>
      <c r="B47" s="106" t="s">
        <v>0</v>
      </c>
      <c r="C47" s="106" t="s">
        <v>0</v>
      </c>
      <c r="D47" s="106" t="s">
        <v>0</v>
      </c>
      <c r="E47" s="106" t="s">
        <v>0</v>
      </c>
      <c r="F47" s="71" t="s">
        <v>0</v>
      </c>
      <c r="G47" s="71" t="s">
        <v>0</v>
      </c>
      <c r="H47" s="110"/>
      <c r="I47" s="110"/>
      <c r="J47" s="136"/>
      <c r="K47" s="136"/>
    </row>
    <row r="48" spans="1:11" ht="12.75" customHeight="1">
      <c r="A48" s="60" t="s">
        <v>102</v>
      </c>
      <c r="B48" s="106" t="s">
        <v>0</v>
      </c>
      <c r="C48" s="107" t="s">
        <v>0</v>
      </c>
      <c r="D48" s="107" t="s">
        <v>0</v>
      </c>
      <c r="E48" s="107" t="s">
        <v>0</v>
      </c>
      <c r="F48" s="71" t="s">
        <v>0</v>
      </c>
      <c r="G48" s="71" t="s">
        <v>0</v>
      </c>
      <c r="H48" s="110"/>
      <c r="I48" s="110"/>
      <c r="J48" s="136"/>
      <c r="K48" s="136"/>
    </row>
    <row r="49" spans="1:11" ht="12.75" customHeight="1">
      <c r="A49" s="60" t="s">
        <v>103</v>
      </c>
      <c r="B49" s="106">
        <v>7.360961620266202</v>
      </c>
      <c r="C49" s="106">
        <v>7.50369781915604</v>
      </c>
      <c r="D49" s="106" t="s">
        <v>0</v>
      </c>
      <c r="E49" s="106" t="s">
        <v>0</v>
      </c>
      <c r="F49" s="71" t="s">
        <v>0</v>
      </c>
      <c r="G49" s="71">
        <f>+C49-B49</f>
        <v>0.14273619888983813</v>
      </c>
      <c r="H49" s="110"/>
      <c r="I49" s="110"/>
      <c r="J49" s="136"/>
      <c r="K49" s="136"/>
    </row>
    <row r="50" spans="1:11" ht="12.75" customHeight="1">
      <c r="A50" s="60" t="s">
        <v>104</v>
      </c>
      <c r="B50" s="106">
        <v>7.683388157894736</v>
      </c>
      <c r="C50" s="106">
        <v>9.75</v>
      </c>
      <c r="D50" s="106" t="s">
        <v>0</v>
      </c>
      <c r="E50" s="106" t="s">
        <v>0</v>
      </c>
      <c r="F50" s="71" t="s">
        <v>0</v>
      </c>
      <c r="G50" s="71">
        <f>+C50-B50</f>
        <v>2.0666118421052637</v>
      </c>
      <c r="H50" s="110"/>
      <c r="I50" s="110"/>
      <c r="J50" s="136"/>
      <c r="K50" s="136"/>
    </row>
    <row r="51" spans="1:11" ht="12.75" customHeight="1">
      <c r="A51" s="60" t="s">
        <v>105</v>
      </c>
      <c r="B51" s="106">
        <v>9.833333333333334</v>
      </c>
      <c r="C51" s="106" t="s">
        <v>0</v>
      </c>
      <c r="D51" s="107" t="s">
        <v>0</v>
      </c>
      <c r="E51" s="107" t="s">
        <v>0</v>
      </c>
      <c r="F51" s="71" t="s">
        <v>0</v>
      </c>
      <c r="G51" s="71">
        <f>-B51</f>
        <v>-9.833333333333334</v>
      </c>
      <c r="H51" s="110"/>
      <c r="I51" s="116"/>
      <c r="J51" s="136"/>
      <c r="K51" s="136"/>
    </row>
    <row r="52" spans="1:8" ht="12.75" customHeight="1">
      <c r="A52" s="111" t="s">
        <v>107</v>
      </c>
      <c r="B52" s="91" t="s">
        <v>0</v>
      </c>
      <c r="C52" s="91">
        <v>0.5</v>
      </c>
      <c r="D52" s="91" t="s">
        <v>0</v>
      </c>
      <c r="E52" s="91">
        <v>0.5</v>
      </c>
      <c r="F52" s="71">
        <f>E52</f>
        <v>0.5</v>
      </c>
      <c r="G52" s="71">
        <f>C52</f>
        <v>0.5</v>
      </c>
      <c r="H52" s="116"/>
    </row>
    <row r="53" spans="1:11" ht="12.75" customHeight="1">
      <c r="A53" s="60" t="s">
        <v>97</v>
      </c>
      <c r="B53" s="112" t="s">
        <v>0</v>
      </c>
      <c r="C53" s="112" t="s">
        <v>0</v>
      </c>
      <c r="D53" s="112" t="s">
        <v>0</v>
      </c>
      <c r="E53" s="112" t="s">
        <v>0</v>
      </c>
      <c r="F53" s="71" t="s">
        <v>0</v>
      </c>
      <c r="G53" s="71" t="s">
        <v>0</v>
      </c>
      <c r="H53" s="110"/>
      <c r="I53" s="110"/>
      <c r="J53" s="108"/>
      <c r="K53" s="108"/>
    </row>
    <row r="54" spans="1:11" ht="12.75" customHeight="1">
      <c r="A54" s="60" t="s">
        <v>98</v>
      </c>
      <c r="B54" s="112" t="s">
        <v>0</v>
      </c>
      <c r="C54" s="112">
        <v>0.5</v>
      </c>
      <c r="D54" s="112" t="s">
        <v>0</v>
      </c>
      <c r="E54" s="112">
        <v>0.5</v>
      </c>
      <c r="F54" s="71">
        <f>E54</f>
        <v>0.5</v>
      </c>
      <c r="G54" s="71">
        <f>C54</f>
        <v>0.5</v>
      </c>
      <c r="H54" s="110"/>
      <c r="I54" s="110"/>
      <c r="J54" s="108"/>
      <c r="K54" s="108"/>
    </row>
    <row r="55" spans="1:11" ht="12.75" customHeight="1">
      <c r="A55" s="60" t="s">
        <v>99</v>
      </c>
      <c r="B55" s="112" t="s">
        <v>0</v>
      </c>
      <c r="C55" s="112" t="s">
        <v>0</v>
      </c>
      <c r="D55" s="112" t="s">
        <v>0</v>
      </c>
      <c r="E55" s="112" t="s">
        <v>0</v>
      </c>
      <c r="F55" s="71" t="s">
        <v>0</v>
      </c>
      <c r="G55" s="71" t="s">
        <v>0</v>
      </c>
      <c r="H55" s="110"/>
      <c r="I55" s="110"/>
      <c r="J55" s="108"/>
      <c r="K55" s="108"/>
    </row>
    <row r="56" spans="1:11" ht="12.75" customHeight="1">
      <c r="A56" s="60" t="s">
        <v>100</v>
      </c>
      <c r="B56" s="112" t="s">
        <v>0</v>
      </c>
      <c r="C56" s="112" t="s">
        <v>0</v>
      </c>
      <c r="D56" s="112" t="s">
        <v>0</v>
      </c>
      <c r="E56" s="112" t="s">
        <v>0</v>
      </c>
      <c r="F56" s="71" t="s">
        <v>0</v>
      </c>
      <c r="G56" s="71" t="s">
        <v>0</v>
      </c>
      <c r="H56" s="110"/>
      <c r="I56" s="110"/>
      <c r="J56" s="108"/>
      <c r="K56" s="108"/>
    </row>
    <row r="57" spans="1:11" ht="12.75" customHeight="1">
      <c r="A57" s="60" t="s">
        <v>101</v>
      </c>
      <c r="B57" s="106" t="s">
        <v>0</v>
      </c>
      <c r="C57" s="106" t="s">
        <v>0</v>
      </c>
      <c r="D57" s="106" t="s">
        <v>0</v>
      </c>
      <c r="E57" s="106" t="s">
        <v>0</v>
      </c>
      <c r="F57" s="71" t="s">
        <v>0</v>
      </c>
      <c r="G57" s="71" t="s">
        <v>0</v>
      </c>
      <c r="H57" s="110"/>
      <c r="I57" s="110"/>
      <c r="J57" s="108"/>
      <c r="K57" s="108"/>
    </row>
    <row r="58" spans="1:11" ht="12.75" customHeight="1">
      <c r="A58" s="60" t="s">
        <v>102</v>
      </c>
      <c r="B58" s="107" t="s">
        <v>0</v>
      </c>
      <c r="C58" s="107" t="s">
        <v>0</v>
      </c>
      <c r="D58" s="107" t="s">
        <v>0</v>
      </c>
      <c r="E58" s="107" t="s">
        <v>0</v>
      </c>
      <c r="F58" s="71" t="s">
        <v>0</v>
      </c>
      <c r="G58" s="71" t="s">
        <v>0</v>
      </c>
      <c r="H58" s="110"/>
      <c r="I58" s="110"/>
      <c r="J58" s="108"/>
      <c r="K58" s="108"/>
    </row>
    <row r="59" spans="1:11" ht="12.75" customHeight="1">
      <c r="A59" s="60" t="s">
        <v>103</v>
      </c>
      <c r="B59" s="106" t="s">
        <v>0</v>
      </c>
      <c r="C59" s="106" t="s">
        <v>0</v>
      </c>
      <c r="D59" s="106" t="s">
        <v>0</v>
      </c>
      <c r="E59" s="106" t="s">
        <v>0</v>
      </c>
      <c r="F59" s="71" t="s">
        <v>0</v>
      </c>
      <c r="G59" s="71" t="s">
        <v>0</v>
      </c>
      <c r="H59" s="110"/>
      <c r="I59" s="110"/>
      <c r="J59" s="108"/>
      <c r="K59" s="108"/>
    </row>
    <row r="60" spans="1:11" ht="12.75" customHeight="1">
      <c r="A60" s="60" t="s">
        <v>104</v>
      </c>
      <c r="B60" s="107" t="s">
        <v>0</v>
      </c>
      <c r="C60" s="107" t="s">
        <v>0</v>
      </c>
      <c r="D60" s="107" t="s">
        <v>0</v>
      </c>
      <c r="E60" s="107" t="s">
        <v>0</v>
      </c>
      <c r="F60" s="71" t="s">
        <v>0</v>
      </c>
      <c r="G60" s="71" t="s">
        <v>0</v>
      </c>
      <c r="H60" s="110"/>
      <c r="I60" s="110"/>
      <c r="J60" s="108"/>
      <c r="K60" s="108"/>
    </row>
    <row r="61" spans="1:11" ht="12.75" customHeight="1">
      <c r="A61" s="60" t="s">
        <v>105</v>
      </c>
      <c r="B61" s="107" t="s">
        <v>0</v>
      </c>
      <c r="C61" s="107" t="s">
        <v>0</v>
      </c>
      <c r="D61" s="107" t="s">
        <v>0</v>
      </c>
      <c r="E61" s="107" t="s">
        <v>0</v>
      </c>
      <c r="F61" s="71" t="s">
        <v>0</v>
      </c>
      <c r="G61" s="71" t="s">
        <v>0</v>
      </c>
      <c r="H61" s="110"/>
      <c r="I61" s="110"/>
      <c r="J61" s="108"/>
      <c r="K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60" sqref="K6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8.87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108</v>
      </c>
      <c r="B1" s="1"/>
    </row>
    <row r="2" spans="1:6" s="6" customFormat="1" ht="12.75" customHeight="1">
      <c r="A2" s="141" t="s">
        <v>27</v>
      </c>
      <c r="B2" s="5"/>
      <c r="C2" s="7"/>
      <c r="D2" s="7"/>
      <c r="E2" s="7"/>
      <c r="F2" s="7"/>
    </row>
    <row r="3" spans="1:9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  <c r="I3" s="2"/>
    </row>
    <row r="4" spans="1:9" ht="12.75" customHeight="1">
      <c r="A4" s="111" t="s">
        <v>109</v>
      </c>
      <c r="B4" s="17">
        <v>10523.8663</v>
      </c>
      <c r="C4" s="17">
        <f>C5+C15+C25</f>
        <v>50138.2695</v>
      </c>
      <c r="D4" s="17">
        <v>3552.0899</v>
      </c>
      <c r="E4" s="17">
        <v>2994.8767000000003</v>
      </c>
      <c r="F4" s="71">
        <f>E4-D4</f>
        <v>-557.2131999999997</v>
      </c>
      <c r="G4" s="71">
        <f>+C4-B4</f>
        <v>39614.4032</v>
      </c>
      <c r="H4" s="12"/>
      <c r="I4" s="2"/>
    </row>
    <row r="5" spans="1:9" ht="12.75" customHeight="1">
      <c r="A5" s="143" t="s">
        <v>59</v>
      </c>
      <c r="B5" s="113">
        <v>8680.5906</v>
      </c>
      <c r="C5" s="113">
        <v>49459.660200000006</v>
      </c>
      <c r="D5" s="113">
        <v>3552.0899</v>
      </c>
      <c r="E5" s="113">
        <v>2759.6767</v>
      </c>
      <c r="F5" s="71">
        <f>E5-D5</f>
        <v>-792.4132</v>
      </c>
      <c r="G5" s="71">
        <f>+C5-B5</f>
        <v>40779.0696</v>
      </c>
      <c r="H5" s="12"/>
      <c r="I5" s="114"/>
    </row>
    <row r="6" spans="1:9" ht="12.75" customHeight="1">
      <c r="A6" s="60" t="s">
        <v>97</v>
      </c>
      <c r="B6" s="72">
        <v>2601.1655</v>
      </c>
      <c r="C6" s="72">
        <v>16820.9875</v>
      </c>
      <c r="D6" s="72">
        <v>368.0754</v>
      </c>
      <c r="E6" s="72">
        <v>948.0503</v>
      </c>
      <c r="F6" s="71">
        <f>E6-D6</f>
        <v>579.9748999999999</v>
      </c>
      <c r="G6" s="71">
        <f>+C6-B6</f>
        <v>14219.822</v>
      </c>
      <c r="H6" s="12"/>
      <c r="I6" s="114"/>
    </row>
    <row r="7" spans="1:9" ht="12.75" customHeight="1">
      <c r="A7" s="60" t="s">
        <v>98</v>
      </c>
      <c r="B7" s="110">
        <v>5682.1257</v>
      </c>
      <c r="C7" s="110">
        <v>31286.0543</v>
      </c>
      <c r="D7" s="110">
        <v>3111.643</v>
      </c>
      <c r="E7" s="110">
        <v>1602.5656000000001</v>
      </c>
      <c r="F7" s="71">
        <f>E7-D7</f>
        <v>-1509.0774</v>
      </c>
      <c r="G7" s="71">
        <f>+C7-B7</f>
        <v>25603.9286</v>
      </c>
      <c r="H7" s="12"/>
      <c r="I7" s="114"/>
    </row>
    <row r="8" spans="1:9" ht="12.75" customHeight="1">
      <c r="A8" s="60" t="s">
        <v>99</v>
      </c>
      <c r="B8" s="110">
        <v>296.5234</v>
      </c>
      <c r="C8" s="110">
        <v>1277.4213</v>
      </c>
      <c r="D8" s="110">
        <v>72.3715</v>
      </c>
      <c r="E8" s="110">
        <v>183.05870000000002</v>
      </c>
      <c r="F8" s="71">
        <f>E8-D8</f>
        <v>110.68720000000002</v>
      </c>
      <c r="G8" s="71">
        <f>+C8-B8</f>
        <v>980.8978999999999</v>
      </c>
      <c r="H8" s="12"/>
      <c r="I8" s="114"/>
    </row>
    <row r="9" spans="1:9" ht="12.75" customHeight="1">
      <c r="A9" s="60" t="s">
        <v>100</v>
      </c>
      <c r="B9" s="110" t="s">
        <v>0</v>
      </c>
      <c r="C9" s="110">
        <v>75.1971</v>
      </c>
      <c r="D9" s="110" t="s">
        <v>0</v>
      </c>
      <c r="E9" s="110">
        <v>26.002100000000002</v>
      </c>
      <c r="F9" s="71">
        <f>E9</f>
        <v>26.002100000000002</v>
      </c>
      <c r="G9" s="71">
        <f>C9</f>
        <v>75.1971</v>
      </c>
      <c r="H9" s="12"/>
      <c r="I9" s="114"/>
    </row>
    <row r="10" spans="1:9" ht="12.75" customHeight="1">
      <c r="A10" s="60" t="s">
        <v>101</v>
      </c>
      <c r="B10" s="72">
        <v>100.776</v>
      </c>
      <c r="C10" s="72" t="s">
        <v>0</v>
      </c>
      <c r="D10" s="72" t="s">
        <v>0</v>
      </c>
      <c r="E10" s="72" t="s">
        <v>0</v>
      </c>
      <c r="F10" s="71" t="s">
        <v>0</v>
      </c>
      <c r="G10" s="71">
        <f>-B10</f>
        <v>-100.776</v>
      </c>
      <c r="H10"/>
      <c r="I10" s="114"/>
    </row>
    <row r="11" spans="1:9" ht="12.75" customHeight="1">
      <c r="A11" s="60" t="s">
        <v>102</v>
      </c>
      <c r="B11" s="72" t="s">
        <v>0</v>
      </c>
      <c r="C11" s="72" t="s">
        <v>0</v>
      </c>
      <c r="D11" s="72" t="s">
        <v>0</v>
      </c>
      <c r="E11" s="72" t="s">
        <v>0</v>
      </c>
      <c r="F11" s="71" t="s">
        <v>0</v>
      </c>
      <c r="G11" s="71" t="s">
        <v>0</v>
      </c>
      <c r="H11"/>
      <c r="I11" s="114"/>
    </row>
    <row r="12" spans="1:9" ht="12.75" customHeight="1">
      <c r="A12" s="60" t="s">
        <v>103</v>
      </c>
      <c r="B12" s="72" t="s">
        <v>0</v>
      </c>
      <c r="C12" s="72" t="s">
        <v>0</v>
      </c>
      <c r="D12" s="72" t="s">
        <v>0</v>
      </c>
      <c r="E12" s="72" t="s">
        <v>0</v>
      </c>
      <c r="F12" s="71" t="s">
        <v>0</v>
      </c>
      <c r="G12" s="71" t="s">
        <v>0</v>
      </c>
      <c r="H12"/>
      <c r="I12" s="114"/>
    </row>
    <row r="13" spans="1:9" ht="12.75" customHeight="1">
      <c r="A13" s="60" t="s">
        <v>104</v>
      </c>
      <c r="B13" s="72" t="s">
        <v>0</v>
      </c>
      <c r="C13" s="72" t="s">
        <v>0</v>
      </c>
      <c r="D13" s="72" t="s">
        <v>0</v>
      </c>
      <c r="E13" s="72" t="s">
        <v>0</v>
      </c>
      <c r="F13" s="71" t="s">
        <v>0</v>
      </c>
      <c r="G13" s="71" t="s">
        <v>0</v>
      </c>
      <c r="H13"/>
      <c r="I13" s="114"/>
    </row>
    <row r="14" spans="1:9" ht="12.75" customHeight="1">
      <c r="A14" s="60" t="s">
        <v>105</v>
      </c>
      <c r="B14" s="72" t="s">
        <v>0</v>
      </c>
      <c r="C14" s="72" t="s">
        <v>0</v>
      </c>
      <c r="D14" s="72" t="s">
        <v>0</v>
      </c>
      <c r="E14" s="72" t="s">
        <v>0</v>
      </c>
      <c r="F14" s="71" t="s">
        <v>0</v>
      </c>
      <c r="G14" s="71" t="s">
        <v>0</v>
      </c>
      <c r="H14"/>
      <c r="I14" s="114"/>
    </row>
    <row r="15" spans="1:9" ht="12.75" customHeight="1">
      <c r="A15" s="143" t="s">
        <v>106</v>
      </c>
      <c r="B15" s="116">
        <v>1843.2757</v>
      </c>
      <c r="C15" s="116">
        <v>563.4093</v>
      </c>
      <c r="D15" s="116" t="s">
        <v>0</v>
      </c>
      <c r="E15" s="116">
        <v>120</v>
      </c>
      <c r="F15" s="71">
        <f>E15</f>
        <v>120</v>
      </c>
      <c r="G15" s="71">
        <f>+C15-B15</f>
        <v>-1279.8663999999999</v>
      </c>
      <c r="H15" s="12"/>
      <c r="I15" s="114"/>
    </row>
    <row r="16" spans="1:9" ht="12.75" customHeight="1">
      <c r="A16" s="60" t="s">
        <v>97</v>
      </c>
      <c r="B16" s="110" t="s">
        <v>0</v>
      </c>
      <c r="C16" s="110" t="s">
        <v>0</v>
      </c>
      <c r="D16" s="110" t="s">
        <v>0</v>
      </c>
      <c r="E16" s="110" t="s">
        <v>0</v>
      </c>
      <c r="F16" s="71" t="s">
        <v>0</v>
      </c>
      <c r="G16" s="71" t="s">
        <v>0</v>
      </c>
      <c r="H16" s="12"/>
      <c r="I16" s="114"/>
    </row>
    <row r="17" spans="1:9" ht="12.75" customHeight="1">
      <c r="A17" s="60" t="s">
        <v>98</v>
      </c>
      <c r="B17" s="110">
        <v>130.62</v>
      </c>
      <c r="C17" s="110">
        <v>104</v>
      </c>
      <c r="D17" s="110" t="s">
        <v>0</v>
      </c>
      <c r="E17" s="110" t="s">
        <v>0</v>
      </c>
      <c r="F17" s="71" t="s">
        <v>0</v>
      </c>
      <c r="G17" s="71">
        <f>C17-B17</f>
        <v>-26.620000000000005</v>
      </c>
      <c r="H17" s="12"/>
      <c r="I17" s="114"/>
    </row>
    <row r="18" spans="1:9" ht="12.75" customHeight="1">
      <c r="A18" s="60" t="s">
        <v>99</v>
      </c>
      <c r="B18" s="110">
        <v>40</v>
      </c>
      <c r="C18" s="110">
        <v>224.8404</v>
      </c>
      <c r="D18" s="110" t="s">
        <v>0</v>
      </c>
      <c r="E18" s="110">
        <v>120</v>
      </c>
      <c r="F18" s="71">
        <f>E18</f>
        <v>120</v>
      </c>
      <c r="G18" s="71">
        <f>C18-B18</f>
        <v>184.8404</v>
      </c>
      <c r="H18" s="12"/>
      <c r="I18" s="114"/>
    </row>
    <row r="19" spans="1:9" ht="12.75" customHeight="1">
      <c r="A19" s="60" t="s">
        <v>100</v>
      </c>
      <c r="B19" s="110">
        <v>200</v>
      </c>
      <c r="C19" s="110" t="s">
        <v>0</v>
      </c>
      <c r="D19" s="110" t="s">
        <v>0</v>
      </c>
      <c r="E19" s="110" t="s">
        <v>0</v>
      </c>
      <c r="F19" s="71" t="s">
        <v>0</v>
      </c>
      <c r="G19" s="71">
        <f>-B19</f>
        <v>-200</v>
      </c>
      <c r="H19" s="12"/>
      <c r="I19" s="114"/>
    </row>
    <row r="20" spans="1:9" ht="12.75" customHeight="1">
      <c r="A20" s="60" t="s">
        <v>101</v>
      </c>
      <c r="B20" s="110" t="s">
        <v>0</v>
      </c>
      <c r="C20" s="110" t="s">
        <v>0</v>
      </c>
      <c r="D20" s="110" t="s">
        <v>0</v>
      </c>
      <c r="E20" s="110" t="s">
        <v>0</v>
      </c>
      <c r="F20" s="71" t="s">
        <v>0</v>
      </c>
      <c r="G20" s="71" t="s">
        <v>0</v>
      </c>
      <c r="H20" s="12"/>
      <c r="I20" s="114"/>
    </row>
    <row r="21" spans="1:9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71" t="s">
        <v>0</v>
      </c>
      <c r="G21" s="71" t="s">
        <v>0</v>
      </c>
      <c r="H21" s="12"/>
      <c r="I21" s="114"/>
    </row>
    <row r="22" spans="1:9" ht="12.75" customHeight="1">
      <c r="A22" s="60" t="s">
        <v>103</v>
      </c>
      <c r="B22" s="110">
        <v>334.9265</v>
      </c>
      <c r="C22" s="110">
        <v>104.10190000000001</v>
      </c>
      <c r="D22" s="110" t="s">
        <v>0</v>
      </c>
      <c r="E22" s="110" t="s">
        <v>0</v>
      </c>
      <c r="F22" s="71" t="s">
        <v>0</v>
      </c>
      <c r="G22" s="71">
        <f>+C22-B22</f>
        <v>-230.82459999999998</v>
      </c>
      <c r="H22" s="12"/>
      <c r="I22" s="114"/>
    </row>
    <row r="23" spans="1:9" ht="12.75" customHeight="1">
      <c r="A23" s="60" t="s">
        <v>104</v>
      </c>
      <c r="B23" s="110">
        <v>790.8148</v>
      </c>
      <c r="C23" s="110">
        <v>130.467</v>
      </c>
      <c r="D23" s="110" t="s">
        <v>0</v>
      </c>
      <c r="E23" s="110" t="s">
        <v>0</v>
      </c>
      <c r="F23" s="71" t="s">
        <v>0</v>
      </c>
      <c r="G23" s="71">
        <f>+C23-B23</f>
        <v>-660.3478</v>
      </c>
      <c r="H23" s="12"/>
      <c r="I23" s="114"/>
    </row>
    <row r="24" spans="1:9" ht="12.75" customHeight="1">
      <c r="A24" s="60" t="s">
        <v>105</v>
      </c>
      <c r="B24" s="110">
        <v>346.9144</v>
      </c>
      <c r="C24" s="110" t="s">
        <v>0</v>
      </c>
      <c r="D24" s="110" t="s">
        <v>0</v>
      </c>
      <c r="E24" s="110" t="s">
        <v>0</v>
      </c>
      <c r="F24" s="71" t="s">
        <v>0</v>
      </c>
      <c r="G24" s="71">
        <f>-B24</f>
        <v>-346.9144</v>
      </c>
      <c r="H24" s="12"/>
      <c r="I24" s="114"/>
    </row>
    <row r="25" spans="1:9" ht="12.75" customHeight="1">
      <c r="A25" s="143" t="s">
        <v>107</v>
      </c>
      <c r="B25" s="116" t="s">
        <v>0</v>
      </c>
      <c r="C25" s="116">
        <v>115.2</v>
      </c>
      <c r="D25" s="116" t="s">
        <v>0</v>
      </c>
      <c r="E25" s="116">
        <v>115.2</v>
      </c>
      <c r="F25" s="71">
        <f>E25</f>
        <v>115.2</v>
      </c>
      <c r="G25" s="71">
        <f>C25</f>
        <v>115.2</v>
      </c>
      <c r="H25" s="109"/>
      <c r="I25" s="114"/>
    </row>
    <row r="26" spans="1:9" ht="12.75" customHeight="1">
      <c r="A26" s="60" t="s">
        <v>97</v>
      </c>
      <c r="B26" s="110" t="s">
        <v>0</v>
      </c>
      <c r="C26" s="110" t="s">
        <v>0</v>
      </c>
      <c r="D26" s="110" t="s">
        <v>0</v>
      </c>
      <c r="E26" s="110" t="s">
        <v>0</v>
      </c>
      <c r="F26" s="71" t="s">
        <v>0</v>
      </c>
      <c r="G26" s="71" t="s">
        <v>0</v>
      </c>
      <c r="H26" s="109"/>
      <c r="I26" s="114"/>
    </row>
    <row r="27" spans="1:9" ht="12.75" customHeight="1">
      <c r="A27" s="60" t="s">
        <v>98</v>
      </c>
      <c r="B27" s="110" t="s">
        <v>0</v>
      </c>
      <c r="C27" s="110">
        <v>115.2</v>
      </c>
      <c r="D27" s="110" t="s">
        <v>0</v>
      </c>
      <c r="E27" s="110">
        <v>115.2</v>
      </c>
      <c r="F27" s="71">
        <f>E27</f>
        <v>115.2</v>
      </c>
      <c r="G27" s="71">
        <f>C27</f>
        <v>115.2</v>
      </c>
      <c r="H27" s="109"/>
      <c r="I27" s="114"/>
    </row>
    <row r="28" spans="1:9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71" t="s">
        <v>0</v>
      </c>
      <c r="G28" s="71" t="s">
        <v>0</v>
      </c>
      <c r="H28" s="109"/>
      <c r="I28" s="114"/>
    </row>
    <row r="29" spans="1:9" ht="12.75" customHeight="1">
      <c r="A29" s="60" t="s">
        <v>100</v>
      </c>
      <c r="B29" s="110" t="s">
        <v>0</v>
      </c>
      <c r="C29" s="110" t="s">
        <v>0</v>
      </c>
      <c r="D29" s="110" t="s">
        <v>0</v>
      </c>
      <c r="E29" s="110" t="s">
        <v>0</v>
      </c>
      <c r="F29" s="71" t="s">
        <v>0</v>
      </c>
      <c r="G29" s="71" t="s">
        <v>0</v>
      </c>
      <c r="H29" s="109"/>
      <c r="I29" s="114"/>
    </row>
    <row r="30" spans="1:9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71" t="s">
        <v>0</v>
      </c>
      <c r="G30" s="71" t="s">
        <v>0</v>
      </c>
      <c r="H30" s="109"/>
      <c r="I30" s="114"/>
    </row>
    <row r="31" spans="1:9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71" t="s">
        <v>0</v>
      </c>
      <c r="G31" s="71" t="s">
        <v>0</v>
      </c>
      <c r="H31" s="109"/>
      <c r="I31" s="114"/>
    </row>
    <row r="32" spans="1:9" ht="12.75" customHeight="1">
      <c r="A32" s="60" t="s">
        <v>103</v>
      </c>
      <c r="B32" s="110" t="s">
        <v>0</v>
      </c>
      <c r="C32" s="110" t="s">
        <v>0</v>
      </c>
      <c r="D32" s="110" t="s">
        <v>0</v>
      </c>
      <c r="E32" s="110" t="s">
        <v>0</v>
      </c>
      <c r="F32" s="71" t="s">
        <v>0</v>
      </c>
      <c r="G32" s="71" t="s">
        <v>0</v>
      </c>
      <c r="H32" s="109"/>
      <c r="I32" s="114"/>
    </row>
    <row r="33" spans="1:9" ht="12.75" customHeight="1">
      <c r="A33" s="60" t="s">
        <v>104</v>
      </c>
      <c r="B33" s="110" t="s">
        <v>0</v>
      </c>
      <c r="C33" s="110" t="s">
        <v>0</v>
      </c>
      <c r="D33" s="110" t="s">
        <v>0</v>
      </c>
      <c r="E33" s="110" t="s">
        <v>0</v>
      </c>
      <c r="F33" s="71" t="s">
        <v>0</v>
      </c>
      <c r="G33" s="71" t="s">
        <v>0</v>
      </c>
      <c r="H33" s="109"/>
      <c r="I33" s="114"/>
    </row>
    <row r="34" spans="1:9" ht="12.75" customHeight="1">
      <c r="A34" s="60" t="s">
        <v>105</v>
      </c>
      <c r="B34" s="110" t="s">
        <v>0</v>
      </c>
      <c r="C34" s="110" t="s">
        <v>0</v>
      </c>
      <c r="D34" s="110" t="s">
        <v>0</v>
      </c>
      <c r="E34" s="110" t="s">
        <v>0</v>
      </c>
      <c r="F34" s="71" t="s">
        <v>0</v>
      </c>
      <c r="G34" s="71" t="s">
        <v>0</v>
      </c>
      <c r="H34" s="109"/>
      <c r="I34" s="114"/>
    </row>
    <row r="35" ht="15" customHeight="1">
      <c r="F35" s="9"/>
    </row>
    <row r="36" spans="1:9" ht="15" customHeight="1">
      <c r="A36" s="93" t="s">
        <v>110</v>
      </c>
      <c r="G36" s="12"/>
      <c r="I36" s="2"/>
    </row>
    <row r="37" spans="1:7" ht="12.75" customHeight="1">
      <c r="A37" s="141" t="s">
        <v>27</v>
      </c>
      <c r="G37" s="12"/>
    </row>
    <row r="38" spans="1:9" ht="21">
      <c r="A38" s="57"/>
      <c r="B38" s="138">
        <v>2012</v>
      </c>
      <c r="C38" s="53" t="s">
        <v>35</v>
      </c>
      <c r="D38" s="53" t="s">
        <v>36</v>
      </c>
      <c r="E38" s="53" t="s">
        <v>17</v>
      </c>
      <c r="F38" s="53" t="s">
        <v>18</v>
      </c>
      <c r="G38" s="56" t="s">
        <v>33</v>
      </c>
      <c r="H38" s="56" t="s">
        <v>34</v>
      </c>
      <c r="I38" s="2"/>
    </row>
    <row r="39" spans="1:13" ht="12.75" customHeight="1">
      <c r="A39" s="42" t="s">
        <v>111</v>
      </c>
      <c r="B39" s="17">
        <v>50651.329725209995</v>
      </c>
      <c r="C39" s="17">
        <v>64340.94453971</v>
      </c>
      <c r="D39" s="17">
        <v>67334.18303821</v>
      </c>
      <c r="E39" s="17">
        <v>80660.33294359</v>
      </c>
      <c r="F39" s="17">
        <v>82534.65401928</v>
      </c>
      <c r="G39" s="16">
        <f>F39/E39-1</f>
        <v>0.023237209757128285</v>
      </c>
      <c r="H39" s="16">
        <f aca="true" t="shared" si="0" ref="H39:H53">F39/D39-1</f>
        <v>0.22574672024229092</v>
      </c>
      <c r="I39" s="2"/>
      <c r="J39" s="125"/>
      <c r="K39" s="125"/>
      <c r="L39" s="125"/>
      <c r="M39" s="125"/>
    </row>
    <row r="40" spans="1:13" ht="12.75" customHeight="1">
      <c r="A40" s="60" t="s">
        <v>112</v>
      </c>
      <c r="B40" s="33">
        <v>22840.58219495</v>
      </c>
      <c r="C40" s="33">
        <v>29563.2905524</v>
      </c>
      <c r="D40" s="33">
        <v>30229.96764498</v>
      </c>
      <c r="E40" s="33">
        <v>36182.71535895</v>
      </c>
      <c r="F40" s="33">
        <v>37501.240316719995</v>
      </c>
      <c r="G40" s="16">
        <f aca="true" t="shared" si="1" ref="G40:G53">F40/E40-1</f>
        <v>0.03644074096400973</v>
      </c>
      <c r="H40" s="16">
        <f t="shared" si="0"/>
        <v>0.2405319369551977</v>
      </c>
      <c r="I40" s="2"/>
      <c r="J40" s="125"/>
      <c r="K40" s="125"/>
      <c r="L40" s="125"/>
      <c r="M40" s="125"/>
    </row>
    <row r="41" spans="1:13" ht="12.75" customHeight="1">
      <c r="A41" s="60" t="s">
        <v>113</v>
      </c>
      <c r="B41" s="33">
        <v>20805.539679499998</v>
      </c>
      <c r="C41" s="33">
        <v>26856.133770050004</v>
      </c>
      <c r="D41" s="33">
        <v>28351.13450765</v>
      </c>
      <c r="E41" s="33">
        <v>34407.03695057</v>
      </c>
      <c r="F41" s="33">
        <v>34615.5947059</v>
      </c>
      <c r="G41" s="16">
        <f t="shared" si="1"/>
        <v>0.006061485492913077</v>
      </c>
      <c r="H41" s="16">
        <f t="shared" si="0"/>
        <v>0.22095977134740985</v>
      </c>
      <c r="I41" s="2"/>
      <c r="J41" s="125"/>
      <c r="K41" s="125"/>
      <c r="L41" s="125"/>
      <c r="M41" s="125"/>
    </row>
    <row r="42" spans="1:13" ht="12.75" customHeight="1">
      <c r="A42" s="60" t="s">
        <v>114</v>
      </c>
      <c r="B42" s="33">
        <v>4805.33959318</v>
      </c>
      <c r="C42" s="33">
        <v>5137.94136453</v>
      </c>
      <c r="D42" s="33">
        <v>6033.29587517</v>
      </c>
      <c r="E42" s="33">
        <v>5551.70964438</v>
      </c>
      <c r="F42" s="33">
        <v>6252.777393280001</v>
      </c>
      <c r="G42" s="16">
        <f t="shared" si="1"/>
        <v>0.1262796136339177</v>
      </c>
      <c r="H42" s="16">
        <f t="shared" si="0"/>
        <v>0.036378378029374714</v>
      </c>
      <c r="I42" s="2"/>
      <c r="J42" s="125"/>
      <c r="K42" s="125"/>
      <c r="L42" s="125"/>
      <c r="M42" s="125"/>
    </row>
    <row r="43" spans="1:13" ht="12.75" customHeight="1">
      <c r="A43" s="60" t="s">
        <v>115</v>
      </c>
      <c r="B43" s="33">
        <v>2199.86825758</v>
      </c>
      <c r="C43" s="33">
        <v>2783.57885273</v>
      </c>
      <c r="D43" s="33">
        <v>2719.7850104100003</v>
      </c>
      <c r="E43" s="33">
        <v>4518.87098969</v>
      </c>
      <c r="F43" s="33">
        <v>4165.04160338</v>
      </c>
      <c r="G43" s="16">
        <f t="shared" si="1"/>
        <v>-0.07830039563361668</v>
      </c>
      <c r="H43" s="16">
        <f t="shared" si="0"/>
        <v>0.5313863365811151</v>
      </c>
      <c r="I43" s="2"/>
      <c r="J43" s="125"/>
      <c r="K43" s="125"/>
      <c r="L43" s="125"/>
      <c r="M43" s="125"/>
    </row>
    <row r="44" spans="1:13" ht="12.75" customHeight="1">
      <c r="A44" s="61" t="s">
        <v>116</v>
      </c>
      <c r="B44" s="17">
        <v>26927.60385274</v>
      </c>
      <c r="C44" s="17">
        <v>31459.881445370003</v>
      </c>
      <c r="D44" s="17">
        <v>34485.862418690005</v>
      </c>
      <c r="E44" s="17">
        <v>34675.683613459994</v>
      </c>
      <c r="F44" s="17">
        <v>36033.658588289996</v>
      </c>
      <c r="G44" s="16">
        <f t="shared" si="1"/>
        <v>0.03916216879723988</v>
      </c>
      <c r="H44" s="16">
        <f t="shared" si="0"/>
        <v>0.044882049078788455</v>
      </c>
      <c r="I44" s="2"/>
      <c r="J44" s="125"/>
      <c r="K44" s="125"/>
      <c r="L44" s="4"/>
      <c r="M44" s="4"/>
    </row>
    <row r="45" spans="1:13" ht="12.75" customHeight="1">
      <c r="A45" s="60" t="s">
        <v>112</v>
      </c>
      <c r="B45" s="33">
        <v>12390.061168600001</v>
      </c>
      <c r="C45" s="33">
        <v>13309.847440800002</v>
      </c>
      <c r="D45" s="33">
        <v>14289.9706816</v>
      </c>
      <c r="E45" s="33">
        <v>15347.177002960001</v>
      </c>
      <c r="F45" s="33">
        <v>16204.947857129999</v>
      </c>
      <c r="G45" s="16">
        <f t="shared" si="1"/>
        <v>0.05589111626226506</v>
      </c>
      <c r="H45" s="16">
        <f t="shared" si="0"/>
        <v>0.13400847476865407</v>
      </c>
      <c r="I45" s="2"/>
      <c r="J45" s="125"/>
      <c r="K45" s="125"/>
      <c r="L45" s="125"/>
      <c r="M45" s="4"/>
    </row>
    <row r="46" spans="1:13" ht="12.75" customHeight="1">
      <c r="A46" s="60" t="s">
        <v>113</v>
      </c>
      <c r="B46" s="33">
        <v>10359.23214716</v>
      </c>
      <c r="C46" s="33">
        <v>13481.4490104</v>
      </c>
      <c r="D46" s="33">
        <v>14521.07696716</v>
      </c>
      <c r="E46" s="33">
        <v>14087.73910123</v>
      </c>
      <c r="F46" s="33">
        <v>14001.552952760001</v>
      </c>
      <c r="G46" s="16">
        <f t="shared" si="1"/>
        <v>-0.006117812649048426</v>
      </c>
      <c r="H46" s="16">
        <f t="shared" si="0"/>
        <v>-0.03577723715499359</v>
      </c>
      <c r="I46" s="2"/>
      <c r="J46" s="125"/>
      <c r="K46" s="125"/>
      <c r="L46" s="125"/>
      <c r="M46" s="4"/>
    </row>
    <row r="47" spans="1:13" ht="12.75" customHeight="1">
      <c r="A47" s="60" t="s">
        <v>114</v>
      </c>
      <c r="B47" s="33">
        <v>3912.72758677</v>
      </c>
      <c r="C47" s="33">
        <v>4313.47675446</v>
      </c>
      <c r="D47" s="33">
        <v>5263.489885770001</v>
      </c>
      <c r="E47" s="33">
        <v>4839.89051424</v>
      </c>
      <c r="F47" s="33">
        <v>5490.10313239</v>
      </c>
      <c r="G47" s="16">
        <f t="shared" si="1"/>
        <v>0.13434448904100904</v>
      </c>
      <c r="H47" s="16">
        <f t="shared" si="0"/>
        <v>0.04305380109737733</v>
      </c>
      <c r="I47" s="2"/>
      <c r="J47" s="125"/>
      <c r="K47" s="125"/>
      <c r="L47" s="125"/>
      <c r="M47" s="4"/>
    </row>
    <row r="48" spans="1:13" ht="12.75" customHeight="1">
      <c r="A48" s="60" t="s">
        <v>115</v>
      </c>
      <c r="B48" s="33">
        <v>265.58295021</v>
      </c>
      <c r="C48" s="33">
        <v>355.10823971</v>
      </c>
      <c r="D48" s="33">
        <v>411.32488416</v>
      </c>
      <c r="E48" s="33">
        <v>400.87699503</v>
      </c>
      <c r="F48" s="33">
        <v>337.05464601</v>
      </c>
      <c r="G48" s="16">
        <f t="shared" si="1"/>
        <v>-0.15920681358934996</v>
      </c>
      <c r="H48" s="16">
        <f t="shared" si="0"/>
        <v>-0.1805634451260426</v>
      </c>
      <c r="I48" s="2"/>
      <c r="J48" s="125"/>
      <c r="K48" s="125"/>
      <c r="L48" s="125"/>
      <c r="M48" s="4"/>
    </row>
    <row r="49" spans="1:9" ht="12.75" customHeight="1">
      <c r="A49" s="61" t="s">
        <v>117</v>
      </c>
      <c r="B49" s="44">
        <f aca="true" t="shared" si="2" ref="B49:C53">+B39-B44</f>
        <v>23723.725872469993</v>
      </c>
      <c r="C49" s="44">
        <f t="shared" si="2"/>
        <v>32881.063094339996</v>
      </c>
      <c r="D49" s="44">
        <f>+D39-D44</f>
        <v>32848.32061952</v>
      </c>
      <c r="E49" s="44">
        <f>+E39-E44</f>
        <v>45984.64933013</v>
      </c>
      <c r="F49" s="44">
        <f>+F39-F44</f>
        <v>46500.995430990006</v>
      </c>
      <c r="G49" s="16">
        <f t="shared" si="1"/>
        <v>0.011228662355410979</v>
      </c>
      <c r="H49" s="16">
        <f t="shared" si="0"/>
        <v>0.4156277871739036</v>
      </c>
      <c r="I49" s="2"/>
    </row>
    <row r="50" spans="1:13" ht="12.75" customHeight="1">
      <c r="A50" s="60" t="s">
        <v>112</v>
      </c>
      <c r="B50" s="33">
        <f t="shared" si="2"/>
        <v>10450.521026349998</v>
      </c>
      <c r="C50" s="33">
        <f t="shared" si="2"/>
        <v>16253.4431116</v>
      </c>
      <c r="D50" s="33">
        <f>+D40-D45</f>
        <v>15939.99696338</v>
      </c>
      <c r="E50" s="33">
        <f>+E40-E45</f>
        <v>20835.53835599</v>
      </c>
      <c r="F50" s="33">
        <f>+F40-F45</f>
        <v>21296.292459589997</v>
      </c>
      <c r="G50" s="16">
        <f t="shared" si="1"/>
        <v>0.022113856418187305</v>
      </c>
      <c r="H50" s="16">
        <f t="shared" si="0"/>
        <v>0.3360286396864043</v>
      </c>
      <c r="I50" s="2"/>
      <c r="J50" s="129"/>
      <c r="K50" s="129"/>
      <c r="L50" s="129"/>
      <c r="M50" s="129"/>
    </row>
    <row r="51" spans="1:13" ht="12.75" customHeight="1">
      <c r="A51" s="60" t="s">
        <v>113</v>
      </c>
      <c r="B51" s="33">
        <f t="shared" si="2"/>
        <v>10446.307532339997</v>
      </c>
      <c r="C51" s="33">
        <f t="shared" si="2"/>
        <v>13374.684759650005</v>
      </c>
      <c r="D51" s="33">
        <f>+D41-D46</f>
        <v>13830.057540490001</v>
      </c>
      <c r="E51" s="33">
        <f>+E41-E46</f>
        <v>20319.29784934</v>
      </c>
      <c r="F51" s="33">
        <f>+F41-F46</f>
        <v>20614.04175314</v>
      </c>
      <c r="G51" s="16">
        <f t="shared" si="1"/>
        <v>0.014505614612543072</v>
      </c>
      <c r="H51" s="16">
        <f t="shared" si="0"/>
        <v>0.4905246556486593</v>
      </c>
      <c r="I51" s="74"/>
      <c r="J51" s="123"/>
      <c r="K51" s="123"/>
      <c r="L51" s="123"/>
      <c r="M51" s="123"/>
    </row>
    <row r="52" spans="1:13" ht="12.75" customHeight="1">
      <c r="A52" s="60" t="s">
        <v>114</v>
      </c>
      <c r="B52" s="33">
        <f t="shared" si="2"/>
        <v>892.6120064099996</v>
      </c>
      <c r="C52" s="33">
        <f t="shared" si="2"/>
        <v>824.4646100700002</v>
      </c>
      <c r="D52" s="33">
        <f>+D42-D47</f>
        <v>769.8059893999989</v>
      </c>
      <c r="E52" s="33">
        <f>+E42-E47</f>
        <v>711.8191301400002</v>
      </c>
      <c r="F52" s="33">
        <f>+F42-F47</f>
        <v>762.6742608900013</v>
      </c>
      <c r="G52" s="16">
        <f t="shared" si="1"/>
        <v>0.07144389437805487</v>
      </c>
      <c r="H52" s="16">
        <f t="shared" si="0"/>
        <v>-0.009264319332662252</v>
      </c>
      <c r="I52" s="74"/>
      <c r="J52" s="123"/>
      <c r="K52" s="123"/>
      <c r="L52" s="123"/>
      <c r="M52" s="123"/>
    </row>
    <row r="53" spans="1:13" ht="12.75" customHeight="1">
      <c r="A53" s="60" t="s">
        <v>115</v>
      </c>
      <c r="B53" s="33">
        <f t="shared" si="2"/>
        <v>1934.2853073699998</v>
      </c>
      <c r="C53" s="33">
        <f t="shared" si="2"/>
        <v>2428.47061302</v>
      </c>
      <c r="D53" s="33">
        <f>+D43-D48</f>
        <v>2308.46012625</v>
      </c>
      <c r="E53" s="33">
        <f>+E43-E48</f>
        <v>4117.99399466</v>
      </c>
      <c r="F53" s="33">
        <f>+F43-F48</f>
        <v>3827.9869573700003</v>
      </c>
      <c r="G53" s="16">
        <f t="shared" si="1"/>
        <v>-0.07042434682179366</v>
      </c>
      <c r="H53" s="16">
        <f t="shared" si="0"/>
        <v>0.6582426154305772</v>
      </c>
      <c r="I53" s="74"/>
      <c r="J53" s="123"/>
      <c r="K53" s="123"/>
      <c r="L53" s="123"/>
      <c r="M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124"/>
      <c r="M55" s="123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124"/>
      <c r="M56" s="123"/>
      <c r="N56" s="4"/>
    </row>
    <row r="57" spans="1:14" ht="15.75" customHeight="1">
      <c r="A57" s="93" t="s">
        <v>120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41" t="s">
        <v>27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2" s="4" customFormat="1" ht="21">
      <c r="A59" s="57"/>
      <c r="B59" s="138">
        <v>2012</v>
      </c>
      <c r="C59" s="53" t="s">
        <v>35</v>
      </c>
      <c r="D59" s="53" t="s">
        <v>36</v>
      </c>
      <c r="E59" s="53" t="s">
        <v>17</v>
      </c>
      <c r="F59" s="53" t="s">
        <v>18</v>
      </c>
      <c r="G59" s="56" t="s">
        <v>33</v>
      </c>
      <c r="H59" s="56" t="s">
        <v>34</v>
      </c>
      <c r="I59" s="65"/>
      <c r="J59" s="124"/>
      <c r="K59" s="124"/>
      <c r="L59" s="123"/>
    </row>
    <row r="60" spans="1:13" ht="12.75" customHeight="1">
      <c r="A60" s="42" t="s">
        <v>121</v>
      </c>
      <c r="B60" s="17">
        <v>40105.37341754</v>
      </c>
      <c r="C60" s="17">
        <v>52794.08942196</v>
      </c>
      <c r="D60" s="17">
        <v>53961.59959505</v>
      </c>
      <c r="E60" s="17">
        <v>76916.33221487001</v>
      </c>
      <c r="F60" s="17">
        <v>78756.32171563999</v>
      </c>
      <c r="G60" s="16">
        <f>F60/E60-1</f>
        <v>0.02392196101641808</v>
      </c>
      <c r="H60" s="16">
        <f aca="true" t="shared" si="3" ref="H60:H71">F60/D60-1</f>
        <v>0.4594882714126298</v>
      </c>
      <c r="I60" s="75"/>
      <c r="J60" s="4"/>
      <c r="K60" s="4"/>
      <c r="L60" s="4"/>
      <c r="M60" s="4"/>
    </row>
    <row r="61" spans="1:13" ht="12.75" customHeight="1">
      <c r="A61" s="60" t="s">
        <v>112</v>
      </c>
      <c r="B61" s="33">
        <v>25562.927037960002</v>
      </c>
      <c r="C61" s="33">
        <v>34782.144356250006</v>
      </c>
      <c r="D61" s="33">
        <v>35589.497712669996</v>
      </c>
      <c r="E61" s="33">
        <v>51898.88576875</v>
      </c>
      <c r="F61" s="33">
        <v>53137.92552443</v>
      </c>
      <c r="G61" s="16">
        <f aca="true" t="shared" si="4" ref="G61:G70">F61/E61-1</f>
        <v>0.02387411092409364</v>
      </c>
      <c r="H61" s="16">
        <f t="shared" si="3"/>
        <v>0.49307882773273026</v>
      </c>
      <c r="I61" s="75"/>
      <c r="L61" s="4"/>
      <c r="M61" s="4"/>
    </row>
    <row r="62" spans="1:13" ht="12.75" customHeight="1">
      <c r="A62" s="60" t="s">
        <v>113</v>
      </c>
      <c r="B62" s="33">
        <v>14461.65337505</v>
      </c>
      <c r="C62" s="33">
        <v>17939.639351050002</v>
      </c>
      <c r="D62" s="33">
        <v>18300.016493670002</v>
      </c>
      <c r="E62" s="33">
        <v>24507.60556185</v>
      </c>
      <c r="F62" s="33">
        <v>25106.657938070002</v>
      </c>
      <c r="G62" s="16">
        <f t="shared" si="4"/>
        <v>0.02444352936512595</v>
      </c>
      <c r="H62" s="16">
        <f t="shared" si="3"/>
        <v>0.3719472846789196</v>
      </c>
      <c r="I62" s="75"/>
      <c r="L62" s="4"/>
      <c r="M62" s="4"/>
    </row>
    <row r="63" spans="1:13" ht="12.75" customHeight="1">
      <c r="A63" s="60" t="s">
        <v>115</v>
      </c>
      <c r="B63" s="33">
        <v>80.79300453</v>
      </c>
      <c r="C63" s="33">
        <v>72.30571465999999</v>
      </c>
      <c r="D63" s="33">
        <v>72.08538871</v>
      </c>
      <c r="E63" s="33">
        <v>509.84088427000006</v>
      </c>
      <c r="F63" s="33">
        <v>511.7382531399999</v>
      </c>
      <c r="G63" s="16">
        <f t="shared" si="4"/>
        <v>0.0037214921920523114</v>
      </c>
      <c r="H63" s="16">
        <f t="shared" si="3"/>
        <v>6.099056581337535</v>
      </c>
      <c r="I63" s="75"/>
      <c r="L63" s="4"/>
      <c r="M63" s="4"/>
    </row>
    <row r="64" spans="1:13" ht="12.75" customHeight="1">
      <c r="A64" s="61" t="s">
        <v>116</v>
      </c>
      <c r="B64" s="17">
        <v>18557.88985695</v>
      </c>
      <c r="C64" s="17">
        <v>24746.472576789998</v>
      </c>
      <c r="D64" s="17">
        <v>25037.123758519996</v>
      </c>
      <c r="E64" s="17">
        <v>33233.5447086</v>
      </c>
      <c r="F64" s="17">
        <v>33363.15788411</v>
      </c>
      <c r="G64" s="16">
        <f t="shared" si="4"/>
        <v>0.0039000707461838147</v>
      </c>
      <c r="H64" s="16">
        <f t="shared" si="3"/>
        <v>0.3325475484282294</v>
      </c>
      <c r="I64" s="75"/>
      <c r="L64" s="4"/>
      <c r="M64" s="4"/>
    </row>
    <row r="65" spans="1:13" ht="12.75" customHeight="1">
      <c r="A65" s="60" t="s">
        <v>112</v>
      </c>
      <c r="B65" s="33">
        <v>10893.94829188</v>
      </c>
      <c r="C65" s="33">
        <v>15683.25344717</v>
      </c>
      <c r="D65" s="33">
        <v>15783.563455059999</v>
      </c>
      <c r="E65" s="33">
        <v>21793.751143199996</v>
      </c>
      <c r="F65" s="33">
        <v>21916.231668760007</v>
      </c>
      <c r="G65" s="16">
        <f t="shared" si="4"/>
        <v>0.005619983671247386</v>
      </c>
      <c r="H65" s="16">
        <f t="shared" si="3"/>
        <v>0.38854775926623564</v>
      </c>
      <c r="I65" s="75"/>
      <c r="J65" s="12"/>
      <c r="K65" s="12"/>
      <c r="L65" s="123"/>
      <c r="M65" s="4"/>
    </row>
    <row r="66" spans="1:13" ht="12.75" customHeight="1">
      <c r="A66" s="60" t="s">
        <v>113</v>
      </c>
      <c r="B66" s="33">
        <v>7659.897274520001</v>
      </c>
      <c r="C66" s="33">
        <v>9057.52175208</v>
      </c>
      <c r="D66" s="33">
        <v>9248.53188656</v>
      </c>
      <c r="E66" s="33">
        <v>11281.60547048</v>
      </c>
      <c r="F66" s="33">
        <v>11289.14837355</v>
      </c>
      <c r="G66" s="16">
        <f t="shared" si="4"/>
        <v>0.0006686019192692072</v>
      </c>
      <c r="H66" s="16">
        <f t="shared" si="3"/>
        <v>0.22064220700319281</v>
      </c>
      <c r="I66" s="75"/>
      <c r="J66" s="12"/>
      <c r="K66" s="12"/>
      <c r="L66" s="123"/>
      <c r="M66" s="4"/>
    </row>
    <row r="67" spans="1:10" ht="12.75" customHeight="1">
      <c r="A67" s="60" t="s">
        <v>115</v>
      </c>
      <c r="B67" s="33">
        <v>4.0442905499999995</v>
      </c>
      <c r="C67" s="33">
        <v>5.697377540000001</v>
      </c>
      <c r="D67" s="33">
        <v>5.0284169</v>
      </c>
      <c r="E67" s="33">
        <v>158.18809492</v>
      </c>
      <c r="F67" s="33">
        <v>157.7778418</v>
      </c>
      <c r="G67" s="16">
        <f t="shared" si="4"/>
        <v>-0.002593451297377758</v>
      </c>
      <c r="H67" s="16">
        <f t="shared" si="3"/>
        <v>30.37723958409256</v>
      </c>
      <c r="I67" s="75"/>
      <c r="J67" s="134"/>
    </row>
    <row r="68" spans="1:12" ht="12.75" customHeight="1">
      <c r="A68" s="61" t="s">
        <v>117</v>
      </c>
      <c r="B68" s="17">
        <v>21547.48356059</v>
      </c>
      <c r="C68" s="17">
        <f>+C60-C64</f>
        <v>28047.616845170003</v>
      </c>
      <c r="D68" s="17">
        <f>+D60-D64</f>
        <v>28924.475836530004</v>
      </c>
      <c r="E68" s="17">
        <f>+E60-E64</f>
        <v>43682.78750627001</v>
      </c>
      <c r="F68" s="17">
        <f>+F60-F64</f>
        <v>45393.16383152999</v>
      </c>
      <c r="G68" s="16">
        <f t="shared" si="4"/>
        <v>0.039154468450862456</v>
      </c>
      <c r="H68" s="16">
        <f t="shared" si="3"/>
        <v>0.5693685890134941</v>
      </c>
      <c r="I68" s="75"/>
      <c r="J68" s="12"/>
      <c r="K68" s="12"/>
      <c r="L68" s="123"/>
    </row>
    <row r="69" spans="1:14" ht="12.75" customHeight="1">
      <c r="A69" s="60" t="s">
        <v>112</v>
      </c>
      <c r="B69" s="33">
        <v>14668.978746080002</v>
      </c>
      <c r="C69" s="33">
        <f>+C61-C65</f>
        <v>19098.890909080008</v>
      </c>
      <c r="D69" s="33">
        <f>+D61-D65</f>
        <v>19805.934257609995</v>
      </c>
      <c r="E69" s="33">
        <f>+E61-E65</f>
        <v>30105.134625550003</v>
      </c>
      <c r="F69" s="33">
        <f>+F61-F65</f>
        <v>31221.693855669993</v>
      </c>
      <c r="G69" s="16">
        <f t="shared" si="4"/>
        <v>0.0370886642430881</v>
      </c>
      <c r="H69" s="16">
        <f t="shared" si="3"/>
        <v>0.5763807679849156</v>
      </c>
      <c r="I69" s="75"/>
      <c r="J69" s="12"/>
      <c r="K69" s="12"/>
      <c r="L69" s="123"/>
      <c r="M69" s="12"/>
      <c r="N69" s="12"/>
    </row>
    <row r="70" spans="1:14" ht="12.75" customHeight="1">
      <c r="A70" s="60" t="s">
        <v>113</v>
      </c>
      <c r="B70" s="33">
        <v>6801.7561005299995</v>
      </c>
      <c r="C70" s="33">
        <f>+C62-C66</f>
        <v>8882.117598970002</v>
      </c>
      <c r="D70" s="33">
        <f>+D62-D66</f>
        <v>9051.484607110002</v>
      </c>
      <c r="E70" s="33">
        <f>+E62-E66</f>
        <v>13226.000091369999</v>
      </c>
      <c r="F70" s="33">
        <f>+F62-F66</f>
        <v>13817.509564520002</v>
      </c>
      <c r="G70" s="16">
        <f t="shared" si="4"/>
        <v>0.04472323219897478</v>
      </c>
      <c r="H70" s="16">
        <f t="shared" si="3"/>
        <v>0.5265462147133582</v>
      </c>
      <c r="I70" s="75"/>
      <c r="J70" s="12"/>
      <c r="K70" s="12"/>
      <c r="L70" s="123"/>
      <c r="M70" s="12"/>
      <c r="N70" s="12"/>
    </row>
    <row r="71" spans="1:14" ht="12.75" customHeight="1">
      <c r="A71" s="60" t="s">
        <v>115</v>
      </c>
      <c r="B71" s="33">
        <v>76.74871398</v>
      </c>
      <c r="C71" s="33">
        <f>+C63-C67</f>
        <v>66.60833711999999</v>
      </c>
      <c r="D71" s="33">
        <f>+D63-D67</f>
        <v>67.05697181000001</v>
      </c>
      <c r="E71" s="33">
        <f>+E63-E67</f>
        <v>351.65278935000003</v>
      </c>
      <c r="F71" s="33">
        <f>+F63-F67</f>
        <v>353.96041133999995</v>
      </c>
      <c r="G71" s="16">
        <f>F71/E71-1</f>
        <v>0.006562217220757338</v>
      </c>
      <c r="H71" s="16">
        <f t="shared" si="3"/>
        <v>4.278502768405878</v>
      </c>
      <c r="I71" s="75"/>
      <c r="J71" s="12"/>
      <c r="K71" s="12"/>
      <c r="L71" s="123"/>
      <c r="M71" s="12"/>
      <c r="N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4"/>
      <c r="C78" s="64"/>
      <c r="D78" s="64"/>
      <c r="E78" s="64"/>
      <c r="F78" s="64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2014-11-11T07:12:26Z</cp:lastPrinted>
  <dcterms:created xsi:type="dcterms:W3CDTF">2008-11-05T07:26:31Z</dcterms:created>
  <dcterms:modified xsi:type="dcterms:W3CDTF">2015-01-16T05:23:54Z</dcterms:modified>
  <cp:category/>
  <cp:version/>
  <cp:contentType/>
  <cp:contentStatus/>
</cp:coreProperties>
</file>