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6"/>
  <workbookPr codeName="ЭтаКнига" defaultThemeVersion="124226"/>
  <bookViews>
    <workbookView xWindow="65386" yWindow="65326" windowWidth="10305" windowHeight="11430" tabRatio="808" activeTab="0"/>
  </bookViews>
  <sheets>
    <sheet name="Macroeconom" sheetId="3" r:id="rId1"/>
    <sheet name="NBKR transactions" sheetId="1" r:id="rId2"/>
    <sheet name="T-bills, T-bonds" sheetId="6" r:id="rId3"/>
    <sheet name="Interbank credit" sheetId="7" r:id="rId4"/>
    <sheet name="Deposits, credits" sheetId="2" r:id="rId5"/>
  </sheets>
  <externalReferences>
    <externalReference r:id="rId8"/>
  </externalReferences>
  <definedNames>
    <definedName name="_xlnm.Print_Area" localSheetId="4">'Deposits, credits'!$A$1:$H$71</definedName>
    <definedName name="_xlnm.Print_Area" localSheetId="3">'Interbank credit'!$A$1:$H$36</definedName>
    <definedName name="_xlnm.Print_Area" localSheetId="0">'Macroeconom'!$A$1:$I$41</definedName>
    <definedName name="_xlnm.Print_Area" localSheetId="1">'NBKR transactions'!$A$10:$H$62</definedName>
    <definedName name="_xlnm.Print_Area" localSheetId="2">'T-bills, T-bonds'!$A$1:$H$53</definedName>
  </definedNames>
  <calcPr calcId="125725"/>
</workbook>
</file>

<file path=xl/sharedStrings.xml><?xml version="1.0" encoding="utf-8"?>
<sst xmlns="http://schemas.openxmlformats.org/spreadsheetml/2006/main" count="767" uniqueCount="118">
  <si>
    <t>-</t>
  </si>
  <si>
    <t>91-дн.</t>
  </si>
  <si>
    <t>180-дн.</t>
  </si>
  <si>
    <t xml:space="preserve">18-мес. </t>
  </si>
  <si>
    <t xml:space="preserve">24-мес. </t>
  </si>
  <si>
    <t>Депозитные операции в нац. валюте</t>
  </si>
  <si>
    <t>2014</t>
  </si>
  <si>
    <t>2015</t>
  </si>
  <si>
    <t>Monthly Press-Release of the NBKR</t>
  </si>
  <si>
    <t>January 2016</t>
  </si>
  <si>
    <t>Table 1. Major macroeconomic indicators of the Kyrgyz Republic</t>
  </si>
  <si>
    <t>(percent/som/USD)</t>
  </si>
  <si>
    <t>Real GDP growth rate (beginning this year)</t>
  </si>
  <si>
    <t>Consumer Price Index (to December of the previous year)</t>
  </si>
  <si>
    <t>Consumer Price Index (to the previous month)</t>
  </si>
  <si>
    <t>NBKR discount rate (end of period)</t>
  </si>
  <si>
    <t>Official exchange rate of som to 1USD (end of period)</t>
  </si>
  <si>
    <t>Official exchange rate of som to 1USD growth rate (to December of the previous year)</t>
  </si>
  <si>
    <t>Official exchange rate of som to 1USD growth rate (to the previous month)</t>
  </si>
  <si>
    <t>Jan 2016</t>
  </si>
  <si>
    <t>Table 2. Monetary Aggregates (end of period)</t>
  </si>
  <si>
    <t>(mln. of soms)</t>
  </si>
  <si>
    <t>Currency in circulation</t>
  </si>
  <si>
    <t>Monetary base*</t>
  </si>
  <si>
    <t>Money supply (М2X)</t>
  </si>
  <si>
    <t>Monetization coefficient (М2Х)</t>
  </si>
  <si>
    <t>* excluding deposits of commercial banks with NBKR in foreign currency</t>
  </si>
  <si>
    <t>Growth for the month</t>
  </si>
  <si>
    <t>Growth from the beginning of the year</t>
  </si>
  <si>
    <t>Jan 2015</t>
  </si>
  <si>
    <t>Table 3. International reserves (end of period)</t>
  </si>
  <si>
    <t>(mln. of US Dollars)</t>
  </si>
  <si>
    <t>Gross international reserves</t>
  </si>
  <si>
    <t>Table 4. Exchange rate (end of period)</t>
  </si>
  <si>
    <t>Exchange rate of USD to 1som (USD/KGS)</t>
  </si>
  <si>
    <t>Exchange rate of USD to 1som at the foreign exchange market (USD/KGS)</t>
  </si>
  <si>
    <t xml:space="preserve">Exchange rate of USD to 1EUR at the world market (USD/EUR) </t>
  </si>
  <si>
    <t>Exchange rates of foreign currencies in the exchange offices:</t>
  </si>
  <si>
    <t>USD (KGS/USD)</t>
  </si>
  <si>
    <t>EUR (KGS/EUR)</t>
  </si>
  <si>
    <t>RUB (KGS/RUB)</t>
  </si>
  <si>
    <t>KZT (KGS/KZT)</t>
  </si>
  <si>
    <t>Table 5. NBKR transactions at the foreign exchange market (for the period)</t>
  </si>
  <si>
    <t>(mln. of USD/KGS/USD )</t>
  </si>
  <si>
    <t xml:space="preserve">Total volume of transactions </t>
  </si>
  <si>
    <t xml:space="preserve">Net purchase </t>
  </si>
  <si>
    <t>purchase</t>
  </si>
  <si>
    <t>sale</t>
  </si>
  <si>
    <t>SWAP transactions</t>
  </si>
  <si>
    <t>Growth for the year</t>
  </si>
  <si>
    <t>Dec 2015</t>
  </si>
  <si>
    <t>Table 6. NBKR transactions at the open market (for the period)</t>
  </si>
  <si>
    <t>(mln. of soms / percent)</t>
  </si>
  <si>
    <t>REPO transactions</t>
  </si>
  <si>
    <t>Securities purchase</t>
  </si>
  <si>
    <t xml:space="preserve">Intraday credits </t>
  </si>
  <si>
    <t>Overnight credits</t>
  </si>
  <si>
    <t>Credit auctions</t>
  </si>
  <si>
    <t>Overnight deposits</t>
  </si>
  <si>
    <t>Deposit transactions in national currency</t>
  </si>
  <si>
    <t>Deposit transactions in foreign currency</t>
  </si>
  <si>
    <t>NBKR rates</t>
  </si>
  <si>
    <t>Discount rate (end of period)</t>
  </si>
  <si>
    <t>REPO purchase</t>
  </si>
  <si>
    <t>REPO sale</t>
  </si>
  <si>
    <t>Overnight credits (end of period)</t>
  </si>
  <si>
    <t>* Volume of actually extended for the period loans</t>
  </si>
  <si>
    <t>Table 7. NBKR notes auctions (for the period)</t>
  </si>
  <si>
    <t xml:space="preserve">Announced volume of the NBKR notes emission </t>
  </si>
  <si>
    <t>7-day notes</t>
  </si>
  <si>
    <t>14-day notes</t>
  </si>
  <si>
    <t>28-day notes</t>
  </si>
  <si>
    <t>91-day notes</t>
  </si>
  <si>
    <t>180-day notes</t>
  </si>
  <si>
    <t>Volume of bids for NBKR notes</t>
  </si>
  <si>
    <t>Volume of sales of NBKR notes</t>
  </si>
  <si>
    <t xml:space="preserve">Average weighted yield rate of the NBKR notes </t>
  </si>
  <si>
    <t>Table 8. T-bills auctions (for the period)</t>
  </si>
  <si>
    <t xml:space="preserve">(mln. of soms / percent) </t>
  </si>
  <si>
    <t>Announced emission volume</t>
  </si>
  <si>
    <t>3-month T-bills</t>
  </si>
  <si>
    <t xml:space="preserve">6-month T-bills </t>
  </si>
  <si>
    <t xml:space="preserve">12-month T-bills </t>
  </si>
  <si>
    <t xml:space="preserve">18-month T-bills </t>
  </si>
  <si>
    <t xml:space="preserve">24-month T-bills </t>
  </si>
  <si>
    <t>Volume of bids</t>
  </si>
  <si>
    <t xml:space="preserve">3-month T-bills </t>
  </si>
  <si>
    <t>Volume of sales</t>
  </si>
  <si>
    <t>Average weighted yield rate</t>
  </si>
  <si>
    <t>Table 9. T-bonds auctions (for the period)</t>
  </si>
  <si>
    <t>2-years T-bonds</t>
  </si>
  <si>
    <t>3-years T-bonds</t>
  </si>
  <si>
    <t>5-years T-bonds</t>
  </si>
  <si>
    <t xml:space="preserve">Table 10. Interest rates at the interbank credit market (for the period) </t>
  </si>
  <si>
    <t>(percent)</t>
  </si>
  <si>
    <t xml:space="preserve"> up to 1 day </t>
  </si>
  <si>
    <t xml:space="preserve"> from 2 to 7 days </t>
  </si>
  <si>
    <t xml:space="preserve"> from 8 to 14 days</t>
  </si>
  <si>
    <t xml:space="preserve"> from 15 to 30 days </t>
  </si>
  <si>
    <t xml:space="preserve"> from 31 to 60 days</t>
  </si>
  <si>
    <t xml:space="preserve"> from 61 to 90 days</t>
  </si>
  <si>
    <t xml:space="preserve"> from 91 to 180 days </t>
  </si>
  <si>
    <t xml:space="preserve"> from 181 to 360 days </t>
  </si>
  <si>
    <t>over 360 days</t>
  </si>
  <si>
    <t>Loans in national currency</t>
  </si>
  <si>
    <t>Loans in foreign currency</t>
  </si>
  <si>
    <t>Table 11. The volume of transactions at the interbank credit market (for the period)</t>
  </si>
  <si>
    <t>Total volume</t>
  </si>
  <si>
    <t xml:space="preserve">Table 12. Deposits accepted by commercial banks (end of period) </t>
  </si>
  <si>
    <t>Deposits - total</t>
  </si>
  <si>
    <t xml:space="preserve"> legal entities</t>
  </si>
  <si>
    <t xml:space="preserve"> individuals</t>
  </si>
  <si>
    <t xml:space="preserve"> General government</t>
  </si>
  <si>
    <t xml:space="preserve"> non-residents</t>
  </si>
  <si>
    <t>in national currency</t>
  </si>
  <si>
    <t>in foreign currency</t>
  </si>
  <si>
    <t>Table 13. Loans extended by commercial banks (outstanding amount end of period)</t>
  </si>
  <si>
    <t>Loans - total</t>
  </si>
</sst>
</file>

<file path=xl/styles.xml><?xml version="1.0" encoding="utf-8"?>
<styleSheet xmlns="http://schemas.openxmlformats.org/spreadsheetml/2006/main">
  <numFmts count="20">
    <numFmt numFmtId="43" formatCode="_-* #,##0.00_р_._-;\-* #,##0.00_р_._-;_-* &quot;-&quot;??_р_._-;_-@_-"/>
    <numFmt numFmtId="164" formatCode="#,##0.0"/>
    <numFmt numFmtId="165" formatCode="0.0000"/>
    <numFmt numFmtId="166" formatCode="0.0"/>
    <numFmt numFmtId="167" formatCode="0.00_ ;[Red]\-0.00\ "/>
    <numFmt numFmtId="168" formatCode="#,##0.0_ ;[Red]\-#,##0.0\ "/>
    <numFmt numFmtId="169" formatCode="dd/mm/yy;@"/>
    <numFmt numFmtId="170" formatCode="#,##0.0000_ ;[Red]\-#,##0.0000\ "/>
    <numFmt numFmtId="171" formatCode="0.000000%"/>
    <numFmt numFmtId="172" formatCode="0.0_ ;[Red]\-0.0\ "/>
    <numFmt numFmtId="173" formatCode="#,##0.00_ ;[Red]\-#,##0.00\ "/>
    <numFmt numFmtId="174" formatCode="#,##0.000_ ;[Red]\-#,##0.000\ "/>
    <numFmt numFmtId="175" formatCode="#,##0.000"/>
    <numFmt numFmtId="176" formatCode="#,##0.00000"/>
    <numFmt numFmtId="177" formatCode="#,##0.000000"/>
    <numFmt numFmtId="178" formatCode="_-* #,##0.0_р_._-;\-* #,##0.0_р_._-;_-* &quot;-&quot;?_р_._-;_-@_-"/>
    <numFmt numFmtId="179" formatCode="_-* #,##0\ _р_._-;\-* #,##0\ _р_._-;_-* &quot;-&quot;\ _р_._-;_-@_-"/>
    <numFmt numFmtId="180" formatCode="_-* #,##0.00\ _р_._-;\-* #,##0.00\ _р_._-;_-* &quot;-&quot;??\ _р_._-;_-@_-"/>
    <numFmt numFmtId="181" formatCode="_(* #,##0_);_(* \(#,##0\);_(* &quot;-&quot;_);_(@_)"/>
    <numFmt numFmtId="182" formatCode="_(* #,##0.00_);_(* \(#,##0.00\);_(* &quot;-&quot;??_);_(@_)"/>
  </numFmts>
  <fonts count="50">
    <font>
      <sz val="10"/>
      <name val="Arial Cyr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8"/>
      <name val="Arial Cyr"/>
      <family val="2"/>
    </font>
    <font>
      <b/>
      <sz val="9"/>
      <name val="Arial Cyr"/>
      <family val="2"/>
    </font>
    <font>
      <b/>
      <sz val="8"/>
      <name val="Arial Cyr"/>
      <family val="2"/>
    </font>
    <font>
      <b/>
      <i/>
      <sz val="8"/>
      <name val="Arial Cyr"/>
      <family val="2"/>
    </font>
    <font>
      <i/>
      <sz val="8"/>
      <name val="Arial Cyr"/>
      <family val="2"/>
    </font>
    <font>
      <sz val="8"/>
      <name val="Arial"/>
      <family val="2"/>
    </font>
    <font>
      <sz val="10"/>
      <name val="Times New Roman"/>
      <family val="1"/>
    </font>
    <font>
      <sz val="12"/>
      <color indexed="24"/>
      <name val="Modern"/>
      <family val="3"/>
    </font>
    <font>
      <b/>
      <u val="single"/>
      <sz val="14"/>
      <name val="Arial"/>
      <family val="2"/>
    </font>
    <font>
      <sz val="12"/>
      <name val="Arial"/>
      <family val="2"/>
    </font>
    <font>
      <sz val="12"/>
      <color indexed="10"/>
      <name val="Arial"/>
      <family val="2"/>
    </font>
    <font>
      <vertAlign val="superscript"/>
      <sz val="12"/>
      <name val="Arial"/>
      <family val="2"/>
    </font>
    <font>
      <vertAlign val="superscript"/>
      <sz val="12"/>
      <color indexed="10"/>
      <name val="Arial"/>
      <family val="2"/>
    </font>
    <font>
      <i/>
      <sz val="8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0"/>
      <name val="Arial Cyr"/>
      <family val="2"/>
    </font>
    <font>
      <i/>
      <sz val="8"/>
      <color indexed="18"/>
      <name val="Arial Cyr"/>
      <family val="2"/>
    </font>
    <font>
      <b/>
      <i/>
      <sz val="8"/>
      <color indexed="9"/>
      <name val="Arial Cyr"/>
      <family val="2"/>
    </font>
    <font>
      <sz val="8"/>
      <color indexed="9"/>
      <name val="Arial Cyr"/>
      <family val="2"/>
    </font>
    <font>
      <sz val="8"/>
      <color indexed="10"/>
      <name val="Arial Cyr"/>
      <family val="2"/>
    </font>
    <font>
      <sz val="10"/>
      <name val="Helv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indexed="8"/>
      <name val="Calibri"/>
      <family val="2"/>
    </font>
    <font>
      <sz val="12"/>
      <color theme="1"/>
      <name val="Times New Roman"/>
      <family val="2"/>
    </font>
    <font>
      <sz val="8"/>
      <color rgb="FF000000"/>
      <name val="Arial Cyr"/>
      <family val="2"/>
    </font>
    <font>
      <sz val="7.35"/>
      <color rgb="FF000000"/>
      <name val="Arial Cyr"/>
      <family val="2"/>
    </font>
    <font>
      <sz val="10"/>
      <color rgb="FF000000"/>
      <name val="Arial"/>
      <family val="2"/>
    </font>
    <font>
      <sz val="8"/>
      <color rgb="FF000000"/>
      <name val="Arial"/>
      <family val="2"/>
    </font>
    <font>
      <sz val="1.05"/>
      <color rgb="FF000000"/>
      <name val="Arial"/>
      <family val="2"/>
    </font>
    <font>
      <sz val="2"/>
      <color rgb="FF000000"/>
      <name val="Arial Cyr"/>
      <family val="2"/>
    </font>
    <font>
      <sz val="1.75"/>
      <color rgb="FF000000"/>
      <name val="Arial Cyr"/>
      <family val="2"/>
    </font>
  </fonts>
  <fills count="34">
    <fill>
      <patternFill/>
    </fill>
    <fill>
      <patternFill patternType="gray125"/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 style="thin"/>
      <bottom style="thin"/>
    </border>
  </borders>
  <cellStyleXfs count="8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0" fillId="0" borderId="0">
      <alignment/>
      <protection/>
    </xf>
    <xf numFmtId="0" fontId="9" fillId="0" borderId="0">
      <alignment/>
      <protection/>
    </xf>
    <xf numFmtId="9" fontId="0" fillId="0" borderId="0" applyFont="0" applyFill="0" applyBorder="0" applyAlignment="0" applyProtection="0"/>
    <xf numFmtId="0" fontId="24" fillId="0" borderId="0">
      <alignment/>
      <protection/>
    </xf>
    <xf numFmtId="0" fontId="10" fillId="0" borderId="0">
      <alignment/>
      <protection/>
    </xf>
    <xf numFmtId="0" fontId="25" fillId="0" borderId="0" applyNumberFormat="0" applyFill="0" applyBorder="0" applyAlignment="0" applyProtection="0"/>
    <xf numFmtId="0" fontId="26" fillId="0" borderId="1" applyNumberFormat="0" applyFill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30" fillId="3" borderId="0" applyNumberFormat="0" applyBorder="0" applyAlignment="0" applyProtection="0"/>
    <xf numFmtId="0" fontId="31" fillId="4" borderId="0" applyNumberFormat="0" applyBorder="0" applyAlignment="0" applyProtection="0"/>
    <xf numFmtId="0" fontId="32" fillId="5" borderId="4" applyNumberFormat="0" applyAlignment="0" applyProtection="0"/>
    <xf numFmtId="0" fontId="33" fillId="6" borderId="5" applyNumberFormat="0" applyAlignment="0" applyProtection="0"/>
    <xf numFmtId="0" fontId="34" fillId="6" borderId="4" applyNumberFormat="0" applyAlignment="0" applyProtection="0"/>
    <xf numFmtId="0" fontId="35" fillId="0" borderId="6" applyNumberFormat="0" applyFill="0" applyAlignment="0" applyProtection="0"/>
    <xf numFmtId="0" fontId="36" fillId="7" borderId="7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40" fillId="27" borderId="0" applyNumberFormat="0" applyBorder="0" applyAlignment="0" applyProtection="0"/>
    <xf numFmtId="0" fontId="40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40" fillId="31" borderId="0" applyNumberFormat="0" applyBorder="0" applyAlignment="0" applyProtection="0"/>
    <xf numFmtId="0" fontId="2" fillId="0" borderId="0">
      <alignment/>
      <protection/>
    </xf>
    <xf numFmtId="0" fontId="2" fillId="32" borderId="9" applyNumberFormat="0" applyFont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9" fontId="41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43" fontId="41" fillId="0" borderId="0" applyFont="0" applyFill="0" applyBorder="0" applyAlignment="0" applyProtection="0"/>
    <xf numFmtId="181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182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</cellStyleXfs>
  <cellXfs count="178">
    <xf numFmtId="0" fontId="0" fillId="0" borderId="0" xfId="0"/>
    <xf numFmtId="0" fontId="4" fillId="0" borderId="0" xfId="0" applyFont="1"/>
    <xf numFmtId="0" fontId="3" fillId="0" borderId="0" xfId="0" applyFont="1"/>
    <xf numFmtId="0" fontId="3" fillId="0" borderId="0" xfId="0" applyFont="1" applyBorder="1" applyAlignment="1">
      <alignment horizontal="left" vertical="center" wrapText="1"/>
    </xf>
    <xf numFmtId="0" fontId="3" fillId="0" borderId="0" xfId="0" applyFont="1" applyBorder="1"/>
    <xf numFmtId="0" fontId="7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3" fillId="0" borderId="0" xfId="0" applyFont="1" applyFill="1" applyBorder="1" applyAlignment="1">
      <alignment horizontal="left"/>
    </xf>
    <xf numFmtId="0" fontId="6" fillId="0" borderId="0" xfId="0" applyFont="1" applyBorder="1" applyAlignment="1">
      <alignment horizontal="left" vertical="center" wrapText="1"/>
    </xf>
    <xf numFmtId="0" fontId="3" fillId="0" borderId="0" xfId="0" applyFont="1" applyFill="1"/>
    <xf numFmtId="169" fontId="3" fillId="0" borderId="0" xfId="0" applyNumberFormat="1" applyFont="1" applyFill="1"/>
    <xf numFmtId="0" fontId="3" fillId="0" borderId="0" xfId="0" applyFont="1" applyFill="1" applyBorder="1" applyAlignment="1">
      <alignment horizontal="left" vertical="center" wrapText="1"/>
    </xf>
    <xf numFmtId="164" fontId="3" fillId="0" borderId="0" xfId="0" applyNumberFormat="1" applyFont="1"/>
    <xf numFmtId="0" fontId="7" fillId="0" borderId="0" xfId="0" applyFont="1"/>
    <xf numFmtId="164" fontId="4" fillId="0" borderId="0" xfId="0" applyNumberFormat="1" applyFont="1"/>
    <xf numFmtId="10" fontId="7" fillId="0" borderId="0" xfId="0" applyNumberFormat="1" applyFont="1" applyFill="1" applyBorder="1" applyAlignment="1">
      <alignment vertical="center"/>
    </xf>
    <xf numFmtId="10" fontId="6" fillId="0" borderId="0" xfId="0" applyNumberFormat="1" applyFont="1" applyFill="1" applyBorder="1" applyAlignment="1">
      <alignment vertical="center"/>
    </xf>
    <xf numFmtId="164" fontId="5" fillId="0" borderId="0" xfId="0" applyNumberFormat="1" applyFont="1" applyFill="1" applyBorder="1" applyAlignment="1">
      <alignment horizontal="right" vertical="center" wrapText="1"/>
    </xf>
    <xf numFmtId="0" fontId="11" fillId="0" borderId="0" xfId="21" applyFont="1" applyFill="1" applyAlignment="1">
      <alignment horizontal="center" vertical="top"/>
      <protection/>
    </xf>
    <xf numFmtId="0" fontId="12" fillId="0" borderId="0" xfId="21" applyFont="1">
      <alignment/>
      <protection/>
    </xf>
    <xf numFmtId="0" fontId="13" fillId="0" borderId="0" xfId="21" applyFont="1">
      <alignment/>
      <protection/>
    </xf>
    <xf numFmtId="0" fontId="13" fillId="0" borderId="0" xfId="21" applyFont="1" applyFill="1">
      <alignment/>
      <protection/>
    </xf>
    <xf numFmtId="0" fontId="12" fillId="0" borderId="0" xfId="21" applyFont="1" applyBorder="1" applyAlignment="1">
      <alignment shrinkToFit="1"/>
      <protection/>
    </xf>
    <xf numFmtId="0" fontId="14" fillId="0" borderId="0" xfId="21" applyFont="1" applyBorder="1" applyAlignment="1">
      <alignment horizontal="left"/>
      <protection/>
    </xf>
    <xf numFmtId="0" fontId="15" fillId="0" borderId="0" xfId="21" applyFont="1" applyBorder="1" applyAlignment="1">
      <alignment horizontal="left"/>
      <protection/>
    </xf>
    <xf numFmtId="0" fontId="12" fillId="0" borderId="0" xfId="21" applyFont="1" applyFill="1">
      <alignment/>
      <protection/>
    </xf>
    <xf numFmtId="171" fontId="12" fillId="0" borderId="0" xfId="22" applyNumberFormat="1" applyFont="1" applyFill="1"/>
    <xf numFmtId="0" fontId="12" fillId="0" borderId="0" xfId="21" applyFont="1" applyFill="1" applyBorder="1">
      <alignment/>
      <protection/>
    </xf>
    <xf numFmtId="168" fontId="3" fillId="0" borderId="0" xfId="0" applyNumberFormat="1" applyFont="1" applyFill="1" applyAlignment="1">
      <alignment horizontal="right"/>
    </xf>
    <xf numFmtId="0" fontId="8" fillId="0" borderId="0" xfId="21" applyFont="1" applyFill="1" applyBorder="1" applyAlignment="1">
      <alignment horizontal="left" vertical="center" wrapText="1"/>
      <protection/>
    </xf>
    <xf numFmtId="0" fontId="16" fillId="0" borderId="0" xfId="21" applyFont="1" applyFill="1" applyBorder="1" applyAlignment="1">
      <alignment horizontal="left" vertical="center" wrapText="1" indent="1"/>
      <protection/>
    </xf>
    <xf numFmtId="167" fontId="3" fillId="0" borderId="0" xfId="0" applyNumberFormat="1" applyFont="1" applyFill="1" applyAlignment="1">
      <alignment horizontal="right" vertical="center"/>
    </xf>
    <xf numFmtId="167" fontId="7" fillId="0" borderId="0" xfId="0" applyNumberFormat="1" applyFont="1" applyAlignment="1">
      <alignment horizontal="right" vertical="center"/>
    </xf>
    <xf numFmtId="164" fontId="3" fillId="0" borderId="0" xfId="0" applyNumberFormat="1" applyFont="1" applyFill="1" applyBorder="1" applyAlignment="1">
      <alignment horizontal="right" vertical="center" wrapText="1"/>
    </xf>
    <xf numFmtId="0" fontId="3" fillId="0" borderId="0" xfId="0" applyFont="1" applyBorder="1" applyAlignment="1">
      <alignment horizontal="left" vertical="center" wrapText="1" indent="2"/>
    </xf>
    <xf numFmtId="0" fontId="18" fillId="0" borderId="0" xfId="21" applyFont="1" applyFill="1" applyBorder="1" applyAlignment="1">
      <alignment/>
      <protection/>
    </xf>
    <xf numFmtId="0" fontId="1" fillId="0" borderId="0" xfId="21" applyFont="1" applyAlignment="1">
      <alignment/>
      <protection/>
    </xf>
    <xf numFmtId="0" fontId="1" fillId="0" borderId="0" xfId="21" applyFont="1" applyBorder="1" applyAlignment="1">
      <alignment/>
      <protection/>
    </xf>
    <xf numFmtId="0" fontId="16" fillId="0" borderId="0" xfId="21" applyFont="1" applyFill="1" applyBorder="1" applyAlignment="1">
      <alignment horizontal="left" shrinkToFit="1"/>
      <protection/>
    </xf>
    <xf numFmtId="164" fontId="16" fillId="0" borderId="0" xfId="21" applyNumberFormat="1" applyFont="1" applyFill="1" applyAlignment="1">
      <alignment/>
      <protection/>
    </xf>
    <xf numFmtId="164" fontId="16" fillId="0" borderId="0" xfId="21" applyNumberFormat="1" applyFont="1" applyFill="1" applyAlignment="1">
      <alignment horizontal="right"/>
      <protection/>
    </xf>
    <xf numFmtId="0" fontId="18" fillId="0" borderId="0" xfId="0" applyFont="1"/>
    <xf numFmtId="0" fontId="19" fillId="0" borderId="0" xfId="0" applyFont="1"/>
    <xf numFmtId="0" fontId="5" fillId="0" borderId="0" xfId="0" applyFont="1" applyFill="1" applyBorder="1" applyAlignment="1">
      <alignment vertical="center" wrapText="1"/>
    </xf>
    <xf numFmtId="0" fontId="6" fillId="0" borderId="0" xfId="0" applyFont="1" applyFill="1" applyBorder="1" applyAlignment="1">
      <alignment horizontal="center" vertical="center" wrapText="1"/>
    </xf>
    <xf numFmtId="164" fontId="6" fillId="0" borderId="0" xfId="0" applyNumberFormat="1" applyFont="1" applyFill="1" applyBorder="1" applyAlignment="1">
      <alignment horizontal="right" vertical="center" wrapText="1"/>
    </xf>
    <xf numFmtId="0" fontId="3" fillId="0" borderId="0" xfId="0" applyFont="1" applyBorder="1" applyAlignment="1">
      <alignment horizontal="left" vertical="center" wrapText="1" indent="1"/>
    </xf>
    <xf numFmtId="0" fontId="1" fillId="0" borderId="0" xfId="21" applyFont="1" applyFill="1" applyAlignment="1">
      <alignment horizontal="center"/>
      <protection/>
    </xf>
    <xf numFmtId="0" fontId="1" fillId="0" borderId="0" xfId="21" applyFont="1" applyAlignment="1">
      <alignment horizontal="center"/>
      <protection/>
    </xf>
    <xf numFmtId="168" fontId="20" fillId="0" borderId="0" xfId="0" applyNumberFormat="1" applyFont="1" applyFill="1" applyAlignment="1">
      <alignment horizontal="right"/>
    </xf>
    <xf numFmtId="0" fontId="3" fillId="0" borderId="0" xfId="0" applyFont="1" applyAlignment="1">
      <alignment horizontal="right" indent="4"/>
    </xf>
    <xf numFmtId="0" fontId="3" fillId="0" borderId="0" xfId="0" applyFont="1" applyBorder="1" applyAlignment="1">
      <alignment horizontal="left" vertical="center" wrapText="1" indent="3"/>
    </xf>
    <xf numFmtId="0" fontId="17" fillId="0" borderId="0" xfId="21" applyFont="1" applyAlignment="1">
      <alignment horizontal="center"/>
      <protection/>
    </xf>
    <xf numFmtId="0" fontId="12" fillId="0" borderId="10" xfId="21" applyFont="1" applyFill="1" applyBorder="1">
      <alignment/>
      <protection/>
    </xf>
    <xf numFmtId="17" fontId="5" fillId="0" borderId="10" xfId="0" applyNumberFormat="1" applyFont="1" applyFill="1" applyBorder="1" applyAlignment="1">
      <alignment horizontal="center" vertical="center" wrapText="1"/>
    </xf>
    <xf numFmtId="0" fontId="16" fillId="0" borderId="10" xfId="21" applyFont="1" applyFill="1" applyBorder="1" applyAlignment="1">
      <alignment horizontal="left" vertical="center" indent="2" shrinkToFit="1"/>
      <protection/>
    </xf>
    <xf numFmtId="0" fontId="5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vertical="center" wrapText="1"/>
    </xf>
    <xf numFmtId="0" fontId="8" fillId="0" borderId="0" xfId="0" applyFont="1" applyFill="1" applyBorder="1" applyAlignment="1">
      <alignment horizontal="left" vertical="center" wrapText="1"/>
    </xf>
    <xf numFmtId="0" fontId="7" fillId="0" borderId="0" xfId="0" applyFont="1" applyFill="1" applyBorder="1" applyAlignment="1">
      <alignment horizontal="left" vertical="center" wrapText="1" indent="1"/>
    </xf>
    <xf numFmtId="0" fontId="3" fillId="0" borderId="0" xfId="0" applyFont="1" applyFill="1" applyBorder="1" applyAlignment="1">
      <alignment horizontal="left" vertical="center" wrapText="1" indent="2"/>
    </xf>
    <xf numFmtId="0" fontId="6" fillId="0" borderId="0" xfId="0" applyFont="1" applyFill="1" applyBorder="1" applyAlignment="1">
      <alignment horizontal="left" vertical="center" wrapText="1" indent="1"/>
    </xf>
    <xf numFmtId="0" fontId="5" fillId="0" borderId="0" xfId="0" applyFont="1" applyBorder="1" applyAlignment="1">
      <alignment horizontal="left" vertical="center" wrapText="1"/>
    </xf>
    <xf numFmtId="0" fontId="3" fillId="0" borderId="0" xfId="0" applyFont="1" applyAlignment="1">
      <alignment horizontal="left" indent="2"/>
    </xf>
    <xf numFmtId="2" fontId="3" fillId="0" borderId="0" xfId="0" applyNumberFormat="1" applyFont="1"/>
    <xf numFmtId="0" fontId="3" fillId="0" borderId="0" xfId="0" applyFont="1" applyFill="1" applyBorder="1"/>
    <xf numFmtId="0" fontId="5" fillId="0" borderId="0" xfId="0" applyFont="1" applyBorder="1" applyAlignment="1">
      <alignment horizontal="left" vertical="center" wrapText="1" indent="1"/>
    </xf>
    <xf numFmtId="167" fontId="5" fillId="0" borderId="0" xfId="0" applyNumberFormat="1" applyFont="1" applyFill="1" applyAlignment="1">
      <alignment horizontal="right" vertical="center"/>
    </xf>
    <xf numFmtId="168" fontId="3" fillId="0" borderId="0" xfId="0" applyNumberFormat="1" applyFont="1" applyFill="1" applyAlignment="1">
      <alignment vertical="center"/>
    </xf>
    <xf numFmtId="168" fontId="3" fillId="0" borderId="0" xfId="0" applyNumberFormat="1" applyFont="1" applyFill="1" applyAlignment="1">
      <alignment horizontal="right" vertical="center"/>
    </xf>
    <xf numFmtId="168" fontId="5" fillId="0" borderId="0" xfId="0" applyNumberFormat="1" applyFont="1" applyFill="1" applyBorder="1" applyAlignment="1">
      <alignment horizontal="right" vertical="center" wrapText="1"/>
    </xf>
    <xf numFmtId="168" fontId="6" fillId="0" borderId="0" xfId="0" applyNumberFormat="1" applyFont="1" applyFill="1" applyAlignment="1">
      <alignment horizontal="right" vertical="center"/>
    </xf>
    <xf numFmtId="164" fontId="3" fillId="0" borderId="0" xfId="0" applyNumberFormat="1" applyFont="1" applyFill="1" applyAlignment="1">
      <alignment horizontal="right"/>
    </xf>
    <xf numFmtId="170" fontId="20" fillId="0" borderId="0" xfId="0" applyNumberFormat="1" applyFont="1" applyFill="1" applyAlignment="1">
      <alignment horizontal="right"/>
    </xf>
    <xf numFmtId="177" fontId="3" fillId="0" borderId="0" xfId="0" applyNumberFormat="1" applyFont="1"/>
    <xf numFmtId="175" fontId="3" fillId="0" borderId="0" xfId="0" applyNumberFormat="1" applyFont="1" applyFill="1"/>
    <xf numFmtId="164" fontId="21" fillId="0" borderId="0" xfId="0" applyNumberFormat="1" applyFont="1" applyFill="1" applyBorder="1" applyAlignment="1">
      <alignment horizontal="right" vertical="center" wrapText="1"/>
    </xf>
    <xf numFmtId="173" fontId="20" fillId="0" borderId="0" xfId="0" applyNumberFormat="1" applyFont="1" applyFill="1" applyAlignment="1">
      <alignment horizontal="right"/>
    </xf>
    <xf numFmtId="0" fontId="22" fillId="0" borderId="0" xfId="0" applyFont="1"/>
    <xf numFmtId="49" fontId="17" fillId="0" borderId="0" xfId="21" applyNumberFormat="1" applyFont="1" applyAlignment="1">
      <alignment horizontal="center"/>
      <protection/>
    </xf>
    <xf numFmtId="170" fontId="12" fillId="0" borderId="0" xfId="21" applyNumberFormat="1" applyFont="1" applyFill="1">
      <alignment/>
      <protection/>
    </xf>
    <xf numFmtId="2" fontId="12" fillId="0" borderId="0" xfId="21" applyNumberFormat="1" applyFont="1" applyFill="1">
      <alignment/>
      <protection/>
    </xf>
    <xf numFmtId="43" fontId="3" fillId="0" borderId="0" xfId="0" applyNumberFormat="1" applyFont="1" applyFill="1" applyAlignment="1">
      <alignment horizontal="right" vertical="center"/>
    </xf>
    <xf numFmtId="43" fontId="3" fillId="0" borderId="0" xfId="0" applyNumberFormat="1" applyFont="1" applyFill="1" applyBorder="1" applyAlignment="1">
      <alignment horizontal="right" vertical="center"/>
    </xf>
    <xf numFmtId="178" fontId="3" fillId="0" borderId="0" xfId="0" applyNumberFormat="1" applyFont="1" applyFill="1" applyAlignment="1">
      <alignment horizontal="right" vertical="center"/>
    </xf>
    <xf numFmtId="168" fontId="7" fillId="0" borderId="0" xfId="0" applyNumberFormat="1" applyFont="1" applyFill="1" applyAlignment="1">
      <alignment horizontal="right" vertical="center"/>
    </xf>
    <xf numFmtId="43" fontId="3" fillId="0" borderId="0" xfId="0" applyNumberFormat="1" applyFont="1"/>
    <xf numFmtId="178" fontId="3" fillId="0" borderId="0" xfId="0" applyNumberFormat="1" applyFont="1"/>
    <xf numFmtId="168" fontId="3" fillId="0" borderId="0" xfId="0" applyNumberFormat="1" applyFont="1" applyFill="1" applyBorder="1" applyAlignment="1">
      <alignment horizontal="right" vertical="center" wrapText="1"/>
    </xf>
    <xf numFmtId="0" fontId="12" fillId="0" borderId="0" xfId="21" applyFont="1" applyFill="1" applyBorder="1" applyAlignment="1">
      <alignment vertical="center"/>
      <protection/>
    </xf>
    <xf numFmtId="167" fontId="6" fillId="0" borderId="0" xfId="0" applyNumberFormat="1" applyFont="1" applyFill="1" applyAlignment="1">
      <alignment horizontal="right" vertical="center"/>
    </xf>
    <xf numFmtId="168" fontId="3" fillId="0" borderId="0" xfId="0" applyNumberFormat="1" applyFont="1" applyFill="1" applyBorder="1" applyAlignment="1">
      <alignment horizontal="right" vertical="center"/>
    </xf>
    <xf numFmtId="0" fontId="19" fillId="0" borderId="0" xfId="0" applyFont="1" applyFill="1"/>
    <xf numFmtId="0" fontId="4" fillId="0" borderId="0" xfId="0" applyFont="1" applyFill="1"/>
    <xf numFmtId="174" fontId="12" fillId="0" borderId="0" xfId="21" applyNumberFormat="1" applyFont="1">
      <alignment/>
      <protection/>
    </xf>
    <xf numFmtId="165" fontId="3" fillId="0" borderId="0" xfId="0" applyNumberFormat="1" applyFont="1" applyFill="1" applyBorder="1" applyAlignment="1">
      <alignment horizontal="right" vertical="center" wrapText="1"/>
    </xf>
    <xf numFmtId="172" fontId="3" fillId="0" borderId="0" xfId="0" applyNumberFormat="1" applyFont="1" applyFill="1" applyAlignment="1">
      <alignment vertical="center"/>
    </xf>
    <xf numFmtId="170" fontId="3" fillId="0" borderId="0" xfId="0" applyNumberFormat="1" applyFont="1" applyFill="1" applyBorder="1" applyAlignment="1">
      <alignment horizontal="right" vertical="center"/>
    </xf>
    <xf numFmtId="172" fontId="7" fillId="0" borderId="0" xfId="0" applyNumberFormat="1" applyFont="1" applyFill="1" applyAlignment="1">
      <alignment horizontal="right" vertical="center"/>
    </xf>
    <xf numFmtId="165" fontId="12" fillId="0" borderId="0" xfId="21" applyNumberFormat="1" applyFont="1">
      <alignment/>
      <protection/>
    </xf>
    <xf numFmtId="170" fontId="13" fillId="0" borderId="0" xfId="21" applyNumberFormat="1" applyFont="1" applyFill="1">
      <alignment/>
      <protection/>
    </xf>
    <xf numFmtId="0" fontId="3" fillId="0" borderId="0" xfId="0" applyFont="1" applyFill="1" applyBorder="1" applyAlignment="1">
      <alignment horizontal="left" vertical="center" wrapText="1" indent="1"/>
    </xf>
    <xf numFmtId="0" fontId="3" fillId="0" borderId="0" xfId="0" applyFont="1" applyBorder="1" applyAlignment="1">
      <alignment vertical="center" wrapText="1"/>
    </xf>
    <xf numFmtId="2" fontId="3" fillId="0" borderId="0" xfId="0" applyNumberFormat="1" applyFont="1" applyFill="1" applyAlignment="1">
      <alignment horizontal="right"/>
    </xf>
    <xf numFmtId="0" fontId="3" fillId="0" borderId="0" xfId="0" applyFont="1" applyFill="1" applyAlignment="1">
      <alignment horizontal="right"/>
    </xf>
    <xf numFmtId="167" fontId="3" fillId="0" borderId="0" xfId="0" applyNumberFormat="1" applyFont="1"/>
    <xf numFmtId="4" fontId="3" fillId="0" borderId="0" xfId="0" applyNumberFormat="1" applyFont="1"/>
    <xf numFmtId="164" fontId="3" fillId="0" borderId="0" xfId="0" applyNumberFormat="1" applyFont="1" applyFill="1" applyAlignment="1">
      <alignment horizontal="right" vertical="center"/>
    </xf>
    <xf numFmtId="0" fontId="5" fillId="0" borderId="0" xfId="0" applyFont="1" applyFill="1" applyBorder="1" applyAlignment="1">
      <alignment horizontal="left" vertical="center" wrapText="1"/>
    </xf>
    <xf numFmtId="167" fontId="3" fillId="0" borderId="0" xfId="0" applyNumberFormat="1" applyFont="1" applyFill="1" applyBorder="1" applyAlignment="1">
      <alignment horizontal="right" vertical="center"/>
    </xf>
    <xf numFmtId="164" fontId="5" fillId="0" borderId="0" xfId="0" applyNumberFormat="1" applyFont="1" applyFill="1" applyAlignment="1">
      <alignment horizontal="right" vertical="center"/>
    </xf>
    <xf numFmtId="164" fontId="3" fillId="0" borderId="0" xfId="0" applyNumberFormat="1" applyFont="1" applyAlignment="1">
      <alignment horizontal="right"/>
    </xf>
    <xf numFmtId="2" fontId="23" fillId="0" borderId="0" xfId="0" applyNumberFormat="1" applyFont="1"/>
    <xf numFmtId="164" fontId="6" fillId="0" borderId="0" xfId="0" applyNumberFormat="1" applyFont="1" applyFill="1" applyAlignment="1">
      <alignment horizontal="right" vertical="center"/>
    </xf>
    <xf numFmtId="164" fontId="3" fillId="0" borderId="0" xfId="0" applyNumberFormat="1" applyFont="1" applyFill="1" applyBorder="1" applyAlignment="1">
      <alignment horizontal="right" vertical="center"/>
    </xf>
    <xf numFmtId="167" fontId="3" fillId="0" borderId="0" xfId="0" applyNumberFormat="1" applyFont="1" applyFill="1" applyAlignment="1">
      <alignment horizontal="right"/>
    </xf>
    <xf numFmtId="176" fontId="3" fillId="0" borderId="0" xfId="0" applyNumberFormat="1" applyFont="1"/>
    <xf numFmtId="0" fontId="17" fillId="0" borderId="0" xfId="21" applyFont="1" applyAlignment="1">
      <alignment/>
      <protection/>
    </xf>
    <xf numFmtId="49" fontId="17" fillId="0" borderId="0" xfId="21" applyNumberFormat="1" applyFont="1" applyAlignment="1">
      <alignment/>
      <protection/>
    </xf>
    <xf numFmtId="0" fontId="3" fillId="0" borderId="0" xfId="0" applyFont="1" applyFill="1" applyAlignment="1">
      <alignment horizontal="left" indent="2"/>
    </xf>
    <xf numFmtId="164" fontId="3" fillId="0" borderId="0" xfId="0" applyNumberFormat="1" applyFont="1" applyBorder="1"/>
    <xf numFmtId="175" fontId="3" fillId="0" borderId="0" xfId="0" applyNumberFormat="1" applyFont="1" applyFill="1" applyBorder="1"/>
    <xf numFmtId="1" fontId="3" fillId="0" borderId="0" xfId="0" applyNumberFormat="1" applyFont="1" applyBorder="1"/>
    <xf numFmtId="0" fontId="8" fillId="0" borderId="0" xfId="0" applyFont="1" applyFill="1" applyBorder="1" applyAlignment="1">
      <alignment horizontal="left" vertical="center"/>
    </xf>
    <xf numFmtId="0" fontId="3" fillId="0" borderId="0" xfId="0" applyFont="1" applyAlignment="1">
      <alignment horizontal="right"/>
    </xf>
    <xf numFmtId="164" fontId="3" fillId="0" borderId="0" xfId="0" applyNumberFormat="1" applyFont="1" applyAlignment="1">
      <alignment horizontal="left"/>
    </xf>
    <xf numFmtId="166" fontId="3" fillId="0" borderId="0" xfId="0" applyNumberFormat="1" applyFont="1" applyBorder="1"/>
    <xf numFmtId="14" fontId="3" fillId="0" borderId="0" xfId="0" applyNumberFormat="1" applyFont="1" applyFill="1" applyBorder="1" applyAlignment="1">
      <alignment horizontal="left" vertical="center" wrapText="1"/>
    </xf>
    <xf numFmtId="17" fontId="3" fillId="0" borderId="0" xfId="0" applyNumberFormat="1" applyFont="1" applyAlignment="1">
      <alignment horizontal="center"/>
    </xf>
    <xf numFmtId="168" fontId="3" fillId="0" borderId="0" xfId="0" applyNumberFormat="1" applyFont="1" applyFill="1"/>
    <xf numFmtId="0" fontId="6" fillId="0" borderId="0" xfId="0" applyFont="1" applyFill="1" applyBorder="1" applyAlignment="1">
      <alignment horizontal="left" vertical="center" wrapText="1"/>
    </xf>
    <xf numFmtId="164" fontId="3" fillId="0" borderId="0" xfId="0" applyNumberFormat="1" applyFont="1" applyFill="1"/>
    <xf numFmtId="165" fontId="0" fillId="0" borderId="0" xfId="0" applyNumberFormat="1"/>
    <xf numFmtId="167" fontId="3" fillId="0" borderId="0" xfId="0" applyNumberFormat="1" applyFont="1" applyAlignment="1">
      <alignment horizontal="right"/>
    </xf>
    <xf numFmtId="165" fontId="2" fillId="0" borderId="0" xfId="65" applyNumberFormat="1">
      <alignment/>
      <protection/>
    </xf>
    <xf numFmtId="17" fontId="5" fillId="0" borderId="0" xfId="0" applyNumberFormat="1" applyFont="1" applyFill="1" applyBorder="1" applyAlignment="1">
      <alignment horizontal="center" vertical="center" wrapText="1"/>
    </xf>
    <xf numFmtId="172" fontId="3" fillId="0" borderId="0" xfId="0" applyNumberFormat="1" applyFont="1" applyFill="1" applyBorder="1" applyAlignment="1">
      <alignment vertical="center"/>
    </xf>
    <xf numFmtId="168" fontId="3" fillId="0" borderId="0" xfId="0" applyNumberFormat="1" applyFont="1" applyFill="1" applyBorder="1" applyAlignment="1">
      <alignment vertical="center"/>
    </xf>
    <xf numFmtId="172" fontId="7" fillId="0" borderId="0" xfId="0" applyNumberFormat="1" applyFont="1" applyFill="1" applyBorder="1" applyAlignment="1">
      <alignment horizontal="right" vertical="center"/>
    </xf>
    <xf numFmtId="168" fontId="6" fillId="0" borderId="0" xfId="0" applyNumberFormat="1" applyFont="1" applyFill="1" applyAlignment="1">
      <alignment horizontal="left" vertical="center"/>
    </xf>
    <xf numFmtId="168" fontId="7" fillId="0" borderId="0" xfId="0" applyNumberFormat="1" applyFont="1" applyFill="1" applyAlignment="1">
      <alignment horizontal="left" vertical="center"/>
    </xf>
    <xf numFmtId="168" fontId="7" fillId="0" borderId="0" xfId="0" applyNumberFormat="1" applyFont="1" applyAlignment="1">
      <alignment horizontal="left" vertical="center"/>
    </xf>
    <xf numFmtId="0" fontId="3" fillId="0" borderId="0" xfId="0" applyFont="1" applyFill="1" applyAlignment="1">
      <alignment horizontal="left"/>
    </xf>
    <xf numFmtId="167" fontId="7" fillId="0" borderId="0" xfId="0" applyNumberFormat="1" applyFont="1" applyFill="1" applyAlignment="1">
      <alignment horizontal="left" vertical="center"/>
    </xf>
    <xf numFmtId="167" fontId="7" fillId="0" borderId="0" xfId="0" applyNumberFormat="1" applyFont="1" applyAlignment="1">
      <alignment horizontal="left" vertical="center"/>
    </xf>
    <xf numFmtId="164" fontId="3" fillId="33" borderId="0" xfId="0" applyNumberFormat="1" applyFont="1" applyFill="1" applyAlignment="1">
      <alignment horizontal="right" vertical="center"/>
    </xf>
    <xf numFmtId="164" fontId="3" fillId="33" borderId="0" xfId="0" applyNumberFormat="1" applyFont="1" applyFill="1" applyBorder="1" applyAlignment="1">
      <alignment horizontal="right" vertical="center"/>
    </xf>
    <xf numFmtId="1" fontId="3" fillId="0" borderId="0" xfId="0" applyNumberFormat="1" applyFont="1"/>
    <xf numFmtId="0" fontId="19" fillId="0" borderId="0" xfId="67" applyFont="1">
      <alignment/>
      <protection/>
    </xf>
    <xf numFmtId="0" fontId="4" fillId="0" borderId="0" xfId="67" applyFont="1">
      <alignment/>
      <protection/>
    </xf>
    <xf numFmtId="0" fontId="0" fillId="0" borderId="0" xfId="67">
      <alignment/>
      <protection/>
    </xf>
    <xf numFmtId="0" fontId="7" fillId="0" borderId="0" xfId="67" applyFont="1" applyAlignment="1">
      <alignment horizontal="left"/>
      <protection/>
    </xf>
    <xf numFmtId="0" fontId="3" fillId="0" borderId="0" xfId="67" applyFont="1" applyFill="1" applyBorder="1" applyAlignment="1">
      <alignment horizontal="left"/>
      <protection/>
    </xf>
    <xf numFmtId="0" fontId="3" fillId="0" borderId="0" xfId="67" applyFont="1" applyAlignment="1">
      <alignment horizontal="left"/>
      <protection/>
    </xf>
    <xf numFmtId="0" fontId="5" fillId="0" borderId="0" xfId="67" applyFont="1" applyBorder="1" applyAlignment="1">
      <alignment horizontal="left" vertical="center" wrapText="1"/>
      <protection/>
    </xf>
    <xf numFmtId="164" fontId="5" fillId="0" borderId="0" xfId="67" applyNumberFormat="1" applyFont="1" applyFill="1" applyAlignment="1">
      <alignment horizontal="right" vertical="center"/>
      <protection/>
    </xf>
    <xf numFmtId="168" fontId="6" fillId="0" borderId="0" xfId="67" applyNumberFormat="1" applyFont="1" applyFill="1" applyAlignment="1">
      <alignment horizontal="right" vertical="center"/>
      <protection/>
    </xf>
    <xf numFmtId="0" fontId="3" fillId="0" borderId="0" xfId="67" applyFont="1" applyAlignment="1">
      <alignment horizontal="left" indent="2"/>
      <protection/>
    </xf>
    <xf numFmtId="164" fontId="3" fillId="0" borderId="0" xfId="67" applyNumberFormat="1" applyFont="1" applyFill="1" applyAlignment="1">
      <alignment horizontal="right" vertical="center"/>
      <protection/>
    </xf>
    <xf numFmtId="0" fontId="3" fillId="0" borderId="0" xfId="67" applyFont="1" applyFill="1" applyAlignment="1">
      <alignment horizontal="left" indent="2"/>
      <protection/>
    </xf>
    <xf numFmtId="0" fontId="5" fillId="0" borderId="0" xfId="67" applyFont="1" applyFill="1" applyBorder="1" applyAlignment="1">
      <alignment horizontal="left" vertical="center" wrapText="1"/>
      <protection/>
    </xf>
    <xf numFmtId="168" fontId="5" fillId="0" borderId="0" xfId="0" applyNumberFormat="1" applyFont="1" applyFill="1" applyAlignment="1">
      <alignment horizontal="right" vertical="center"/>
    </xf>
    <xf numFmtId="4" fontId="42" fillId="0" borderId="0" xfId="20" applyNumberFormat="1" applyFont="1" applyBorder="1">
      <alignment/>
      <protection/>
    </xf>
    <xf numFmtId="49" fontId="5" fillId="0" borderId="10" xfId="0" applyNumberFormat="1" applyFont="1" applyFill="1" applyBorder="1" applyAlignment="1">
      <alignment horizontal="center" vertical="center" wrapText="1"/>
    </xf>
    <xf numFmtId="4" fontId="5" fillId="0" borderId="0" xfId="0" applyNumberFormat="1" applyFont="1" applyFill="1" applyAlignment="1">
      <alignment horizontal="right" vertical="center"/>
    </xf>
    <xf numFmtId="4" fontId="3" fillId="0" borderId="0" xfId="0" applyNumberFormat="1" applyFont="1" applyFill="1" applyAlignment="1">
      <alignment horizontal="right" vertical="center"/>
    </xf>
    <xf numFmtId="4" fontId="5" fillId="0" borderId="0" xfId="67" applyNumberFormat="1" applyFont="1" applyFill="1" applyAlignment="1">
      <alignment horizontal="right" vertical="center"/>
      <protection/>
    </xf>
    <xf numFmtId="4" fontId="3" fillId="0" borderId="0" xfId="67" applyNumberFormat="1" applyFont="1" applyFill="1" applyAlignment="1">
      <alignment horizontal="right" vertical="center"/>
      <protection/>
    </xf>
    <xf numFmtId="174" fontId="12" fillId="0" borderId="0" xfId="21" applyNumberFormat="1" applyFont="1" applyFill="1">
      <alignment/>
      <protection/>
    </xf>
    <xf numFmtId="173" fontId="13" fillId="0" borderId="0" xfId="21" applyNumberFormat="1" applyFont="1" applyFill="1">
      <alignment/>
      <protection/>
    </xf>
    <xf numFmtId="0" fontId="17" fillId="0" borderId="0" xfId="21" applyFont="1" applyAlignment="1">
      <alignment horizontal="center"/>
      <protection/>
    </xf>
    <xf numFmtId="164" fontId="8" fillId="0" borderId="0" xfId="21" applyNumberFormat="1" applyFont="1" applyFill="1" applyBorder="1" applyAlignment="1">
      <alignment vertical="center"/>
      <protection/>
    </xf>
    <xf numFmtId="167" fontId="3" fillId="33" borderId="0" xfId="0" applyNumberFormat="1" applyFont="1" applyFill="1" applyAlignment="1">
      <alignment horizontal="right" vertical="center"/>
    </xf>
    <xf numFmtId="0" fontId="7" fillId="0" borderId="0" xfId="0" applyFont="1" applyFill="1"/>
    <xf numFmtId="0" fontId="17" fillId="0" borderId="0" xfId="21" applyFont="1" applyAlignment="1">
      <alignment horizontal="center"/>
      <protection/>
    </xf>
    <xf numFmtId="49" fontId="17" fillId="0" borderId="0" xfId="21" applyNumberFormat="1" applyFont="1" applyAlignment="1">
      <alignment horizontal="center"/>
      <protection/>
    </xf>
    <xf numFmtId="0" fontId="18" fillId="0" borderId="0" xfId="0" applyFont="1" applyFill="1"/>
  </cellXfs>
  <cellStyles count="73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Обычный 2" xfId="20"/>
    <cellStyle name="Обычный_Пресс-конференция (октябрь 2008)" xfId="21"/>
    <cellStyle name="Процентный" xfId="22"/>
    <cellStyle name="Стиль 1" xfId="23"/>
    <cellStyle name="ТЕКСТ" xfId="24"/>
    <cellStyle name="Название" xfId="25"/>
    <cellStyle name="Заголовок 1" xfId="26"/>
    <cellStyle name="Заголовок 2" xfId="27"/>
    <cellStyle name="Заголовок 3" xfId="28"/>
    <cellStyle name="Заголовок 4" xfId="29"/>
    <cellStyle name="Хороший" xfId="30"/>
    <cellStyle name="Плохой" xfId="31"/>
    <cellStyle name="Нейтральный" xfId="32"/>
    <cellStyle name="Ввод " xfId="33"/>
    <cellStyle name="Вывод" xfId="34"/>
    <cellStyle name="Вычисление" xfId="35"/>
    <cellStyle name="Связанная ячейка" xfId="36"/>
    <cellStyle name="Контрольная ячейка" xfId="37"/>
    <cellStyle name="Текст предупреждения" xfId="38"/>
    <cellStyle name="Пояснение" xfId="39"/>
    <cellStyle name="Итог" xfId="40"/>
    <cellStyle name="Акцент1" xfId="41"/>
    <cellStyle name="20% - Акцент1" xfId="42"/>
    <cellStyle name="40% - Акцент1" xfId="43"/>
    <cellStyle name="60% - Акцент1" xfId="44"/>
    <cellStyle name="Акцент2" xfId="45"/>
    <cellStyle name="20% - Акцент2" xfId="46"/>
    <cellStyle name="40% - Акцент2" xfId="47"/>
    <cellStyle name="60% - Акцент2" xfId="48"/>
    <cellStyle name="Акцент3" xfId="49"/>
    <cellStyle name="20% - Акцент3" xfId="50"/>
    <cellStyle name="40% - Акцент3" xfId="51"/>
    <cellStyle name="60% - Акцент3" xfId="52"/>
    <cellStyle name="Акцент4" xfId="53"/>
    <cellStyle name="20% - Акцент4" xfId="54"/>
    <cellStyle name="40% - Акцент4" xfId="55"/>
    <cellStyle name="60% - Акцент4" xfId="56"/>
    <cellStyle name="Акцент5" xfId="57"/>
    <cellStyle name="20% - Акцент5" xfId="58"/>
    <cellStyle name="40% - Акцент5" xfId="59"/>
    <cellStyle name="60% - Акцент5" xfId="60"/>
    <cellStyle name="Акцент6" xfId="61"/>
    <cellStyle name="20% - Акцент6" xfId="62"/>
    <cellStyle name="40% - Акцент6" xfId="63"/>
    <cellStyle name="60% - Акцент6" xfId="64"/>
    <cellStyle name="Обычный 3" xfId="65"/>
    <cellStyle name="Примечание 2" xfId="66"/>
    <cellStyle name="Обычный 4" xfId="67"/>
    <cellStyle name="Обычный 7" xfId="68"/>
    <cellStyle name="Обычный 6" xfId="69"/>
    <cellStyle name="Обычный 2 2" xfId="70"/>
    <cellStyle name="Обычный 3 2" xfId="71"/>
    <cellStyle name="Обычный 4 2" xfId="72"/>
    <cellStyle name="Обычный 5" xfId="73"/>
    <cellStyle name="Процентный 3" xfId="74"/>
    <cellStyle name="Процентный 2" xfId="75"/>
    <cellStyle name="Тысячи [0]_4-8Окт" xfId="76"/>
    <cellStyle name="Тысячи_4-8Окт" xfId="77"/>
    <cellStyle name="Финансовый 3" xfId="78"/>
    <cellStyle name="Финансовый [0] 2" xfId="79"/>
    <cellStyle name="Финансовый 2" xfId="80"/>
    <cellStyle name="Обычный 8" xfId="81"/>
    <cellStyle name="Обычный 9" xfId="82"/>
    <cellStyle name="Финансовый 3 2" xfId="83"/>
    <cellStyle name="Финансовый 4" xfId="84"/>
    <cellStyle name="Обычный 10" xfId="85"/>
    <cellStyle name="Обычный 11" xfId="8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График 9. Обменный курс доллара </a:t>
            </a:r>
          </a:p>
        </c:rich>
      </c:tx>
      <c:layout>
        <c:manualLayout>
          <c:xMode val="edge"/>
          <c:yMode val="edge"/>
          <c:x val="0.4625"/>
          <c:y val="0.35725"/>
        </c:manualLayout>
      </c:layout>
      <c:spPr>
        <a:noFill/>
        <a:ln w="25400">
          <a:noFill/>
        </a:ln>
      </c:spPr>
    </c:title>
    <c:plotArea>
      <c:layout/>
      <c:barChart>
        <c:barDir val="col"/>
        <c:grouping val="clustered"/>
        <c:varyColors val="0"/>
        <c:ser>
          <c:idx val="1"/>
          <c:order val="0"/>
          <c:spPr>
            <a:solidFill>
              <a:srgbClr val="CC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Lit>
              <c:ptCount val="1"/>
              <c:pt idx="0">
                <c:v>1</c:v>
              </c:pt>
            </c:numLit>
          </c:val>
        </c:ser>
        <c:axId val="59998659"/>
        <c:axId val="3117020"/>
      </c:barChart>
      <c:lineChart>
        <c:grouping val="standard"/>
        <c:varyColors val="0"/>
        <c:ser>
          <c:idx val="2"/>
          <c:order val="1"/>
          <c:spPr>
            <a:ln w="25400">
              <a:solidFill>
                <a:srgbClr val="FF00FF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val>
            <c:numLit>
              <c:ptCount val="1"/>
              <c:pt idx="0">
                <c:v>1</c:v>
              </c:pt>
            </c:numLit>
          </c:val>
          <c:smooth val="0"/>
        </c:ser>
        <c:ser>
          <c:idx val="0"/>
          <c:order val="2"/>
          <c:spPr>
            <a:ln w="25400">
              <a:solidFill>
                <a:srgbClr val="000080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Lit>
              <c:ptCount val="1"/>
              <c:pt idx="0">
                <c:v>1</c:v>
              </c:pt>
            </c:numLit>
          </c:val>
          <c:smooth val="0"/>
        </c:ser>
        <c:marker val="1"/>
        <c:axId val="59998659"/>
        <c:axId val="3117020"/>
      </c:lineChart>
      <c:catAx>
        <c:axId val="59998659"/>
        <c:scaling>
          <c:orientation val="minMax"/>
        </c:scaling>
        <c:axPos val="b"/>
        <c:delete val="0"/>
        <c:numFmt formatCode="dd/mm/yy;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3117020"/>
        <c:crosses val="autoZero"/>
        <c:auto val="1"/>
        <c:lblOffset val="100"/>
        <c:tickLblSkip val="1"/>
        <c:noMultiLvlLbl val="0"/>
      </c:catAx>
      <c:valAx>
        <c:axId val="3117020"/>
        <c:scaling>
          <c:orientation val="minMax"/>
          <c:max val="38.2"/>
          <c:min val="37.300000000000004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5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сом / доллар</a:t>
                </a:r>
              </a:p>
            </c:rich>
          </c:tx>
          <c:layout/>
          <c:overlay val="0"/>
          <c:spPr>
            <a:noFill/>
            <a:ln w="25400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59998659"/>
        <c:crosses val="autoZero"/>
        <c:crossBetween val="between"/>
        <c:dispUnits/>
        <c:majorUnit val="0.1"/>
      </c:valAx>
      <c:spPr>
        <a:solidFill>
          <a:srgbClr val="FFCC99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/>
      <c:overlay val="0"/>
      <c:spPr>
        <a:solidFill>
          <a:srgbClr val="FFFFFF"/>
        </a:solidFill>
        <a:ln w="25400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lang xmlns:c="http://schemas.openxmlformats.org/drawingml/2006/chart" val="ru-RU"/>
  <c:printSettings xmlns:c="http://schemas.openxmlformats.org/drawingml/2006/chart">
    <c:headerFooter alignWithMargins="0"/>
    <c:pageMargins b="1" l="0.75000000000001155" r="0.75000000000001155" t="1" header="0.5" footer="0.5"/>
    <c:pageSetup paperSize="9" orientation="landscape"/>
  </c:printSettings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График 9. Обменный курс доллара </a:t>
            </a:r>
          </a:p>
        </c:rich>
      </c:tx>
      <c:layout>
        <c:manualLayout>
          <c:xMode val="edge"/>
          <c:yMode val="edge"/>
          <c:x val="0.4625"/>
          <c:y val="0.35725"/>
        </c:manualLayout>
      </c:layout>
      <c:spPr>
        <a:noFill/>
        <a:ln w="25400">
          <a:noFill/>
        </a:ln>
      </c:spPr>
    </c:title>
    <c:plotArea>
      <c:layout/>
      <c:barChart>
        <c:barDir val="col"/>
        <c:grouping val="clustered"/>
        <c:varyColors val="0"/>
        <c:ser>
          <c:idx val="1"/>
          <c:order val="0"/>
          <c:tx>
            <c:v>'Деп-Кред'!#REF!</c:v>
          </c:tx>
          <c:spPr>
            <a:solidFill>
              <a:srgbClr val="CC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Lit>
              <c:ptCount val="1"/>
              <c:pt idx="0">
                <c:v>1</c:v>
              </c:pt>
            </c:numLit>
          </c:val>
        </c:ser>
        <c:axId val="28053181"/>
        <c:axId val="51152038"/>
      </c:barChart>
      <c:lineChart>
        <c:grouping val="standard"/>
        <c:varyColors val="0"/>
        <c:ser>
          <c:idx val="2"/>
          <c:order val="1"/>
          <c:tx>
            <c:v>'Деп-Кред'!#REF!</c:v>
          </c:tx>
          <c:spPr>
            <a:ln w="25400">
              <a:solidFill>
                <a:srgbClr val="FF00FF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val>
            <c:numLit>
              <c:ptCount val="1"/>
              <c:pt idx="0">
                <c:v>1</c:v>
              </c:pt>
            </c:numLit>
          </c:val>
          <c:smooth val="0"/>
        </c:ser>
        <c:ser>
          <c:idx val="0"/>
          <c:order val="2"/>
          <c:tx>
            <c:v>'Деп-Кред'!#REF!</c:v>
          </c:tx>
          <c:spPr>
            <a:ln w="25400">
              <a:solidFill>
                <a:srgbClr val="000080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Lit>
              <c:ptCount val="1"/>
              <c:pt idx="0">
                <c:v>1</c:v>
              </c:pt>
            </c:numLit>
          </c:val>
          <c:smooth val="0"/>
        </c:ser>
        <c:marker val="1"/>
        <c:axId val="28053181"/>
        <c:axId val="51152038"/>
      </c:lineChart>
      <c:catAx>
        <c:axId val="28053181"/>
        <c:scaling>
          <c:orientation val="minMax"/>
        </c:scaling>
        <c:axPos val="b"/>
        <c:delete val="0"/>
        <c:numFmt formatCode="dd/mm/yy;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51152038"/>
        <c:crosses val="autoZero"/>
        <c:auto val="1"/>
        <c:lblOffset val="100"/>
        <c:tickLblSkip val="1"/>
        <c:noMultiLvlLbl val="0"/>
      </c:catAx>
      <c:valAx>
        <c:axId val="51152038"/>
        <c:scaling>
          <c:orientation val="minMax"/>
          <c:max val="38.2"/>
          <c:min val="37.300000000000004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5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сом / доллар</a:t>
                </a:r>
              </a:p>
            </c:rich>
          </c:tx>
          <c:layout/>
          <c:overlay val="0"/>
          <c:spPr>
            <a:noFill/>
            <a:ln w="25400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28053181"/>
        <c:crosses val="autoZero"/>
        <c:crossBetween val="between"/>
        <c:dispUnits/>
        <c:majorUnit val="0.1"/>
      </c:valAx>
      <c:spPr>
        <a:solidFill>
          <a:srgbClr val="FFCC99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/>
      <c:overlay val="0"/>
      <c:spPr>
        <a:solidFill>
          <a:srgbClr val="FFFFFF"/>
        </a:solidFill>
        <a:ln w="25400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lang xmlns:c="http://schemas.openxmlformats.org/drawingml/2006/chart" val="ru-RU"/>
  <c:printSettings xmlns:c="http://schemas.openxmlformats.org/drawingml/2006/chart">
    <c:headerFooter alignWithMargins="0"/>
    <c:pageMargins b="1" l="0.75000000000001155" r="0.75000000000001155" t="1" header="0.5" footer="0.5"/>
    <c:pageSetup paperSize="9" orientation="landscape"/>
  </c:printSettings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График 9. Обменный курс доллара </a:t>
            </a:r>
          </a:p>
        </c:rich>
      </c:tx>
      <c:layout>
        <c:manualLayout>
          <c:xMode val="edge"/>
          <c:yMode val="edge"/>
          <c:x val="0.4625"/>
          <c:y val="0.35725"/>
        </c:manualLayout>
      </c:layout>
      <c:spPr>
        <a:noFill/>
        <a:ln w="25400">
          <a:noFill/>
        </a:ln>
      </c:spPr>
    </c:title>
    <c:plotArea>
      <c:layout/>
      <c:barChart>
        <c:barDir val="col"/>
        <c:grouping val="clustered"/>
        <c:varyColors val="0"/>
        <c:ser>
          <c:idx val="1"/>
          <c:order val="0"/>
          <c:tx>
            <c:v>'Деп-Кред'!#REF!</c:v>
          </c:tx>
          <c:spPr>
            <a:solidFill>
              <a:srgbClr val="CC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Lit>
              <c:ptCount val="1"/>
              <c:pt idx="0">
                <c:v>1</c:v>
              </c:pt>
            </c:numLit>
          </c:val>
        </c:ser>
        <c:axId val="57715159"/>
        <c:axId val="49674384"/>
      </c:barChart>
      <c:lineChart>
        <c:grouping val="standard"/>
        <c:varyColors val="0"/>
        <c:ser>
          <c:idx val="2"/>
          <c:order val="1"/>
          <c:tx>
            <c:v>'Деп-Кред'!#REF!</c:v>
          </c:tx>
          <c:spPr>
            <a:ln w="25400">
              <a:solidFill>
                <a:srgbClr val="FF00FF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val>
            <c:numLit>
              <c:ptCount val="1"/>
              <c:pt idx="0">
                <c:v>1</c:v>
              </c:pt>
            </c:numLit>
          </c:val>
          <c:smooth val="0"/>
        </c:ser>
        <c:ser>
          <c:idx val="0"/>
          <c:order val="2"/>
          <c:tx>
            <c:v>'Деп-Кред'!#REF!</c:v>
          </c:tx>
          <c:spPr>
            <a:ln w="25400">
              <a:solidFill>
                <a:srgbClr val="000080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Lit>
              <c:ptCount val="1"/>
              <c:pt idx="0">
                <c:v>1</c:v>
              </c:pt>
            </c:numLit>
          </c:val>
          <c:smooth val="0"/>
        </c:ser>
        <c:marker val="1"/>
        <c:axId val="57715159"/>
        <c:axId val="49674384"/>
      </c:lineChart>
      <c:catAx>
        <c:axId val="57715159"/>
        <c:scaling>
          <c:orientation val="minMax"/>
        </c:scaling>
        <c:axPos val="b"/>
        <c:delete val="0"/>
        <c:numFmt formatCode="dd/mm/yy;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49674384"/>
        <c:crosses val="autoZero"/>
        <c:auto val="1"/>
        <c:lblOffset val="100"/>
        <c:tickLblSkip val="1"/>
        <c:noMultiLvlLbl val="0"/>
      </c:catAx>
      <c:valAx>
        <c:axId val="49674384"/>
        <c:scaling>
          <c:orientation val="minMax"/>
          <c:max val="38.2"/>
          <c:min val="37.300000000000004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5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сом / доллар</a:t>
                </a:r>
              </a:p>
            </c:rich>
          </c:tx>
          <c:layout/>
          <c:overlay val="0"/>
          <c:spPr>
            <a:noFill/>
            <a:ln w="25400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57715159"/>
        <c:crosses val="autoZero"/>
        <c:crossBetween val="between"/>
        <c:dispUnits/>
        <c:majorUnit val="0.1"/>
      </c:valAx>
      <c:spPr>
        <a:solidFill>
          <a:srgbClr val="FFCC99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/>
      <c:overlay val="0"/>
      <c:spPr>
        <a:solidFill>
          <a:srgbClr val="FFFFFF"/>
        </a:solidFill>
        <a:ln w="25400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lang xmlns:c="http://schemas.openxmlformats.org/drawingml/2006/chart" val="ru-RU"/>
  <c:printSettings xmlns:c="http://schemas.openxmlformats.org/drawingml/2006/chart">
    <c:headerFooter alignWithMargins="0"/>
    <c:pageMargins b="1" l="0.75000000000001177" r="0.75000000000001177" t="1" header="0.5" footer="0.5"/>
    <c:pageSetup paperSize="9" orientation="landscape"/>
  </c:printSettings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График 9. Динамика депозитов и кредитов</a:t>
            </a:r>
          </a:p>
        </c:rich>
      </c:tx>
      <c:layout/>
      <c:spPr>
        <a:noFill/>
        <a:ln w="25400">
          <a:noFill/>
        </a:ln>
      </c:spPr>
    </c:title>
    <c:plotArea>
      <c:layout/>
      <c:lineChart>
        <c:grouping val="standard"/>
        <c:varyColors val="0"/>
        <c:ser>
          <c:idx val="1"/>
          <c:order val="0"/>
          <c:tx>
            <c:v>'Деп-Кред'!#REF!</c:v>
          </c:tx>
          <c:spPr>
            <a:ln w="25400">
              <a:solidFill>
                <a:srgbClr val="FF00FF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val>
            <c:numLit>
              <c:ptCount val="1"/>
              <c:pt idx="0">
                <c:v>1</c:v>
              </c:pt>
            </c:numLit>
          </c:val>
          <c:smooth val="0"/>
        </c:ser>
        <c:ser>
          <c:idx val="0"/>
          <c:order val="1"/>
          <c:tx>
            <c:v>'Деп-Кред'!#REF!</c:v>
          </c:tx>
          <c:spPr>
            <a:ln w="25400">
              <a:solidFill>
                <a:srgbClr val="000080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Lit>
              <c:ptCount val="1"/>
              <c:pt idx="0">
                <c:v>1</c:v>
              </c:pt>
            </c:numLit>
          </c:val>
          <c:smooth val="0"/>
        </c:ser>
        <c:marker val="1"/>
        <c:axId val="44416273"/>
        <c:axId val="64202138"/>
      </c:lineChart>
      <c:catAx>
        <c:axId val="44416273"/>
        <c:scaling>
          <c:orientation val="minMax"/>
        </c:scaling>
        <c:axPos val="b"/>
        <c:delete val="0"/>
        <c:numFmt formatCode="d\ mm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64202138"/>
        <c:crosses val="autoZero"/>
        <c:auto val="0"/>
        <c:lblOffset val="100"/>
        <c:tickLblSkip val="1"/>
        <c:noMultiLvlLbl val="0"/>
      </c:catAx>
      <c:valAx>
        <c:axId val="64202138"/>
        <c:scaling>
          <c:orientation val="minMax"/>
          <c:max val="20000"/>
          <c:min val="10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млн.сомов</a:t>
                </a:r>
              </a:p>
            </c:rich>
          </c:tx>
          <c:layout/>
          <c:overlay val="0"/>
          <c:spPr>
            <a:noFill/>
            <a:ln w="25400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44416273"/>
        <c:crosses val="autoZero"/>
        <c:crossBetween val="between"/>
        <c:dispUnits/>
        <c:majorUnit val="1000"/>
        <c:minorUnit val="200"/>
      </c:valAx>
      <c:spPr>
        <a:solidFill>
          <a:srgbClr val="FFCC99"/>
        </a:solidFill>
        <a:ln w="12700">
          <a:solidFill>
            <a:srgbClr val="000000"/>
          </a:solidFill>
          <a:prstDash val="solid"/>
        </a:ln>
      </c:spPr>
    </c:plotArea>
    <c:legend>
      <c:legendPos val="r"/>
      <c:layout/>
      <c:overlay val="0"/>
      <c:spPr>
        <a:solidFill>
          <a:srgbClr val="FFFFFF"/>
        </a:solidFill>
        <a:ln w="25400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lang xmlns:c="http://schemas.openxmlformats.org/drawingml/2006/chart" val="ru-RU"/>
  <c:printSettings xmlns:c="http://schemas.openxmlformats.org/drawingml/2006/chart">
    <c:headerFooter alignWithMargins="0"/>
    <c:pageMargins b="1" l="0.75000000000001155" r="0.75000000000001155" t="1" header="0.5" footer="0.5"/>
    <c:pageSetup paperSize="9" orientation="landscape"/>
  </c:printSettings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График 7. Операции банков с безналичными казахскими тенге</a:t>
            </a:r>
          </a:p>
        </c:rich>
      </c:tx>
      <c:layout/>
      <c:spPr>
        <a:noFill/>
        <a:ln w="25400">
          <a:noFill/>
        </a:ln>
      </c:spPr>
    </c:title>
    <c:plotArea>
      <c:layout/>
      <c:barChart>
        <c:barDir val="col"/>
        <c:grouping val="clustered"/>
        <c:varyColors val="0"/>
        <c:ser>
          <c:idx val="2"/>
          <c:order val="0"/>
          <c:tx>
            <c:strRef>
              <c:f>'[1]Вал-рынок(тенге) '!$AD$7</c:f>
              <c:strCache>
                <c:ptCount val="1"/>
                <c:pt idx="0">
                  <c:v>1860.932974</c:v>
                </c:pt>
              </c:strCache>
            </c:strRef>
          </c:tx>
          <c:spPr>
            <a:solidFill>
              <a:srgbClr val="99CC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'[1]Вал-рынок(тенге) '!$B$5:$Y$5</c:f>
              <c:strCache>
                <c:ptCount val="24"/>
                <c:pt idx="0">
                  <c:v>39083</c:v>
                </c:pt>
                <c:pt idx="1">
                  <c:v>39114</c:v>
                </c:pt>
                <c:pt idx="2">
                  <c:v>39142</c:v>
                </c:pt>
                <c:pt idx="3">
                  <c:v>39173</c:v>
                </c:pt>
                <c:pt idx="4">
                  <c:v>39203</c:v>
                </c:pt>
                <c:pt idx="5">
                  <c:v>39234</c:v>
                </c:pt>
                <c:pt idx="6">
                  <c:v>39264</c:v>
                </c:pt>
                <c:pt idx="7">
                  <c:v>39295</c:v>
                </c:pt>
                <c:pt idx="8">
                  <c:v>39326</c:v>
                </c:pt>
                <c:pt idx="9">
                  <c:v>39356</c:v>
                </c:pt>
                <c:pt idx="10">
                  <c:v>39387</c:v>
                </c:pt>
                <c:pt idx="11">
                  <c:v>39417</c:v>
                </c:pt>
                <c:pt idx="12">
                  <c:v>39448</c:v>
                </c:pt>
                <c:pt idx="13">
                  <c:v>39479</c:v>
                </c:pt>
                <c:pt idx="14">
                  <c:v>39508</c:v>
                </c:pt>
                <c:pt idx="15">
                  <c:v>39539</c:v>
                </c:pt>
                <c:pt idx="16">
                  <c:v>39569</c:v>
                </c:pt>
                <c:pt idx="17">
                  <c:v>39600</c:v>
                </c:pt>
                <c:pt idx="18">
                  <c:v>39630</c:v>
                </c:pt>
                <c:pt idx="19">
                  <c:v>39661</c:v>
                </c:pt>
                <c:pt idx="20">
                  <c:v>39692</c:v>
                </c:pt>
                <c:pt idx="21">
                  <c:v>39722</c:v>
                </c:pt>
                <c:pt idx="22">
                  <c:v>средненед.   за окт.08</c:v>
                </c:pt>
                <c:pt idx="23">
                  <c:v>27.10.08-        31.10.08</c:v>
                </c:pt>
              </c:strCache>
            </c:strRef>
          </c:cat>
          <c:val>
            <c:numRef>
              <c:f>'[1]Вал-рынок(тенге) '!$B$7:$Y$7</c:f>
              <c:numCache>
                <c:formatCode>General</c:formatCode>
                <c:ptCount val="24"/>
                <c:pt idx="0">
                  <c:v>3507.926865</c:v>
                </c:pt>
                <c:pt idx="1">
                  <c:v>4203.400783</c:v>
                </c:pt>
                <c:pt idx="2">
                  <c:v>3847.021839</c:v>
                </c:pt>
                <c:pt idx="3">
                  <c:v>4422.036601</c:v>
                </c:pt>
                <c:pt idx="4">
                  <c:v>6106.640871</c:v>
                </c:pt>
                <c:pt idx="5">
                  <c:v>6992.507461</c:v>
                </c:pt>
                <c:pt idx="6">
                  <c:v>6979.837765</c:v>
                </c:pt>
                <c:pt idx="7">
                  <c:v>8578.792129</c:v>
                </c:pt>
                <c:pt idx="8">
                  <c:v>7104.220861</c:v>
                </c:pt>
                <c:pt idx="9">
                  <c:v>7655.096459</c:v>
                </c:pt>
                <c:pt idx="10">
                  <c:v>7768.560379</c:v>
                </c:pt>
                <c:pt idx="11">
                  <c:v>7976.786361</c:v>
                </c:pt>
                <c:pt idx="12">
                  <c:v>4940.941792</c:v>
                </c:pt>
                <c:pt idx="13">
                  <c:v>4326.25042</c:v>
                </c:pt>
                <c:pt idx="14">
                  <c:v>4479.494878</c:v>
                </c:pt>
                <c:pt idx="15">
                  <c:v>6239.724741</c:v>
                </c:pt>
                <c:pt idx="16">
                  <c:v>4772.056938</c:v>
                </c:pt>
                <c:pt idx="17">
                  <c:v>4214.86814</c:v>
                </c:pt>
                <c:pt idx="18">
                  <c:v>4635.350095</c:v>
                </c:pt>
                <c:pt idx="19">
                  <c:v>3218.251353</c:v>
                </c:pt>
                <c:pt idx="20">
                  <c:v>2199.151986</c:v>
                </c:pt>
                <c:pt idx="21">
                  <c:v>5616.590647</c:v>
                </c:pt>
                <c:pt idx="22">
                  <c:v>1123.3181294</c:v>
                </c:pt>
                <c:pt idx="23">
                  <c:v>601.077736</c:v>
                </c:pt>
              </c:numCache>
            </c:numRef>
          </c:val>
        </c:ser>
        <c:axId val="40948331"/>
        <c:axId val="32990660"/>
      </c:barChart>
      <c:lineChart>
        <c:grouping val="standard"/>
        <c:varyColors val="0"/>
        <c:ser>
          <c:idx val="3"/>
          <c:order val="1"/>
          <c:tx>
            <c:strRef>
              <c:f>'[1]Вал-рынок(тенге) '!$AD$22</c:f>
            </c:strRef>
          </c:tx>
          <c:spPr>
            <a:ln w="25400">
              <a:solidFill>
                <a:srgbClr val="FF00FF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strRef>
              <c:f>'[1]Вал-рынок(тенге) '!$B$5:$Y$5</c:f>
              <c:strCache>
                <c:ptCount val="24"/>
                <c:pt idx="0">
                  <c:v>39083</c:v>
                </c:pt>
                <c:pt idx="1">
                  <c:v>39114</c:v>
                </c:pt>
                <c:pt idx="2">
                  <c:v>39142</c:v>
                </c:pt>
                <c:pt idx="3">
                  <c:v>39173</c:v>
                </c:pt>
                <c:pt idx="4">
                  <c:v>39203</c:v>
                </c:pt>
                <c:pt idx="5">
                  <c:v>39234</c:v>
                </c:pt>
                <c:pt idx="6">
                  <c:v>39264</c:v>
                </c:pt>
                <c:pt idx="7">
                  <c:v>39295</c:v>
                </c:pt>
                <c:pt idx="8">
                  <c:v>39326</c:v>
                </c:pt>
                <c:pt idx="9">
                  <c:v>39356</c:v>
                </c:pt>
                <c:pt idx="10">
                  <c:v>39387</c:v>
                </c:pt>
                <c:pt idx="11">
                  <c:v>39417</c:v>
                </c:pt>
                <c:pt idx="12">
                  <c:v>39448</c:v>
                </c:pt>
                <c:pt idx="13">
                  <c:v>39479</c:v>
                </c:pt>
                <c:pt idx="14">
                  <c:v>39508</c:v>
                </c:pt>
                <c:pt idx="15">
                  <c:v>39539</c:v>
                </c:pt>
                <c:pt idx="16">
                  <c:v>39569</c:v>
                </c:pt>
                <c:pt idx="17">
                  <c:v>39600</c:v>
                </c:pt>
                <c:pt idx="18">
                  <c:v>39630</c:v>
                </c:pt>
                <c:pt idx="19">
                  <c:v>39661</c:v>
                </c:pt>
                <c:pt idx="20">
                  <c:v>39692</c:v>
                </c:pt>
                <c:pt idx="21">
                  <c:v>39722</c:v>
                </c:pt>
                <c:pt idx="22">
                  <c:v>средненед.   за окт.08</c:v>
                </c:pt>
                <c:pt idx="23">
                  <c:v>27.10.08-        31.10.08</c:v>
                </c:pt>
              </c:strCache>
            </c:strRef>
          </c:cat>
          <c:val>
            <c:numRef>
              <c:f>'[1]Вал-рынок(тенге) '!$AE$22:$BD$22</c:f>
              <c:numCache>
                <c:formatCode>General</c:formatCode>
                <c:ptCount val="26"/>
                <c:pt idx="0">
                  <c:v>0</c:v>
                </c:pt>
                <c:pt idx="1">
                  <c:v>-54.587422999999944</c:v>
                </c:pt>
                <c:pt idx="2">
                  <c:v>22.65993400000025</c:v>
                </c:pt>
                <c:pt idx="3">
                  <c:v>74.26542800000016</c:v>
                </c:pt>
                <c:pt idx="4">
                  <c:v>0</c:v>
                </c:pt>
                <c:pt idx="5">
                  <c:v>0</c:v>
                </c:pt>
                <c:pt idx="6">
                  <c:v>-54.587422999999944</c:v>
                </c:pt>
                <c:pt idx="7">
                  <c:v>22.65993400000025</c:v>
                </c:pt>
                <c:pt idx="8">
                  <c:v>74.26542800000016</c:v>
                </c:pt>
                <c:pt idx="9">
                  <c:v>-50.799238000000514</c:v>
                </c:pt>
                <c:pt idx="10">
                  <c:v>169.03982599999927</c:v>
                </c:pt>
                <c:pt idx="11">
                  <c:v>-23.653739999999743</c:v>
                </c:pt>
                <c:pt idx="12">
                  <c:v>-70.1806059999999</c:v>
                </c:pt>
                <c:pt idx="13">
                  <c:v>-67.40436299999965</c:v>
                </c:pt>
                <c:pt idx="14">
                  <c:v>35.47091499999988</c:v>
                </c:pt>
                <c:pt idx="15">
                  <c:v>-62.356463999999505</c:v>
                </c:pt>
                <c:pt idx="16">
                  <c:v>85.06154599999991</c:v>
                </c:pt>
                <c:pt idx="17">
                  <c:v>395.9099960000003</c:v>
                </c:pt>
                <c:pt idx="18">
                  <c:v>-374.932503</c:v>
                </c:pt>
                <c:pt idx="19">
                  <c:v>6.016782000000603</c:v>
                </c:pt>
                <c:pt idx="20">
                  <c:v>-78.42803699999968</c:v>
                </c:pt>
                <c:pt idx="21">
                  <c:v>-58.15063000000009</c:v>
                </c:pt>
                <c:pt idx="22">
                  <c:v>30.526137999999264</c:v>
                </c:pt>
                <c:pt idx="23">
                  <c:v>24.918861999999535</c:v>
                </c:pt>
                <c:pt idx="24">
                  <c:v>-42.19607400000041</c:v>
                </c:pt>
                <c:pt idx="25">
                  <c:v>15.09262200000012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'[1]Вал-рынок(тенге) '!$AD$21</c:f>
              <c:strCache>
                <c:ptCount val="1"/>
                <c:pt idx="0">
                  <c:v>120.775839</c:v>
                </c:pt>
              </c:strCache>
            </c:strRef>
          </c:tx>
          <c:spPr>
            <a:ln w="25400">
              <a:solidFill>
                <a:srgbClr val="000080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strRef>
              <c:f>'[1]Вал-рынок(тенге) '!$B$5:$Y$5</c:f>
              <c:strCache>
                <c:ptCount val="24"/>
                <c:pt idx="0">
                  <c:v>39083</c:v>
                </c:pt>
                <c:pt idx="1">
                  <c:v>39114</c:v>
                </c:pt>
                <c:pt idx="2">
                  <c:v>39142</c:v>
                </c:pt>
                <c:pt idx="3">
                  <c:v>39173</c:v>
                </c:pt>
                <c:pt idx="4">
                  <c:v>39203</c:v>
                </c:pt>
                <c:pt idx="5">
                  <c:v>39234</c:v>
                </c:pt>
                <c:pt idx="6">
                  <c:v>39264</c:v>
                </c:pt>
                <c:pt idx="7">
                  <c:v>39295</c:v>
                </c:pt>
                <c:pt idx="8">
                  <c:v>39326</c:v>
                </c:pt>
                <c:pt idx="9">
                  <c:v>39356</c:v>
                </c:pt>
                <c:pt idx="10">
                  <c:v>39387</c:v>
                </c:pt>
                <c:pt idx="11">
                  <c:v>39417</c:v>
                </c:pt>
                <c:pt idx="12">
                  <c:v>39448</c:v>
                </c:pt>
                <c:pt idx="13">
                  <c:v>39479</c:v>
                </c:pt>
                <c:pt idx="14">
                  <c:v>39508</c:v>
                </c:pt>
                <c:pt idx="15">
                  <c:v>39539</c:v>
                </c:pt>
                <c:pt idx="16">
                  <c:v>39569</c:v>
                </c:pt>
                <c:pt idx="17">
                  <c:v>39600</c:v>
                </c:pt>
                <c:pt idx="18">
                  <c:v>39630</c:v>
                </c:pt>
                <c:pt idx="19">
                  <c:v>39661</c:v>
                </c:pt>
                <c:pt idx="20">
                  <c:v>39692</c:v>
                </c:pt>
                <c:pt idx="21">
                  <c:v>39722</c:v>
                </c:pt>
                <c:pt idx="22">
                  <c:v>средненед.   за окт.08</c:v>
                </c:pt>
                <c:pt idx="23">
                  <c:v>27.10.08-        31.10.08</c:v>
                </c:pt>
              </c:strCache>
            </c:strRef>
          </c:cat>
          <c:val>
            <c:numRef>
              <c:f>'[1]Вал-рынок(тенге) '!$B$21:$Y$21</c:f>
              <c:numCache>
                <c:formatCode>General</c:formatCode>
                <c:ptCount val="24"/>
                <c:pt idx="0">
                  <c:v>56.186085</c:v>
                </c:pt>
                <c:pt idx="1">
                  <c:v>78.846019</c:v>
                </c:pt>
                <c:pt idx="2">
                  <c:v>153.111448</c:v>
                </c:pt>
                <c:pt idx="3">
                  <c:v>102.312209</c:v>
                </c:pt>
                <c:pt idx="4">
                  <c:v>271.352033</c:v>
                </c:pt>
                <c:pt idx="5">
                  <c:v>247.698293</c:v>
                </c:pt>
                <c:pt idx="6">
                  <c:v>177.517685</c:v>
                </c:pt>
                <c:pt idx="7">
                  <c:v>110.113322</c:v>
                </c:pt>
                <c:pt idx="8">
                  <c:v>145.584238</c:v>
                </c:pt>
                <c:pt idx="9">
                  <c:v>83.227771</c:v>
                </c:pt>
                <c:pt idx="10">
                  <c:v>168.289317</c:v>
                </c:pt>
                <c:pt idx="11">
                  <c:v>564.199313</c:v>
                </c:pt>
                <c:pt idx="12">
                  <c:v>189.266809</c:v>
                </c:pt>
                <c:pt idx="13">
                  <c:v>195.283592</c:v>
                </c:pt>
                <c:pt idx="14">
                  <c:v>116.855555</c:v>
                </c:pt>
                <c:pt idx="15">
                  <c:v>58.704925</c:v>
                </c:pt>
                <c:pt idx="16">
                  <c:v>89.231069</c:v>
                </c:pt>
                <c:pt idx="17">
                  <c:v>114.14993</c:v>
                </c:pt>
                <c:pt idx="18">
                  <c:v>71.953853</c:v>
                </c:pt>
                <c:pt idx="19">
                  <c:v>87.046474</c:v>
                </c:pt>
                <c:pt idx="20">
                  <c:v>68.095172</c:v>
                </c:pt>
                <c:pt idx="21">
                  <c:v>87.662287</c:v>
                </c:pt>
                <c:pt idx="22">
                  <c:v>104.23888120000001</c:v>
                </c:pt>
                <c:pt idx="23">
                  <c:v>87.66052200000047</c:v>
                </c:pt>
              </c:numCache>
            </c:numRef>
          </c:val>
          <c:smooth val="0"/>
        </c:ser>
        <c:marker val="1"/>
        <c:axId val="28480485"/>
        <c:axId val="54997774"/>
      </c:lineChart>
      <c:catAx>
        <c:axId val="40948331"/>
        <c:scaling>
          <c:orientation val="minMax"/>
        </c:scaling>
        <c:axPos val="b"/>
        <c:delete val="0"/>
        <c:numFmt formatCode="dd/mm/yy;@" sourceLinked="0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crossAx val="32990660"/>
        <c:crosses val="autoZero"/>
        <c:auto val="0"/>
        <c:lblOffset val="100"/>
        <c:tickLblSkip val="5"/>
        <c:noMultiLvlLbl val="0"/>
      </c:catAx>
      <c:valAx>
        <c:axId val="32990660"/>
        <c:scaling>
          <c:orientation val="minMax"/>
          <c:max val="10000"/>
          <c:min val="-2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млн.тенге</a:t>
                </a:r>
              </a:p>
            </c:rich>
          </c:tx>
          <c:layout/>
          <c:overlay val="0"/>
          <c:spPr>
            <a:noFill/>
            <a:ln w="25400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40948331"/>
        <c:crosses val="autoZero"/>
        <c:crossBetween val="between"/>
        <c:dispUnits/>
        <c:majorUnit val="2000"/>
        <c:minorUnit val="100"/>
      </c:valAx>
      <c:catAx>
        <c:axId val="28480485"/>
        <c:scaling>
          <c:orientation val="minMax"/>
        </c:scaling>
        <c:axPos val="b"/>
        <c:delete val="1"/>
        <c:majorTickMark val="out"/>
        <c:minorTickMark val="none"/>
        <c:tickLblPos val="none"/>
        <c:crossAx val="54997774"/>
        <c:crossesAt val="39"/>
        <c:auto val="0"/>
        <c:lblOffset val="100"/>
        <c:noMultiLvlLbl val="0"/>
      </c:catAx>
      <c:valAx>
        <c:axId val="54997774"/>
        <c:scaling>
          <c:orientation val="minMax"/>
          <c:max val="1000"/>
          <c:min val="-2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млн. тенге</a:t>
                </a:r>
              </a:p>
            </c:rich>
          </c:tx>
          <c:layout/>
          <c:overlay val="0"/>
          <c:spPr>
            <a:noFill/>
            <a:ln w="25400">
              <a:noFill/>
            </a:ln>
          </c:spPr>
        </c:title>
        <c:delete val="0"/>
        <c:numFmt formatCode="#,##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28480485"/>
        <c:crosses val="max"/>
        <c:crossBetween val="between"/>
        <c:dispUnits/>
        <c:majorUnit val="200"/>
        <c:minorUnit val="24"/>
      </c:valAx>
      <c:spPr>
        <a:solidFill>
          <a:srgbClr val="FFCC99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/>
      <c:overlay val="0"/>
      <c:spPr>
        <a:solidFill>
          <a:srgbClr val="FFFFFF"/>
        </a:solidFill>
        <a:ln w="25400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lang xmlns:c="http://schemas.openxmlformats.org/drawingml/2006/chart" val="ru-RU"/>
  <c:printSettings xmlns:c="http://schemas.openxmlformats.org/drawingml/2006/chart">
    <c:headerFooter alignWithMargins="0"/>
    <c:pageMargins b="1" l="0.75000000000001155" r="0.75000000000001155" t="1" header="0.5" footer="0.5"/>
    <c:pageSetup/>
  </c:printSettings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График 9. Обменный курс доллара</a:t>
            </a:r>
          </a:p>
        </c:rich>
      </c:tx>
      <c:layout/>
      <c:spPr>
        <a:noFill/>
        <a:ln w="25400">
          <a:noFill/>
        </a:ln>
      </c:spPr>
    </c:title>
    <c:plotArea>
      <c:layout/>
      <c:barChart>
        <c:barDir val="col"/>
        <c:grouping val="clustered"/>
        <c:varyColors val="0"/>
        <c:ser>
          <c:idx val="1"/>
          <c:order val="0"/>
          <c:tx>
            <c:v>'Деп-Кред'!#REF!</c:v>
          </c:tx>
          <c:spPr>
            <a:pattFill prst="wdUpDiag">
              <a:fgClr>
                <a:srgbClr val="9999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1</c:v>
              </c:pt>
            </c:numLit>
          </c:val>
        </c:ser>
        <c:axId val="25217919"/>
        <c:axId val="25634680"/>
      </c:barChart>
      <c:lineChart>
        <c:grouping val="standard"/>
        <c:varyColors val="0"/>
        <c:ser>
          <c:idx val="0"/>
          <c:order val="1"/>
          <c:tx>
            <c:v>'Деп-Кред'!#REF!</c:v>
          </c:tx>
          <c:spPr>
            <a:ln w="25400">
              <a:solidFill>
                <a:srgbClr val="000080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Lit>
              <c:ptCount val="1"/>
              <c:pt idx="0">
                <c:v>1</c:v>
              </c:pt>
            </c:numLit>
          </c:val>
          <c:smooth val="0"/>
        </c:ser>
        <c:marker val="1"/>
        <c:axId val="25217919"/>
        <c:axId val="25634680"/>
      </c:lineChart>
      <c:lineChart>
        <c:grouping val="standard"/>
        <c:varyColors val="0"/>
        <c:ser>
          <c:idx val="2"/>
          <c:order val="2"/>
          <c:tx>
            <c:v>'Деп-Кред'!#REF!</c:v>
          </c:tx>
          <c:spPr>
            <a:ln w="12700">
              <a:solidFill>
                <a:srgbClr val="FF00FF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val>
            <c:numLit>
              <c:ptCount val="1"/>
              <c:pt idx="0">
                <c:v>1</c:v>
              </c:pt>
            </c:numLit>
          </c:val>
          <c:smooth val="0"/>
        </c:ser>
        <c:marker val="1"/>
        <c:axId val="29385529"/>
        <c:axId val="63143170"/>
      </c:lineChart>
      <c:catAx>
        <c:axId val="2521791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5634680"/>
        <c:crosses val="autoZero"/>
        <c:auto val="0"/>
        <c:lblOffset val="100"/>
        <c:tickLblSkip val="1"/>
        <c:noMultiLvlLbl val="0"/>
      </c:catAx>
      <c:valAx>
        <c:axId val="25634680"/>
        <c:scaling>
          <c:orientation val="minMax"/>
          <c:max val="40"/>
          <c:min val="34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сом/ доллар</a:t>
                </a:r>
              </a:p>
            </c:rich>
          </c:tx>
          <c:layout/>
          <c:overlay val="0"/>
          <c:spPr>
            <a:noFill/>
            <a:ln w="25400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delete val="0"/>
        <c:numFmt formatCode="0.0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5217919"/>
        <c:crosses val="autoZero"/>
        <c:crossBetween val="between"/>
        <c:dispUnits/>
        <c:majorUnit val="1"/>
      </c:valAx>
      <c:catAx>
        <c:axId val="29385529"/>
        <c:scaling>
          <c:orientation val="minMax"/>
        </c:scaling>
        <c:axPos val="b"/>
        <c:delete val="1"/>
        <c:majorTickMark val="out"/>
        <c:minorTickMark val="none"/>
        <c:tickLblPos val="none"/>
        <c:crossAx val="63143170"/>
        <c:crosses val="autoZero"/>
        <c:auto val="0"/>
        <c:lblOffset val="100"/>
        <c:noMultiLvlLbl val="0"/>
      </c:catAx>
      <c:valAx>
        <c:axId val="63143170"/>
        <c:scaling>
          <c:orientation val="minMax"/>
          <c:max val="40"/>
          <c:min val="34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сом/ доллар</a:t>
                </a:r>
              </a:p>
            </c:rich>
          </c:tx>
          <c:layout/>
          <c:overlay val="0"/>
          <c:spPr>
            <a:noFill/>
            <a:ln w="25400">
              <a:noFill/>
            </a:ln>
          </c:spPr>
        </c:title>
        <c:delete val="0"/>
        <c:numFmt formatCode="0.0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9385529"/>
        <c:crosses val="max"/>
        <c:crossBetween val="between"/>
        <c:dispUnits/>
        <c:majorUnit val="1"/>
      </c:valAx>
      <c:spPr>
        <a:solidFill>
          <a:srgbClr val="FFCC99"/>
        </a:solidFill>
        <a:ln w="12700">
          <a:solidFill>
            <a:srgbClr val="FFCC99"/>
          </a:solidFill>
          <a:prstDash val="solid"/>
        </a:ln>
      </c:spPr>
    </c:plotArea>
    <c:legend>
      <c:legendPos val="r"/>
      <c:layout/>
      <c:overlay val="0"/>
      <c:spPr>
        <a:solidFill>
          <a:srgbClr val="FFFFFF"/>
        </a:solidFill>
        <a:ln w="25400">
          <a:noFill/>
        </a:ln>
      </c:spPr>
      <c:txPr>
        <a:bodyPr vert="horz" rot="0"/>
        <a:lstStyle/>
        <a:p>
          <a:pPr>
            <a:defRPr lang="en-US" cap="none" sz="10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ru-RU"/>
  <c:printSettings xmlns:c="http://schemas.openxmlformats.org/drawingml/2006/chart">
    <c:headerFooter alignWithMargins="0">
      <c:oddHeader>&amp;A</c:oddHeader>
      <c:oddFooter>Page &amp;P</c:oddFooter>
    </c:headerFooter>
    <c:pageMargins b="1" l="0.75000000000001155" r="0.75000000000001155" t="1" header="0.5" footer="0.5"/>
    <c:pageSetup paperSize="9" orientation="landscape"/>
  </c:printSettings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График 9. Обменный курс доллара </a:t>
            </a:r>
          </a:p>
        </c:rich>
      </c:tx>
      <c:layout>
        <c:manualLayout>
          <c:xMode val="edge"/>
          <c:yMode val="edge"/>
          <c:x val="0.4625"/>
          <c:y val="0.35725"/>
        </c:manualLayout>
      </c:layout>
      <c:spPr>
        <a:noFill/>
        <a:ln w="25400">
          <a:noFill/>
        </a:ln>
      </c:spPr>
    </c:title>
    <c:plotArea>
      <c:layout/>
      <c:barChart>
        <c:barDir val="col"/>
        <c:grouping val="clustered"/>
        <c:varyColors val="0"/>
        <c:ser>
          <c:idx val="1"/>
          <c:order val="0"/>
          <c:tx>
            <c:v>'Деп-Кред'!#REF!</c:v>
          </c:tx>
          <c:spPr>
            <a:solidFill>
              <a:srgbClr val="CC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Lit>
              <c:ptCount val="1"/>
              <c:pt idx="0">
                <c:v>1</c:v>
              </c:pt>
            </c:numLit>
          </c:val>
        </c:ser>
        <c:axId val="31417619"/>
        <c:axId val="14323116"/>
      </c:barChart>
      <c:lineChart>
        <c:grouping val="standard"/>
        <c:varyColors val="0"/>
        <c:ser>
          <c:idx val="2"/>
          <c:order val="1"/>
          <c:tx>
            <c:v>'Деп-Кред'!#REF!</c:v>
          </c:tx>
          <c:spPr>
            <a:ln w="25400">
              <a:solidFill>
                <a:srgbClr val="FF00FF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val>
            <c:numLit>
              <c:ptCount val="1"/>
              <c:pt idx="0">
                <c:v>1</c:v>
              </c:pt>
            </c:numLit>
          </c:val>
          <c:smooth val="0"/>
        </c:ser>
        <c:ser>
          <c:idx val="0"/>
          <c:order val="2"/>
          <c:tx>
            <c:v>'Деп-Кред'!#REF!</c:v>
          </c:tx>
          <c:spPr>
            <a:ln w="25400">
              <a:solidFill>
                <a:srgbClr val="000080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Lit>
              <c:ptCount val="1"/>
              <c:pt idx="0">
                <c:v>1</c:v>
              </c:pt>
            </c:numLit>
          </c:val>
          <c:smooth val="0"/>
        </c:ser>
        <c:marker val="1"/>
        <c:axId val="31417619"/>
        <c:axId val="14323116"/>
      </c:lineChart>
      <c:catAx>
        <c:axId val="31417619"/>
        <c:scaling>
          <c:orientation val="minMax"/>
        </c:scaling>
        <c:axPos val="b"/>
        <c:delete val="0"/>
        <c:numFmt formatCode="dd/mm/yy;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14323116"/>
        <c:crosses val="autoZero"/>
        <c:auto val="1"/>
        <c:lblOffset val="100"/>
        <c:tickLblSkip val="1"/>
        <c:noMultiLvlLbl val="0"/>
      </c:catAx>
      <c:valAx>
        <c:axId val="14323116"/>
        <c:scaling>
          <c:orientation val="minMax"/>
          <c:max val="38.2"/>
          <c:min val="37.300000000000004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5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сом / доллар</a:t>
                </a:r>
              </a:p>
            </c:rich>
          </c:tx>
          <c:layout/>
          <c:overlay val="0"/>
          <c:spPr>
            <a:noFill/>
            <a:ln w="25400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31417619"/>
        <c:crosses val="autoZero"/>
        <c:crossBetween val="between"/>
        <c:dispUnits/>
        <c:majorUnit val="0.1"/>
      </c:valAx>
      <c:spPr>
        <a:solidFill>
          <a:srgbClr val="FFCC99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/>
      <c:overlay val="0"/>
      <c:spPr>
        <a:solidFill>
          <a:srgbClr val="FFFFFF"/>
        </a:solidFill>
        <a:ln w="25400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lang xmlns:c="http://schemas.openxmlformats.org/drawingml/2006/chart" val="ru-RU"/>
  <c:printSettings xmlns:c="http://schemas.openxmlformats.org/drawingml/2006/chart">
    <c:headerFooter alignWithMargins="0"/>
    <c:pageMargins b="1" l="0.75000000000001155" r="0.75000000000001155" t="1" header="0.5" footer="0.5"/>
    <c:pageSetup paperSize="9" orientation="landscape"/>
  </c:printSettings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Relationship Id="rId2" Type="http://schemas.openxmlformats.org/officeDocument/2006/relationships/chart" Target="/xl/charts/chart5.xml" /><Relationship Id="rId3" Type="http://schemas.openxmlformats.org/officeDocument/2006/relationships/chart" Target="/xl/charts/chart6.xml" /><Relationship Id="rId4" Type="http://schemas.openxmlformats.org/officeDocument/2006/relationships/chart" Target="/xl/charts/chart7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27</xdr:col>
      <xdr:colOff>381000</xdr:colOff>
      <xdr:row>0</xdr:row>
      <xdr:rowOff>0</xdr:rowOff>
    </xdr:from>
    <xdr:to>
      <xdr:col>38</xdr:col>
      <xdr:colOff>38100</xdr:colOff>
      <xdr:row>0</xdr:row>
      <xdr:rowOff>133350</xdr:rowOff>
    </xdr:to>
    <xdr:graphicFrame macro="">
      <xdr:nvGraphicFramePr>
        <xdr:cNvPr id="20002188" name="Chart 17"/>
        <xdr:cNvGraphicFramePr/>
      </xdr:nvGraphicFramePr>
      <xdr:xfrm>
        <a:off x="21602700" y="0"/>
        <a:ext cx="7305675" cy="133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25</xdr:col>
      <xdr:colOff>381000</xdr:colOff>
      <xdr:row>28</xdr:row>
      <xdr:rowOff>0</xdr:rowOff>
    </xdr:from>
    <xdr:to>
      <xdr:col>36</xdr:col>
      <xdr:colOff>38100</xdr:colOff>
      <xdr:row>28</xdr:row>
      <xdr:rowOff>133350</xdr:rowOff>
    </xdr:to>
    <xdr:graphicFrame macro="">
      <xdr:nvGraphicFramePr>
        <xdr:cNvPr id="20002189" name="Chart 18"/>
        <xdr:cNvGraphicFramePr/>
      </xdr:nvGraphicFramePr>
      <xdr:xfrm>
        <a:off x="20212050" y="3467100"/>
        <a:ext cx="7305675" cy="1333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25</xdr:col>
      <xdr:colOff>381000</xdr:colOff>
      <xdr:row>28</xdr:row>
      <xdr:rowOff>0</xdr:rowOff>
    </xdr:from>
    <xdr:to>
      <xdr:col>36</xdr:col>
      <xdr:colOff>38100</xdr:colOff>
      <xdr:row>28</xdr:row>
      <xdr:rowOff>133350</xdr:rowOff>
    </xdr:to>
    <xdr:graphicFrame macro="">
      <xdr:nvGraphicFramePr>
        <xdr:cNvPr id="3" name="Chart 18"/>
        <xdr:cNvGraphicFramePr/>
      </xdr:nvGraphicFramePr>
      <xdr:xfrm>
        <a:off x="20212050" y="4438650"/>
        <a:ext cx="7305675" cy="133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graphicFrame macro="">
      <xdr:nvGraphicFramePr>
        <xdr:cNvPr id="20005656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10</xdr:col>
      <xdr:colOff>0</xdr:colOff>
      <xdr:row>0</xdr:row>
      <xdr:rowOff>0</xdr:rowOff>
    </xdr:from>
    <xdr:to>
      <xdr:col>15</xdr:col>
      <xdr:colOff>142875</xdr:colOff>
      <xdr:row>0</xdr:row>
      <xdr:rowOff>0</xdr:rowOff>
    </xdr:to>
    <xdr:graphicFrame macro="">
      <xdr:nvGraphicFramePr>
        <xdr:cNvPr id="20005657" name="Chart 4"/>
        <xdr:cNvGraphicFramePr/>
      </xdr:nvGraphicFramePr>
      <xdr:xfrm>
        <a:off x="8858250" y="0"/>
        <a:ext cx="361950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200025</xdr:colOff>
      <xdr:row>0</xdr:row>
      <xdr:rowOff>0</xdr:rowOff>
    </xdr:from>
    <xdr:to>
      <xdr:col>8</xdr:col>
      <xdr:colOff>9525</xdr:colOff>
      <xdr:row>0</xdr:row>
      <xdr:rowOff>0</xdr:rowOff>
    </xdr:to>
    <xdr:graphicFrame macro="">
      <xdr:nvGraphicFramePr>
        <xdr:cNvPr id="20005658" name="Chart 5"/>
        <xdr:cNvGraphicFramePr/>
      </xdr:nvGraphicFramePr>
      <xdr:xfrm>
        <a:off x="200025" y="0"/>
        <a:ext cx="6962775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18</xdr:col>
      <xdr:colOff>381000</xdr:colOff>
      <xdr:row>0</xdr:row>
      <xdr:rowOff>0</xdr:rowOff>
    </xdr:from>
    <xdr:to>
      <xdr:col>29</xdr:col>
      <xdr:colOff>38100</xdr:colOff>
      <xdr:row>0</xdr:row>
      <xdr:rowOff>133350</xdr:rowOff>
    </xdr:to>
    <xdr:graphicFrame macro="">
      <xdr:nvGraphicFramePr>
        <xdr:cNvPr id="20005659" name="Chart 7"/>
        <xdr:cNvGraphicFramePr/>
      </xdr:nvGraphicFramePr>
      <xdr:xfrm>
        <a:off x="14801850" y="0"/>
        <a:ext cx="7305675" cy="1333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3;&#1077;&#1076;&#1077;&#1083;&#1100;&#1085;&#1099;&#1077;\&#1058;&#1072;&#1073;&#1083;&#1080;&#1094;&#1099;%20&#1085;&#1077;&#1076;&#1077;&#1083;&#1100;&#1085;&#1086;&#1075;&#1086;%20&#1086;&#1090;&#1095;&#1077;&#1090;&#1072;\&#1053;&#1077;&#1076;&#1077;&#1083;&#1100;&#1085;&#1099;&#1081;%20&#1086;&#1090;&#1095;&#1077;&#1090;%20&#1054;&#1060;&#1057;%20(new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Вал-рынок($)"/>
      <sheetName val="Вал-рынок(евро)"/>
      <sheetName val="Вал-рынок(рубли) "/>
      <sheetName val="Вал-рынок(тенге) "/>
      <sheetName val="Курс-МБКР"/>
      <sheetName val="Деп-кред"/>
      <sheetName val="Резервы банков"/>
      <sheetName val="Реальный сектор"/>
      <sheetName val="Реальный сектор (2)"/>
      <sheetName val="Бюджет"/>
      <sheetName val="Проект-отчета"/>
      <sheetName val="Ден-агрегаты"/>
      <sheetName val="Обзор"/>
    </sheetNames>
    <sheetDataSet>
      <sheetData sheetId="0"/>
      <sheetData sheetId="1"/>
      <sheetData sheetId="2"/>
      <sheetData sheetId="3">
        <row r="5">
          <cell r="B5">
            <v>39083</v>
          </cell>
          <cell r="C5">
            <v>39114</v>
          </cell>
          <cell r="D5">
            <v>39142</v>
          </cell>
          <cell r="E5">
            <v>39173</v>
          </cell>
          <cell r="F5">
            <v>39203</v>
          </cell>
          <cell r="G5">
            <v>39234</v>
          </cell>
          <cell r="H5">
            <v>39264</v>
          </cell>
          <cell r="I5">
            <v>39295</v>
          </cell>
          <cell r="J5">
            <v>39326</v>
          </cell>
          <cell r="K5">
            <v>39356</v>
          </cell>
          <cell r="L5">
            <v>39387</v>
          </cell>
          <cell r="M5">
            <v>39417</v>
          </cell>
          <cell r="N5">
            <v>39448</v>
          </cell>
          <cell r="O5">
            <v>39479</v>
          </cell>
          <cell r="P5">
            <v>39508</v>
          </cell>
          <cell r="Q5">
            <v>39539</v>
          </cell>
          <cell r="R5">
            <v>39569</v>
          </cell>
          <cell r="S5">
            <v>39600</v>
          </cell>
          <cell r="T5">
            <v>39630</v>
          </cell>
          <cell r="U5">
            <v>39661</v>
          </cell>
          <cell r="V5">
            <v>39692</v>
          </cell>
          <cell r="W5">
            <v>39722</v>
          </cell>
          <cell r="X5" t="str">
            <v>средненед.   за окт.08</v>
          </cell>
          <cell r="Y5" t="str">
            <v>27.10.08-        31.10.08</v>
          </cell>
        </row>
        <row r="7">
          <cell r="B7">
            <v>3507.926865</v>
          </cell>
          <cell r="C7">
            <v>4203.400783</v>
          </cell>
          <cell r="D7">
            <v>3847.021839</v>
          </cell>
          <cell r="E7">
            <v>4422.036601</v>
          </cell>
          <cell r="F7">
            <v>6106.640871</v>
          </cell>
          <cell r="G7">
            <v>6992.507461</v>
          </cell>
          <cell r="H7">
            <v>6979.837765</v>
          </cell>
          <cell r="I7">
            <v>8578.792129</v>
          </cell>
          <cell r="J7">
            <v>7104.220861</v>
          </cell>
          <cell r="K7">
            <v>7655.096459</v>
          </cell>
          <cell r="L7">
            <v>7768.560379</v>
          </cell>
          <cell r="M7">
            <v>7976.786361</v>
          </cell>
          <cell r="N7">
            <v>4940.941792</v>
          </cell>
          <cell r="O7">
            <v>4326.25042</v>
          </cell>
          <cell r="P7">
            <v>4479.494878</v>
          </cell>
          <cell r="Q7">
            <v>6239.724741</v>
          </cell>
          <cell r="R7">
            <v>4772.056938</v>
          </cell>
          <cell r="S7">
            <v>4214.86814</v>
          </cell>
          <cell r="T7">
            <v>4635.350095</v>
          </cell>
          <cell r="U7">
            <v>3218.251353</v>
          </cell>
          <cell r="V7">
            <v>2199.151986</v>
          </cell>
          <cell r="W7">
            <v>5616.590647</v>
          </cell>
          <cell r="X7">
            <v>1123.3181294</v>
          </cell>
          <cell r="Y7">
            <v>601.077736</v>
          </cell>
          <cell r="AD7">
            <v>1860.932974</v>
          </cell>
        </row>
        <row r="21">
          <cell r="B21">
            <v>56.186085</v>
          </cell>
          <cell r="C21">
            <v>78.846019</v>
          </cell>
          <cell r="D21">
            <v>153.111448</v>
          </cell>
          <cell r="E21">
            <v>102.312209</v>
          </cell>
          <cell r="F21">
            <v>271.352033</v>
          </cell>
          <cell r="G21">
            <v>247.698293</v>
          </cell>
          <cell r="H21">
            <v>177.517685</v>
          </cell>
          <cell r="I21">
            <v>110.113322</v>
          </cell>
          <cell r="J21">
            <v>145.584238</v>
          </cell>
          <cell r="K21">
            <v>83.227771</v>
          </cell>
          <cell r="L21">
            <v>168.289317</v>
          </cell>
          <cell r="M21">
            <v>564.199313</v>
          </cell>
          <cell r="N21">
            <v>189.266809</v>
          </cell>
          <cell r="O21">
            <v>195.283592</v>
          </cell>
          <cell r="P21">
            <v>116.855555</v>
          </cell>
          <cell r="Q21">
            <v>58.704925</v>
          </cell>
          <cell r="R21">
            <v>89.231069</v>
          </cell>
          <cell r="S21">
            <v>114.14993</v>
          </cell>
          <cell r="T21">
            <v>71.953853</v>
          </cell>
          <cell r="U21">
            <v>87.046474</v>
          </cell>
          <cell r="V21">
            <v>68.095172</v>
          </cell>
          <cell r="W21">
            <v>87.662287</v>
          </cell>
          <cell r="X21">
            <v>104.23888120000001</v>
          </cell>
          <cell r="Y21">
            <v>87.66052200000047</v>
          </cell>
          <cell r="AD21">
            <v>120.77583900000059</v>
          </cell>
        </row>
        <row r="22">
          <cell r="AD22" t="str">
            <v/>
          </cell>
          <cell r="AE22" t="str">
            <v>Чистое поступление (правая шкала)</v>
          </cell>
          <cell r="AF22">
            <v>-54.587422999999944</v>
          </cell>
          <cell r="AG22">
            <v>22.65993400000025</v>
          </cell>
          <cell r="AH22">
            <v>74.26542800000016</v>
          </cell>
          <cell r="AI22" t="str">
            <v/>
          </cell>
          <cell r="AJ22" t="str">
            <v>Чистое поступление (правая шкала)</v>
          </cell>
          <cell r="AK22">
            <v>-54.587422999999944</v>
          </cell>
          <cell r="AL22">
            <v>22.65993400000025</v>
          </cell>
          <cell r="AM22">
            <v>74.26542800000016</v>
          </cell>
          <cell r="AN22">
            <v>-50.799238000000514</v>
          </cell>
          <cell r="AO22">
            <v>169.03982599999927</v>
          </cell>
          <cell r="AP22">
            <v>-23.653739999999743</v>
          </cell>
          <cell r="AQ22">
            <v>-70.1806059999999</v>
          </cell>
          <cell r="AR22">
            <v>-67.40436299999965</v>
          </cell>
          <cell r="AS22">
            <v>35.47091499999988</v>
          </cell>
          <cell r="AT22">
            <v>-62.356463999999505</v>
          </cell>
          <cell r="AU22">
            <v>85.06154599999991</v>
          </cell>
          <cell r="AV22">
            <v>395.9099960000003</v>
          </cell>
          <cell r="AW22">
            <v>-374.932503</v>
          </cell>
          <cell r="AX22">
            <v>6.016782000000603</v>
          </cell>
          <cell r="AY22">
            <v>-78.42803699999968</v>
          </cell>
          <cell r="AZ22">
            <v>-58.15063000000009</v>
          </cell>
          <cell r="BA22">
            <v>30.526137999999264</v>
          </cell>
          <cell r="BB22">
            <v>24.918861999999535</v>
          </cell>
          <cell r="BC22">
            <v>-42.19607400000041</v>
          </cell>
          <cell r="BD22">
            <v>15.09262200000012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48"/>
  <sheetViews>
    <sheetView tabSelected="1" workbookViewId="0" topLeftCell="A1">
      <pane xSplit="1" ySplit="2" topLeftCell="B3" activePane="bottomRight" state="frozen"/>
      <selection pane="topLeft" activeCell="L66" sqref="L66"/>
      <selection pane="topRight" activeCell="L66" sqref="L66"/>
      <selection pane="bottomLeft" activeCell="L66" sqref="L66"/>
      <selection pane="bottomRight" activeCell="G7" sqref="G7"/>
    </sheetView>
  </sheetViews>
  <sheetFormatPr defaultColWidth="8.00390625" defaultRowHeight="12.75"/>
  <cols>
    <col min="1" max="1" width="33.125" style="19" customWidth="1"/>
    <col min="2" max="5" width="10.75390625" style="19" customWidth="1"/>
    <col min="6" max="8" width="10.75390625" style="20" customWidth="1"/>
    <col min="9" max="9" width="10.75390625" style="21" customWidth="1"/>
    <col min="10" max="20" width="10.75390625" style="19" customWidth="1"/>
    <col min="21" max="24" width="9.75390625" style="19" customWidth="1"/>
    <col min="25" max="26" width="8.375" style="19" bestFit="1" customWidth="1"/>
    <col min="27" max="16384" width="8.00390625" style="19" customWidth="1"/>
  </cols>
  <sheetData>
    <row r="1" spans="1:24" ht="15.75">
      <c r="A1" s="175" t="s">
        <v>8</v>
      </c>
      <c r="B1" s="175"/>
      <c r="C1" s="175"/>
      <c r="D1" s="175"/>
      <c r="E1" s="175"/>
      <c r="F1" s="175"/>
      <c r="G1" s="175"/>
      <c r="H1" s="118"/>
      <c r="I1" s="118"/>
      <c r="J1" s="118"/>
      <c r="K1" s="118"/>
      <c r="L1" s="118"/>
      <c r="M1" s="118"/>
      <c r="N1" s="118"/>
      <c r="O1" s="118"/>
      <c r="P1" s="118"/>
      <c r="Q1" s="52"/>
      <c r="R1" s="52"/>
      <c r="S1" s="52"/>
      <c r="T1" s="52"/>
      <c r="U1" s="52"/>
      <c r="V1" s="52"/>
      <c r="W1" s="52"/>
      <c r="X1" s="52"/>
    </row>
    <row r="2" spans="1:24" ht="15.75">
      <c r="A2" s="176" t="s">
        <v>9</v>
      </c>
      <c r="B2" s="176"/>
      <c r="C2" s="176"/>
      <c r="D2" s="176"/>
      <c r="E2" s="176"/>
      <c r="F2" s="176"/>
      <c r="G2" s="176"/>
      <c r="H2" s="119"/>
      <c r="I2" s="119"/>
      <c r="J2" s="119"/>
      <c r="K2" s="119"/>
      <c r="L2" s="119"/>
      <c r="M2" s="119"/>
      <c r="N2" s="119"/>
      <c r="O2" s="119"/>
      <c r="P2" s="119"/>
      <c r="Q2" s="80"/>
      <c r="R2" s="80"/>
      <c r="S2" s="80"/>
      <c r="T2" s="80"/>
      <c r="U2" s="80"/>
      <c r="V2" s="80"/>
      <c r="W2" s="80"/>
      <c r="X2" s="80"/>
    </row>
    <row r="3" spans="1:24" ht="15.75">
      <c r="A3" s="52"/>
      <c r="B3" s="52"/>
      <c r="C3" s="52"/>
      <c r="D3" s="52"/>
      <c r="E3" s="52"/>
      <c r="F3" s="52"/>
      <c r="G3" s="52"/>
      <c r="H3" s="52"/>
      <c r="I3" s="52"/>
      <c r="J3" s="52"/>
      <c r="K3" s="52"/>
      <c r="L3" s="52"/>
      <c r="M3" s="52"/>
      <c r="N3" s="52"/>
      <c r="O3" s="171"/>
      <c r="P3" s="52"/>
      <c r="Q3" s="52"/>
      <c r="R3" s="52"/>
      <c r="S3" s="52"/>
      <c r="T3" s="52"/>
      <c r="U3" s="52"/>
      <c r="V3" s="52"/>
      <c r="W3" s="52"/>
      <c r="X3" s="52"/>
    </row>
    <row r="4" spans="1:4" ht="15" customHeight="1">
      <c r="A4" s="41" t="s">
        <v>10</v>
      </c>
      <c r="B4" s="18"/>
      <c r="C4" s="18"/>
      <c r="D4" s="18"/>
    </row>
    <row r="5" spans="1:8" ht="15" customHeight="1">
      <c r="A5" s="174" t="s">
        <v>11</v>
      </c>
      <c r="B5" s="22"/>
      <c r="C5" s="22"/>
      <c r="D5" s="22"/>
      <c r="E5" s="23"/>
      <c r="F5" s="24"/>
      <c r="G5" s="24"/>
      <c r="H5" s="24"/>
    </row>
    <row r="6" spans="1:7" s="27" customFormat="1" ht="26.25" customHeight="1">
      <c r="A6" s="53"/>
      <c r="B6" s="164" t="s">
        <v>6</v>
      </c>
      <c r="C6" s="164" t="s">
        <v>7</v>
      </c>
      <c r="D6" s="54" t="s">
        <v>19</v>
      </c>
      <c r="E6" s="136"/>
      <c r="F6" s="136"/>
      <c r="G6" s="136"/>
    </row>
    <row r="7" spans="1:9" ht="26.25" customHeight="1">
      <c r="A7" s="29" t="s">
        <v>12</v>
      </c>
      <c r="B7" s="97">
        <v>4</v>
      </c>
      <c r="C7" s="137">
        <v>3.5</v>
      </c>
      <c r="D7" s="97">
        <f>89.3-100</f>
        <v>-10.700000000000003</v>
      </c>
      <c r="E7" s="137"/>
      <c r="F7" s="137"/>
      <c r="G7" s="137"/>
      <c r="H7" s="19"/>
      <c r="I7" s="19"/>
    </row>
    <row r="8" spans="1:9" ht="26.25" customHeight="1">
      <c r="A8" s="29" t="s">
        <v>13</v>
      </c>
      <c r="B8" s="69">
        <v>110.47536836915444</v>
      </c>
      <c r="C8" s="138">
        <v>103.35191559523442</v>
      </c>
      <c r="D8" s="69">
        <v>100</v>
      </c>
      <c r="E8" s="138"/>
      <c r="F8" s="138"/>
      <c r="G8" s="138"/>
      <c r="H8" s="19"/>
      <c r="I8" s="19"/>
    </row>
    <row r="9" spans="1:9" ht="26.25" customHeight="1">
      <c r="A9" s="29" t="s">
        <v>14</v>
      </c>
      <c r="B9" s="70" t="s">
        <v>0</v>
      </c>
      <c r="C9" s="92" t="s">
        <v>0</v>
      </c>
      <c r="D9" s="69">
        <v>100</v>
      </c>
      <c r="E9" s="138"/>
      <c r="F9" s="138"/>
      <c r="G9" s="138"/>
      <c r="H9" s="19"/>
      <c r="I9" s="19"/>
    </row>
    <row r="10" spans="1:9" ht="26.25" customHeight="1">
      <c r="A10" s="29" t="s">
        <v>15</v>
      </c>
      <c r="B10" s="70">
        <v>10.5</v>
      </c>
      <c r="C10" s="92">
        <v>10</v>
      </c>
      <c r="D10" s="70">
        <v>10</v>
      </c>
      <c r="E10" s="92"/>
      <c r="F10" s="92"/>
      <c r="G10" s="92"/>
      <c r="H10" s="70"/>
      <c r="I10" s="19"/>
    </row>
    <row r="11" spans="1:9" ht="26.25" customHeight="1">
      <c r="A11" s="29" t="s">
        <v>16</v>
      </c>
      <c r="B11" s="98">
        <v>58.8865</v>
      </c>
      <c r="C11" s="98">
        <v>75.8993</v>
      </c>
      <c r="D11" s="98">
        <v>75.8826</v>
      </c>
      <c r="E11" s="98"/>
      <c r="F11" s="98"/>
      <c r="G11" s="98"/>
      <c r="H11" s="19"/>
      <c r="I11" s="19"/>
    </row>
    <row r="12" spans="1:7" s="25" customFormat="1" ht="26.25" customHeight="1">
      <c r="A12" s="29" t="s">
        <v>17</v>
      </c>
      <c r="B12" s="99">
        <v>19.573781144029084</v>
      </c>
      <c r="C12" s="99">
        <f>C11/B11*100-100</f>
        <v>28.890832363954388</v>
      </c>
      <c r="D12" s="99">
        <f>D11/C11*100-100</f>
        <v>-0.022002837970831024</v>
      </c>
      <c r="E12" s="139"/>
      <c r="F12" s="139"/>
      <c r="G12" s="139"/>
    </row>
    <row r="13" spans="1:7" s="25" customFormat="1" ht="26.25" customHeight="1">
      <c r="A13" s="29" t="s">
        <v>18</v>
      </c>
      <c r="B13" s="99" t="s">
        <v>0</v>
      </c>
      <c r="C13" s="99" t="s">
        <v>0</v>
      </c>
      <c r="D13" s="99">
        <f>D11/C11*100-100</f>
        <v>-0.022002837970831024</v>
      </c>
      <c r="E13" s="139"/>
      <c r="F13" s="139"/>
      <c r="G13" s="139"/>
    </row>
    <row r="14" spans="1:24" s="25" customFormat="1" ht="15" customHeight="1">
      <c r="A14" s="30"/>
      <c r="B14" s="49"/>
      <c r="C14" s="74"/>
      <c r="D14" s="74"/>
      <c r="E14" s="81"/>
      <c r="F14" s="78"/>
      <c r="G14" s="78"/>
      <c r="H14" s="78"/>
      <c r="I14" s="78"/>
      <c r="N14" s="26"/>
      <c r="O14" s="26"/>
      <c r="P14" s="26"/>
      <c r="Q14" s="26"/>
      <c r="R14" s="26"/>
      <c r="S14" s="26"/>
      <c r="T14" s="26"/>
      <c r="U14" s="26"/>
      <c r="V14" s="26"/>
      <c r="W14" s="26"/>
      <c r="X14" s="26"/>
    </row>
    <row r="15" spans="1:27" s="25" customFormat="1" ht="15" customHeight="1">
      <c r="A15" s="177" t="s">
        <v>20</v>
      </c>
      <c r="B15" s="49"/>
      <c r="C15" s="49"/>
      <c r="D15" s="49"/>
      <c r="E15" s="49"/>
      <c r="F15" s="49"/>
      <c r="G15" s="49"/>
      <c r="H15" s="49"/>
      <c r="I15" s="21"/>
      <c r="N15" s="26"/>
      <c r="O15" s="26"/>
      <c r="P15" s="26"/>
      <c r="Q15" s="26"/>
      <c r="R15" s="26"/>
      <c r="S15" s="26"/>
      <c r="T15" s="26"/>
      <c r="U15" s="26"/>
      <c r="V15" s="26"/>
      <c r="W15" s="26"/>
      <c r="X15" s="26"/>
      <c r="Y15" s="82"/>
      <c r="Z15" s="82"/>
      <c r="AA15" s="82"/>
    </row>
    <row r="16" spans="1:24" s="25" customFormat="1" ht="12.75" customHeight="1">
      <c r="A16" s="174" t="s">
        <v>21</v>
      </c>
      <c r="B16" s="49"/>
      <c r="C16" s="49"/>
      <c r="D16" s="49"/>
      <c r="E16" s="49"/>
      <c r="F16" s="49"/>
      <c r="G16" s="49"/>
      <c r="H16" s="49"/>
      <c r="I16" s="21"/>
      <c r="N16" s="26"/>
      <c r="O16" s="26"/>
      <c r="P16" s="26"/>
      <c r="Q16" s="26"/>
      <c r="R16" s="26"/>
      <c r="S16" s="26"/>
      <c r="T16" s="26"/>
      <c r="U16" s="26"/>
      <c r="V16" s="26"/>
      <c r="W16" s="26"/>
      <c r="X16" s="26"/>
    </row>
    <row r="17" spans="1:20" s="25" customFormat="1" ht="42">
      <c r="A17" s="55"/>
      <c r="B17" s="164" t="s">
        <v>6</v>
      </c>
      <c r="C17" s="54" t="s">
        <v>29</v>
      </c>
      <c r="D17" s="164" t="s">
        <v>7</v>
      </c>
      <c r="E17" s="54" t="s">
        <v>19</v>
      </c>
      <c r="F17" s="57" t="s">
        <v>27</v>
      </c>
      <c r="G17" s="57" t="s">
        <v>28</v>
      </c>
      <c r="H17" s="44"/>
      <c r="I17" s="44"/>
      <c r="J17" s="44"/>
      <c r="K17" s="44"/>
      <c r="L17" s="44"/>
      <c r="M17" s="44"/>
      <c r="N17" s="44"/>
      <c r="O17" s="44"/>
      <c r="P17" s="44"/>
      <c r="Q17" s="44"/>
      <c r="R17" s="44"/>
      <c r="S17" s="44"/>
      <c r="T17" s="44"/>
    </row>
    <row r="18" spans="1:20" s="25" customFormat="1" ht="13.5" customHeight="1">
      <c r="A18" s="29" t="s">
        <v>22</v>
      </c>
      <c r="B18" s="70">
        <v>57074.5912</v>
      </c>
      <c r="C18" s="70">
        <v>50990.480299999996</v>
      </c>
      <c r="D18" s="70">
        <v>58398.0154</v>
      </c>
      <c r="E18" s="70">
        <v>51148.9568</v>
      </c>
      <c r="F18" s="72">
        <f>E18-D18</f>
        <v>-7249.058599999997</v>
      </c>
      <c r="G18" s="72">
        <f>E18-D18</f>
        <v>-7249.058599999997</v>
      </c>
      <c r="H18" s="28"/>
      <c r="I18" s="28"/>
      <c r="J18" s="28"/>
      <c r="K18" s="28"/>
      <c r="L18" s="28"/>
      <c r="M18" s="28"/>
      <c r="N18" s="28"/>
      <c r="O18" s="28"/>
      <c r="P18" s="28"/>
      <c r="Q18" s="28"/>
      <c r="R18" s="28"/>
      <c r="S18" s="28"/>
      <c r="T18" s="28"/>
    </row>
    <row r="19" spans="1:20" s="25" customFormat="1" ht="13.5" customHeight="1">
      <c r="A19" s="29" t="s">
        <v>23</v>
      </c>
      <c r="B19" s="70">
        <v>64471.911799999994</v>
      </c>
      <c r="C19" s="70">
        <v>58947.7885</v>
      </c>
      <c r="D19" s="70">
        <v>67055.3192</v>
      </c>
      <c r="E19" s="70">
        <v>60469.8499</v>
      </c>
      <c r="F19" s="72">
        <f>E19-D19</f>
        <v>-6585.469299999997</v>
      </c>
      <c r="G19" s="72">
        <f>E19-D19</f>
        <v>-6585.469299999997</v>
      </c>
      <c r="H19" s="28"/>
      <c r="I19" s="28"/>
      <c r="J19" s="28"/>
      <c r="K19" s="28"/>
      <c r="L19" s="28"/>
      <c r="M19" s="28"/>
      <c r="N19" s="28"/>
      <c r="O19" s="28"/>
      <c r="P19" s="28"/>
      <c r="Q19" s="28"/>
      <c r="R19" s="28"/>
      <c r="S19" s="28"/>
      <c r="T19" s="28"/>
    </row>
    <row r="20" spans="1:20" s="25" customFormat="1" ht="13.5" customHeight="1">
      <c r="A20" s="29" t="s">
        <v>24</v>
      </c>
      <c r="B20" s="70">
        <v>124544.35376750001</v>
      </c>
      <c r="C20" s="70">
        <v>118760.44169131998</v>
      </c>
      <c r="D20" s="70">
        <v>143142.99196366</v>
      </c>
      <c r="E20" s="70">
        <v>133070.27449309998</v>
      </c>
      <c r="F20" s="72">
        <f>E20-D20</f>
        <v>-10072.71747056002</v>
      </c>
      <c r="G20" s="72">
        <f>E20-D20</f>
        <v>-10072.71747056002</v>
      </c>
      <c r="H20" s="28"/>
      <c r="I20" s="28"/>
      <c r="J20" s="28"/>
      <c r="K20" s="28"/>
      <c r="L20" s="28"/>
      <c r="M20" s="28"/>
      <c r="N20" s="28"/>
      <c r="O20" s="28"/>
      <c r="P20" s="28"/>
      <c r="Q20" s="28"/>
      <c r="R20" s="28"/>
      <c r="S20" s="28"/>
      <c r="T20" s="28"/>
    </row>
    <row r="21" spans="1:20" s="25" customFormat="1" ht="13.5" customHeight="1">
      <c r="A21" s="59" t="s">
        <v>25</v>
      </c>
      <c r="B21" s="92">
        <v>30.65654847802937</v>
      </c>
      <c r="C21" s="92">
        <v>30.30462989335178</v>
      </c>
      <c r="D21" s="92">
        <v>30.519838492107603</v>
      </c>
      <c r="E21" s="92">
        <v>30.916993474727324</v>
      </c>
      <c r="F21" s="86"/>
      <c r="G21" s="86"/>
      <c r="H21" s="27"/>
      <c r="I21" s="27"/>
      <c r="J21" s="27"/>
      <c r="K21" s="27"/>
      <c r="L21" s="27"/>
      <c r="M21" s="27"/>
      <c r="N21" s="27"/>
      <c r="O21" s="27"/>
      <c r="P21" s="27"/>
      <c r="Q21" s="27"/>
      <c r="R21" s="27"/>
      <c r="S21" s="27"/>
      <c r="T21" s="27"/>
    </row>
    <row r="22" spans="1:24" s="25" customFormat="1" ht="6" customHeight="1">
      <c r="A22" s="59"/>
      <c r="B22" s="92"/>
      <c r="C22" s="92"/>
      <c r="D22" s="92"/>
      <c r="E22" s="92"/>
      <c r="F22" s="92"/>
      <c r="G22" s="92"/>
      <c r="H22" s="92"/>
      <c r="I22" s="92"/>
      <c r="J22" s="90"/>
      <c r="K22" s="90"/>
      <c r="L22" s="90"/>
      <c r="M22" s="90"/>
      <c r="N22" s="90"/>
      <c r="O22" s="90"/>
      <c r="P22" s="90"/>
      <c r="Q22" s="27"/>
      <c r="R22" s="27"/>
      <c r="S22" s="27"/>
      <c r="T22" s="27"/>
      <c r="U22" s="27"/>
      <c r="V22" s="27"/>
      <c r="W22" s="27"/>
      <c r="X22" s="27"/>
    </row>
    <row r="23" spans="1:24" s="25" customFormat="1" ht="15" customHeight="1">
      <c r="A23" s="124" t="s">
        <v>26</v>
      </c>
      <c r="B23" s="59"/>
      <c r="C23" s="59"/>
      <c r="D23" s="59"/>
      <c r="E23" s="59"/>
      <c r="F23" s="59"/>
      <c r="G23" s="59"/>
      <c r="H23" s="59"/>
      <c r="I23" s="59"/>
      <c r="J23" s="59"/>
      <c r="K23" s="59"/>
      <c r="L23" s="59"/>
      <c r="M23" s="59"/>
      <c r="N23" s="59"/>
      <c r="O23" s="59"/>
      <c r="P23" s="59"/>
      <c r="Q23" s="27"/>
      <c r="R23" s="27"/>
      <c r="S23" s="27"/>
      <c r="T23" s="27"/>
      <c r="U23" s="27"/>
      <c r="V23" s="27"/>
      <c r="W23" s="27"/>
      <c r="X23" s="27"/>
    </row>
    <row r="24" spans="3:11" ht="15.75" customHeight="1">
      <c r="C24" s="25"/>
      <c r="D24" s="25"/>
      <c r="E24" s="169"/>
      <c r="F24" s="170"/>
      <c r="G24" s="170"/>
      <c r="H24" s="21"/>
      <c r="I24" s="101"/>
      <c r="K24" s="95"/>
    </row>
    <row r="25" spans="1:8" s="36" customFormat="1" ht="15" customHeight="1">
      <c r="A25" s="35" t="s">
        <v>30</v>
      </c>
      <c r="B25" s="39"/>
      <c r="C25" s="40"/>
      <c r="D25" s="40"/>
      <c r="E25" s="40"/>
      <c r="F25" s="47"/>
      <c r="G25" s="47"/>
      <c r="H25" s="48"/>
    </row>
    <row r="26" spans="1:8" s="36" customFormat="1" ht="12.75" customHeight="1">
      <c r="A26" s="38" t="s">
        <v>31</v>
      </c>
      <c r="B26" s="39"/>
      <c r="C26" s="40"/>
      <c r="D26" s="40"/>
      <c r="E26" s="40"/>
      <c r="F26" s="47"/>
      <c r="G26" s="47"/>
      <c r="H26" s="48"/>
    </row>
    <row r="27" spans="1:20" s="36" customFormat="1" ht="42">
      <c r="A27" s="55"/>
      <c r="B27" s="164" t="s">
        <v>6</v>
      </c>
      <c r="C27" s="54" t="s">
        <v>29</v>
      </c>
      <c r="D27" s="164" t="s">
        <v>7</v>
      </c>
      <c r="E27" s="54" t="s">
        <v>19</v>
      </c>
      <c r="F27" s="57" t="s">
        <v>27</v>
      </c>
      <c r="G27" s="57" t="s">
        <v>28</v>
      </c>
      <c r="H27" s="44"/>
      <c r="I27" s="44"/>
      <c r="J27" s="44"/>
      <c r="K27" s="44"/>
      <c r="L27" s="44"/>
      <c r="M27" s="44"/>
      <c r="N27" s="44"/>
      <c r="O27" s="44"/>
      <c r="P27" s="44"/>
      <c r="Q27" s="44"/>
      <c r="R27" s="44"/>
      <c r="S27" s="44"/>
      <c r="T27" s="44"/>
    </row>
    <row r="28" spans="1:20" s="37" customFormat="1" ht="26.25" customHeight="1">
      <c r="A28" s="29" t="s">
        <v>32</v>
      </c>
      <c r="B28" s="172">
        <v>1957.55597687923</v>
      </c>
      <c r="C28" s="172">
        <v>1874.7924917599998</v>
      </c>
      <c r="D28" s="172">
        <v>1778.26210273</v>
      </c>
      <c r="E28" s="172">
        <v>1686.94417013</v>
      </c>
      <c r="F28" s="72">
        <f>E28-D28</f>
        <v>-91.31793259999995</v>
      </c>
      <c r="G28" s="72">
        <f>E28-D28</f>
        <v>-91.31793259999995</v>
      </c>
      <c r="H28" s="73"/>
      <c r="I28" s="73"/>
      <c r="J28" s="73"/>
      <c r="K28" s="73"/>
      <c r="L28" s="73"/>
      <c r="M28" s="73"/>
      <c r="N28" s="73"/>
      <c r="O28" s="73"/>
      <c r="P28" s="73"/>
      <c r="Q28" s="73"/>
      <c r="R28" s="73"/>
      <c r="S28" s="73"/>
      <c r="T28" s="73"/>
    </row>
    <row r="30" spans="1:2" s="2" customFormat="1" ht="15.75" customHeight="1">
      <c r="A30" s="42" t="s">
        <v>33</v>
      </c>
      <c r="B30" s="1"/>
    </row>
    <row r="31" spans="2:4" s="2" customFormat="1" ht="12.75" customHeight="1">
      <c r="B31" s="19"/>
      <c r="C31" s="19"/>
      <c r="D31" s="19"/>
    </row>
    <row r="32" spans="1:20" s="2" customFormat="1" ht="42">
      <c r="A32" s="58"/>
      <c r="B32" s="164" t="s">
        <v>6</v>
      </c>
      <c r="C32" s="54" t="s">
        <v>29</v>
      </c>
      <c r="D32" s="164" t="s">
        <v>7</v>
      </c>
      <c r="E32" s="54" t="s">
        <v>19</v>
      </c>
      <c r="F32" s="57" t="s">
        <v>27</v>
      </c>
      <c r="G32" s="57" t="s">
        <v>28</v>
      </c>
      <c r="H32" s="44"/>
      <c r="I32" s="44"/>
      <c r="J32" s="44"/>
      <c r="K32" s="44"/>
      <c r="L32" s="44"/>
      <c r="M32" s="44"/>
      <c r="N32" s="44"/>
      <c r="O32" s="44"/>
      <c r="P32" s="44"/>
      <c r="Q32" s="44"/>
      <c r="R32" s="44"/>
      <c r="S32" s="44"/>
      <c r="T32" s="44"/>
    </row>
    <row r="33" spans="1:22" s="2" customFormat="1" ht="26.25" customHeight="1">
      <c r="A33" s="3" t="s">
        <v>34</v>
      </c>
      <c r="B33" s="96">
        <v>58.8865</v>
      </c>
      <c r="C33" s="96">
        <v>59.81</v>
      </c>
      <c r="D33" s="96">
        <v>75.8993</v>
      </c>
      <c r="E33" s="98">
        <v>75.8826</v>
      </c>
      <c r="F33" s="72">
        <f>E33-D33</f>
        <v>-0.01670000000000016</v>
      </c>
      <c r="G33" s="72">
        <f>E33-D33</f>
        <v>-0.01670000000000016</v>
      </c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15"/>
      <c r="S33" s="15"/>
      <c r="T33" s="15"/>
      <c r="U33" s="9"/>
      <c r="V33" s="9"/>
    </row>
    <row r="34" spans="1:22" s="2" customFormat="1" ht="26.25" customHeight="1">
      <c r="A34" s="3" t="s">
        <v>35</v>
      </c>
      <c r="B34" s="96">
        <v>58.8956</v>
      </c>
      <c r="C34" s="96">
        <v>59.81</v>
      </c>
      <c r="D34" s="96">
        <v>75.8969</v>
      </c>
      <c r="E34" s="96">
        <v>75.8826</v>
      </c>
      <c r="F34" s="72">
        <f>E34-D34</f>
        <v>-0.014300000000005753</v>
      </c>
      <c r="G34" s="72">
        <f>E34-D34</f>
        <v>-0.014300000000005753</v>
      </c>
      <c r="H34" s="15"/>
      <c r="I34" s="15"/>
      <c r="J34" s="15"/>
      <c r="K34" s="15"/>
      <c r="L34" s="15"/>
      <c r="M34" s="15"/>
      <c r="N34" s="15"/>
      <c r="O34" s="15"/>
      <c r="P34" s="15"/>
      <c r="Q34" s="15"/>
      <c r="R34" s="15"/>
      <c r="S34" s="15"/>
      <c r="T34" s="15"/>
      <c r="U34" s="9"/>
      <c r="V34" s="9"/>
    </row>
    <row r="35" spans="1:22" s="2" customFormat="1" ht="26.25" customHeight="1">
      <c r="A35" s="3" t="s">
        <v>36</v>
      </c>
      <c r="B35" s="96">
        <v>1.2097</v>
      </c>
      <c r="C35" s="96">
        <v>1.1286</v>
      </c>
      <c r="D35" s="96">
        <v>1.086</v>
      </c>
      <c r="E35" s="96">
        <v>1.0834</v>
      </c>
      <c r="F35" s="72">
        <f>E35-D35</f>
        <v>-0.0026000000000001577</v>
      </c>
      <c r="G35" s="72">
        <f>E35-D35</f>
        <v>-0.0026000000000001577</v>
      </c>
      <c r="H35" s="96"/>
      <c r="I35" s="96"/>
      <c r="J35" s="96"/>
      <c r="K35" s="15"/>
      <c r="L35" s="15"/>
      <c r="M35" s="15"/>
      <c r="N35" s="15"/>
      <c r="O35" s="15"/>
      <c r="P35" s="15"/>
      <c r="Q35" s="15"/>
      <c r="R35" s="15"/>
      <c r="S35" s="15"/>
      <c r="T35" s="15"/>
      <c r="U35" s="9"/>
      <c r="V35" s="9"/>
    </row>
    <row r="36" spans="1:22" s="2" customFormat="1" ht="26.25" customHeight="1">
      <c r="A36" s="3" t="s">
        <v>37</v>
      </c>
      <c r="B36" s="96"/>
      <c r="C36" s="96"/>
      <c r="D36" s="96"/>
      <c r="E36" s="96"/>
      <c r="F36" s="72"/>
      <c r="G36" s="72"/>
      <c r="H36" s="15"/>
      <c r="I36" s="15"/>
      <c r="J36" s="15"/>
      <c r="K36" s="15"/>
      <c r="L36" s="15"/>
      <c r="M36" s="15"/>
      <c r="N36" s="15"/>
      <c r="O36" s="15"/>
      <c r="P36" s="15"/>
      <c r="Q36" s="15"/>
      <c r="R36" s="15"/>
      <c r="S36" s="15"/>
      <c r="T36" s="15"/>
      <c r="U36" s="9"/>
      <c r="V36" s="9"/>
    </row>
    <row r="37" spans="1:22" s="2" customFormat="1" ht="13.5" customHeight="1">
      <c r="A37" s="60" t="s">
        <v>38</v>
      </c>
      <c r="B37" s="96">
        <v>59.2205</v>
      </c>
      <c r="C37" s="96">
        <v>60.4026</v>
      </c>
      <c r="D37" s="96">
        <v>75.9737</v>
      </c>
      <c r="E37" s="96">
        <v>75.7808</v>
      </c>
      <c r="F37" s="72">
        <f>E37-D37</f>
        <v>-0.19289999999999452</v>
      </c>
      <c r="G37" s="72">
        <f>E37-D37</f>
        <v>-0.19289999999999452</v>
      </c>
      <c r="H37" s="15"/>
      <c r="I37" s="15"/>
      <c r="J37" s="15"/>
      <c r="K37" s="15"/>
      <c r="L37" s="15"/>
      <c r="M37" s="15"/>
      <c r="N37" s="15"/>
      <c r="O37" s="15"/>
      <c r="P37" s="15"/>
      <c r="Q37" s="15"/>
      <c r="R37" s="15"/>
      <c r="S37" s="15"/>
      <c r="T37" s="15"/>
      <c r="U37" s="9"/>
      <c r="V37" s="9"/>
    </row>
    <row r="38" spans="1:22" s="2" customFormat="1" ht="13.5" customHeight="1">
      <c r="A38" s="60" t="s">
        <v>39</v>
      </c>
      <c r="B38" s="96">
        <v>71.5211</v>
      </c>
      <c r="C38" s="96">
        <v>68.673</v>
      </c>
      <c r="D38" s="96">
        <v>82.8511</v>
      </c>
      <c r="E38" s="96">
        <v>82.6326</v>
      </c>
      <c r="F38" s="72">
        <f>E38-D38</f>
        <v>-0.2185000000000059</v>
      </c>
      <c r="G38" s="72">
        <f>E38-D38</f>
        <v>-0.2185000000000059</v>
      </c>
      <c r="H38" s="15"/>
      <c r="I38" s="15"/>
      <c r="J38" s="15"/>
      <c r="K38" s="15"/>
      <c r="L38" s="15"/>
      <c r="M38" s="15"/>
      <c r="N38" s="15"/>
      <c r="O38" s="15"/>
      <c r="P38" s="15"/>
      <c r="Q38" s="15"/>
      <c r="R38" s="15"/>
      <c r="S38" s="15"/>
      <c r="T38" s="15"/>
      <c r="U38" s="9"/>
      <c r="V38" s="9"/>
    </row>
    <row r="39" spans="1:22" s="2" customFormat="1" ht="13.5" customHeight="1">
      <c r="A39" s="60" t="s">
        <v>40</v>
      </c>
      <c r="B39" s="96">
        <v>1.0176</v>
      </c>
      <c r="C39" s="96">
        <v>0.8871</v>
      </c>
      <c r="D39" s="96">
        <v>1.0381</v>
      </c>
      <c r="E39" s="96">
        <v>0.9998</v>
      </c>
      <c r="F39" s="72">
        <f>E39-D39</f>
        <v>-0.0383</v>
      </c>
      <c r="G39" s="72">
        <f>E39-D39</f>
        <v>-0.0383</v>
      </c>
      <c r="H39" s="15"/>
      <c r="I39" s="15"/>
      <c r="J39" s="15"/>
      <c r="K39" s="15"/>
      <c r="L39" s="15"/>
      <c r="M39" s="15"/>
      <c r="N39" s="15"/>
      <c r="O39" s="15"/>
      <c r="P39" s="15"/>
      <c r="Q39" s="15"/>
      <c r="R39" s="15"/>
      <c r="S39" s="15"/>
      <c r="T39" s="15"/>
      <c r="U39" s="9"/>
      <c r="V39" s="9"/>
    </row>
    <row r="40" spans="1:22" s="2" customFormat="1" ht="13.5" customHeight="1">
      <c r="A40" s="60" t="s">
        <v>41</v>
      </c>
      <c r="B40" s="96">
        <v>0.3198</v>
      </c>
      <c r="C40" s="96">
        <v>0.3255</v>
      </c>
      <c r="D40" s="96">
        <v>0.2241</v>
      </c>
      <c r="E40" s="96">
        <v>0.208</v>
      </c>
      <c r="F40" s="72">
        <f>E40-D40</f>
        <v>-0.016100000000000003</v>
      </c>
      <c r="G40" s="72">
        <f>E40-D40</f>
        <v>-0.016100000000000003</v>
      </c>
      <c r="H40" s="15"/>
      <c r="I40" s="15"/>
      <c r="J40" s="15"/>
      <c r="K40" s="15"/>
      <c r="L40" s="15"/>
      <c r="M40" s="15"/>
      <c r="N40" s="15"/>
      <c r="O40" s="15"/>
      <c r="P40" s="15"/>
      <c r="Q40" s="15"/>
      <c r="R40" s="15"/>
      <c r="S40" s="15"/>
      <c r="T40" s="15"/>
      <c r="U40" s="10"/>
      <c r="V40" s="10"/>
    </row>
    <row r="41" spans="6:7" ht="12.75">
      <c r="F41" s="21"/>
      <c r="G41" s="21"/>
    </row>
    <row r="42" spans="3:5" ht="12.75">
      <c r="C42" s="100"/>
      <c r="D42" s="100"/>
      <c r="E42" s="100"/>
    </row>
    <row r="43" spans="3:7" ht="12.75">
      <c r="C43" s="100"/>
      <c r="D43" s="100"/>
      <c r="E43" s="100"/>
      <c r="G43" s="133"/>
    </row>
    <row r="44" spans="3:7" ht="12.75">
      <c r="C44" s="100"/>
      <c r="D44" s="100"/>
      <c r="E44" s="100"/>
      <c r="G44" s="133"/>
    </row>
    <row r="45" spans="3:7" ht="15.75">
      <c r="C45" s="100"/>
      <c r="D45" s="100"/>
      <c r="E45" s="100"/>
      <c r="G45" s="135"/>
    </row>
    <row r="46" ht="15.75">
      <c r="G46" s="135"/>
    </row>
    <row r="47" ht="15.75">
      <c r="G47" s="135"/>
    </row>
    <row r="48" ht="15.75">
      <c r="G48" s="135"/>
    </row>
  </sheetData>
  <mergeCells count="2">
    <mergeCell ref="A1:G1"/>
    <mergeCell ref="A2:G2"/>
  </mergeCells>
  <printOptions horizontalCentered="1"/>
  <pageMargins left="0.67" right="0.3937007874015748" top="0.81" bottom="0.3937007874015748" header="0.49" footer="0.31496062992125984"/>
  <pageSetup fitToHeight="1" fitToWidth="1" horizontalDpi="600" verticalDpi="600" orientation="portrait" paperSize="9" scale="8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61"/>
  <sheetViews>
    <sheetView workbookViewId="0" topLeftCell="A1">
      <selection activeCell="B37" sqref="B37:H37"/>
    </sheetView>
  </sheetViews>
  <sheetFormatPr defaultColWidth="9.00390625" defaultRowHeight="12.75"/>
  <cols>
    <col min="1" max="1" width="24.375" style="2" customWidth="1"/>
    <col min="2" max="2" width="10.75390625" style="2" customWidth="1"/>
    <col min="3" max="4" width="11.125" style="2" customWidth="1"/>
    <col min="5" max="6" width="10.75390625" style="2" customWidth="1"/>
    <col min="7" max="7" width="11.375" style="2" customWidth="1"/>
    <col min="8" max="8" width="10.75390625" style="2" customWidth="1"/>
    <col min="9" max="9" width="9.875" style="2" customWidth="1"/>
    <col min="10" max="10" width="8.375" style="2" customWidth="1"/>
    <col min="11" max="11" width="13.125" style="2" customWidth="1"/>
    <col min="12" max="16384" width="9.125" style="2" customWidth="1"/>
  </cols>
  <sheetData>
    <row r="1" spans="1:2" ht="15" customHeight="1">
      <c r="A1" s="42" t="s">
        <v>42</v>
      </c>
      <c r="B1" s="1"/>
    </row>
    <row r="2" spans="1:7" s="6" customFormat="1" ht="12.75" customHeight="1">
      <c r="A2" s="5" t="s">
        <v>43</v>
      </c>
      <c r="B2" s="5"/>
      <c r="C2" s="7"/>
      <c r="D2" s="7"/>
      <c r="E2" s="7"/>
      <c r="F2" s="7"/>
      <c r="G2" s="7"/>
    </row>
    <row r="3" spans="1:10" ht="26.25" customHeight="1">
      <c r="A3" s="56"/>
      <c r="B3" s="164" t="s">
        <v>6</v>
      </c>
      <c r="C3" s="164" t="s">
        <v>7</v>
      </c>
      <c r="D3" s="54" t="s">
        <v>29</v>
      </c>
      <c r="E3" s="54" t="s">
        <v>50</v>
      </c>
      <c r="F3" s="54" t="s">
        <v>19</v>
      </c>
      <c r="G3" s="57" t="s">
        <v>27</v>
      </c>
      <c r="H3" s="57" t="s">
        <v>49</v>
      </c>
      <c r="J3" s="129"/>
    </row>
    <row r="4" spans="1:12" ht="13.5" customHeight="1">
      <c r="A4" s="8" t="s">
        <v>44</v>
      </c>
      <c r="B4" s="162">
        <v>557.1744640000001</v>
      </c>
      <c r="C4" s="162">
        <v>383.06</v>
      </c>
      <c r="D4" s="162">
        <v>60.47</v>
      </c>
      <c r="E4" s="162">
        <v>42.95</v>
      </c>
      <c r="F4" s="70">
        <v>77.445</v>
      </c>
      <c r="G4" s="72">
        <f>F4-E4</f>
        <v>34.49499999999999</v>
      </c>
      <c r="H4" s="72">
        <f>F4-D4</f>
        <v>16.974999999999994</v>
      </c>
      <c r="I4" s="71"/>
      <c r="K4" s="125"/>
      <c r="L4" s="125"/>
    </row>
    <row r="5" spans="1:12" ht="13.5" customHeight="1">
      <c r="A5" s="46" t="s">
        <v>45</v>
      </c>
      <c r="B5" s="69">
        <v>-516.274464</v>
      </c>
      <c r="C5" s="69">
        <v>-295.16</v>
      </c>
      <c r="D5" s="69">
        <v>-60.47</v>
      </c>
      <c r="E5" s="69">
        <v>-42.95</v>
      </c>
      <c r="F5" s="69">
        <v>-77.445</v>
      </c>
      <c r="G5" s="72">
        <f>F5-E5</f>
        <v>-34.49499999999999</v>
      </c>
      <c r="H5" s="72">
        <f>F5-D5</f>
        <v>-16.974999999999994</v>
      </c>
      <c r="I5" s="69"/>
      <c r="J5" s="130"/>
      <c r="K5" s="125"/>
      <c r="L5" s="125"/>
    </row>
    <row r="6" spans="1:12" ht="13.5" customHeight="1">
      <c r="A6" s="51" t="s">
        <v>46</v>
      </c>
      <c r="B6" s="70">
        <v>20.45</v>
      </c>
      <c r="C6" s="70">
        <v>43.95</v>
      </c>
      <c r="D6" s="70">
        <v>0</v>
      </c>
      <c r="E6" s="70">
        <v>0</v>
      </c>
      <c r="F6" s="70">
        <v>0</v>
      </c>
      <c r="G6" s="72">
        <f>F6-E6</f>
        <v>0</v>
      </c>
      <c r="H6" s="72">
        <f>F6-D6</f>
        <v>0</v>
      </c>
      <c r="I6" s="89"/>
      <c r="K6" s="125"/>
      <c r="L6" s="125"/>
    </row>
    <row r="7" spans="1:12" ht="13.5" customHeight="1">
      <c r="A7" s="51" t="s">
        <v>47</v>
      </c>
      <c r="B7" s="70">
        <v>536.724464</v>
      </c>
      <c r="C7" s="70">
        <v>339.11</v>
      </c>
      <c r="D7" s="70">
        <v>60.47</v>
      </c>
      <c r="E7" s="70">
        <v>42.95</v>
      </c>
      <c r="F7" s="70">
        <v>77.445</v>
      </c>
      <c r="G7" s="72">
        <f>F7-E7</f>
        <v>34.49499999999999</v>
      </c>
      <c r="H7" s="72">
        <f>F7-D7</f>
        <v>16.974999999999994</v>
      </c>
      <c r="I7" s="89"/>
      <c r="K7" s="125"/>
      <c r="L7" s="125"/>
    </row>
    <row r="8" spans="1:12" ht="13.5" customHeight="1">
      <c r="A8" s="46" t="s">
        <v>48</v>
      </c>
      <c r="B8" s="89" t="s">
        <v>0</v>
      </c>
      <c r="C8" s="89" t="s">
        <v>0</v>
      </c>
      <c r="D8" s="89" t="s">
        <v>0</v>
      </c>
      <c r="E8" s="89" t="s">
        <v>0</v>
      </c>
      <c r="F8" s="89" t="s">
        <v>0</v>
      </c>
      <c r="G8" s="72" t="s">
        <v>0</v>
      </c>
      <c r="H8" s="72" t="s">
        <v>0</v>
      </c>
      <c r="I8" s="89"/>
      <c r="J8" s="89"/>
      <c r="K8" s="125"/>
      <c r="L8" s="125"/>
    </row>
    <row r="9" spans="1:12" ht="13.5" customHeight="1">
      <c r="A9" s="46"/>
      <c r="B9" s="89"/>
      <c r="C9" s="89"/>
      <c r="D9" s="89"/>
      <c r="E9" s="89"/>
      <c r="F9" s="89"/>
      <c r="G9" s="89"/>
      <c r="H9" s="89"/>
      <c r="I9" s="89"/>
      <c r="J9" s="89"/>
      <c r="K9" s="125"/>
      <c r="L9" s="125"/>
    </row>
    <row r="10" spans="1:12" s="9" customFormat="1" ht="15" customHeight="1">
      <c r="A10" s="93" t="s">
        <v>51</v>
      </c>
      <c r="B10" s="94"/>
      <c r="K10" s="105"/>
      <c r="L10" s="105"/>
    </row>
    <row r="11" spans="1:12" s="6" customFormat="1" ht="12.75" customHeight="1">
      <c r="A11" s="5" t="s">
        <v>52</v>
      </c>
      <c r="B11" s="5"/>
      <c r="C11" s="7"/>
      <c r="D11" s="7"/>
      <c r="E11" s="7"/>
      <c r="F11" s="7"/>
      <c r="G11" s="7"/>
      <c r="J11" s="9"/>
      <c r="K11" s="125"/>
      <c r="L11" s="125"/>
    </row>
    <row r="12" spans="1:12" ht="26.25" customHeight="1">
      <c r="A12" s="56"/>
      <c r="B12" s="164" t="s">
        <v>6</v>
      </c>
      <c r="C12" s="164" t="s">
        <v>7</v>
      </c>
      <c r="D12" s="54" t="s">
        <v>29</v>
      </c>
      <c r="E12" s="54" t="s">
        <v>50</v>
      </c>
      <c r="F12" s="54" t="s">
        <v>19</v>
      </c>
      <c r="G12" s="57" t="s">
        <v>27</v>
      </c>
      <c r="H12" s="57" t="s">
        <v>49</v>
      </c>
      <c r="K12" s="125"/>
      <c r="L12" s="125"/>
    </row>
    <row r="13" spans="1:12" ht="12.75" customHeight="1">
      <c r="A13" s="8" t="s">
        <v>44</v>
      </c>
      <c r="B13" s="71">
        <f>B14+B18+B19+B20+B21+B23</f>
        <v>243680.71245112</v>
      </c>
      <c r="C13" s="71">
        <v>353838.48099969</v>
      </c>
      <c r="D13" s="71">
        <v>30550.27272727</v>
      </c>
      <c r="E13" s="71">
        <v>43668.8</v>
      </c>
      <c r="F13" s="71">
        <f>F19+F21</f>
        <v>21557.90063636</v>
      </c>
      <c r="G13" s="72">
        <f aca="true" t="shared" si="0" ref="G13:G22">F13-E13</f>
        <v>-22110.899363640005</v>
      </c>
      <c r="H13" s="72">
        <f aca="true" t="shared" si="1" ref="H13:H22">+F13-D13</f>
        <v>-8992.372090910001</v>
      </c>
      <c r="I13" s="140"/>
      <c r="J13" s="9"/>
      <c r="K13" s="125"/>
      <c r="L13" s="125"/>
    </row>
    <row r="14" spans="1:10" ht="12.75" customHeight="1">
      <c r="A14" s="46" t="s">
        <v>53</v>
      </c>
      <c r="B14" s="70">
        <v>421.43302</v>
      </c>
      <c r="C14" s="70" t="s">
        <v>0</v>
      </c>
      <c r="D14" s="70" t="s">
        <v>0</v>
      </c>
      <c r="E14" s="70" t="s">
        <v>0</v>
      </c>
      <c r="F14" s="70" t="s">
        <v>0</v>
      </c>
      <c r="G14" s="70" t="s">
        <v>0</v>
      </c>
      <c r="H14" s="70" t="s">
        <v>0</v>
      </c>
      <c r="I14" s="141"/>
      <c r="J14" s="9"/>
    </row>
    <row r="15" spans="1:10" ht="12.75" customHeight="1">
      <c r="A15" s="51" t="s">
        <v>46</v>
      </c>
      <c r="B15" s="70" t="s">
        <v>0</v>
      </c>
      <c r="C15" s="70" t="s">
        <v>0</v>
      </c>
      <c r="D15" s="70" t="s">
        <v>0</v>
      </c>
      <c r="E15" s="70" t="s">
        <v>0</v>
      </c>
      <c r="F15" s="70" t="s">
        <v>0</v>
      </c>
      <c r="G15" s="70" t="s">
        <v>0</v>
      </c>
      <c r="H15" s="70" t="s">
        <v>0</v>
      </c>
      <c r="I15" s="141"/>
      <c r="J15" s="9"/>
    </row>
    <row r="16" spans="1:10" ht="12.75" customHeight="1">
      <c r="A16" s="51" t="s">
        <v>47</v>
      </c>
      <c r="B16" s="70">
        <v>421.43302</v>
      </c>
      <c r="C16" s="70" t="s">
        <v>0</v>
      </c>
      <c r="D16" s="70" t="s">
        <v>0</v>
      </c>
      <c r="E16" s="70" t="s">
        <v>0</v>
      </c>
      <c r="F16" s="70" t="s">
        <v>0</v>
      </c>
      <c r="G16" s="70" t="s">
        <v>0</v>
      </c>
      <c r="H16" s="70" t="s">
        <v>0</v>
      </c>
      <c r="I16" s="141"/>
      <c r="J16" s="9"/>
    </row>
    <row r="17" spans="1:10" ht="12.75" customHeight="1" hidden="1">
      <c r="A17" s="103" t="s">
        <v>54</v>
      </c>
      <c r="B17" s="89" t="s">
        <v>0</v>
      </c>
      <c r="C17" s="89"/>
      <c r="D17" s="89" t="s">
        <v>0</v>
      </c>
      <c r="E17" s="89"/>
      <c r="F17" s="89"/>
      <c r="G17" s="70" t="s">
        <v>0</v>
      </c>
      <c r="H17" s="70" t="s">
        <v>0</v>
      </c>
      <c r="I17" s="141"/>
      <c r="J17" s="9"/>
    </row>
    <row r="18" spans="1:10" ht="12.75" customHeight="1">
      <c r="A18" s="46" t="s">
        <v>55</v>
      </c>
      <c r="B18" s="89">
        <v>4345.58918121</v>
      </c>
      <c r="C18" s="89">
        <v>139.3580909</v>
      </c>
      <c r="D18" s="89" t="s">
        <v>0</v>
      </c>
      <c r="E18" s="89" t="s">
        <v>0</v>
      </c>
      <c r="F18" s="89" t="s">
        <v>0</v>
      </c>
      <c r="G18" s="70" t="s">
        <v>0</v>
      </c>
      <c r="H18" s="70" t="s">
        <v>0</v>
      </c>
      <c r="I18" s="141"/>
      <c r="J18" s="9"/>
    </row>
    <row r="19" spans="1:10" ht="12.75" customHeight="1">
      <c r="A19" s="46" t="s">
        <v>56</v>
      </c>
      <c r="B19" s="89">
        <v>56724.64658991</v>
      </c>
      <c r="C19" s="89">
        <v>26663.29290879</v>
      </c>
      <c r="D19" s="89">
        <v>1967.27272727</v>
      </c>
      <c r="E19" s="89" t="s">
        <v>0</v>
      </c>
      <c r="F19" s="89">
        <v>349.10063636</v>
      </c>
      <c r="G19" s="72">
        <f>F19</f>
        <v>349.10063636</v>
      </c>
      <c r="H19" s="72">
        <f t="shared" si="1"/>
        <v>-1618.17209091</v>
      </c>
      <c r="I19" s="142"/>
      <c r="J19" s="11"/>
    </row>
    <row r="20" spans="1:10" ht="12.75" customHeight="1">
      <c r="A20" s="46" t="s">
        <v>57</v>
      </c>
      <c r="B20" s="89">
        <v>3190</v>
      </c>
      <c r="C20" s="89">
        <v>1475</v>
      </c>
      <c r="D20" s="89" t="s">
        <v>0</v>
      </c>
      <c r="E20" s="89" t="s">
        <v>0</v>
      </c>
      <c r="F20" s="89" t="s">
        <v>0</v>
      </c>
      <c r="G20" s="89" t="s">
        <v>0</v>
      </c>
      <c r="H20" s="89" t="s">
        <v>0</v>
      </c>
      <c r="I20" s="142"/>
      <c r="J20" s="9"/>
    </row>
    <row r="21" spans="1:10" ht="12.75" customHeight="1">
      <c r="A21" s="102" t="s">
        <v>58</v>
      </c>
      <c r="B21" s="89">
        <v>137629.5</v>
      </c>
      <c r="C21" s="89">
        <v>325560.83</v>
      </c>
      <c r="D21" s="89">
        <v>28583</v>
      </c>
      <c r="E21" s="89">
        <v>43668.8</v>
      </c>
      <c r="F21" s="89">
        <v>21208.8</v>
      </c>
      <c r="G21" s="72">
        <f t="shared" si="0"/>
        <v>-22460.000000000004</v>
      </c>
      <c r="H21" s="72">
        <f t="shared" si="1"/>
        <v>-7374.200000000001</v>
      </c>
      <c r="I21" s="141"/>
      <c r="J21" s="9"/>
    </row>
    <row r="22" spans="1:10" s="9" customFormat="1" ht="27" customHeight="1" hidden="1">
      <c r="A22" s="102" t="s">
        <v>59</v>
      </c>
      <c r="B22" s="31" t="s">
        <v>0</v>
      </c>
      <c r="C22" s="173"/>
      <c r="D22" s="31" t="s">
        <v>0</v>
      </c>
      <c r="E22" s="31"/>
      <c r="F22" s="31"/>
      <c r="G22" s="72">
        <f t="shared" si="0"/>
        <v>0</v>
      </c>
      <c r="H22" s="72" t="e">
        <f t="shared" si="1"/>
        <v>#VALUE!</v>
      </c>
      <c r="I22" s="142"/>
      <c r="J22" s="11"/>
    </row>
    <row r="23" spans="1:10" ht="25.5" customHeight="1">
      <c r="A23" s="102" t="s">
        <v>60</v>
      </c>
      <c r="B23" s="70">
        <v>41369.54366</v>
      </c>
      <c r="C23" s="70" t="s">
        <v>0</v>
      </c>
      <c r="D23" s="70" t="s">
        <v>0</v>
      </c>
      <c r="E23" s="70" t="s">
        <v>0</v>
      </c>
      <c r="F23" s="70" t="s">
        <v>0</v>
      </c>
      <c r="G23" s="70" t="s">
        <v>0</v>
      </c>
      <c r="H23" s="70" t="s">
        <v>0</v>
      </c>
      <c r="I23" s="143"/>
      <c r="J23" s="11"/>
    </row>
    <row r="24" spans="1:10" ht="12.75" customHeight="1">
      <c r="A24" s="131" t="s">
        <v>61</v>
      </c>
      <c r="B24" s="31"/>
      <c r="C24" s="31"/>
      <c r="D24" s="31"/>
      <c r="E24" s="31"/>
      <c r="F24" s="31"/>
      <c r="G24" s="72"/>
      <c r="H24" s="72"/>
      <c r="I24" s="6"/>
      <c r="J24" s="11"/>
    </row>
    <row r="25" spans="1:10" ht="26.25" customHeight="1">
      <c r="A25" s="102" t="s">
        <v>62</v>
      </c>
      <c r="B25" s="31">
        <v>10.5</v>
      </c>
      <c r="C25" s="31">
        <v>10</v>
      </c>
      <c r="D25" s="31">
        <v>11</v>
      </c>
      <c r="E25" s="31">
        <v>10</v>
      </c>
      <c r="F25" s="31">
        <v>10</v>
      </c>
      <c r="G25" s="72">
        <f aca="true" t="shared" si="2" ref="G25:G31">F25-E25</f>
        <v>0</v>
      </c>
      <c r="H25" s="72">
        <f>+F25-D25</f>
        <v>-1</v>
      </c>
      <c r="I25" s="144"/>
      <c r="J25" s="11"/>
    </row>
    <row r="26" spans="1:10" ht="12.75" customHeight="1">
      <c r="A26" s="102" t="s">
        <v>63</v>
      </c>
      <c r="B26" s="31" t="s">
        <v>0</v>
      </c>
      <c r="C26" s="31" t="s">
        <v>0</v>
      </c>
      <c r="D26" s="31" t="s">
        <v>0</v>
      </c>
      <c r="E26" s="31" t="s">
        <v>0</v>
      </c>
      <c r="F26" s="31" t="s">
        <v>0</v>
      </c>
      <c r="G26" s="72" t="s">
        <v>0</v>
      </c>
      <c r="H26" s="72" t="s">
        <v>0</v>
      </c>
      <c r="I26" s="144"/>
      <c r="J26" s="11"/>
    </row>
    <row r="27" spans="1:10" ht="12.75" customHeight="1">
      <c r="A27" s="102" t="s">
        <v>64</v>
      </c>
      <c r="B27" s="31">
        <v>4.014916936652387</v>
      </c>
      <c r="C27" s="31" t="s">
        <v>0</v>
      </c>
      <c r="D27" s="31" t="s">
        <v>0</v>
      </c>
      <c r="E27" s="31" t="s">
        <v>0</v>
      </c>
      <c r="F27" s="31" t="s">
        <v>0</v>
      </c>
      <c r="G27" s="72" t="s">
        <v>0</v>
      </c>
      <c r="H27" s="72" t="s">
        <v>0</v>
      </c>
      <c r="I27" s="145"/>
      <c r="J27" s="128"/>
    </row>
    <row r="28" spans="1:10" ht="12.75" customHeight="1" hidden="1">
      <c r="A28" s="102" t="s">
        <v>54</v>
      </c>
      <c r="B28" s="31" t="s">
        <v>0</v>
      </c>
      <c r="C28" s="173"/>
      <c r="D28" s="31" t="s">
        <v>0</v>
      </c>
      <c r="E28" s="31"/>
      <c r="F28" s="31"/>
      <c r="G28" s="72">
        <f t="shared" si="2"/>
        <v>0</v>
      </c>
      <c r="H28" s="72" t="e">
        <f aca="true" t="shared" si="3" ref="H28:H31">+F28-D28</f>
        <v>#VALUE!</v>
      </c>
      <c r="I28" s="145"/>
      <c r="J28" s="128"/>
    </row>
    <row r="29" spans="1:10" ht="26.25" customHeight="1">
      <c r="A29" s="102" t="s">
        <v>65</v>
      </c>
      <c r="B29" s="31">
        <v>9.08163766059502</v>
      </c>
      <c r="C29" s="31">
        <v>12.124116691272176</v>
      </c>
      <c r="D29" s="31">
        <v>12</v>
      </c>
      <c r="E29" s="31" t="s">
        <v>0</v>
      </c>
      <c r="F29" s="31">
        <v>12</v>
      </c>
      <c r="G29" s="72">
        <f>F29</f>
        <v>12</v>
      </c>
      <c r="H29" s="72">
        <f t="shared" si="3"/>
        <v>0</v>
      </c>
      <c r="I29" s="145"/>
      <c r="J29" s="128"/>
    </row>
    <row r="30" spans="1:10" ht="12.75">
      <c r="A30" s="102" t="s">
        <v>57</v>
      </c>
      <c r="B30" s="31">
        <v>10.27573458502427</v>
      </c>
      <c r="C30" s="31">
        <v>11.14</v>
      </c>
      <c r="D30" s="31" t="s">
        <v>0</v>
      </c>
      <c r="E30" s="31" t="s">
        <v>0</v>
      </c>
      <c r="F30" s="31" t="s">
        <v>0</v>
      </c>
      <c r="G30" s="31" t="s">
        <v>0</v>
      </c>
      <c r="H30" s="31" t="s">
        <v>0</v>
      </c>
      <c r="I30" s="145"/>
      <c r="J30" s="9"/>
    </row>
    <row r="31" spans="1:10" ht="12.75">
      <c r="A31" s="102" t="s">
        <v>58</v>
      </c>
      <c r="B31" s="31">
        <v>2.0076398266359448</v>
      </c>
      <c r="C31" s="31">
        <v>3.7610647511288726</v>
      </c>
      <c r="D31" s="31">
        <v>4.6081761886436</v>
      </c>
      <c r="E31" s="31">
        <v>4</v>
      </c>
      <c r="F31" s="31">
        <v>4</v>
      </c>
      <c r="G31" s="72">
        <f t="shared" si="2"/>
        <v>0</v>
      </c>
      <c r="H31" s="72">
        <f t="shared" si="3"/>
        <v>-0.6081761886435997</v>
      </c>
      <c r="I31" s="145"/>
      <c r="J31" s="9"/>
    </row>
    <row r="32" spans="1:14" ht="27" customHeight="1" hidden="1">
      <c r="A32" s="46" t="s">
        <v>59</v>
      </c>
      <c r="B32" s="31" t="s">
        <v>0</v>
      </c>
      <c r="C32" s="31" t="s">
        <v>0</v>
      </c>
      <c r="D32" s="31"/>
      <c r="E32" s="31" t="s">
        <v>0</v>
      </c>
      <c r="F32" s="31"/>
      <c r="G32" s="72" t="s">
        <v>0</v>
      </c>
      <c r="H32" s="72" t="s">
        <v>0</v>
      </c>
      <c r="I32" s="32"/>
      <c r="J32" s="11"/>
      <c r="M32" s="2" t="s">
        <v>5</v>
      </c>
      <c r="N32" s="2" t="s">
        <v>0</v>
      </c>
    </row>
    <row r="33" spans="1:4" ht="12" customHeight="1">
      <c r="A33" s="13" t="s">
        <v>66</v>
      </c>
      <c r="D33" s="31"/>
    </row>
    <row r="34" spans="1:4" ht="15" customHeight="1">
      <c r="A34" s="13"/>
      <c r="D34" s="31"/>
    </row>
    <row r="35" spans="1:2" ht="15" customHeight="1">
      <c r="A35" s="42" t="s">
        <v>67</v>
      </c>
      <c r="B35" s="1"/>
    </row>
    <row r="36" spans="1:9" s="6" customFormat="1" ht="12.75" customHeight="1">
      <c r="A36" s="5" t="s">
        <v>52</v>
      </c>
      <c r="B36" s="5"/>
      <c r="C36" s="7"/>
      <c r="D36" s="2"/>
      <c r="E36" s="7"/>
      <c r="F36" s="7"/>
      <c r="G36" s="7"/>
      <c r="I36" s="2"/>
    </row>
    <row r="37" spans="1:10" ht="26.25" customHeight="1">
      <c r="A37" s="56"/>
      <c r="B37" s="164" t="s">
        <v>6</v>
      </c>
      <c r="C37" s="164" t="s">
        <v>7</v>
      </c>
      <c r="D37" s="54" t="s">
        <v>29</v>
      </c>
      <c r="E37" s="54" t="s">
        <v>50</v>
      </c>
      <c r="F37" s="54" t="s">
        <v>19</v>
      </c>
      <c r="G37" s="57" t="s">
        <v>27</v>
      </c>
      <c r="H37" s="57" t="s">
        <v>49</v>
      </c>
      <c r="J37" s="6"/>
    </row>
    <row r="38" spans="1:8" ht="23.25" customHeight="1">
      <c r="A38" s="8" t="s">
        <v>68</v>
      </c>
      <c r="B38" s="111">
        <f>SUM(B39:B41)</f>
        <v>137860</v>
      </c>
      <c r="C38" s="111">
        <v>130500</v>
      </c>
      <c r="D38" s="111">
        <v>10500</v>
      </c>
      <c r="E38" s="111">
        <v>15000</v>
      </c>
      <c r="F38" s="111">
        <v>12000</v>
      </c>
      <c r="G38" s="72">
        <f aca="true" t="shared" si="4" ref="G38:G61">F38-E38</f>
        <v>-3000</v>
      </c>
      <c r="H38" s="72">
        <f aca="true" t="shared" si="5" ref="H38:H57">F38-D38</f>
        <v>1500</v>
      </c>
    </row>
    <row r="39" spans="1:8" ht="12.75" customHeight="1">
      <c r="A39" s="50" t="s">
        <v>69</v>
      </c>
      <c r="B39" s="108">
        <v>125200</v>
      </c>
      <c r="C39" s="108">
        <v>128500</v>
      </c>
      <c r="D39" s="108">
        <v>10500</v>
      </c>
      <c r="E39" s="108">
        <v>13000</v>
      </c>
      <c r="F39" s="108">
        <v>12000</v>
      </c>
      <c r="G39" s="72">
        <f t="shared" si="4"/>
        <v>-1000</v>
      </c>
      <c r="H39" s="72">
        <f t="shared" si="5"/>
        <v>1500</v>
      </c>
    </row>
    <row r="40" spans="1:11" ht="12.75" customHeight="1">
      <c r="A40" s="50" t="s">
        <v>70</v>
      </c>
      <c r="B40" s="108" t="s">
        <v>0</v>
      </c>
      <c r="C40" s="108">
        <v>2000</v>
      </c>
      <c r="D40" s="108" t="s">
        <v>0</v>
      </c>
      <c r="E40" s="108">
        <v>2000</v>
      </c>
      <c r="F40" s="108" t="s">
        <v>0</v>
      </c>
      <c r="G40" s="72">
        <f>-E40</f>
        <v>-2000</v>
      </c>
      <c r="H40" s="72" t="s">
        <v>0</v>
      </c>
      <c r="J40" s="87"/>
      <c r="K40" s="163"/>
    </row>
    <row r="41" spans="1:10" ht="12.75" customHeight="1">
      <c r="A41" s="50" t="s">
        <v>71</v>
      </c>
      <c r="B41" s="108">
        <v>12660</v>
      </c>
      <c r="C41" s="108" t="s">
        <v>0</v>
      </c>
      <c r="D41" s="108" t="s">
        <v>0</v>
      </c>
      <c r="E41" s="108" t="s">
        <v>0</v>
      </c>
      <c r="F41" s="108" t="s">
        <v>0</v>
      </c>
      <c r="G41" s="108" t="s">
        <v>0</v>
      </c>
      <c r="H41" s="72" t="s">
        <v>0</v>
      </c>
      <c r="J41" s="87"/>
    </row>
    <row r="42" spans="1:10" ht="12.75" customHeight="1" hidden="1">
      <c r="A42" s="50" t="s">
        <v>72</v>
      </c>
      <c r="B42" s="108"/>
      <c r="C42" s="146"/>
      <c r="D42" s="108"/>
      <c r="E42" s="108"/>
      <c r="F42" s="108"/>
      <c r="G42" s="72">
        <f t="shared" si="4"/>
        <v>0</v>
      </c>
      <c r="H42" s="72">
        <f t="shared" si="5"/>
        <v>0</v>
      </c>
      <c r="J42" s="87"/>
    </row>
    <row r="43" spans="1:10" ht="12.75" customHeight="1" hidden="1">
      <c r="A43" s="50" t="s">
        <v>73</v>
      </c>
      <c r="B43" s="115"/>
      <c r="C43" s="147"/>
      <c r="D43" s="115"/>
      <c r="E43" s="115"/>
      <c r="F43" s="115"/>
      <c r="G43" s="72">
        <f t="shared" si="4"/>
        <v>0</v>
      </c>
      <c r="H43" s="72">
        <f t="shared" si="5"/>
        <v>0</v>
      </c>
      <c r="J43" s="87"/>
    </row>
    <row r="44" spans="1:10" ht="12.75" customHeight="1">
      <c r="A44" s="8" t="s">
        <v>74</v>
      </c>
      <c r="B44" s="111">
        <f>SUM(B45:B47)</f>
        <v>81773.20000000001</v>
      </c>
      <c r="C44" s="111">
        <v>69439.22</v>
      </c>
      <c r="D44" s="111">
        <v>3478</v>
      </c>
      <c r="E44" s="111">
        <v>8553.55</v>
      </c>
      <c r="F44" s="111">
        <v>9636.47</v>
      </c>
      <c r="G44" s="72">
        <f t="shared" si="4"/>
        <v>1082.92</v>
      </c>
      <c r="H44" s="72">
        <f t="shared" si="5"/>
        <v>6158.469999999999</v>
      </c>
      <c r="J44" s="87"/>
    </row>
    <row r="45" spans="1:10" ht="12.75" customHeight="1">
      <c r="A45" s="50" t="s">
        <v>69</v>
      </c>
      <c r="B45" s="108">
        <v>69340.85</v>
      </c>
      <c r="C45" s="108">
        <v>68639.22</v>
      </c>
      <c r="D45" s="108">
        <v>3478</v>
      </c>
      <c r="E45" s="108">
        <v>7753.55</v>
      </c>
      <c r="F45" s="108">
        <v>9636.47</v>
      </c>
      <c r="G45" s="72">
        <f t="shared" si="4"/>
        <v>1882.9199999999992</v>
      </c>
      <c r="H45" s="72">
        <f t="shared" si="5"/>
        <v>6158.469999999999</v>
      </c>
      <c r="J45" s="87"/>
    </row>
    <row r="46" spans="1:10" ht="12.75" customHeight="1">
      <c r="A46" s="50" t="s">
        <v>70</v>
      </c>
      <c r="B46" s="108" t="s">
        <v>0</v>
      </c>
      <c r="C46" s="108">
        <v>800</v>
      </c>
      <c r="D46" s="108" t="s">
        <v>0</v>
      </c>
      <c r="E46" s="108">
        <v>800</v>
      </c>
      <c r="F46" s="108" t="s">
        <v>0</v>
      </c>
      <c r="G46" s="72">
        <f>-E46</f>
        <v>-800</v>
      </c>
      <c r="H46" s="72" t="s">
        <v>0</v>
      </c>
      <c r="J46" s="87"/>
    </row>
    <row r="47" spans="1:10" ht="12.75" customHeight="1">
      <c r="A47" s="50" t="s">
        <v>71</v>
      </c>
      <c r="B47" s="108">
        <v>12432.35</v>
      </c>
      <c r="C47" s="108" t="s">
        <v>0</v>
      </c>
      <c r="D47" s="108" t="s">
        <v>0</v>
      </c>
      <c r="E47" s="108" t="s">
        <v>0</v>
      </c>
      <c r="F47" s="108" t="s">
        <v>0</v>
      </c>
      <c r="G47" s="72" t="s">
        <v>0</v>
      </c>
      <c r="H47" s="72" t="s">
        <v>0</v>
      </c>
      <c r="J47" s="87"/>
    </row>
    <row r="48" spans="1:10" ht="12.75" customHeight="1" hidden="1">
      <c r="A48" s="50" t="s">
        <v>72</v>
      </c>
      <c r="B48" s="115"/>
      <c r="C48" s="115"/>
      <c r="D48" s="115"/>
      <c r="E48" s="115"/>
      <c r="F48" s="115"/>
      <c r="G48" s="72">
        <f t="shared" si="4"/>
        <v>0</v>
      </c>
      <c r="H48" s="72">
        <f t="shared" si="5"/>
        <v>0</v>
      </c>
      <c r="I48" s="2">
        <v>7421</v>
      </c>
      <c r="J48" s="87"/>
    </row>
    <row r="49" spans="1:10" ht="12.75" customHeight="1" hidden="1">
      <c r="A49" s="50" t="s">
        <v>73</v>
      </c>
      <c r="B49" s="115"/>
      <c r="C49" s="115"/>
      <c r="D49" s="115"/>
      <c r="E49" s="115"/>
      <c r="F49" s="115"/>
      <c r="G49" s="72">
        <f t="shared" si="4"/>
        <v>0</v>
      </c>
      <c r="H49" s="72">
        <f t="shared" si="5"/>
        <v>0</v>
      </c>
      <c r="J49" s="87"/>
    </row>
    <row r="50" spans="1:10" ht="12.75" customHeight="1">
      <c r="A50" s="8" t="s">
        <v>75</v>
      </c>
      <c r="B50" s="111">
        <f>SUM(B51:B53)</f>
        <v>78756.17</v>
      </c>
      <c r="C50" s="111">
        <v>67939.68</v>
      </c>
      <c r="D50" s="111">
        <v>3478</v>
      </c>
      <c r="E50" s="111">
        <v>8553.55</v>
      </c>
      <c r="F50" s="111">
        <v>9636.47</v>
      </c>
      <c r="G50" s="72">
        <f t="shared" si="4"/>
        <v>1082.92</v>
      </c>
      <c r="H50" s="72">
        <f t="shared" si="5"/>
        <v>6158.469999999999</v>
      </c>
      <c r="I50" s="12"/>
      <c r="J50" s="87"/>
    </row>
    <row r="51" spans="1:10" ht="12.75" customHeight="1">
      <c r="A51" s="50" t="s">
        <v>69</v>
      </c>
      <c r="B51" s="108">
        <v>68172.62</v>
      </c>
      <c r="C51" s="108">
        <v>67139.68</v>
      </c>
      <c r="D51" s="108">
        <v>3478</v>
      </c>
      <c r="E51" s="108">
        <v>7753.55</v>
      </c>
      <c r="F51" s="108">
        <v>9636.47</v>
      </c>
      <c r="G51" s="72">
        <f t="shared" si="4"/>
        <v>1882.9199999999992</v>
      </c>
      <c r="H51" s="72">
        <f t="shared" si="5"/>
        <v>6158.469999999999</v>
      </c>
      <c r="I51" s="12"/>
      <c r="J51" s="87"/>
    </row>
    <row r="52" spans="1:10" ht="12.75" customHeight="1">
      <c r="A52" s="50" t="s">
        <v>70</v>
      </c>
      <c r="B52" s="108" t="s">
        <v>0</v>
      </c>
      <c r="C52" s="108">
        <v>800</v>
      </c>
      <c r="D52" s="108" t="s">
        <v>0</v>
      </c>
      <c r="E52" s="108">
        <v>800</v>
      </c>
      <c r="F52" s="108" t="s">
        <v>0</v>
      </c>
      <c r="G52" s="72">
        <f>-E52</f>
        <v>-800</v>
      </c>
      <c r="H52" s="72" t="s">
        <v>0</v>
      </c>
      <c r="J52" s="87"/>
    </row>
    <row r="53" spans="1:10" ht="12.75" customHeight="1">
      <c r="A53" s="50" t="s">
        <v>71</v>
      </c>
      <c r="B53" s="108">
        <v>10583.55</v>
      </c>
      <c r="C53" s="108" t="s">
        <v>0</v>
      </c>
      <c r="D53" s="108" t="s">
        <v>0</v>
      </c>
      <c r="E53" s="108" t="s">
        <v>0</v>
      </c>
      <c r="F53" s="108" t="s">
        <v>0</v>
      </c>
      <c r="G53" s="72" t="s">
        <v>0</v>
      </c>
      <c r="H53" s="72" t="s">
        <v>0</v>
      </c>
      <c r="J53" s="87"/>
    </row>
    <row r="54" spans="1:10" ht="12.75" customHeight="1" hidden="1">
      <c r="A54" s="50" t="s">
        <v>72</v>
      </c>
      <c r="B54" s="115"/>
      <c r="C54" s="147"/>
      <c r="D54" s="115"/>
      <c r="E54" s="115"/>
      <c r="F54" s="115"/>
      <c r="G54" s="72">
        <f t="shared" si="4"/>
        <v>0</v>
      </c>
      <c r="H54" s="72">
        <f t="shared" si="5"/>
        <v>0</v>
      </c>
      <c r="J54" s="87"/>
    </row>
    <row r="55" spans="1:10" ht="12.75" customHeight="1" hidden="1">
      <c r="A55" s="50" t="s">
        <v>73</v>
      </c>
      <c r="B55" s="115"/>
      <c r="C55" s="147"/>
      <c r="D55" s="115"/>
      <c r="E55" s="115"/>
      <c r="F55" s="115"/>
      <c r="G55" s="72">
        <f t="shared" si="4"/>
        <v>0</v>
      </c>
      <c r="H55" s="72">
        <f t="shared" si="5"/>
        <v>0</v>
      </c>
      <c r="J55" s="87"/>
    </row>
    <row r="56" spans="1:10" ht="23.25" customHeight="1">
      <c r="A56" s="8" t="s">
        <v>76</v>
      </c>
      <c r="B56" s="165">
        <v>6.35</v>
      </c>
      <c r="C56" s="165">
        <v>9.915861829975901</v>
      </c>
      <c r="D56" s="165">
        <v>10.99832757389992</v>
      </c>
      <c r="E56" s="165">
        <v>9.987525774119469</v>
      </c>
      <c r="F56" s="165">
        <v>10</v>
      </c>
      <c r="G56" s="72">
        <f t="shared" si="4"/>
        <v>0.012474225880531264</v>
      </c>
      <c r="H56" s="72">
        <f t="shared" si="5"/>
        <v>-0.9983275738999193</v>
      </c>
      <c r="I56" s="65"/>
      <c r="J56" s="87"/>
    </row>
    <row r="57" spans="1:10" ht="12" customHeight="1">
      <c r="A57" s="50" t="s">
        <v>69</v>
      </c>
      <c r="B57" s="166">
        <v>6.11</v>
      </c>
      <c r="C57" s="166">
        <v>9.917042933138283</v>
      </c>
      <c r="D57" s="166">
        <v>10.99832757389992</v>
      </c>
      <c r="E57" s="166">
        <v>10.001699012068064</v>
      </c>
      <c r="F57" s="166">
        <v>10</v>
      </c>
      <c r="G57" s="72">
        <f t="shared" si="4"/>
        <v>-0.0016990120680642207</v>
      </c>
      <c r="H57" s="72">
        <f t="shared" si="5"/>
        <v>-0.9983275738999193</v>
      </c>
      <c r="I57" s="65"/>
      <c r="J57" s="87"/>
    </row>
    <row r="58" spans="1:10" ht="12" customHeight="1">
      <c r="A58" s="50" t="s">
        <v>70</v>
      </c>
      <c r="B58" s="166" t="s">
        <v>0</v>
      </c>
      <c r="C58" s="166">
        <v>9.850159637749043</v>
      </c>
      <c r="D58" s="166" t="s">
        <v>0</v>
      </c>
      <c r="E58" s="166">
        <v>9.850159637749043</v>
      </c>
      <c r="F58" s="166" t="s">
        <v>0</v>
      </c>
      <c r="G58" s="72">
        <f>E58</f>
        <v>9.850159637749043</v>
      </c>
      <c r="H58" s="72" t="s">
        <v>0</v>
      </c>
      <c r="I58" s="65"/>
      <c r="J58" s="87"/>
    </row>
    <row r="59" spans="1:10" ht="12" customHeight="1">
      <c r="A59" s="50" t="s">
        <v>71</v>
      </c>
      <c r="B59" s="166">
        <v>4.81</v>
      </c>
      <c r="C59" s="166" t="s">
        <v>0</v>
      </c>
      <c r="D59" s="166" t="s">
        <v>0</v>
      </c>
      <c r="E59" s="166" t="s">
        <v>0</v>
      </c>
      <c r="F59" s="166" t="s">
        <v>0</v>
      </c>
      <c r="G59" s="72" t="s">
        <v>0</v>
      </c>
      <c r="H59" s="72" t="s">
        <v>0</v>
      </c>
      <c r="I59" s="65"/>
      <c r="J59" s="87"/>
    </row>
    <row r="60" spans="1:12" ht="12" customHeight="1" hidden="1">
      <c r="A60" s="50" t="s">
        <v>1</v>
      </c>
      <c r="B60" s="84">
        <v>0</v>
      </c>
      <c r="C60" s="84"/>
      <c r="D60" s="108"/>
      <c r="E60" s="84">
        <v>0</v>
      </c>
      <c r="F60" s="84"/>
      <c r="G60" s="72">
        <f t="shared" si="4"/>
        <v>0</v>
      </c>
      <c r="H60" s="72">
        <f aca="true" t="shared" si="6" ref="H60:H61">D60-C60</f>
        <v>0</v>
      </c>
      <c r="I60" s="87"/>
      <c r="J60" s="65"/>
      <c r="K60" s="72">
        <f aca="true" t="shared" si="7" ref="K60:K61">F60-E60</f>
        <v>0</v>
      </c>
      <c r="L60" s="72">
        <f aca="true" t="shared" si="8" ref="L60:L61">F60-D60</f>
        <v>0</v>
      </c>
    </row>
    <row r="61" spans="1:12" ht="12" customHeight="1" hidden="1">
      <c r="A61" s="50" t="s">
        <v>2</v>
      </c>
      <c r="B61" s="84">
        <v>0</v>
      </c>
      <c r="C61" s="84"/>
      <c r="D61" s="108"/>
      <c r="E61" s="84">
        <v>0</v>
      </c>
      <c r="F61" s="84"/>
      <c r="G61" s="72">
        <f t="shared" si="4"/>
        <v>0</v>
      </c>
      <c r="H61" s="72">
        <f t="shared" si="6"/>
        <v>0</v>
      </c>
      <c r="K61" s="72">
        <f t="shared" si="7"/>
        <v>0</v>
      </c>
      <c r="L61" s="72">
        <f t="shared" si="8"/>
        <v>0</v>
      </c>
    </row>
    <row r="62" ht="13.5" customHeight="1"/>
  </sheetData>
  <printOptions/>
  <pageMargins left="0.7480314960629921" right="0.2362204724409449" top="0.6299212598425197" bottom="0.2362204724409449" header="0.4724409448818898" footer="0.1968503937007874"/>
  <pageSetup fitToHeight="1" fitToWidth="1" horizontalDpi="600" verticalDpi="600" orientation="portrait" paperSize="9" scale="93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53"/>
  <sheetViews>
    <sheetView workbookViewId="0" topLeftCell="A1">
      <selection activeCell="B32" sqref="B32:H32"/>
    </sheetView>
  </sheetViews>
  <sheetFormatPr defaultColWidth="9.00390625" defaultRowHeight="12.75"/>
  <cols>
    <col min="1" max="1" width="27.25390625" style="2" customWidth="1"/>
    <col min="2" max="2" width="10.75390625" style="2" customWidth="1"/>
    <col min="3" max="4" width="11.125" style="2" customWidth="1"/>
    <col min="5" max="8" width="10.75390625" style="2" customWidth="1"/>
    <col min="9" max="9" width="9.00390625" style="2" customWidth="1"/>
    <col min="10" max="10" width="11.125" style="2" customWidth="1"/>
    <col min="11" max="16384" width="9.125" style="2" customWidth="1"/>
  </cols>
  <sheetData>
    <row r="1" spans="1:10" ht="15" customHeight="1">
      <c r="A1" s="42" t="s">
        <v>77</v>
      </c>
      <c r="B1" s="1"/>
      <c r="J1"/>
    </row>
    <row r="2" spans="1:7" s="6" customFormat="1" ht="12.75" customHeight="1">
      <c r="A2" s="5" t="s">
        <v>78</v>
      </c>
      <c r="B2" s="5"/>
      <c r="C2" s="7"/>
      <c r="D2" s="7"/>
      <c r="E2" s="7"/>
      <c r="F2" s="7"/>
      <c r="G2" s="7"/>
    </row>
    <row r="3" spans="1:8" ht="26.25" customHeight="1">
      <c r="A3" s="56"/>
      <c r="B3" s="164" t="s">
        <v>6</v>
      </c>
      <c r="C3" s="164" t="s">
        <v>7</v>
      </c>
      <c r="D3" s="54" t="s">
        <v>29</v>
      </c>
      <c r="E3" s="54" t="s">
        <v>50</v>
      </c>
      <c r="F3" s="54" t="s">
        <v>19</v>
      </c>
      <c r="G3" s="57" t="s">
        <v>27</v>
      </c>
      <c r="H3" s="57" t="s">
        <v>49</v>
      </c>
    </row>
    <row r="4" spans="1:13" ht="12.75" customHeight="1">
      <c r="A4" s="63" t="s">
        <v>79</v>
      </c>
      <c r="B4" s="111">
        <f>SUM(B5:B7)</f>
        <v>5375.5</v>
      </c>
      <c r="C4" s="111">
        <v>6638.4</v>
      </c>
      <c r="D4" s="111">
        <v>576.4</v>
      </c>
      <c r="E4" s="111">
        <v>740</v>
      </c>
      <c r="F4" s="111">
        <f>SUM(F5:F7)</f>
        <v>377</v>
      </c>
      <c r="G4" s="72">
        <f>F4-E4</f>
        <v>-363</v>
      </c>
      <c r="H4" s="72">
        <f>+F4-D4</f>
        <v>-199.39999999999998</v>
      </c>
      <c r="K4" s="88"/>
      <c r="L4" s="88"/>
      <c r="M4" s="88"/>
    </row>
    <row r="5" spans="1:13" ht="12.75" customHeight="1">
      <c r="A5" s="64" t="s">
        <v>80</v>
      </c>
      <c r="B5" s="108">
        <v>233</v>
      </c>
      <c r="C5" s="108">
        <v>393</v>
      </c>
      <c r="D5" s="108">
        <v>22</v>
      </c>
      <c r="E5" s="108">
        <v>100</v>
      </c>
      <c r="F5" s="108">
        <v>17</v>
      </c>
      <c r="G5" s="72">
        <f aca="true" t="shared" si="0" ref="G5:G25">F5-E5</f>
        <v>-83</v>
      </c>
      <c r="H5" s="72">
        <f aca="true" t="shared" si="1" ref="H5:H25">+F5-D5</f>
        <v>-5</v>
      </c>
      <c r="K5" s="88"/>
      <c r="L5" s="88"/>
      <c r="M5" s="88"/>
    </row>
    <row r="6" spans="1:13" ht="12.75" customHeight="1">
      <c r="A6" s="64" t="s">
        <v>81</v>
      </c>
      <c r="B6" s="108">
        <v>1332</v>
      </c>
      <c r="C6" s="108">
        <v>1508</v>
      </c>
      <c r="D6" s="108">
        <v>187</v>
      </c>
      <c r="E6" s="108">
        <v>140</v>
      </c>
      <c r="F6" s="108">
        <v>60</v>
      </c>
      <c r="G6" s="72">
        <f t="shared" si="0"/>
        <v>-80</v>
      </c>
      <c r="H6" s="72">
        <f t="shared" si="1"/>
        <v>-127</v>
      </c>
      <c r="K6" s="88"/>
      <c r="L6" s="88"/>
      <c r="M6" s="88"/>
    </row>
    <row r="7" spans="1:13" ht="12.75" customHeight="1">
      <c r="A7" s="64" t="s">
        <v>82</v>
      </c>
      <c r="B7" s="108">
        <v>3810.5</v>
      </c>
      <c r="C7" s="108">
        <v>4737.4</v>
      </c>
      <c r="D7" s="108">
        <v>367.4</v>
      </c>
      <c r="E7" s="108">
        <v>500</v>
      </c>
      <c r="F7" s="108">
        <v>300</v>
      </c>
      <c r="G7" s="72">
        <f t="shared" si="0"/>
        <v>-200</v>
      </c>
      <c r="H7" s="72">
        <f t="shared" si="1"/>
        <v>-67.39999999999998</v>
      </c>
      <c r="K7" s="88"/>
      <c r="L7" s="88"/>
      <c r="M7" s="88"/>
    </row>
    <row r="8" spans="1:13" ht="13.5" customHeight="1" hidden="1">
      <c r="A8" s="64" t="s">
        <v>83</v>
      </c>
      <c r="B8" s="108"/>
      <c r="C8" s="108"/>
      <c r="D8" s="108"/>
      <c r="E8" s="108"/>
      <c r="F8" s="108"/>
      <c r="G8" s="72">
        <f t="shared" si="0"/>
        <v>0</v>
      </c>
      <c r="H8" s="72">
        <f t="shared" si="1"/>
        <v>0</v>
      </c>
      <c r="K8" s="88"/>
      <c r="L8" s="88"/>
      <c r="M8" s="88"/>
    </row>
    <row r="9" spans="1:13" ht="12.75" customHeight="1" hidden="1">
      <c r="A9" s="64" t="s">
        <v>84</v>
      </c>
      <c r="B9" s="108"/>
      <c r="C9" s="108"/>
      <c r="D9" s="108"/>
      <c r="E9" s="108"/>
      <c r="F9" s="108"/>
      <c r="G9" s="72">
        <f t="shared" si="0"/>
        <v>0</v>
      </c>
      <c r="H9" s="72">
        <f t="shared" si="1"/>
        <v>0</v>
      </c>
      <c r="K9" s="88"/>
      <c r="L9" s="88"/>
      <c r="M9" s="88"/>
    </row>
    <row r="10" spans="1:13" ht="12.75" customHeight="1">
      <c r="A10" s="63" t="s">
        <v>85</v>
      </c>
      <c r="B10" s="111">
        <f>SUM(B11:B13)</f>
        <v>7739.4349999999995</v>
      </c>
      <c r="C10" s="111">
        <v>4806.174</v>
      </c>
      <c r="D10" s="111">
        <v>308.4201</v>
      </c>
      <c r="E10" s="111">
        <v>147.64</v>
      </c>
      <c r="F10" s="111">
        <f>SUM(F11:F13)</f>
        <v>155.797</v>
      </c>
      <c r="G10" s="72">
        <f t="shared" si="0"/>
        <v>8.15700000000001</v>
      </c>
      <c r="H10" s="72">
        <f t="shared" si="1"/>
        <v>-152.6231</v>
      </c>
      <c r="J10" s="12"/>
      <c r="K10" s="88"/>
      <c r="L10" s="88"/>
      <c r="M10" s="88"/>
    </row>
    <row r="11" spans="1:13" ht="12.75" customHeight="1">
      <c r="A11" s="64" t="s">
        <v>86</v>
      </c>
      <c r="B11" s="108">
        <v>56.27</v>
      </c>
      <c r="C11" s="108">
        <v>35.55</v>
      </c>
      <c r="D11" s="108" t="s">
        <v>0</v>
      </c>
      <c r="E11" s="108" t="s">
        <v>0</v>
      </c>
      <c r="F11" s="108" t="s">
        <v>0</v>
      </c>
      <c r="G11" s="72" t="s">
        <v>0</v>
      </c>
      <c r="H11" s="72" t="s">
        <v>0</v>
      </c>
      <c r="J11" s="12"/>
      <c r="K11" s="88"/>
      <c r="L11" s="88"/>
      <c r="M11" s="88"/>
    </row>
    <row r="12" spans="1:13" ht="12.75" customHeight="1">
      <c r="A12" s="64" t="s">
        <v>81</v>
      </c>
      <c r="B12" s="108">
        <v>1522.705</v>
      </c>
      <c r="C12" s="108">
        <v>1184.16</v>
      </c>
      <c r="D12" s="108">
        <v>55.0001</v>
      </c>
      <c r="E12" s="108">
        <v>68.14</v>
      </c>
      <c r="F12" s="108">
        <v>60</v>
      </c>
      <c r="G12" s="72">
        <f t="shared" si="0"/>
        <v>-8.14</v>
      </c>
      <c r="H12" s="72">
        <f t="shared" si="1"/>
        <v>4.999899999999997</v>
      </c>
      <c r="K12" s="88"/>
      <c r="L12" s="88"/>
      <c r="M12" s="88"/>
    </row>
    <row r="13" spans="1:13" ht="12.75" customHeight="1">
      <c r="A13" s="120" t="s">
        <v>82</v>
      </c>
      <c r="B13" s="108">
        <v>6160.46</v>
      </c>
      <c r="C13" s="108">
        <v>3586.464</v>
      </c>
      <c r="D13" s="108">
        <v>253.42</v>
      </c>
      <c r="E13" s="108">
        <v>79.5</v>
      </c>
      <c r="F13" s="108">
        <v>95.797</v>
      </c>
      <c r="G13" s="72">
        <f t="shared" si="0"/>
        <v>16.296999999999997</v>
      </c>
      <c r="H13" s="72">
        <f t="shared" si="1"/>
        <v>-157.623</v>
      </c>
      <c r="K13" s="88"/>
      <c r="L13" s="88"/>
      <c r="M13" s="88"/>
    </row>
    <row r="14" spans="1:13" ht="12.75" customHeight="1" hidden="1">
      <c r="A14" s="120" t="s">
        <v>83</v>
      </c>
      <c r="B14" s="108"/>
      <c r="C14" s="146"/>
      <c r="D14" s="108"/>
      <c r="E14" s="108"/>
      <c r="F14" s="108"/>
      <c r="G14" s="72">
        <f t="shared" si="0"/>
        <v>0</v>
      </c>
      <c r="H14" s="72">
        <f t="shared" si="1"/>
        <v>0</v>
      </c>
      <c r="K14" s="88"/>
      <c r="L14" s="88"/>
      <c r="M14" s="88"/>
    </row>
    <row r="15" spans="1:13" ht="12.75" customHeight="1" hidden="1">
      <c r="A15" s="120" t="s">
        <v>84</v>
      </c>
      <c r="B15" s="108"/>
      <c r="C15" s="146"/>
      <c r="D15" s="108"/>
      <c r="E15" s="108"/>
      <c r="F15" s="108"/>
      <c r="G15" s="72">
        <f t="shared" si="0"/>
        <v>0</v>
      </c>
      <c r="H15" s="72">
        <f t="shared" si="1"/>
        <v>0</v>
      </c>
      <c r="K15" s="88"/>
      <c r="L15" s="88"/>
      <c r="M15" s="88"/>
    </row>
    <row r="16" spans="1:13" ht="12.75" customHeight="1">
      <c r="A16" s="109" t="s">
        <v>87</v>
      </c>
      <c r="B16" s="111">
        <f>SUM(B17:B19)</f>
        <v>3419.86</v>
      </c>
      <c r="C16" s="111">
        <v>3777.33</v>
      </c>
      <c r="D16" s="111">
        <v>282.52</v>
      </c>
      <c r="E16" s="111">
        <v>147.64</v>
      </c>
      <c r="F16" s="111">
        <f>SUM(F17:F19)</f>
        <v>155.79000000000002</v>
      </c>
      <c r="G16" s="72">
        <f t="shared" si="0"/>
        <v>8.150000000000034</v>
      </c>
      <c r="H16" s="72">
        <f t="shared" si="1"/>
        <v>-126.72999999999996</v>
      </c>
      <c r="K16" s="88"/>
      <c r="L16" s="88"/>
      <c r="M16" s="88"/>
    </row>
    <row r="17" spans="1:13" ht="12.75" customHeight="1">
      <c r="A17" s="64" t="s">
        <v>86</v>
      </c>
      <c r="B17" s="108">
        <v>15</v>
      </c>
      <c r="C17" s="108">
        <v>14</v>
      </c>
      <c r="D17" s="108">
        <v>4</v>
      </c>
      <c r="E17" s="108" t="s">
        <v>0</v>
      </c>
      <c r="F17" s="108"/>
      <c r="G17" s="72" t="s">
        <v>0</v>
      </c>
      <c r="H17" s="72">
        <f t="shared" si="1"/>
        <v>-4</v>
      </c>
      <c r="K17" s="88"/>
      <c r="L17" s="88"/>
      <c r="M17" s="88"/>
    </row>
    <row r="18" spans="1:13" ht="12.75" customHeight="1">
      <c r="A18" s="64" t="s">
        <v>81</v>
      </c>
      <c r="B18" s="108">
        <v>615.46</v>
      </c>
      <c r="C18" s="108">
        <v>878.87</v>
      </c>
      <c r="D18" s="108">
        <v>61</v>
      </c>
      <c r="E18" s="108">
        <v>68.14</v>
      </c>
      <c r="F18" s="108">
        <v>60</v>
      </c>
      <c r="G18" s="72">
        <f t="shared" si="0"/>
        <v>-8.14</v>
      </c>
      <c r="H18" s="72">
        <f t="shared" si="1"/>
        <v>-1</v>
      </c>
      <c r="I18" s="117"/>
      <c r="K18" s="88"/>
      <c r="L18" s="88"/>
      <c r="M18" s="88"/>
    </row>
    <row r="19" spans="1:13" ht="12.75" customHeight="1">
      <c r="A19" s="120" t="s">
        <v>82</v>
      </c>
      <c r="B19" s="108">
        <v>2789.4</v>
      </c>
      <c r="C19" s="108">
        <v>2884.46</v>
      </c>
      <c r="D19" s="108">
        <v>217.52</v>
      </c>
      <c r="E19" s="108">
        <v>79.5</v>
      </c>
      <c r="F19" s="108">
        <v>95.79</v>
      </c>
      <c r="G19" s="72">
        <f t="shared" si="0"/>
        <v>16.290000000000006</v>
      </c>
      <c r="H19" s="72">
        <f t="shared" si="1"/>
        <v>-121.73</v>
      </c>
      <c r="K19" s="88"/>
      <c r="L19" s="88"/>
      <c r="M19" s="88"/>
    </row>
    <row r="20" spans="1:13" ht="12.75" customHeight="1" hidden="1">
      <c r="A20" s="120" t="s">
        <v>83</v>
      </c>
      <c r="B20" s="108"/>
      <c r="C20" s="146"/>
      <c r="D20" s="108"/>
      <c r="E20" s="108"/>
      <c r="F20" s="108"/>
      <c r="G20" s="72">
        <f t="shared" si="0"/>
        <v>0</v>
      </c>
      <c r="H20" s="72">
        <f t="shared" si="1"/>
        <v>0</v>
      </c>
      <c r="K20" s="88"/>
      <c r="L20" s="88"/>
      <c r="M20" s="88"/>
    </row>
    <row r="21" spans="1:13" ht="12.75" customHeight="1" hidden="1">
      <c r="A21" s="120" t="s">
        <v>84</v>
      </c>
      <c r="B21" s="108"/>
      <c r="C21" s="146"/>
      <c r="D21" s="108"/>
      <c r="E21" s="108"/>
      <c r="F21" s="108"/>
      <c r="G21" s="72">
        <f t="shared" si="0"/>
        <v>0</v>
      </c>
      <c r="H21" s="72">
        <f t="shared" si="1"/>
        <v>0</v>
      </c>
      <c r="K21" s="88"/>
      <c r="L21" s="88"/>
      <c r="M21" s="88"/>
    </row>
    <row r="22" spans="1:13" ht="12.75" customHeight="1">
      <c r="A22" s="109" t="s">
        <v>88</v>
      </c>
      <c r="B22" s="165">
        <v>9.46</v>
      </c>
      <c r="C22" s="165">
        <v>12.762447126132999</v>
      </c>
      <c r="D22" s="165">
        <v>11.340327056491574</v>
      </c>
      <c r="E22" s="165">
        <v>13.480039284746681</v>
      </c>
      <c r="F22" s="165">
        <v>14.714449579562231</v>
      </c>
      <c r="G22" s="72">
        <f t="shared" si="0"/>
        <v>1.2344102948155502</v>
      </c>
      <c r="H22" s="72">
        <f t="shared" si="1"/>
        <v>3.374122523070657</v>
      </c>
      <c r="J22" s="65"/>
      <c r="K22" s="88"/>
      <c r="L22" s="88"/>
      <c r="M22" s="88"/>
    </row>
    <row r="23" spans="1:13" ht="12.75" customHeight="1">
      <c r="A23" s="64" t="s">
        <v>86</v>
      </c>
      <c r="B23" s="166">
        <v>5.17</v>
      </c>
      <c r="C23" s="166">
        <v>8.065</v>
      </c>
      <c r="D23" s="166">
        <v>4.63</v>
      </c>
      <c r="E23" s="166" t="s">
        <v>0</v>
      </c>
      <c r="F23" s="166" t="s">
        <v>0</v>
      </c>
      <c r="G23" s="72" t="s">
        <v>0</v>
      </c>
      <c r="H23" s="72" t="s">
        <v>0</v>
      </c>
      <c r="J23" s="65"/>
      <c r="K23" s="88"/>
      <c r="L23" s="88"/>
      <c r="M23" s="88"/>
    </row>
    <row r="24" spans="1:13" ht="12.75" customHeight="1">
      <c r="A24" s="64" t="s">
        <v>81</v>
      </c>
      <c r="B24" s="166">
        <v>8.77</v>
      </c>
      <c r="C24" s="166">
        <v>12.084720693260245</v>
      </c>
      <c r="D24" s="166">
        <v>11.17</v>
      </c>
      <c r="E24" s="166">
        <v>13.2</v>
      </c>
      <c r="F24" s="166">
        <v>13.966666666666667</v>
      </c>
      <c r="G24" s="72">
        <f t="shared" si="0"/>
        <v>0.7666666666666675</v>
      </c>
      <c r="H24" s="72">
        <f t="shared" si="1"/>
        <v>2.796666666666667</v>
      </c>
      <c r="J24" s="65"/>
      <c r="K24" s="88"/>
      <c r="L24" s="88"/>
      <c r="M24" s="88"/>
    </row>
    <row r="25" spans="1:13" ht="12.75" customHeight="1">
      <c r="A25" s="64" t="s">
        <v>82</v>
      </c>
      <c r="B25" s="166">
        <v>9.74</v>
      </c>
      <c r="C25" s="166">
        <v>13.020777081458638</v>
      </c>
      <c r="D25" s="166">
        <v>11.511489518205222</v>
      </c>
      <c r="E25" s="166">
        <v>13.720062893081762</v>
      </c>
      <c r="F25" s="166">
        <v>15.182838500887359</v>
      </c>
      <c r="G25" s="72">
        <f t="shared" si="0"/>
        <v>1.4627756078055967</v>
      </c>
      <c r="H25" s="72">
        <f t="shared" si="1"/>
        <v>3.6713489826821366</v>
      </c>
      <c r="J25" s="65"/>
      <c r="K25" s="88"/>
      <c r="L25" s="88"/>
      <c r="M25" s="88"/>
    </row>
    <row r="26" spans="1:15" ht="12.75" customHeight="1" hidden="1">
      <c r="A26" s="64" t="s">
        <v>83</v>
      </c>
      <c r="B26" s="85">
        <v>0</v>
      </c>
      <c r="C26" s="83">
        <v>0</v>
      </c>
      <c r="D26" s="85">
        <v>0</v>
      </c>
      <c r="E26" s="85"/>
      <c r="F26" s="85"/>
      <c r="G26" s="72">
        <f>F26-E26</f>
        <v>0</v>
      </c>
      <c r="H26" s="72">
        <f>+D26-C26</f>
        <v>0</v>
      </c>
      <c r="I26"/>
      <c r="K26" s="2" t="b">
        <f>B26=C26</f>
        <v>1</v>
      </c>
      <c r="M26" s="88"/>
      <c r="N26" s="88"/>
      <c r="O26" s="88"/>
    </row>
    <row r="27" spans="1:15" ht="12.75" customHeight="1" hidden="1">
      <c r="A27" s="64" t="s">
        <v>84</v>
      </c>
      <c r="B27" s="85">
        <v>0</v>
      </c>
      <c r="C27" s="83">
        <v>0</v>
      </c>
      <c r="D27" s="85">
        <v>0</v>
      </c>
      <c r="E27" s="85"/>
      <c r="F27" s="85"/>
      <c r="G27" s="72">
        <f>F27-E27</f>
        <v>0</v>
      </c>
      <c r="H27" s="72">
        <f>+D27-C27</f>
        <v>0</v>
      </c>
      <c r="I27"/>
      <c r="K27" s="2" t="b">
        <f>B27=C27</f>
        <v>1</v>
      </c>
      <c r="M27" s="88"/>
      <c r="N27" s="88"/>
      <c r="O27" s="88"/>
    </row>
    <row r="28" ht="15" customHeight="1">
      <c r="C28" s="9"/>
    </row>
    <row r="29" spans="1:10" ht="15" customHeight="1">
      <c r="A29" s="42"/>
      <c r="B29" s="1"/>
      <c r="J29"/>
    </row>
    <row r="30" spans="1:11" s="6" customFormat="1" ht="12.75" customHeight="1">
      <c r="A30" s="149" t="s">
        <v>89</v>
      </c>
      <c r="B30" s="150"/>
      <c r="C30" s="151"/>
      <c r="D30" s="151"/>
      <c r="E30" s="151"/>
      <c r="F30" s="151"/>
      <c r="G30" s="151"/>
      <c r="H30" s="151"/>
      <c r="K30" s="126"/>
    </row>
    <row r="31" spans="1:12" ht="12.75" customHeight="1">
      <c r="A31" s="152" t="s">
        <v>78</v>
      </c>
      <c r="B31" s="152"/>
      <c r="C31" s="153"/>
      <c r="D31" s="153"/>
      <c r="E31" s="153"/>
      <c r="F31" s="153"/>
      <c r="G31" s="153"/>
      <c r="H31" s="154"/>
      <c r="I31" s="111"/>
      <c r="J31" s="108"/>
      <c r="K31" s="31"/>
      <c r="L31" s="134"/>
    </row>
    <row r="32" spans="1:8" ht="26.25" customHeight="1">
      <c r="A32" s="56"/>
      <c r="B32" s="164" t="s">
        <v>6</v>
      </c>
      <c r="C32" s="164" t="s">
        <v>7</v>
      </c>
      <c r="D32" s="54" t="s">
        <v>29</v>
      </c>
      <c r="E32" s="54" t="s">
        <v>50</v>
      </c>
      <c r="F32" s="54" t="s">
        <v>19</v>
      </c>
      <c r="G32" s="57" t="s">
        <v>27</v>
      </c>
      <c r="H32" s="57" t="s">
        <v>49</v>
      </c>
    </row>
    <row r="33" spans="1:12" ht="12.75" customHeight="1">
      <c r="A33" s="155" t="s">
        <v>79</v>
      </c>
      <c r="B33" s="156">
        <f>B34+B35+B36</f>
        <v>4004.7</v>
      </c>
      <c r="C33" s="156">
        <v>7651.8</v>
      </c>
      <c r="D33" s="156">
        <f>D34</f>
        <v>442.8</v>
      </c>
      <c r="E33" s="156">
        <v>1200</v>
      </c>
      <c r="F33" s="156">
        <v>450</v>
      </c>
      <c r="G33" s="157">
        <f>+F33-E33</f>
        <v>-750</v>
      </c>
      <c r="H33" s="157">
        <f>+F33-D33</f>
        <v>7.199999999999989</v>
      </c>
      <c r="I33" s="108"/>
      <c r="J33" s="108"/>
      <c r="K33" s="104"/>
      <c r="L33" s="134"/>
    </row>
    <row r="34" spans="1:12" ht="12.75" customHeight="1">
      <c r="A34" s="158" t="s">
        <v>90</v>
      </c>
      <c r="B34" s="159">
        <v>3454.7</v>
      </c>
      <c r="C34" s="159">
        <v>5226.8</v>
      </c>
      <c r="D34" s="159">
        <v>442.8</v>
      </c>
      <c r="E34" s="159">
        <v>1200</v>
      </c>
      <c r="F34" s="159">
        <v>450</v>
      </c>
      <c r="G34" s="157">
        <f>+F34-E34</f>
        <v>-750</v>
      </c>
      <c r="H34" s="157">
        <f>+F34-D34</f>
        <v>7.199999999999989</v>
      </c>
      <c r="I34" s="108"/>
      <c r="J34" s="73"/>
      <c r="K34" s="134"/>
      <c r="L34" s="134"/>
    </row>
    <row r="35" spans="1:12" ht="12.75" customHeight="1">
      <c r="A35" s="158" t="s">
        <v>91</v>
      </c>
      <c r="B35" s="159">
        <v>100</v>
      </c>
      <c r="C35" s="159">
        <v>1410</v>
      </c>
      <c r="D35" s="159" t="s">
        <v>0</v>
      </c>
      <c r="E35" s="159" t="s">
        <v>0</v>
      </c>
      <c r="F35" s="159" t="s">
        <v>0</v>
      </c>
      <c r="G35" s="157" t="s">
        <v>0</v>
      </c>
      <c r="H35" s="157" t="s">
        <v>0</v>
      </c>
      <c r="I35" s="108"/>
      <c r="J35" s="73"/>
      <c r="K35" s="134"/>
      <c r="L35" s="134"/>
    </row>
    <row r="36" spans="1:12" ht="12.75" customHeight="1">
      <c r="A36" s="158" t="s">
        <v>92</v>
      </c>
      <c r="B36" s="159">
        <v>450</v>
      </c>
      <c r="C36" s="159">
        <v>1015</v>
      </c>
      <c r="D36" s="159" t="s">
        <v>0</v>
      </c>
      <c r="E36" s="159" t="s">
        <v>0</v>
      </c>
      <c r="F36" s="159" t="s">
        <v>0</v>
      </c>
      <c r="G36" s="157" t="s">
        <v>0</v>
      </c>
      <c r="H36" s="157" t="s">
        <v>0</v>
      </c>
      <c r="I36" s="73"/>
      <c r="J36" s="73"/>
      <c r="K36" s="134"/>
      <c r="L36" s="134"/>
    </row>
    <row r="37" spans="1:12" ht="12.75" customHeight="1">
      <c r="A37" s="158"/>
      <c r="B37" s="159"/>
      <c r="C37" s="159"/>
      <c r="D37" s="159"/>
      <c r="E37" s="159"/>
      <c r="F37" s="159"/>
      <c r="G37" s="157"/>
      <c r="H37" s="157"/>
      <c r="I37" s="73"/>
      <c r="J37" s="73"/>
      <c r="K37" s="134"/>
      <c r="L37" s="134"/>
    </row>
    <row r="38" spans="1:12" ht="12.75" customHeight="1">
      <c r="A38" s="155" t="s">
        <v>85</v>
      </c>
      <c r="B38" s="156">
        <f>B39+B40+B41</f>
        <v>7656.31</v>
      </c>
      <c r="C38" s="156">
        <v>6319.1916</v>
      </c>
      <c r="D38" s="156">
        <f>D39</f>
        <v>520.8</v>
      </c>
      <c r="E38" s="156">
        <v>433.1</v>
      </c>
      <c r="F38" s="156">
        <v>389.5</v>
      </c>
      <c r="G38" s="157">
        <f>+F38-E38</f>
        <v>-43.60000000000002</v>
      </c>
      <c r="H38" s="157">
        <f>+F38-D38</f>
        <v>-131.29999999999995</v>
      </c>
      <c r="I38" s="73"/>
      <c r="J38" s="73"/>
      <c r="K38" s="134"/>
      <c r="L38" s="134"/>
    </row>
    <row r="39" spans="1:12" ht="12.75" customHeight="1">
      <c r="A39" s="158" t="s">
        <v>90</v>
      </c>
      <c r="B39" s="159">
        <v>6906.81</v>
      </c>
      <c r="C39" s="159">
        <v>3266.2676</v>
      </c>
      <c r="D39" s="159">
        <v>520.8</v>
      </c>
      <c r="E39" s="159">
        <v>433.1</v>
      </c>
      <c r="F39" s="159">
        <v>389.5</v>
      </c>
      <c r="G39" s="157">
        <f>+F39-E39</f>
        <v>-43.60000000000002</v>
      </c>
      <c r="H39" s="157">
        <f>+F39-D39</f>
        <v>-131.29999999999995</v>
      </c>
      <c r="I39" s="73"/>
      <c r="J39" s="114"/>
      <c r="K39" s="134"/>
      <c r="L39" s="134"/>
    </row>
    <row r="40" spans="1:12" ht="12.75" customHeight="1">
      <c r="A40" s="158" t="s">
        <v>91</v>
      </c>
      <c r="B40" s="159">
        <v>180.5</v>
      </c>
      <c r="C40" s="159">
        <v>1271.15</v>
      </c>
      <c r="D40" s="159" t="s">
        <v>0</v>
      </c>
      <c r="E40" s="159" t="s">
        <v>0</v>
      </c>
      <c r="F40" s="159" t="s">
        <v>0</v>
      </c>
      <c r="G40" s="157" t="s">
        <v>0</v>
      </c>
      <c r="H40" s="157" t="s">
        <v>0</v>
      </c>
      <c r="I40" s="73"/>
      <c r="J40" s="108"/>
      <c r="K40" s="134"/>
      <c r="L40" s="134"/>
    </row>
    <row r="41" spans="1:12" ht="12.75" customHeight="1">
      <c r="A41" s="158" t="s">
        <v>92</v>
      </c>
      <c r="B41" s="159">
        <v>569</v>
      </c>
      <c r="C41" s="159">
        <v>1781.774</v>
      </c>
      <c r="D41" s="159" t="s">
        <v>0</v>
      </c>
      <c r="E41" s="159" t="s">
        <v>0</v>
      </c>
      <c r="F41" s="159" t="s">
        <v>0</v>
      </c>
      <c r="G41" s="157" t="s">
        <v>0</v>
      </c>
      <c r="H41" s="157" t="s">
        <v>0</v>
      </c>
      <c r="I41" s="114"/>
      <c r="J41" s="108"/>
      <c r="K41" s="134"/>
      <c r="L41" s="134"/>
    </row>
    <row r="42" spans="1:12" ht="12.75" customHeight="1">
      <c r="A42" s="160"/>
      <c r="B42" s="159"/>
      <c r="C42" s="159"/>
      <c r="D42" s="159"/>
      <c r="E42" s="159"/>
      <c r="F42" s="159"/>
      <c r="G42" s="157"/>
      <c r="H42" s="157"/>
      <c r="I42" s="108"/>
      <c r="J42" s="108"/>
      <c r="K42" s="134"/>
      <c r="L42" s="134"/>
    </row>
    <row r="43" spans="1:12" ht="12.75" customHeight="1">
      <c r="A43" s="161" t="s">
        <v>87</v>
      </c>
      <c r="B43" s="156">
        <f>B44+B45+B46</f>
        <v>4793.8</v>
      </c>
      <c r="C43" s="156">
        <v>5243.4619999999995</v>
      </c>
      <c r="D43" s="156">
        <f>D44</f>
        <v>456.85</v>
      </c>
      <c r="E43" s="156">
        <v>433.1</v>
      </c>
      <c r="F43" s="156">
        <v>389.5</v>
      </c>
      <c r="G43" s="157">
        <f>+F43-E43</f>
        <v>-43.60000000000002</v>
      </c>
      <c r="H43" s="157">
        <f>+F43-D43</f>
        <v>-67.35000000000002</v>
      </c>
      <c r="I43" s="108"/>
      <c r="J43" s="108"/>
      <c r="K43" s="134"/>
      <c r="L43" s="134"/>
    </row>
    <row r="44" spans="1:12" ht="12.75" customHeight="1">
      <c r="A44" s="158" t="s">
        <v>90</v>
      </c>
      <c r="B44" s="159">
        <v>4333.8</v>
      </c>
      <c r="C44" s="159">
        <v>3009.217</v>
      </c>
      <c r="D44" s="159">
        <v>456.85</v>
      </c>
      <c r="E44" s="159">
        <v>433.1</v>
      </c>
      <c r="F44" s="159">
        <v>389.5</v>
      </c>
      <c r="G44" s="157">
        <f>+F44-E44</f>
        <v>-43.60000000000002</v>
      </c>
      <c r="H44" s="157">
        <f>+F44-D44</f>
        <v>-67.35000000000002</v>
      </c>
      <c r="I44" s="108"/>
      <c r="J44" s="108"/>
      <c r="K44" s="134"/>
      <c r="L44" s="134"/>
    </row>
    <row r="45" spans="1:12" ht="12.75" customHeight="1">
      <c r="A45" s="158" t="s">
        <v>91</v>
      </c>
      <c r="B45" s="159">
        <v>50</v>
      </c>
      <c r="C45" s="159">
        <v>828.5</v>
      </c>
      <c r="D45" s="159" t="s">
        <v>0</v>
      </c>
      <c r="E45" s="159" t="s">
        <v>0</v>
      </c>
      <c r="F45" s="159" t="s">
        <v>0</v>
      </c>
      <c r="G45" s="157" t="s">
        <v>0</v>
      </c>
      <c r="H45" s="157" t="s">
        <v>0</v>
      </c>
      <c r="I45" s="108"/>
      <c r="J45" s="108"/>
      <c r="K45" s="134"/>
      <c r="L45" s="134"/>
    </row>
    <row r="46" spans="1:12" ht="12.75" customHeight="1">
      <c r="A46" s="158" t="s">
        <v>92</v>
      </c>
      <c r="B46" s="159">
        <v>410</v>
      </c>
      <c r="C46" s="159">
        <v>1405.745</v>
      </c>
      <c r="D46" s="159" t="s">
        <v>0</v>
      </c>
      <c r="E46" s="159" t="s">
        <v>0</v>
      </c>
      <c r="F46" s="159" t="s">
        <v>0</v>
      </c>
      <c r="G46" s="157" t="s">
        <v>0</v>
      </c>
      <c r="H46" s="157" t="s">
        <v>0</v>
      </c>
      <c r="I46" s="108"/>
      <c r="J46" s="108"/>
      <c r="K46" s="134"/>
      <c r="L46" s="134"/>
    </row>
    <row r="47" spans="1:12" ht="12.75" customHeight="1">
      <c r="A47" s="160"/>
      <c r="B47" s="159"/>
      <c r="C47" s="159"/>
      <c r="D47" s="156"/>
      <c r="E47" s="159"/>
      <c r="F47" s="159"/>
      <c r="G47" s="157"/>
      <c r="H47" s="157"/>
      <c r="I47" s="108"/>
      <c r="J47" s="108"/>
      <c r="K47" s="134"/>
      <c r="L47" s="134"/>
    </row>
    <row r="48" spans="1:12" ht="12.75" customHeight="1">
      <c r="A48" s="161" t="s">
        <v>88</v>
      </c>
      <c r="B48" s="167">
        <v>14.41</v>
      </c>
      <c r="C48" s="167">
        <v>15.835829868668016</v>
      </c>
      <c r="D48" s="167">
        <v>14.48</v>
      </c>
      <c r="E48" s="167">
        <v>15.7</v>
      </c>
      <c r="F48" s="167">
        <v>16.2</v>
      </c>
      <c r="G48" s="157">
        <f>+F48-E48</f>
        <v>0.5</v>
      </c>
      <c r="H48" s="157">
        <f>+F48-D48</f>
        <v>1.7199999999999989</v>
      </c>
      <c r="I48" s="108"/>
      <c r="J48" s="108"/>
      <c r="K48" s="134"/>
      <c r="L48" s="134"/>
    </row>
    <row r="49" spans="1:12" ht="12.75" customHeight="1">
      <c r="A49" s="158" t="s">
        <v>90</v>
      </c>
      <c r="B49" s="168">
        <v>13.91</v>
      </c>
      <c r="C49" s="168">
        <v>15.49028830830261</v>
      </c>
      <c r="D49" s="168">
        <v>14.484101623886852</v>
      </c>
      <c r="E49" s="168">
        <v>15.7</v>
      </c>
      <c r="F49" s="168">
        <v>16.2</v>
      </c>
      <c r="G49" s="157">
        <f>+F49-E49</f>
        <v>0.5</v>
      </c>
      <c r="H49" s="157">
        <f>+F49-D49</f>
        <v>1.715898376113147</v>
      </c>
      <c r="I49" s="108"/>
      <c r="J49" s="114"/>
      <c r="K49" s="134"/>
      <c r="L49" s="134"/>
    </row>
    <row r="50" spans="1:9" ht="12.75" customHeight="1">
      <c r="A50" s="158" t="s">
        <v>91</v>
      </c>
      <c r="B50" s="168">
        <v>16.35</v>
      </c>
      <c r="C50" s="168">
        <v>16.2775</v>
      </c>
      <c r="D50" s="168" t="s">
        <v>0</v>
      </c>
      <c r="E50" s="168" t="s">
        <v>0</v>
      </c>
      <c r="F50" s="168"/>
      <c r="G50" s="157" t="s">
        <v>0</v>
      </c>
      <c r="H50" s="157" t="s">
        <v>0</v>
      </c>
      <c r="I50" s="108"/>
    </row>
    <row r="51" spans="1:12" ht="12.75" customHeight="1">
      <c r="A51" s="158" t="s">
        <v>92</v>
      </c>
      <c r="B51" s="168">
        <v>19.59</v>
      </c>
      <c r="C51" s="168">
        <v>17.72582827568521</v>
      </c>
      <c r="D51" s="168" t="s">
        <v>0</v>
      </c>
      <c r="E51" s="168" t="s">
        <v>0</v>
      </c>
      <c r="F51" s="168"/>
      <c r="G51" s="157" t="s">
        <v>0</v>
      </c>
      <c r="H51" s="157" t="s">
        <v>0</v>
      </c>
      <c r="I51" s="114"/>
      <c r="J51" s="108"/>
      <c r="K51" s="106"/>
      <c r="L51" s="106"/>
    </row>
    <row r="52" spans="1:12" ht="12.75" customHeight="1">
      <c r="A52" s="61"/>
      <c r="B52" s="110"/>
      <c r="C52" s="110"/>
      <c r="D52" s="110"/>
      <c r="E52" s="110"/>
      <c r="F52" s="110"/>
      <c r="G52" s="72"/>
      <c r="H52" s="72"/>
      <c r="I52" s="108"/>
      <c r="J52" s="108"/>
      <c r="K52" s="106"/>
      <c r="L52" s="106"/>
    </row>
    <row r="53" spans="1:12" ht="12.75" customHeight="1">
      <c r="A53" s="61"/>
      <c r="B53" s="110"/>
      <c r="C53" s="110"/>
      <c r="D53" s="110"/>
      <c r="E53" s="110"/>
      <c r="F53" s="110"/>
      <c r="G53" s="72"/>
      <c r="H53" s="72"/>
      <c r="I53" s="108"/>
      <c r="J53" s="108"/>
      <c r="K53" s="106"/>
      <c r="L53" s="106"/>
    </row>
  </sheetData>
  <printOptions/>
  <pageMargins left="0.7480314960629921" right="0.2362204724409449" top="0.6692913385826772" bottom="0.2362204724409449" header="0.5905511811023623" footer="0.1968503937007874"/>
  <pageSetup fitToHeight="1" fitToWidth="1" horizontalDpi="600" verticalDpi="600" orientation="portrait" paperSize="9" scale="91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6"/>
  <sheetViews>
    <sheetView workbookViewId="0" topLeftCell="A3">
      <selection activeCell="B6" sqref="B6:H6"/>
    </sheetView>
  </sheetViews>
  <sheetFormatPr defaultColWidth="9.00390625" defaultRowHeight="12.75"/>
  <cols>
    <col min="1" max="1" width="27.25390625" style="2" customWidth="1"/>
    <col min="2" max="2" width="10.75390625" style="2" customWidth="1"/>
    <col min="3" max="4" width="11.125" style="2" customWidth="1"/>
    <col min="5" max="8" width="10.75390625" style="2" customWidth="1"/>
    <col min="9" max="9" width="9.00390625" style="2" customWidth="1"/>
    <col min="10" max="10" width="11.125" style="2" customWidth="1"/>
    <col min="11" max="16384" width="9.125" style="2" customWidth="1"/>
  </cols>
  <sheetData>
    <row r="1" spans="1:15" ht="12.75" customHeight="1" hidden="1">
      <c r="A1" s="64" t="s">
        <v>3</v>
      </c>
      <c r="B1" s="85">
        <v>0</v>
      </c>
      <c r="C1" s="83">
        <v>0</v>
      </c>
      <c r="D1" s="85">
        <v>0</v>
      </c>
      <c r="E1" s="85"/>
      <c r="F1" s="85"/>
      <c r="G1" s="72">
        <f>F1-E1</f>
        <v>0</v>
      </c>
      <c r="H1" s="72">
        <f>+D1-C1</f>
        <v>0</v>
      </c>
      <c r="I1"/>
      <c r="K1" s="2" t="b">
        <f>B1=C1</f>
        <v>1</v>
      </c>
      <c r="M1" s="88"/>
      <c r="N1" s="88"/>
      <c r="O1" s="88"/>
    </row>
    <row r="2" spans="1:15" ht="12.75" customHeight="1" hidden="1">
      <c r="A2" s="64" t="s">
        <v>4</v>
      </c>
      <c r="B2" s="85">
        <v>0</v>
      </c>
      <c r="C2" s="83">
        <v>0</v>
      </c>
      <c r="D2" s="85">
        <v>0</v>
      </c>
      <c r="E2" s="85"/>
      <c r="F2" s="85"/>
      <c r="G2" s="72">
        <f>F2-E2</f>
        <v>0</v>
      </c>
      <c r="H2" s="72">
        <f>+D2-C2</f>
        <v>0</v>
      </c>
      <c r="I2"/>
      <c r="K2" s="2" t="b">
        <f>B2=C2</f>
        <v>1</v>
      </c>
      <c r="M2" s="88"/>
      <c r="N2" s="88"/>
      <c r="O2" s="88"/>
    </row>
    <row r="3" ht="15" customHeight="1">
      <c r="C3" s="9"/>
    </row>
    <row r="4" spans="1:10" ht="15" customHeight="1">
      <c r="A4" s="42" t="s">
        <v>93</v>
      </c>
      <c r="B4" s="1"/>
      <c r="J4"/>
    </row>
    <row r="5" spans="1:11" s="6" customFormat="1" ht="12.75" customHeight="1">
      <c r="A5" s="5" t="s">
        <v>94</v>
      </c>
      <c r="B5" s="5"/>
      <c r="C5" s="7"/>
      <c r="D5" s="7"/>
      <c r="E5" s="7"/>
      <c r="F5" s="7"/>
      <c r="G5" s="7"/>
      <c r="K5" s="126"/>
    </row>
    <row r="6" spans="1:13" ht="26.25" customHeight="1">
      <c r="A6" s="56"/>
      <c r="B6" s="164" t="s">
        <v>6</v>
      </c>
      <c r="C6" s="164" t="s">
        <v>7</v>
      </c>
      <c r="D6" s="54" t="s">
        <v>29</v>
      </c>
      <c r="E6" s="54" t="s">
        <v>50</v>
      </c>
      <c r="F6" s="54" t="s">
        <v>19</v>
      </c>
      <c r="G6" s="57" t="s">
        <v>27</v>
      </c>
      <c r="H6" s="57" t="s">
        <v>49</v>
      </c>
      <c r="I6" s="17"/>
      <c r="J6" s="111"/>
      <c r="K6" s="111"/>
      <c r="L6" s="134"/>
      <c r="M6" s="106"/>
    </row>
    <row r="7" spans="1:13" ht="12.75" customHeight="1">
      <c r="A7" s="109" t="s">
        <v>53</v>
      </c>
      <c r="B7" s="68">
        <v>6.772092990287637</v>
      </c>
      <c r="C7" s="68">
        <v>9.262475322986322</v>
      </c>
      <c r="D7" s="68">
        <v>10.024792173272749</v>
      </c>
      <c r="E7" s="68">
        <v>10.9807152542849</v>
      </c>
      <c r="F7" s="68">
        <v>9.96</v>
      </c>
      <c r="G7" s="72">
        <f>F7-E7</f>
        <v>-1.0207152542848998</v>
      </c>
      <c r="H7" s="72">
        <f>+F7-D7</f>
        <v>-0.06479217327274789</v>
      </c>
      <c r="I7" s="111"/>
      <c r="J7" s="73"/>
      <c r="K7" s="73"/>
      <c r="L7" s="111"/>
      <c r="M7" s="111"/>
    </row>
    <row r="8" spans="1:13" ht="12.75" customHeight="1">
      <c r="A8" s="61" t="s">
        <v>95</v>
      </c>
      <c r="B8" s="31">
        <v>6.750200943585271</v>
      </c>
      <c r="C8" s="31">
        <v>8.871638409210826</v>
      </c>
      <c r="D8" s="31">
        <v>10.002983789057994</v>
      </c>
      <c r="E8" s="31">
        <v>8.17444730386624</v>
      </c>
      <c r="F8" s="31">
        <v>9.6727175512509</v>
      </c>
      <c r="G8" s="72">
        <f aca="true" t="shared" si="0" ref="G8:G10">F8-E8</f>
        <v>1.49827024738466</v>
      </c>
      <c r="H8" s="72">
        <f aca="true" t="shared" si="1" ref="H8:H10">+F8-D8</f>
        <v>-0.33026623780709485</v>
      </c>
      <c r="I8" s="73"/>
      <c r="J8" s="108"/>
      <c r="K8" s="108"/>
      <c r="L8" s="73"/>
      <c r="M8" s="73"/>
    </row>
    <row r="9" spans="1:13" ht="12.75" customHeight="1">
      <c r="A9" s="61" t="s">
        <v>96</v>
      </c>
      <c r="B9" s="31">
        <v>6.80237807562149</v>
      </c>
      <c r="C9" s="31">
        <v>9.19006867709673</v>
      </c>
      <c r="D9" s="31">
        <v>10.04137484378593</v>
      </c>
      <c r="E9" s="31">
        <v>9.93472925513055</v>
      </c>
      <c r="F9" s="31">
        <v>9.99395086661979</v>
      </c>
      <c r="G9" s="72">
        <f t="shared" si="0"/>
        <v>0.05922161148923877</v>
      </c>
      <c r="H9" s="72">
        <f t="shared" si="1"/>
        <v>-0.04742397716614022</v>
      </c>
      <c r="I9" s="108"/>
      <c r="J9" s="108"/>
      <c r="K9" s="108"/>
      <c r="L9" s="108"/>
      <c r="M9" s="108"/>
    </row>
    <row r="10" spans="1:13" ht="12.75" customHeight="1">
      <c r="A10" s="61" t="s">
        <v>97</v>
      </c>
      <c r="B10" s="31">
        <v>7.665585444741197</v>
      </c>
      <c r="C10" s="31">
        <v>10.121148970603327</v>
      </c>
      <c r="D10" s="31">
        <v>10.092562693857502</v>
      </c>
      <c r="E10" s="31">
        <v>14.434312718253999</v>
      </c>
      <c r="F10" s="31">
        <v>11</v>
      </c>
      <c r="G10" s="72">
        <f t="shared" si="0"/>
        <v>-3.4343127182539988</v>
      </c>
      <c r="H10" s="72">
        <f t="shared" si="1"/>
        <v>0.9074373061424978</v>
      </c>
      <c r="I10" s="108"/>
      <c r="J10" s="108"/>
      <c r="K10" s="108"/>
      <c r="L10" s="108"/>
      <c r="M10" s="108"/>
    </row>
    <row r="11" spans="1:13" ht="12.75" customHeight="1">
      <c r="A11" s="61" t="s">
        <v>98</v>
      </c>
      <c r="B11" s="31">
        <v>9.474465523938452</v>
      </c>
      <c r="C11" s="31">
        <v>10.666666666666666</v>
      </c>
      <c r="D11" s="31">
        <v>10</v>
      </c>
      <c r="E11" s="116">
        <v>13</v>
      </c>
      <c r="F11" s="31" t="s">
        <v>0</v>
      </c>
      <c r="G11" s="72">
        <f>-E11</f>
        <v>-13</v>
      </c>
      <c r="H11" s="72" t="s">
        <v>0</v>
      </c>
      <c r="I11" s="108"/>
      <c r="J11" s="73"/>
      <c r="K11" s="73"/>
      <c r="L11" s="108"/>
      <c r="M11" s="108"/>
    </row>
    <row r="12" spans="1:13" ht="12.75" customHeight="1">
      <c r="A12" s="61" t="s">
        <v>99</v>
      </c>
      <c r="B12" s="105" t="s">
        <v>0</v>
      </c>
      <c r="C12" s="105" t="s">
        <v>0</v>
      </c>
      <c r="D12" s="105" t="s">
        <v>0</v>
      </c>
      <c r="E12" s="105" t="s">
        <v>0</v>
      </c>
      <c r="F12" s="105" t="s">
        <v>0</v>
      </c>
      <c r="G12" s="72" t="s">
        <v>0</v>
      </c>
      <c r="H12" s="72" t="s">
        <v>0</v>
      </c>
      <c r="I12" s="73"/>
      <c r="J12" s="73"/>
      <c r="K12" s="73"/>
      <c r="L12" s="73"/>
      <c r="M12" s="73"/>
    </row>
    <row r="13" spans="1:13" ht="12.75" customHeight="1">
      <c r="A13" s="61" t="s">
        <v>100</v>
      </c>
      <c r="B13" s="105" t="s">
        <v>0</v>
      </c>
      <c r="C13" s="105" t="s">
        <v>0</v>
      </c>
      <c r="D13" s="105" t="s">
        <v>0</v>
      </c>
      <c r="E13" s="105" t="s">
        <v>0</v>
      </c>
      <c r="F13" s="105" t="s">
        <v>0</v>
      </c>
      <c r="G13" s="72" t="s">
        <v>0</v>
      </c>
      <c r="H13" s="72" t="s">
        <v>0</v>
      </c>
      <c r="I13" s="73"/>
      <c r="J13" s="73"/>
      <c r="K13" s="73"/>
      <c r="L13" s="73"/>
      <c r="M13" s="73"/>
    </row>
    <row r="14" spans="1:13" ht="12.75" customHeight="1">
      <c r="A14" s="61" t="s">
        <v>101</v>
      </c>
      <c r="B14" s="105" t="s">
        <v>0</v>
      </c>
      <c r="C14" s="105" t="s">
        <v>0</v>
      </c>
      <c r="D14" s="105" t="s">
        <v>0</v>
      </c>
      <c r="E14" s="105" t="s">
        <v>0</v>
      </c>
      <c r="F14" s="105" t="s">
        <v>0</v>
      </c>
      <c r="G14" s="72" t="s">
        <v>0</v>
      </c>
      <c r="H14" s="72" t="s">
        <v>0</v>
      </c>
      <c r="I14" s="73"/>
      <c r="J14" s="73"/>
      <c r="K14" s="73"/>
      <c r="L14" s="73"/>
      <c r="M14" s="73"/>
    </row>
    <row r="15" spans="1:13" ht="12.75" customHeight="1">
      <c r="A15" s="61" t="s">
        <v>102</v>
      </c>
      <c r="B15" s="105" t="s">
        <v>0</v>
      </c>
      <c r="C15" s="105" t="s">
        <v>0</v>
      </c>
      <c r="D15" s="105" t="s">
        <v>0</v>
      </c>
      <c r="E15" s="105" t="s">
        <v>0</v>
      </c>
      <c r="F15" s="105" t="s">
        <v>0</v>
      </c>
      <c r="G15" s="72" t="s">
        <v>0</v>
      </c>
      <c r="H15" s="72" t="s">
        <v>0</v>
      </c>
      <c r="I15" s="73"/>
      <c r="J15" s="73"/>
      <c r="K15" s="73"/>
      <c r="L15" s="73"/>
      <c r="M15" s="73"/>
    </row>
    <row r="16" spans="1:13" ht="12.75" customHeight="1">
      <c r="A16" s="61" t="s">
        <v>103</v>
      </c>
      <c r="B16" s="105" t="s">
        <v>0</v>
      </c>
      <c r="C16" s="105" t="s">
        <v>0</v>
      </c>
      <c r="D16" s="105" t="s">
        <v>0</v>
      </c>
      <c r="E16" s="105" t="s">
        <v>0</v>
      </c>
      <c r="F16" s="105" t="s">
        <v>0</v>
      </c>
      <c r="G16" s="72" t="s">
        <v>0</v>
      </c>
      <c r="H16" s="72" t="s">
        <v>0</v>
      </c>
      <c r="I16" s="73"/>
      <c r="J16" s="114"/>
      <c r="K16" s="111"/>
      <c r="L16" s="73"/>
      <c r="M16" s="73"/>
    </row>
    <row r="17" spans="1:13" ht="12.75" customHeight="1">
      <c r="A17" s="109" t="s">
        <v>104</v>
      </c>
      <c r="B17" s="91">
        <v>10.548093168631008</v>
      </c>
      <c r="C17" s="91">
        <v>14.0577872369748</v>
      </c>
      <c r="D17" s="91" t="s">
        <v>0</v>
      </c>
      <c r="E17" s="91">
        <v>11.231148947899198</v>
      </c>
      <c r="F17" s="91">
        <v>14.175587366212302</v>
      </c>
      <c r="G17" s="72">
        <f>F17-E17</f>
        <v>2.944438418313103</v>
      </c>
      <c r="H17" s="72">
        <f>+F17</f>
        <v>14.175587366212302</v>
      </c>
      <c r="I17" s="114"/>
      <c r="J17" s="108"/>
      <c r="K17" s="73"/>
      <c r="L17" s="114"/>
      <c r="M17" s="114"/>
    </row>
    <row r="18" spans="1:13" ht="12.75" customHeight="1">
      <c r="A18" s="61" t="s">
        <v>95</v>
      </c>
      <c r="B18" s="110" t="s">
        <v>0</v>
      </c>
      <c r="C18" s="110" t="s">
        <v>0</v>
      </c>
      <c r="D18" s="110" t="s">
        <v>0</v>
      </c>
      <c r="E18" s="110" t="s">
        <v>0</v>
      </c>
      <c r="F18" s="110" t="s">
        <v>0</v>
      </c>
      <c r="G18" s="72" t="s">
        <v>0</v>
      </c>
      <c r="H18" s="72" t="s">
        <v>0</v>
      </c>
      <c r="I18" s="108"/>
      <c r="J18" s="108"/>
      <c r="K18" s="108"/>
      <c r="L18" s="108"/>
      <c r="M18" s="108"/>
    </row>
    <row r="19" spans="1:13" ht="12.75" customHeight="1">
      <c r="A19" s="61" t="s">
        <v>96</v>
      </c>
      <c r="B19" s="110">
        <v>7</v>
      </c>
      <c r="C19" s="110">
        <v>10.959183673469399</v>
      </c>
      <c r="D19" s="110" t="s">
        <v>0</v>
      </c>
      <c r="E19" s="110">
        <v>10.959183673469399</v>
      </c>
      <c r="F19" s="110">
        <v>10.5</v>
      </c>
      <c r="G19" s="72">
        <f>F19-E19</f>
        <v>-0.4591836734693988</v>
      </c>
      <c r="H19" s="72">
        <f>+F19</f>
        <v>10.5</v>
      </c>
      <c r="I19" s="108"/>
      <c r="J19" s="108"/>
      <c r="K19" s="108"/>
      <c r="L19" s="108"/>
      <c r="M19" s="108"/>
    </row>
    <row r="20" spans="1:13" ht="12.75" customHeight="1">
      <c r="A20" s="61" t="s">
        <v>97</v>
      </c>
      <c r="B20" s="110">
        <v>11.75</v>
      </c>
      <c r="C20" s="110">
        <v>13</v>
      </c>
      <c r="D20" s="110" t="s">
        <v>0</v>
      </c>
      <c r="E20" s="110">
        <v>11</v>
      </c>
      <c r="F20" s="110" t="s">
        <v>0</v>
      </c>
      <c r="G20" s="72">
        <f>-E20</f>
        <v>-11</v>
      </c>
      <c r="H20" s="72" t="s">
        <v>0</v>
      </c>
      <c r="I20" s="108"/>
      <c r="J20" s="108"/>
      <c r="K20" s="108"/>
      <c r="L20" s="108"/>
      <c r="M20" s="108"/>
    </row>
    <row r="21" spans="1:13" ht="12.75" customHeight="1">
      <c r="A21" s="61" t="s">
        <v>98</v>
      </c>
      <c r="B21" s="110" t="s">
        <v>0</v>
      </c>
      <c r="C21" s="110" t="s">
        <v>0</v>
      </c>
      <c r="D21" s="110" t="s">
        <v>0</v>
      </c>
      <c r="E21" s="110" t="s">
        <v>0</v>
      </c>
      <c r="F21" s="110">
        <v>14.6666666666667</v>
      </c>
      <c r="G21" s="72">
        <f>F21</f>
        <v>14.6666666666667</v>
      </c>
      <c r="H21" s="72">
        <f>+F21</f>
        <v>14.6666666666667</v>
      </c>
      <c r="I21" s="108"/>
      <c r="J21" s="108"/>
      <c r="K21" s="73"/>
      <c r="L21" s="108"/>
      <c r="M21" s="108"/>
    </row>
    <row r="22" spans="1:13" ht="12.75" customHeight="1">
      <c r="A22" s="61" t="s">
        <v>99</v>
      </c>
      <c r="B22" s="104" t="s">
        <v>0</v>
      </c>
      <c r="C22" s="104">
        <v>13</v>
      </c>
      <c r="D22" s="104" t="s">
        <v>0</v>
      </c>
      <c r="E22" s="104">
        <v>14</v>
      </c>
      <c r="F22" s="104" t="s">
        <v>0</v>
      </c>
      <c r="G22" s="72">
        <f>-E22</f>
        <v>-14</v>
      </c>
      <c r="H22" s="72" t="s">
        <v>0</v>
      </c>
      <c r="I22" s="108"/>
      <c r="J22" s="108"/>
      <c r="K22" s="73"/>
      <c r="L22" s="108"/>
      <c r="M22" s="108"/>
    </row>
    <row r="23" spans="1:13" ht="12.75" customHeight="1">
      <c r="A23" s="61" t="s">
        <v>100</v>
      </c>
      <c r="B23" s="105" t="s">
        <v>0</v>
      </c>
      <c r="C23" s="105" t="s">
        <v>0</v>
      </c>
      <c r="D23" s="105" t="s">
        <v>0</v>
      </c>
      <c r="E23" s="105" t="s">
        <v>0</v>
      </c>
      <c r="F23" s="105" t="s">
        <v>0</v>
      </c>
      <c r="G23" s="72" t="s">
        <v>0</v>
      </c>
      <c r="H23" s="72" t="s">
        <v>0</v>
      </c>
      <c r="I23" s="108"/>
      <c r="J23" s="108"/>
      <c r="K23" s="73"/>
      <c r="L23" s="108"/>
      <c r="M23" s="108"/>
    </row>
    <row r="24" spans="1:13" ht="12.75" customHeight="1">
      <c r="A24" s="61" t="s">
        <v>101</v>
      </c>
      <c r="B24" s="110">
        <v>7.50369781915604</v>
      </c>
      <c r="C24" s="110">
        <v>18</v>
      </c>
      <c r="D24" s="110" t="s">
        <v>0</v>
      </c>
      <c r="E24" s="104" t="s">
        <v>0</v>
      </c>
      <c r="F24" s="110" t="s">
        <v>0</v>
      </c>
      <c r="G24" s="72" t="s">
        <v>0</v>
      </c>
      <c r="H24" s="72" t="s">
        <v>0</v>
      </c>
      <c r="I24" s="108"/>
      <c r="J24" s="108"/>
      <c r="K24" s="73"/>
      <c r="L24" s="108"/>
      <c r="M24" s="108"/>
    </row>
    <row r="25" spans="1:13" ht="12.75" customHeight="1">
      <c r="A25" s="61" t="s">
        <v>102</v>
      </c>
      <c r="B25" s="110">
        <v>9.75</v>
      </c>
      <c r="C25" s="110" t="s">
        <v>0</v>
      </c>
      <c r="D25" s="110" t="s">
        <v>0</v>
      </c>
      <c r="E25" s="104" t="s">
        <v>0</v>
      </c>
      <c r="F25" s="110" t="s">
        <v>0</v>
      </c>
      <c r="G25" s="72" t="s">
        <v>0</v>
      </c>
      <c r="H25" s="72" t="s">
        <v>0</v>
      </c>
      <c r="I25" s="108"/>
      <c r="J25" s="108"/>
      <c r="K25" s="73"/>
      <c r="L25" s="108"/>
      <c r="M25" s="108"/>
    </row>
    <row r="26" spans="1:13" ht="12.75" customHeight="1">
      <c r="A26" s="61" t="s">
        <v>103</v>
      </c>
      <c r="B26" s="104" t="s">
        <v>0</v>
      </c>
      <c r="C26" s="104" t="s">
        <v>0</v>
      </c>
      <c r="D26" s="104" t="s">
        <v>0</v>
      </c>
      <c r="E26" s="105" t="s">
        <v>0</v>
      </c>
      <c r="F26" s="104" t="s">
        <v>0</v>
      </c>
      <c r="G26" s="72" t="s">
        <v>0</v>
      </c>
      <c r="H26" s="72" t="s">
        <v>0</v>
      </c>
      <c r="I26" s="108"/>
      <c r="J26" s="114"/>
      <c r="K26" s="114"/>
      <c r="L26" s="108"/>
      <c r="M26" s="108"/>
    </row>
    <row r="27" spans="1:13" ht="12.75" customHeight="1">
      <c r="A27" s="109" t="s">
        <v>105</v>
      </c>
      <c r="B27" s="91">
        <v>0.5</v>
      </c>
      <c r="C27" s="91">
        <v>1.405653102541816</v>
      </c>
      <c r="D27" s="91">
        <v>0.8113062050836319</v>
      </c>
      <c r="E27" s="91" t="s">
        <v>0</v>
      </c>
      <c r="F27" s="91" t="s">
        <v>0</v>
      </c>
      <c r="G27" s="72" t="s">
        <v>0</v>
      </c>
      <c r="H27" s="72">
        <f>-D27</f>
        <v>-0.8113062050836319</v>
      </c>
      <c r="I27" s="114"/>
      <c r="J27" s="108"/>
      <c r="K27" s="108"/>
      <c r="L27" s="114"/>
      <c r="M27" s="114"/>
    </row>
    <row r="28" spans="1:13" ht="12.75" customHeight="1">
      <c r="A28" s="61" t="s">
        <v>95</v>
      </c>
      <c r="B28" s="110" t="s">
        <v>0</v>
      </c>
      <c r="C28" s="110" t="s">
        <v>0</v>
      </c>
      <c r="D28" s="110" t="s">
        <v>0</v>
      </c>
      <c r="E28" s="110" t="s">
        <v>0</v>
      </c>
      <c r="F28" s="110" t="s">
        <v>0</v>
      </c>
      <c r="G28" s="72" t="s">
        <v>0</v>
      </c>
      <c r="H28" s="72" t="s">
        <v>0</v>
      </c>
      <c r="I28" s="108"/>
      <c r="J28" s="108"/>
      <c r="K28" s="108"/>
      <c r="L28" s="108"/>
      <c r="M28" s="108"/>
    </row>
    <row r="29" spans="1:13" ht="12.75" customHeight="1">
      <c r="A29" s="61" t="s">
        <v>96</v>
      </c>
      <c r="B29" s="110">
        <v>0.5</v>
      </c>
      <c r="C29" s="110">
        <v>1.405653102541816</v>
      </c>
      <c r="D29" s="110">
        <v>0.8113062050836319</v>
      </c>
      <c r="E29" s="110" t="s">
        <v>0</v>
      </c>
      <c r="F29" s="110" t="s">
        <v>0</v>
      </c>
      <c r="G29" s="72" t="s">
        <v>0</v>
      </c>
      <c r="H29" s="72">
        <f>-D29</f>
        <v>-0.8113062050836319</v>
      </c>
      <c r="I29" s="108"/>
      <c r="J29" s="108"/>
      <c r="K29" s="108"/>
      <c r="L29" s="108"/>
      <c r="M29" s="108"/>
    </row>
    <row r="30" spans="1:13" ht="12.75" customHeight="1">
      <c r="A30" s="61" t="s">
        <v>97</v>
      </c>
      <c r="B30" s="110" t="s">
        <v>0</v>
      </c>
      <c r="C30" s="110" t="s">
        <v>0</v>
      </c>
      <c r="D30" s="110" t="s">
        <v>0</v>
      </c>
      <c r="E30" s="110" t="s">
        <v>0</v>
      </c>
      <c r="F30" s="110" t="s">
        <v>0</v>
      </c>
      <c r="G30" s="72" t="s">
        <v>0</v>
      </c>
      <c r="H30" s="72" t="s">
        <v>0</v>
      </c>
      <c r="I30" s="108"/>
      <c r="J30" s="108"/>
      <c r="K30" s="108"/>
      <c r="L30" s="108"/>
      <c r="M30" s="108"/>
    </row>
    <row r="31" spans="1:13" ht="12.75" customHeight="1">
      <c r="A31" s="61" t="s">
        <v>98</v>
      </c>
      <c r="B31" s="110" t="s">
        <v>0</v>
      </c>
      <c r="C31" s="110" t="s">
        <v>0</v>
      </c>
      <c r="D31" s="110" t="s">
        <v>0</v>
      </c>
      <c r="E31" s="110" t="s">
        <v>0</v>
      </c>
      <c r="F31" s="110" t="s">
        <v>0</v>
      </c>
      <c r="G31" s="72" t="s">
        <v>0</v>
      </c>
      <c r="H31" s="72" t="s">
        <v>0</v>
      </c>
      <c r="I31" s="108"/>
      <c r="J31" s="108"/>
      <c r="K31" s="108"/>
      <c r="L31" s="108"/>
      <c r="M31" s="108"/>
    </row>
    <row r="32" spans="1:13" ht="12.75" customHeight="1">
      <c r="A32" s="61" t="s">
        <v>99</v>
      </c>
      <c r="B32" s="104" t="s">
        <v>0</v>
      </c>
      <c r="C32" s="104" t="s">
        <v>0</v>
      </c>
      <c r="D32" s="104" t="s">
        <v>0</v>
      </c>
      <c r="E32" s="104" t="s">
        <v>0</v>
      </c>
      <c r="F32" s="104" t="s">
        <v>0</v>
      </c>
      <c r="G32" s="72" t="s">
        <v>0</v>
      </c>
      <c r="H32" s="72" t="s">
        <v>0</v>
      </c>
      <c r="I32" s="108"/>
      <c r="J32" s="108"/>
      <c r="K32" s="108"/>
      <c r="L32" s="108"/>
      <c r="M32" s="108"/>
    </row>
    <row r="33" spans="1:13" ht="12.75" customHeight="1">
      <c r="A33" s="61" t="s">
        <v>100</v>
      </c>
      <c r="B33" s="105" t="s">
        <v>0</v>
      </c>
      <c r="C33" s="105" t="s">
        <v>0</v>
      </c>
      <c r="D33" s="105" t="s">
        <v>0</v>
      </c>
      <c r="E33" s="105" t="s">
        <v>0</v>
      </c>
      <c r="F33" s="105" t="s">
        <v>0</v>
      </c>
      <c r="G33" s="72" t="s">
        <v>0</v>
      </c>
      <c r="H33" s="72" t="s">
        <v>0</v>
      </c>
      <c r="I33" s="108"/>
      <c r="J33" s="108"/>
      <c r="K33" s="108"/>
      <c r="L33" s="108"/>
      <c r="M33" s="108"/>
    </row>
    <row r="34" spans="1:13" ht="12.75" customHeight="1">
      <c r="A34" s="61" t="s">
        <v>101</v>
      </c>
      <c r="B34" s="104" t="s">
        <v>0</v>
      </c>
      <c r="C34" s="104" t="s">
        <v>0</v>
      </c>
      <c r="D34" s="104" t="s">
        <v>0</v>
      </c>
      <c r="E34" s="104" t="s">
        <v>0</v>
      </c>
      <c r="F34" s="104" t="s">
        <v>0</v>
      </c>
      <c r="G34" s="72" t="s">
        <v>0</v>
      </c>
      <c r="H34" s="72" t="s">
        <v>0</v>
      </c>
      <c r="I34" s="108"/>
      <c r="J34" s="108"/>
      <c r="K34" s="108"/>
      <c r="L34" s="108"/>
      <c r="M34" s="108"/>
    </row>
    <row r="35" spans="1:13" ht="12.75" customHeight="1">
      <c r="A35" s="61" t="s">
        <v>102</v>
      </c>
      <c r="B35" s="105" t="s">
        <v>0</v>
      </c>
      <c r="C35" s="105" t="s">
        <v>0</v>
      </c>
      <c r="D35" s="105" t="s">
        <v>0</v>
      </c>
      <c r="E35" s="105" t="s">
        <v>0</v>
      </c>
      <c r="F35" s="105" t="s">
        <v>0</v>
      </c>
      <c r="G35" s="72" t="s">
        <v>0</v>
      </c>
      <c r="H35" s="72" t="s">
        <v>0</v>
      </c>
      <c r="I35" s="108"/>
      <c r="J35" s="108"/>
      <c r="K35" s="108"/>
      <c r="L35" s="108"/>
      <c r="M35" s="108"/>
    </row>
    <row r="36" spans="1:13" ht="12.75" customHeight="1">
      <c r="A36" s="61" t="s">
        <v>103</v>
      </c>
      <c r="B36" s="105" t="s">
        <v>0</v>
      </c>
      <c r="C36" s="105" t="s">
        <v>0</v>
      </c>
      <c r="D36" s="105" t="s">
        <v>0</v>
      </c>
      <c r="E36" s="105" t="s">
        <v>0</v>
      </c>
      <c r="F36" s="105" t="s">
        <v>0</v>
      </c>
      <c r="G36" s="72" t="s">
        <v>0</v>
      </c>
      <c r="H36" s="72" t="s">
        <v>0</v>
      </c>
      <c r="I36" s="108"/>
      <c r="L36" s="108"/>
      <c r="M36" s="108"/>
    </row>
  </sheetData>
  <printOptions/>
  <pageMargins left="0.7480314960629921" right="0.2362204724409449" top="0.6692913385826772" bottom="0.2362204724409449" header="0.5905511811023623" footer="0.1968503937007874"/>
  <pageSetup fitToHeight="1" fitToWidth="1" horizontalDpi="600" verticalDpi="600" orientation="portrait" paperSize="9" scale="91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82"/>
  <sheetViews>
    <sheetView workbookViewId="0" topLeftCell="A1">
      <selection activeCell="J49" sqref="J49"/>
    </sheetView>
  </sheetViews>
  <sheetFormatPr defaultColWidth="9.00390625" defaultRowHeight="12.75"/>
  <cols>
    <col min="1" max="1" width="21.375" style="2" customWidth="1"/>
    <col min="2" max="2" width="9.875" style="2" customWidth="1"/>
    <col min="3" max="4" width="11.125" style="2" customWidth="1"/>
    <col min="5" max="7" width="9.875" style="2" customWidth="1"/>
    <col min="8" max="8" width="10.75390625" style="2" customWidth="1"/>
    <col min="9" max="9" width="12.25390625" style="0" bestFit="1" customWidth="1"/>
    <col min="10" max="10" width="10.125" style="2" customWidth="1"/>
    <col min="11" max="16384" width="9.125" style="2" customWidth="1"/>
  </cols>
  <sheetData>
    <row r="1" spans="1:2" ht="15" customHeight="1">
      <c r="A1" s="42" t="s">
        <v>106</v>
      </c>
      <c r="B1" s="1"/>
    </row>
    <row r="2" spans="1:6" s="6" customFormat="1" ht="12.75" customHeight="1">
      <c r="A2" s="5" t="s">
        <v>21</v>
      </c>
      <c r="B2" s="5"/>
      <c r="C2" s="7"/>
      <c r="D2" s="7"/>
      <c r="E2" s="7"/>
      <c r="F2" s="7"/>
    </row>
    <row r="3" spans="1:9" ht="26.25" customHeight="1">
      <c r="A3" s="56"/>
      <c r="B3" s="164" t="s">
        <v>6</v>
      </c>
      <c r="C3" s="164" t="s">
        <v>7</v>
      </c>
      <c r="D3" s="54" t="s">
        <v>29</v>
      </c>
      <c r="E3" s="54" t="s">
        <v>50</v>
      </c>
      <c r="F3" s="54" t="s">
        <v>19</v>
      </c>
      <c r="G3" s="57" t="s">
        <v>27</v>
      </c>
      <c r="H3" s="57" t="s">
        <v>49</v>
      </c>
      <c r="I3" s="2"/>
    </row>
    <row r="4" spans="1:9" ht="12.75" customHeight="1">
      <c r="A4" s="63" t="s">
        <v>107</v>
      </c>
      <c r="B4" s="17">
        <f>B5+B15+B25</f>
        <v>50138.2695</v>
      </c>
      <c r="C4" s="17">
        <v>33556.77279999999</v>
      </c>
      <c r="D4" s="17">
        <v>5374.5116</v>
      </c>
      <c r="E4" s="17">
        <v>1410.1124</v>
      </c>
      <c r="F4" s="17">
        <v>1350.7887</v>
      </c>
      <c r="G4" s="72">
        <f>F4-E4</f>
        <v>-59.32369999999992</v>
      </c>
      <c r="H4" s="72">
        <f>+F4-D4</f>
        <v>-4023.7228999999998</v>
      </c>
      <c r="I4" s="12"/>
    </row>
    <row r="5" spans="1:10" ht="12.75" customHeight="1">
      <c r="A5" s="67" t="s">
        <v>53</v>
      </c>
      <c r="B5" s="111">
        <v>49459.660200000006</v>
      </c>
      <c r="C5" s="111">
        <v>32077.054799999998</v>
      </c>
      <c r="D5" s="111">
        <v>4997.143599999999</v>
      </c>
      <c r="E5" s="111">
        <v>611.9474</v>
      </c>
      <c r="F5" s="111">
        <v>1010.707</v>
      </c>
      <c r="G5" s="72">
        <f aca="true" t="shared" si="0" ref="G5:G17">F5-E5</f>
        <v>398.7596</v>
      </c>
      <c r="H5" s="72">
        <f aca="true" t="shared" si="1" ref="H5:H8">+F5-D5</f>
        <v>-3986.4365999999995</v>
      </c>
      <c r="I5" s="12"/>
      <c r="J5" s="112"/>
    </row>
    <row r="6" spans="1:10" ht="12.75" customHeight="1">
      <c r="A6" s="34" t="s">
        <v>95</v>
      </c>
      <c r="B6" s="73">
        <v>16820.9875</v>
      </c>
      <c r="C6" s="73">
        <v>12086.736599999998</v>
      </c>
      <c r="D6" s="73">
        <v>2180.1139</v>
      </c>
      <c r="E6" s="73">
        <v>205.9857</v>
      </c>
      <c r="F6" s="73">
        <v>341.4184</v>
      </c>
      <c r="G6" s="72">
        <f t="shared" si="0"/>
        <v>135.4327</v>
      </c>
      <c r="H6" s="72">
        <f t="shared" si="1"/>
        <v>-1838.6954999999998</v>
      </c>
      <c r="I6" s="12"/>
      <c r="J6" s="112"/>
    </row>
    <row r="7" spans="1:10" ht="12.75" customHeight="1">
      <c r="A7" s="34" t="s">
        <v>96</v>
      </c>
      <c r="B7" s="108">
        <v>31286.0543</v>
      </c>
      <c r="C7" s="108">
        <v>17633.879200000003</v>
      </c>
      <c r="D7" s="108">
        <v>2787.9211000000005</v>
      </c>
      <c r="E7" s="108">
        <v>151.4507</v>
      </c>
      <c r="F7" s="108">
        <v>591.1012</v>
      </c>
      <c r="G7" s="72">
        <f t="shared" si="0"/>
        <v>439.65049999999997</v>
      </c>
      <c r="H7" s="72">
        <f t="shared" si="1"/>
        <v>-2196.8199000000004</v>
      </c>
      <c r="I7" s="12"/>
      <c r="J7" s="112"/>
    </row>
    <row r="8" spans="1:10" ht="12.75" customHeight="1">
      <c r="A8" s="34" t="s">
        <v>97</v>
      </c>
      <c r="B8" s="108">
        <v>1277.4213</v>
      </c>
      <c r="C8" s="108">
        <v>2229.2565999999997</v>
      </c>
      <c r="D8" s="108">
        <v>21.987800000000004</v>
      </c>
      <c r="E8" s="108">
        <v>155.1518</v>
      </c>
      <c r="F8" s="108">
        <v>78.1874</v>
      </c>
      <c r="G8" s="72">
        <f>F8-E8</f>
        <v>-76.96440000000001</v>
      </c>
      <c r="H8" s="72">
        <f t="shared" si="1"/>
        <v>56.19959999999999</v>
      </c>
      <c r="I8" s="12"/>
      <c r="J8" s="112"/>
    </row>
    <row r="9" spans="1:10" ht="12.75" customHeight="1">
      <c r="A9" s="34" t="s">
        <v>98</v>
      </c>
      <c r="B9" s="108">
        <v>75.1971</v>
      </c>
      <c r="C9" s="108">
        <v>127.1824</v>
      </c>
      <c r="D9" s="108">
        <v>7.1208</v>
      </c>
      <c r="E9" s="108">
        <v>99.3592</v>
      </c>
      <c r="F9" s="108" t="s">
        <v>0</v>
      </c>
      <c r="G9" s="72">
        <f>-E9</f>
        <v>-99.3592</v>
      </c>
      <c r="H9" s="72">
        <f>-D9</f>
        <v>-7.1208</v>
      </c>
      <c r="I9" s="12"/>
      <c r="J9" s="112"/>
    </row>
    <row r="10" spans="1:10" ht="12.75" customHeight="1">
      <c r="A10" s="34" t="s">
        <v>99</v>
      </c>
      <c r="B10" s="73" t="s">
        <v>0</v>
      </c>
      <c r="C10" s="73" t="s">
        <v>0</v>
      </c>
      <c r="D10" s="73" t="s">
        <v>0</v>
      </c>
      <c r="E10" s="73" t="s">
        <v>0</v>
      </c>
      <c r="F10" s="73" t="s">
        <v>0</v>
      </c>
      <c r="G10" s="72" t="s">
        <v>0</v>
      </c>
      <c r="H10" s="72" t="s">
        <v>0</v>
      </c>
      <c r="J10" s="112"/>
    </row>
    <row r="11" spans="1:10" ht="12.75" customHeight="1">
      <c r="A11" s="34" t="s">
        <v>100</v>
      </c>
      <c r="B11" s="73" t="s">
        <v>0</v>
      </c>
      <c r="C11" s="73" t="s">
        <v>0</v>
      </c>
      <c r="D11" s="73" t="s">
        <v>0</v>
      </c>
      <c r="E11" s="73" t="s">
        <v>0</v>
      </c>
      <c r="F11" s="73" t="s">
        <v>0</v>
      </c>
      <c r="G11" s="72" t="s">
        <v>0</v>
      </c>
      <c r="H11" s="72" t="s">
        <v>0</v>
      </c>
      <c r="J11" s="112"/>
    </row>
    <row r="12" spans="1:10" ht="12.75" customHeight="1">
      <c r="A12" s="34" t="s">
        <v>101</v>
      </c>
      <c r="B12" s="73" t="s">
        <v>0</v>
      </c>
      <c r="C12" s="73" t="s">
        <v>0</v>
      </c>
      <c r="D12" s="73" t="s">
        <v>0</v>
      </c>
      <c r="E12" s="73" t="s">
        <v>0</v>
      </c>
      <c r="F12" s="73" t="s">
        <v>0</v>
      </c>
      <c r="G12" s="72" t="s">
        <v>0</v>
      </c>
      <c r="H12" s="72" t="s">
        <v>0</v>
      </c>
      <c r="J12" s="112"/>
    </row>
    <row r="13" spans="1:10" ht="12.75" customHeight="1">
      <c r="A13" s="34" t="s">
        <v>102</v>
      </c>
      <c r="B13" s="73" t="s">
        <v>0</v>
      </c>
      <c r="C13" s="73" t="s">
        <v>0</v>
      </c>
      <c r="D13" s="73" t="s">
        <v>0</v>
      </c>
      <c r="E13" s="73" t="s">
        <v>0</v>
      </c>
      <c r="F13" s="73" t="s">
        <v>0</v>
      </c>
      <c r="G13" s="72" t="s">
        <v>0</v>
      </c>
      <c r="H13" s="72" t="s">
        <v>0</v>
      </c>
      <c r="J13" s="112"/>
    </row>
    <row r="14" spans="1:10" ht="12.75" customHeight="1">
      <c r="A14" s="61" t="s">
        <v>103</v>
      </c>
      <c r="B14" s="73" t="s">
        <v>0</v>
      </c>
      <c r="C14" s="73" t="s">
        <v>0</v>
      </c>
      <c r="D14" s="73" t="s">
        <v>0</v>
      </c>
      <c r="E14" s="73" t="s">
        <v>0</v>
      </c>
      <c r="F14" s="73" t="s">
        <v>0</v>
      </c>
      <c r="G14" s="72" t="s">
        <v>0</v>
      </c>
      <c r="H14" s="72" t="s">
        <v>0</v>
      </c>
      <c r="J14" s="112"/>
    </row>
    <row r="15" spans="1:10" ht="12.75" customHeight="1">
      <c r="A15" s="67" t="s">
        <v>104</v>
      </c>
      <c r="B15" s="114">
        <v>563.4093</v>
      </c>
      <c r="C15" s="114">
        <v>1058.965</v>
      </c>
      <c r="D15" s="114" t="s">
        <v>0</v>
      </c>
      <c r="E15" s="114">
        <v>798.165</v>
      </c>
      <c r="F15" s="114">
        <v>340.0817</v>
      </c>
      <c r="G15" s="72">
        <f t="shared" si="0"/>
        <v>-458.08329999999995</v>
      </c>
      <c r="H15" s="72">
        <f>+F15</f>
        <v>340.0817</v>
      </c>
      <c r="I15" s="12"/>
      <c r="J15" s="112"/>
    </row>
    <row r="16" spans="1:10" ht="12.75" customHeight="1">
      <c r="A16" s="34" t="s">
        <v>95</v>
      </c>
      <c r="B16" s="108" t="s">
        <v>0</v>
      </c>
      <c r="C16" s="108" t="s">
        <v>0</v>
      </c>
      <c r="D16" s="108" t="s">
        <v>0</v>
      </c>
      <c r="E16" s="108" t="s">
        <v>0</v>
      </c>
      <c r="F16" s="108" t="s">
        <v>0</v>
      </c>
      <c r="G16" s="72" t="s">
        <v>0</v>
      </c>
      <c r="H16" s="72" t="s">
        <v>0</v>
      </c>
      <c r="I16" s="12"/>
      <c r="J16" s="112"/>
    </row>
    <row r="17" spans="1:10" ht="12.75" customHeight="1">
      <c r="A17" s="34" t="s">
        <v>96</v>
      </c>
      <c r="B17" s="108">
        <v>104</v>
      </c>
      <c r="C17" s="108">
        <v>490</v>
      </c>
      <c r="D17" s="108" t="s">
        <v>0</v>
      </c>
      <c r="E17" s="108">
        <v>490</v>
      </c>
      <c r="F17" s="108">
        <v>40.0817</v>
      </c>
      <c r="G17" s="72">
        <f t="shared" si="0"/>
        <v>-449.9183</v>
      </c>
      <c r="H17" s="72">
        <f>+F17</f>
        <v>40.0817</v>
      </c>
      <c r="I17" s="12"/>
      <c r="J17" s="112"/>
    </row>
    <row r="18" spans="1:10" ht="12.75" customHeight="1">
      <c r="A18" s="34" t="s">
        <v>97</v>
      </c>
      <c r="B18" s="108">
        <v>224.8404</v>
      </c>
      <c r="C18" s="108">
        <v>300.8</v>
      </c>
      <c r="D18" s="108" t="s">
        <v>0</v>
      </c>
      <c r="E18" s="108">
        <v>240</v>
      </c>
      <c r="F18" s="108" t="s">
        <v>0</v>
      </c>
      <c r="G18" s="72">
        <f>-E18</f>
        <v>-240</v>
      </c>
      <c r="H18" s="72" t="s">
        <v>0</v>
      </c>
      <c r="I18" s="12"/>
      <c r="J18" s="112"/>
    </row>
    <row r="19" spans="1:10" ht="12.75" customHeight="1">
      <c r="A19" s="34" t="s">
        <v>98</v>
      </c>
      <c r="B19" s="108" t="s">
        <v>0</v>
      </c>
      <c r="C19" s="108" t="s">
        <v>0</v>
      </c>
      <c r="D19" s="108" t="s">
        <v>0</v>
      </c>
      <c r="E19" s="108" t="s">
        <v>0</v>
      </c>
      <c r="F19" s="108">
        <v>300</v>
      </c>
      <c r="G19" s="72">
        <f>F19</f>
        <v>300</v>
      </c>
      <c r="H19" s="72">
        <f>+F19</f>
        <v>300</v>
      </c>
      <c r="I19" s="12"/>
      <c r="J19" s="112"/>
    </row>
    <row r="20" spans="1:10" ht="12.75" customHeight="1">
      <c r="A20" s="34" t="s">
        <v>99</v>
      </c>
      <c r="B20" s="108" t="s">
        <v>0</v>
      </c>
      <c r="C20" s="108">
        <v>168.165</v>
      </c>
      <c r="D20" s="108" t="s">
        <v>0</v>
      </c>
      <c r="E20" s="108">
        <v>68.165</v>
      </c>
      <c r="F20" s="108" t="s">
        <v>0</v>
      </c>
      <c r="G20" s="72">
        <f>-E20</f>
        <v>-68.165</v>
      </c>
      <c r="H20" s="72" t="s">
        <v>0</v>
      </c>
      <c r="I20" s="12"/>
      <c r="J20" s="112"/>
    </row>
    <row r="21" spans="1:10" ht="12.75" customHeight="1">
      <c r="A21" s="34" t="s">
        <v>100</v>
      </c>
      <c r="B21" s="108" t="s">
        <v>0</v>
      </c>
      <c r="C21" s="108" t="s">
        <v>0</v>
      </c>
      <c r="D21" s="108" t="s">
        <v>0</v>
      </c>
      <c r="E21" s="108" t="s">
        <v>0</v>
      </c>
      <c r="F21" s="108" t="s">
        <v>0</v>
      </c>
      <c r="G21" s="72" t="s">
        <v>0</v>
      </c>
      <c r="H21" s="72" t="s">
        <v>0</v>
      </c>
      <c r="I21" s="12"/>
      <c r="J21" s="112"/>
    </row>
    <row r="22" spans="1:10" ht="12.75" customHeight="1">
      <c r="A22" s="34" t="s">
        <v>101</v>
      </c>
      <c r="B22" s="108">
        <v>104.10190000000001</v>
      </c>
      <c r="C22" s="108">
        <v>100</v>
      </c>
      <c r="D22" s="108" t="s">
        <v>0</v>
      </c>
      <c r="E22" s="108" t="s">
        <v>0</v>
      </c>
      <c r="F22" s="108" t="s">
        <v>0</v>
      </c>
      <c r="G22" s="72" t="s">
        <v>0</v>
      </c>
      <c r="H22" s="72" t="s">
        <v>0</v>
      </c>
      <c r="I22" s="12"/>
      <c r="J22" s="112"/>
    </row>
    <row r="23" spans="1:10" ht="12.75" customHeight="1">
      <c r="A23" s="34" t="s">
        <v>102</v>
      </c>
      <c r="B23" s="108">
        <v>130.467</v>
      </c>
      <c r="C23" s="108" t="s">
        <v>0</v>
      </c>
      <c r="D23" s="108" t="s">
        <v>0</v>
      </c>
      <c r="E23" s="108" t="s">
        <v>0</v>
      </c>
      <c r="F23" s="108" t="s">
        <v>0</v>
      </c>
      <c r="G23" s="72" t="s">
        <v>0</v>
      </c>
      <c r="H23" s="72" t="s">
        <v>0</v>
      </c>
      <c r="I23" s="12"/>
      <c r="J23" s="112"/>
    </row>
    <row r="24" spans="1:10" ht="12.75" customHeight="1">
      <c r="A24" s="61" t="s">
        <v>103</v>
      </c>
      <c r="B24" s="108" t="s">
        <v>0</v>
      </c>
      <c r="C24" s="108" t="s">
        <v>0</v>
      </c>
      <c r="D24" s="108" t="s">
        <v>0</v>
      </c>
      <c r="E24" s="108" t="s">
        <v>0</v>
      </c>
      <c r="F24" s="108" t="s">
        <v>0</v>
      </c>
      <c r="G24" s="72" t="s">
        <v>0</v>
      </c>
      <c r="H24" s="72" t="s">
        <v>0</v>
      </c>
      <c r="I24" s="12"/>
      <c r="J24" s="112"/>
    </row>
    <row r="25" spans="1:10" ht="12.75" customHeight="1">
      <c r="A25" s="67" t="s">
        <v>105</v>
      </c>
      <c r="B25" s="114">
        <v>115.2</v>
      </c>
      <c r="C25" s="114">
        <v>420.753</v>
      </c>
      <c r="D25" s="114">
        <v>377.368</v>
      </c>
      <c r="E25" s="114" t="s">
        <v>0</v>
      </c>
      <c r="F25" s="114" t="s">
        <v>0</v>
      </c>
      <c r="G25" s="72" t="s">
        <v>0</v>
      </c>
      <c r="H25" s="72">
        <f>-D25</f>
        <v>-377.368</v>
      </c>
      <c r="I25" s="107"/>
      <c r="J25" s="112"/>
    </row>
    <row r="26" spans="1:10" ht="12.75" customHeight="1">
      <c r="A26" s="34" t="s">
        <v>95</v>
      </c>
      <c r="B26" s="108" t="s">
        <v>0</v>
      </c>
      <c r="C26" s="108" t="s">
        <v>0</v>
      </c>
      <c r="D26" s="108" t="s">
        <v>0</v>
      </c>
      <c r="E26" s="108" t="s">
        <v>0</v>
      </c>
      <c r="F26" s="108" t="s">
        <v>0</v>
      </c>
      <c r="G26" s="72" t="s">
        <v>0</v>
      </c>
      <c r="H26" s="72" t="s">
        <v>0</v>
      </c>
      <c r="I26" s="107"/>
      <c r="J26" s="112"/>
    </row>
    <row r="27" spans="1:10" ht="12.75" customHeight="1">
      <c r="A27" s="34" t="s">
        <v>96</v>
      </c>
      <c r="B27" s="108">
        <v>115.2</v>
      </c>
      <c r="C27" s="108">
        <v>420.753</v>
      </c>
      <c r="D27" s="108">
        <v>377.368</v>
      </c>
      <c r="E27" s="108" t="s">
        <v>0</v>
      </c>
      <c r="F27" s="108" t="s">
        <v>0</v>
      </c>
      <c r="G27" s="72" t="s">
        <v>0</v>
      </c>
      <c r="H27" s="72">
        <f>-D27</f>
        <v>-377.368</v>
      </c>
      <c r="I27" s="107"/>
      <c r="J27" s="112"/>
    </row>
    <row r="28" spans="1:10" ht="12.75" customHeight="1">
      <c r="A28" s="34" t="s">
        <v>97</v>
      </c>
      <c r="B28" s="108" t="s">
        <v>0</v>
      </c>
      <c r="C28" s="108" t="s">
        <v>0</v>
      </c>
      <c r="D28" s="108" t="s">
        <v>0</v>
      </c>
      <c r="E28" s="108" t="s">
        <v>0</v>
      </c>
      <c r="F28" s="108" t="s">
        <v>0</v>
      </c>
      <c r="G28" s="72" t="s">
        <v>0</v>
      </c>
      <c r="H28" s="72" t="s">
        <v>0</v>
      </c>
      <c r="I28" s="107"/>
      <c r="J28" s="112"/>
    </row>
    <row r="29" spans="1:10" ht="12.75" customHeight="1">
      <c r="A29" s="34" t="s">
        <v>98</v>
      </c>
      <c r="B29" s="108" t="s">
        <v>0</v>
      </c>
      <c r="C29" s="108" t="s">
        <v>0</v>
      </c>
      <c r="D29" s="108" t="s">
        <v>0</v>
      </c>
      <c r="E29" s="108" t="s">
        <v>0</v>
      </c>
      <c r="F29" s="108" t="s">
        <v>0</v>
      </c>
      <c r="G29" s="72" t="s">
        <v>0</v>
      </c>
      <c r="H29" s="72" t="s">
        <v>0</v>
      </c>
      <c r="I29" s="107"/>
      <c r="J29" s="112"/>
    </row>
    <row r="30" spans="1:10" ht="12.75" customHeight="1">
      <c r="A30" s="34" t="s">
        <v>99</v>
      </c>
      <c r="B30" s="108" t="s">
        <v>0</v>
      </c>
      <c r="C30" s="108" t="s">
        <v>0</v>
      </c>
      <c r="D30" s="108" t="s">
        <v>0</v>
      </c>
      <c r="E30" s="108" t="s">
        <v>0</v>
      </c>
      <c r="F30" s="108" t="s">
        <v>0</v>
      </c>
      <c r="G30" s="72" t="s">
        <v>0</v>
      </c>
      <c r="H30" s="72" t="s">
        <v>0</v>
      </c>
      <c r="I30" s="107"/>
      <c r="J30" s="112"/>
    </row>
    <row r="31" spans="1:10" ht="12.75" customHeight="1">
      <c r="A31" s="34" t="s">
        <v>100</v>
      </c>
      <c r="B31" s="108" t="s">
        <v>0</v>
      </c>
      <c r="C31" s="108" t="s">
        <v>0</v>
      </c>
      <c r="D31" s="108" t="s">
        <v>0</v>
      </c>
      <c r="E31" s="108" t="s">
        <v>0</v>
      </c>
      <c r="F31" s="108" t="s">
        <v>0</v>
      </c>
      <c r="G31" s="72" t="s">
        <v>0</v>
      </c>
      <c r="H31" s="72" t="s">
        <v>0</v>
      </c>
      <c r="I31" s="107"/>
      <c r="J31" s="112"/>
    </row>
    <row r="32" spans="1:10" ht="12.75" customHeight="1">
      <c r="A32" s="34" t="s">
        <v>101</v>
      </c>
      <c r="B32" s="108" t="s">
        <v>0</v>
      </c>
      <c r="C32" s="108" t="s">
        <v>0</v>
      </c>
      <c r="D32" s="108" t="s">
        <v>0</v>
      </c>
      <c r="E32" s="108" t="s">
        <v>0</v>
      </c>
      <c r="F32" s="108" t="s">
        <v>0</v>
      </c>
      <c r="G32" s="72" t="s">
        <v>0</v>
      </c>
      <c r="H32" s="72" t="s">
        <v>0</v>
      </c>
      <c r="I32" s="107"/>
      <c r="J32" s="112"/>
    </row>
    <row r="33" spans="1:10" ht="12.75" customHeight="1">
      <c r="A33" s="34" t="s">
        <v>102</v>
      </c>
      <c r="B33" s="108" t="s">
        <v>0</v>
      </c>
      <c r="C33" s="108" t="s">
        <v>0</v>
      </c>
      <c r="D33" s="108" t="s">
        <v>0</v>
      </c>
      <c r="E33" s="108" t="s">
        <v>0</v>
      </c>
      <c r="F33" s="108" t="s">
        <v>0</v>
      </c>
      <c r="G33" s="72" t="s">
        <v>0</v>
      </c>
      <c r="H33" s="72" t="s">
        <v>0</v>
      </c>
      <c r="I33" s="107"/>
      <c r="J33" s="112"/>
    </row>
    <row r="34" spans="1:10" ht="12.75" customHeight="1">
      <c r="A34" s="61" t="s">
        <v>103</v>
      </c>
      <c r="B34" s="108" t="s">
        <v>0</v>
      </c>
      <c r="C34" s="108" t="s">
        <v>0</v>
      </c>
      <c r="D34" s="108" t="s">
        <v>0</v>
      </c>
      <c r="E34" s="108" t="s">
        <v>0</v>
      </c>
      <c r="F34" s="108" t="s">
        <v>0</v>
      </c>
      <c r="G34" s="72" t="s">
        <v>0</v>
      </c>
      <c r="H34" s="72" t="s">
        <v>0</v>
      </c>
      <c r="I34" s="107"/>
      <c r="J34" s="112"/>
    </row>
    <row r="35" ht="15" customHeight="1">
      <c r="F35" s="9"/>
    </row>
    <row r="36" spans="1:9" ht="15" customHeight="1">
      <c r="A36" s="42" t="s">
        <v>108</v>
      </c>
      <c r="G36" s="12"/>
      <c r="I36" s="2"/>
    </row>
    <row r="37" spans="1:7" ht="12.75" customHeight="1">
      <c r="A37" s="13" t="s">
        <v>21</v>
      </c>
      <c r="G37" s="12"/>
    </row>
    <row r="38" spans="1:9" ht="31.5" customHeight="1">
      <c r="A38" s="58"/>
      <c r="B38" s="164" t="s">
        <v>6</v>
      </c>
      <c r="C38" s="54" t="s">
        <v>29</v>
      </c>
      <c r="D38" s="164" t="s">
        <v>7</v>
      </c>
      <c r="E38" s="54" t="s">
        <v>19</v>
      </c>
      <c r="F38" s="57" t="s">
        <v>27</v>
      </c>
      <c r="G38" s="57" t="s">
        <v>28</v>
      </c>
      <c r="I38" s="2"/>
    </row>
    <row r="39" spans="1:12" ht="12.75" customHeight="1">
      <c r="A39" s="43" t="s">
        <v>109</v>
      </c>
      <c r="B39" s="17">
        <v>82534.65401928</v>
      </c>
      <c r="C39" s="17">
        <v>81916.99259441</v>
      </c>
      <c r="D39" s="17">
        <v>102877.68537795</v>
      </c>
      <c r="E39" s="17">
        <v>99415.72191328</v>
      </c>
      <c r="F39" s="16">
        <f>E39/D39-1</f>
        <v>-0.03365125733487784</v>
      </c>
      <c r="G39" s="16">
        <f>E39/D39-1</f>
        <v>-0.03365125733487784</v>
      </c>
      <c r="I39" s="123"/>
      <c r="J39" s="123"/>
      <c r="K39" s="123"/>
      <c r="L39" s="123"/>
    </row>
    <row r="40" spans="1:15" ht="12.75" customHeight="1">
      <c r="A40" s="61" t="s">
        <v>110</v>
      </c>
      <c r="B40" s="33">
        <v>37501.24031672</v>
      </c>
      <c r="C40" s="33">
        <v>36517.84439325</v>
      </c>
      <c r="D40" s="33">
        <v>42225.592244900006</v>
      </c>
      <c r="E40" s="33">
        <v>38578.556158479994</v>
      </c>
      <c r="F40" s="16">
        <f aca="true" t="shared" si="2" ref="F40:F53">E40/D40-1</f>
        <v>-0.08637027670962982</v>
      </c>
      <c r="G40" s="16">
        <f aca="true" t="shared" si="3" ref="G40:G53">E40/D40-1</f>
        <v>-0.08637027670962982</v>
      </c>
      <c r="I40" s="123"/>
      <c r="J40" s="123"/>
      <c r="K40" s="123"/>
      <c r="L40" s="123"/>
      <c r="M40" s="123"/>
      <c r="N40" s="123"/>
      <c r="O40" s="123"/>
    </row>
    <row r="41" spans="1:12" ht="12.75" customHeight="1">
      <c r="A41" s="61" t="s">
        <v>111</v>
      </c>
      <c r="B41" s="33">
        <v>34615.594705899995</v>
      </c>
      <c r="C41" s="33">
        <v>34957.32407011</v>
      </c>
      <c r="D41" s="33">
        <v>47128.88711009</v>
      </c>
      <c r="E41" s="33">
        <v>47294.40511423</v>
      </c>
      <c r="F41" s="16">
        <f t="shared" si="2"/>
        <v>0.0035120287002186057</v>
      </c>
      <c r="G41" s="16">
        <f t="shared" si="3"/>
        <v>0.0035120287002186057</v>
      </c>
      <c r="I41" s="123"/>
      <c r="J41" s="123"/>
      <c r="K41" s="123"/>
      <c r="L41" s="123"/>
    </row>
    <row r="42" spans="1:12" ht="12.75" customHeight="1">
      <c r="A42" s="61" t="s">
        <v>112</v>
      </c>
      <c r="B42" s="33">
        <v>6252.77739328</v>
      </c>
      <c r="C42" s="33">
        <v>5805.108411619999</v>
      </c>
      <c r="D42" s="33">
        <v>7108.0608438300005</v>
      </c>
      <c r="E42" s="33">
        <v>6796.057486469999</v>
      </c>
      <c r="F42" s="16">
        <f t="shared" si="2"/>
        <v>-0.043894300318325086</v>
      </c>
      <c r="G42" s="16">
        <f t="shared" si="3"/>
        <v>-0.043894300318325086</v>
      </c>
      <c r="I42" s="123"/>
      <c r="J42" s="123"/>
      <c r="K42" s="123"/>
      <c r="L42" s="123"/>
    </row>
    <row r="43" spans="1:12" ht="12.75" customHeight="1">
      <c r="A43" s="61" t="s">
        <v>113</v>
      </c>
      <c r="B43" s="33">
        <v>4165.04160338</v>
      </c>
      <c r="C43" s="33">
        <v>4636.71571943</v>
      </c>
      <c r="D43" s="33">
        <v>6415.14517913</v>
      </c>
      <c r="E43" s="33">
        <v>6746.7031541</v>
      </c>
      <c r="F43" s="16">
        <f t="shared" si="2"/>
        <v>0.05168362768291468</v>
      </c>
      <c r="G43" s="16">
        <f t="shared" si="3"/>
        <v>0.05168362768291468</v>
      </c>
      <c r="I43" s="123"/>
      <c r="J43" s="123"/>
      <c r="K43" s="123"/>
      <c r="L43" s="123"/>
    </row>
    <row r="44" spans="1:12" ht="12.75" customHeight="1">
      <c r="A44" s="62" t="s">
        <v>114</v>
      </c>
      <c r="B44" s="17">
        <v>36033.658588289996</v>
      </c>
      <c r="C44" s="17">
        <v>35608.22838051</v>
      </c>
      <c r="D44" s="17">
        <v>35383.464017800005</v>
      </c>
      <c r="E44" s="17">
        <v>32924.39280519</v>
      </c>
      <c r="F44" s="16">
        <f t="shared" si="2"/>
        <v>-0.06949775215261411</v>
      </c>
      <c r="G44" s="16">
        <f t="shared" si="3"/>
        <v>-0.06949775215261411</v>
      </c>
      <c r="I44" s="123"/>
      <c r="J44" s="123"/>
      <c r="K44" s="123"/>
      <c r="L44" s="123"/>
    </row>
    <row r="45" spans="1:12" ht="12.75" customHeight="1">
      <c r="A45" s="61" t="s">
        <v>110</v>
      </c>
      <c r="B45" s="33">
        <v>16204.947857129999</v>
      </c>
      <c r="C45" s="33">
        <v>16310.17403201</v>
      </c>
      <c r="D45" s="33">
        <v>12997.217447359999</v>
      </c>
      <c r="E45" s="33">
        <v>11052.995694460002</v>
      </c>
      <c r="F45" s="16">
        <f t="shared" si="2"/>
        <v>-0.1495875375459621</v>
      </c>
      <c r="G45" s="16">
        <f t="shared" si="3"/>
        <v>-0.1495875375459621</v>
      </c>
      <c r="I45" s="123"/>
      <c r="J45" s="123"/>
      <c r="K45" s="123"/>
      <c r="L45" s="4"/>
    </row>
    <row r="46" spans="1:12" ht="12.75" customHeight="1">
      <c r="A46" s="61" t="s">
        <v>111</v>
      </c>
      <c r="B46" s="33">
        <v>14001.55295276</v>
      </c>
      <c r="C46" s="33">
        <v>13929.34910528</v>
      </c>
      <c r="D46" s="33">
        <v>15860.4432707</v>
      </c>
      <c r="E46" s="33">
        <v>15597.77565041</v>
      </c>
      <c r="F46" s="16">
        <f t="shared" si="2"/>
        <v>-0.016561177755683665</v>
      </c>
      <c r="G46" s="16">
        <f t="shared" si="3"/>
        <v>-0.016561177755683665</v>
      </c>
      <c r="I46" s="123"/>
      <c r="J46" s="123"/>
      <c r="K46" s="123"/>
      <c r="L46" s="4"/>
    </row>
    <row r="47" spans="1:12" ht="12.75" customHeight="1">
      <c r="A47" s="61" t="s">
        <v>112</v>
      </c>
      <c r="B47" s="33">
        <v>5490.10313239</v>
      </c>
      <c r="C47" s="33">
        <v>4995.7787533499995</v>
      </c>
      <c r="D47" s="33">
        <v>6112.28155894</v>
      </c>
      <c r="E47" s="33">
        <v>5864.57404354</v>
      </c>
      <c r="F47" s="16">
        <f t="shared" si="2"/>
        <v>-0.04052619517137512</v>
      </c>
      <c r="G47" s="16">
        <f t="shared" si="3"/>
        <v>-0.04052619517137512</v>
      </c>
      <c r="I47" s="123"/>
      <c r="J47" s="123"/>
      <c r="K47" s="123"/>
      <c r="L47" s="4"/>
    </row>
    <row r="48" spans="1:12" ht="12.75" customHeight="1">
      <c r="A48" s="61" t="s">
        <v>113</v>
      </c>
      <c r="B48" s="33">
        <v>337.05464601</v>
      </c>
      <c r="C48" s="33">
        <v>372.92648986999995</v>
      </c>
      <c r="D48" s="33">
        <v>413.52174080000003</v>
      </c>
      <c r="E48" s="33">
        <v>409.04741678</v>
      </c>
      <c r="F48" s="16">
        <f t="shared" si="2"/>
        <v>-0.010820045425771307</v>
      </c>
      <c r="G48" s="16">
        <f t="shared" si="3"/>
        <v>-0.010820045425771307</v>
      </c>
      <c r="I48" s="123"/>
      <c r="J48" s="123"/>
      <c r="K48" s="123"/>
      <c r="L48" s="4"/>
    </row>
    <row r="49" spans="1:11" ht="12.75" customHeight="1">
      <c r="A49" s="62" t="s">
        <v>115</v>
      </c>
      <c r="B49" s="45">
        <f aca="true" t="shared" si="4" ref="B49">+B39-B44</f>
        <v>46500.995430990006</v>
      </c>
      <c r="C49" s="45">
        <v>46308.764213899995</v>
      </c>
      <c r="D49" s="45">
        <v>67494.22136015</v>
      </c>
      <c r="E49" s="45">
        <f>E39-E44</f>
        <v>66491.32910809</v>
      </c>
      <c r="F49" s="16">
        <f t="shared" si="2"/>
        <v>-0.014858935059174239</v>
      </c>
      <c r="G49" s="16">
        <f t="shared" si="3"/>
        <v>-0.014858935059174239</v>
      </c>
      <c r="I49" s="148"/>
      <c r="J49" s="148"/>
      <c r="K49" s="123"/>
    </row>
    <row r="50" spans="1:12" ht="12.75" customHeight="1">
      <c r="A50" s="61" t="s">
        <v>110</v>
      </c>
      <c r="B50" s="33">
        <f>+B40-B45</f>
        <v>21296.292459590004</v>
      </c>
      <c r="C50" s="33">
        <v>20207.67036124</v>
      </c>
      <c r="D50" s="33">
        <v>29228.374797540007</v>
      </c>
      <c r="E50" s="33">
        <f aca="true" t="shared" si="5" ref="E50:E53">E40-E45</f>
        <v>27525.560464019993</v>
      </c>
      <c r="F50" s="16">
        <f t="shared" si="2"/>
        <v>-0.05825894683899191</v>
      </c>
      <c r="G50" s="16">
        <f t="shared" si="3"/>
        <v>-0.05825894683899191</v>
      </c>
      <c r="I50" s="127"/>
      <c r="J50" s="127"/>
      <c r="K50" s="123"/>
      <c r="L50" s="127"/>
    </row>
    <row r="51" spans="1:12" ht="12.75" customHeight="1">
      <c r="A51" s="61" t="s">
        <v>111</v>
      </c>
      <c r="B51" s="33">
        <f aca="true" t="shared" si="6" ref="B51">+B41-B46</f>
        <v>20614.041753139994</v>
      </c>
      <c r="C51" s="33">
        <v>21027.97496483</v>
      </c>
      <c r="D51" s="33">
        <v>31268.443839389998</v>
      </c>
      <c r="E51" s="33">
        <f t="shared" si="5"/>
        <v>31696.62946382</v>
      </c>
      <c r="F51" s="16">
        <f t="shared" si="2"/>
        <v>0.013693857827699274</v>
      </c>
      <c r="G51" s="16">
        <f t="shared" si="3"/>
        <v>0.013693857827699274</v>
      </c>
      <c r="H51" s="75"/>
      <c r="I51" s="121"/>
      <c r="J51" s="121"/>
      <c r="K51" s="121"/>
      <c r="L51" s="121"/>
    </row>
    <row r="52" spans="1:12" ht="12.75" customHeight="1">
      <c r="A52" s="61" t="s">
        <v>112</v>
      </c>
      <c r="B52" s="33">
        <f aca="true" t="shared" si="7" ref="B52">+B42-B47</f>
        <v>762.6742608900004</v>
      </c>
      <c r="C52" s="33">
        <v>809.3296582699995</v>
      </c>
      <c r="D52" s="33">
        <v>995.7792848900008</v>
      </c>
      <c r="E52" s="33">
        <f t="shared" si="5"/>
        <v>931.483442929999</v>
      </c>
      <c r="F52" s="16">
        <f t="shared" si="2"/>
        <v>-0.0645683666407102</v>
      </c>
      <c r="G52" s="16">
        <f t="shared" si="3"/>
        <v>-0.0645683666407102</v>
      </c>
      <c r="H52" s="75"/>
      <c r="I52" s="121"/>
      <c r="J52" s="121"/>
      <c r="K52" s="121"/>
      <c r="L52" s="121"/>
    </row>
    <row r="53" spans="1:12" ht="12.75" customHeight="1">
      <c r="A53" s="61" t="s">
        <v>113</v>
      </c>
      <c r="B53" s="33">
        <f aca="true" t="shared" si="8" ref="B53">+B43-B48</f>
        <v>3827.9869573700003</v>
      </c>
      <c r="C53" s="33">
        <v>4263.7892295599995</v>
      </c>
      <c r="D53" s="33">
        <v>6001.62343833</v>
      </c>
      <c r="E53" s="33">
        <f t="shared" si="5"/>
        <v>6337.655737319999</v>
      </c>
      <c r="F53" s="16">
        <f t="shared" si="2"/>
        <v>0.055990233716413096</v>
      </c>
      <c r="G53" s="16">
        <f t="shared" si="3"/>
        <v>0.055990233716413096</v>
      </c>
      <c r="H53" s="75"/>
      <c r="I53" s="121"/>
      <c r="J53" s="121"/>
      <c r="K53" s="121"/>
      <c r="L53" s="121"/>
    </row>
    <row r="54" spans="1:14" ht="12.75" customHeight="1">
      <c r="A54" s="61"/>
      <c r="B54" s="33"/>
      <c r="C54" s="33"/>
      <c r="D54" s="33"/>
      <c r="E54" s="33"/>
      <c r="F54" s="33"/>
      <c r="G54" s="33"/>
      <c r="H54" s="33"/>
      <c r="I54" s="15"/>
      <c r="J54" s="15"/>
      <c r="K54" s="123"/>
      <c r="L54" s="123"/>
      <c r="M54" s="123"/>
      <c r="N54" s="123"/>
    </row>
    <row r="55" spans="1:14" ht="12.75" customHeight="1">
      <c r="A55" s="79"/>
      <c r="B55" s="77"/>
      <c r="C55" s="77"/>
      <c r="D55" s="77"/>
      <c r="E55" s="77"/>
      <c r="F55" s="77"/>
      <c r="G55" s="77"/>
      <c r="H55" s="77"/>
      <c r="I55" s="79"/>
      <c r="K55" s="122"/>
      <c r="L55" s="122"/>
      <c r="M55" s="121"/>
      <c r="N55" s="4"/>
    </row>
    <row r="56" spans="1:14" ht="12.75" customHeight="1">
      <c r="A56" s="79"/>
      <c r="B56" s="77"/>
      <c r="C56" s="77"/>
      <c r="D56" s="77"/>
      <c r="E56" s="77"/>
      <c r="F56" s="77"/>
      <c r="G56" s="77"/>
      <c r="H56" s="77"/>
      <c r="I56" s="79"/>
      <c r="K56" s="122"/>
      <c r="L56" s="122"/>
      <c r="M56" s="121"/>
      <c r="N56" s="4"/>
    </row>
    <row r="57" spans="1:14" ht="15.75" customHeight="1">
      <c r="A57" s="42" t="s">
        <v>116</v>
      </c>
      <c r="B57" s="1"/>
      <c r="C57" s="14"/>
      <c r="D57" s="14"/>
      <c r="E57" s="14"/>
      <c r="F57" s="14"/>
      <c r="G57" s="14"/>
      <c r="H57" s="14"/>
      <c r="I57" s="2"/>
      <c r="K57" s="122"/>
      <c r="L57" s="122"/>
      <c r="M57" s="121"/>
      <c r="N57" s="4"/>
    </row>
    <row r="58" spans="1:14" ht="12.75" customHeight="1">
      <c r="A58" s="13" t="s">
        <v>21</v>
      </c>
      <c r="B58" s="13"/>
      <c r="C58" s="13"/>
      <c r="D58" s="13"/>
      <c r="E58" s="13"/>
      <c r="F58" s="13"/>
      <c r="I58" s="2"/>
      <c r="K58" s="122"/>
      <c r="L58" s="122"/>
      <c r="M58" s="121"/>
      <c r="N58" s="4"/>
    </row>
    <row r="59" spans="1:11" s="4" customFormat="1" ht="32.25" customHeight="1">
      <c r="A59" s="58"/>
      <c r="B59" s="164" t="s">
        <v>6</v>
      </c>
      <c r="C59" s="54" t="s">
        <v>29</v>
      </c>
      <c r="D59" s="164" t="s">
        <v>7</v>
      </c>
      <c r="E59" s="54" t="s">
        <v>19</v>
      </c>
      <c r="F59" s="57" t="s">
        <v>27</v>
      </c>
      <c r="G59" s="57" t="s">
        <v>28</v>
      </c>
      <c r="H59" s="66"/>
      <c r="I59" s="122"/>
      <c r="J59" s="122"/>
      <c r="K59" s="121"/>
    </row>
    <row r="60" spans="1:12" ht="12.75" customHeight="1">
      <c r="A60" s="43" t="s">
        <v>117</v>
      </c>
      <c r="B60" s="17">
        <v>78756.32171563999</v>
      </c>
      <c r="C60" s="17">
        <v>78457.12538976</v>
      </c>
      <c r="D60" s="17">
        <v>93953.51624837</v>
      </c>
      <c r="E60" s="17">
        <v>96328.86945923</v>
      </c>
      <c r="F60" s="16">
        <f>E60/D60-1</f>
        <v>0.025282217267746043</v>
      </c>
      <c r="G60" s="16">
        <f>E60/D60-1</f>
        <v>0.025282217267746043</v>
      </c>
      <c r="H60" s="76"/>
      <c r="I60" s="4"/>
      <c r="J60" s="4"/>
      <c r="K60" s="121"/>
      <c r="L60" s="4"/>
    </row>
    <row r="61" spans="1:12" ht="12.75" customHeight="1">
      <c r="A61" s="61" t="s">
        <v>110</v>
      </c>
      <c r="B61" s="33">
        <v>53137.92552443</v>
      </c>
      <c r="C61" s="33">
        <v>53036.914549</v>
      </c>
      <c r="D61" s="33">
        <v>65526.56994598</v>
      </c>
      <c r="E61" s="33">
        <v>64642.2404266</v>
      </c>
      <c r="F61" s="16">
        <f aca="true" t="shared" si="9" ref="F61:F71">E61/D61-1</f>
        <v>-0.013495739516184657</v>
      </c>
      <c r="G61" s="16">
        <f aca="true" t="shared" si="10" ref="G61:G71">E61/D61-1</f>
        <v>-0.013495739516184657</v>
      </c>
      <c r="H61" s="76"/>
      <c r="I61" s="2"/>
      <c r="K61" s="121"/>
      <c r="L61" s="4"/>
    </row>
    <row r="62" spans="1:12" ht="12.75" customHeight="1">
      <c r="A62" s="61" t="s">
        <v>111</v>
      </c>
      <c r="B62" s="33">
        <v>25106.657938070002</v>
      </c>
      <c r="C62" s="33">
        <v>24945.76223307</v>
      </c>
      <c r="D62" s="33">
        <v>27523.47089684</v>
      </c>
      <c r="E62" s="33">
        <v>30882.89125426</v>
      </c>
      <c r="F62" s="16">
        <f t="shared" si="9"/>
        <v>0.12205656655773378</v>
      </c>
      <c r="G62" s="16">
        <f t="shared" si="10"/>
        <v>0.12205656655773378</v>
      </c>
      <c r="H62" s="76"/>
      <c r="I62" s="2"/>
      <c r="K62" s="121"/>
      <c r="L62" s="4"/>
    </row>
    <row r="63" spans="1:12" ht="12.75" customHeight="1">
      <c r="A63" s="61" t="s">
        <v>113</v>
      </c>
      <c r="B63" s="33">
        <v>511.7382531399999</v>
      </c>
      <c r="C63" s="33">
        <v>474.4486076899999</v>
      </c>
      <c r="D63" s="33">
        <v>903.47540555</v>
      </c>
      <c r="E63" s="33">
        <v>803.73777837</v>
      </c>
      <c r="F63" s="16">
        <f t="shared" si="9"/>
        <v>-0.11039329523229657</v>
      </c>
      <c r="G63" s="16">
        <f>E63/D63-1</f>
        <v>-0.11039329523229657</v>
      </c>
      <c r="H63" s="76"/>
      <c r="I63" s="2"/>
      <c r="K63" s="121"/>
      <c r="L63" s="4"/>
    </row>
    <row r="64" spans="1:12" ht="12.75" customHeight="1">
      <c r="A64" s="62" t="s">
        <v>114</v>
      </c>
      <c r="B64" s="17">
        <v>33363.15788411</v>
      </c>
      <c r="C64" s="17">
        <v>32941.43320477</v>
      </c>
      <c r="D64" s="17">
        <v>42215.26383393</v>
      </c>
      <c r="E64" s="17">
        <v>46041.94747494</v>
      </c>
      <c r="F64" s="16">
        <f t="shared" si="9"/>
        <v>0.09064691994023133</v>
      </c>
      <c r="G64" s="16">
        <f t="shared" si="10"/>
        <v>0.09064691994023133</v>
      </c>
      <c r="H64" s="76"/>
      <c r="I64" s="2"/>
      <c r="K64" s="121"/>
      <c r="L64" s="4"/>
    </row>
    <row r="65" spans="1:12" ht="12.75" customHeight="1">
      <c r="A65" s="61" t="s">
        <v>110</v>
      </c>
      <c r="B65" s="33">
        <v>21916.231668760007</v>
      </c>
      <c r="C65" s="33">
        <v>21627.926950279998</v>
      </c>
      <c r="D65" s="33">
        <v>30202.87464953</v>
      </c>
      <c r="E65" s="33">
        <v>30087.379557739994</v>
      </c>
      <c r="F65" s="16">
        <f t="shared" si="9"/>
        <v>-0.0038239767945996705</v>
      </c>
      <c r="G65" s="16">
        <f t="shared" si="10"/>
        <v>-0.0038239767945996705</v>
      </c>
      <c r="H65" s="76"/>
      <c r="I65" s="12"/>
      <c r="J65" s="12"/>
      <c r="K65" s="121"/>
      <c r="L65" s="4"/>
    </row>
    <row r="66" spans="1:12" ht="12.75" customHeight="1">
      <c r="A66" s="61" t="s">
        <v>111</v>
      </c>
      <c r="B66" s="33">
        <v>11289.14837355</v>
      </c>
      <c r="C66" s="33">
        <v>11164.28794266</v>
      </c>
      <c r="D66" s="33">
        <v>11847.75926779</v>
      </c>
      <c r="E66" s="33">
        <v>15789.85490554</v>
      </c>
      <c r="F66" s="16">
        <f>E66/D66-1</f>
        <v>0.3327292147526333</v>
      </c>
      <c r="G66" s="16">
        <f t="shared" si="10"/>
        <v>0.3327292147526333</v>
      </c>
      <c r="H66" s="76"/>
      <c r="I66" s="12"/>
      <c r="J66" s="12"/>
      <c r="K66" s="121"/>
      <c r="L66" s="4"/>
    </row>
    <row r="67" spans="1:11" ht="12.75" customHeight="1">
      <c r="A67" s="61" t="s">
        <v>113</v>
      </c>
      <c r="B67" s="33">
        <v>157.7778418</v>
      </c>
      <c r="C67" s="33">
        <v>149.21831183</v>
      </c>
      <c r="D67" s="33">
        <v>164.62991661</v>
      </c>
      <c r="E67" s="33">
        <v>164.71301165999998</v>
      </c>
      <c r="F67" s="16">
        <f t="shared" si="9"/>
        <v>0.0005047384564789148</v>
      </c>
      <c r="G67" s="16">
        <f t="shared" si="10"/>
        <v>0.0005047384564789148</v>
      </c>
      <c r="H67" s="76"/>
      <c r="I67" s="132"/>
      <c r="K67" s="121"/>
    </row>
    <row r="68" spans="1:11" ht="12.75" customHeight="1">
      <c r="A68" s="62" t="s">
        <v>115</v>
      </c>
      <c r="B68" s="17">
        <f aca="true" t="shared" si="11" ref="B68">+B60-B64</f>
        <v>45393.16383152999</v>
      </c>
      <c r="C68" s="17">
        <v>45515.692184989995</v>
      </c>
      <c r="D68" s="17">
        <v>51738.252414439994</v>
      </c>
      <c r="E68" s="17">
        <f>+E60-E64</f>
        <v>50286.92198429</v>
      </c>
      <c r="F68" s="16">
        <f t="shared" si="9"/>
        <v>-0.02805140031643072</v>
      </c>
      <c r="G68" s="16">
        <f t="shared" si="10"/>
        <v>-0.02805140031643072</v>
      </c>
      <c r="H68" s="76"/>
      <c r="I68" s="12"/>
      <c r="J68" s="12"/>
      <c r="K68" s="121"/>
    </row>
    <row r="69" spans="1:13" ht="12.75" customHeight="1">
      <c r="A69" s="61" t="s">
        <v>110</v>
      </c>
      <c r="B69" s="33">
        <f aca="true" t="shared" si="12" ref="B69">+B61-B65</f>
        <v>31221.693855669993</v>
      </c>
      <c r="C69" s="33">
        <v>31408.987598720003</v>
      </c>
      <c r="D69" s="33">
        <v>35323.69529645</v>
      </c>
      <c r="E69" s="33">
        <f>+E61-E65</f>
        <v>34554.86086886001</v>
      </c>
      <c r="F69" s="16">
        <f t="shared" si="9"/>
        <v>-0.021765401981237886</v>
      </c>
      <c r="G69" s="16">
        <f t="shared" si="10"/>
        <v>-0.021765401981237886</v>
      </c>
      <c r="H69" s="76"/>
      <c r="I69" s="12"/>
      <c r="J69" s="12"/>
      <c r="K69" s="121"/>
      <c r="L69" s="12"/>
      <c r="M69" s="12"/>
    </row>
    <row r="70" spans="1:13" ht="12.75" customHeight="1">
      <c r="A70" s="61" t="s">
        <v>111</v>
      </c>
      <c r="B70" s="33">
        <f aca="true" t="shared" si="13" ref="B70">+B62-B66</f>
        <v>13817.509564520002</v>
      </c>
      <c r="C70" s="33">
        <v>13781.47429041</v>
      </c>
      <c r="D70" s="33">
        <v>15675.711629050002</v>
      </c>
      <c r="E70" s="33">
        <f>+E62-E66</f>
        <v>15093.036348720001</v>
      </c>
      <c r="F70" s="16">
        <f t="shared" si="9"/>
        <v>-0.03717057918124722</v>
      </c>
      <c r="G70" s="16">
        <f t="shared" si="10"/>
        <v>-0.03717057918124722</v>
      </c>
      <c r="H70" s="76"/>
      <c r="I70" s="12"/>
      <c r="J70" s="12"/>
      <c r="K70" s="121"/>
      <c r="L70" s="12"/>
      <c r="M70" s="12"/>
    </row>
    <row r="71" spans="1:13" ht="12.75" customHeight="1">
      <c r="A71" s="61" t="s">
        <v>113</v>
      </c>
      <c r="B71" s="33">
        <f aca="true" t="shared" si="14" ref="B71">+B63-B67</f>
        <v>353.96041133999995</v>
      </c>
      <c r="C71" s="33">
        <v>325.2302958599999</v>
      </c>
      <c r="D71" s="33">
        <v>738.84548894</v>
      </c>
      <c r="E71" s="33">
        <f>+E63-E67</f>
        <v>639.02476671</v>
      </c>
      <c r="F71" s="16">
        <f t="shared" si="9"/>
        <v>-0.1351036498486441</v>
      </c>
      <c r="G71" s="16">
        <f t="shared" si="10"/>
        <v>-0.1351036498486441</v>
      </c>
      <c r="H71" s="76"/>
      <c r="I71" s="12"/>
      <c r="J71" s="12"/>
      <c r="K71" s="121"/>
      <c r="L71" s="12"/>
      <c r="M71" s="12"/>
    </row>
    <row r="72" spans="2:15" ht="12" customHeight="1">
      <c r="B72" s="12"/>
      <c r="C72" s="12"/>
      <c r="D72" s="12"/>
      <c r="E72" s="12"/>
      <c r="F72" s="16"/>
      <c r="G72" s="16"/>
      <c r="H72" s="113"/>
      <c r="I72" s="79"/>
      <c r="J72"/>
      <c r="K72" s="12"/>
      <c r="L72" s="12"/>
      <c r="M72" s="121"/>
      <c r="N72" s="12"/>
      <c r="O72" s="12"/>
    </row>
    <row r="73" spans="2:15" ht="11.25">
      <c r="B73" s="33"/>
      <c r="C73" s="33"/>
      <c r="I73" s="17"/>
      <c r="K73" s="12"/>
      <c r="L73" s="12"/>
      <c r="M73" s="121"/>
      <c r="N73" s="12"/>
      <c r="O73" s="12"/>
    </row>
    <row r="74" spans="2:15" ht="11.25">
      <c r="B74" s="17"/>
      <c r="C74" s="17"/>
      <c r="I74" s="33"/>
      <c r="K74" s="12"/>
      <c r="L74" s="12"/>
      <c r="M74" s="121"/>
      <c r="N74" s="12"/>
      <c r="O74" s="12"/>
    </row>
    <row r="75" spans="2:15" ht="11.25">
      <c r="B75" s="33"/>
      <c r="C75" s="33"/>
      <c r="I75" s="33"/>
      <c r="K75" s="12"/>
      <c r="L75" s="12"/>
      <c r="M75" s="121"/>
      <c r="N75" s="12"/>
      <c r="O75" s="12"/>
    </row>
    <row r="76" spans="2:15" ht="11.25">
      <c r="B76" s="33"/>
      <c r="C76" s="33"/>
      <c r="D76" s="33"/>
      <c r="F76" s="33"/>
      <c r="G76" s="33"/>
      <c r="I76" s="33"/>
      <c r="K76" s="12"/>
      <c r="L76" s="12"/>
      <c r="M76" s="12"/>
      <c r="N76" s="12"/>
      <c r="O76" s="12"/>
    </row>
    <row r="77" spans="2:13" ht="11.25">
      <c r="B77" s="33"/>
      <c r="C77" s="33"/>
      <c r="D77" s="33"/>
      <c r="F77" s="33"/>
      <c r="G77" s="33"/>
      <c r="I77" s="17"/>
      <c r="K77" s="132"/>
      <c r="M77" s="12"/>
    </row>
    <row r="78" spans="2:13" ht="11.25">
      <c r="B78" s="65"/>
      <c r="C78" s="65"/>
      <c r="D78" s="65"/>
      <c r="E78" s="65"/>
      <c r="F78" s="65"/>
      <c r="I78" s="33"/>
      <c r="K78" s="132"/>
      <c r="M78" s="12"/>
    </row>
    <row r="79" spans="3:11" ht="12.75">
      <c r="C79" s="12"/>
      <c r="D79" s="12"/>
      <c r="E79" s="12"/>
      <c r="F79" s="12"/>
      <c r="K79" s="132"/>
    </row>
    <row r="80" spans="3:6" ht="12.75">
      <c r="C80" s="12"/>
      <c r="D80" s="12"/>
      <c r="E80" s="12"/>
      <c r="F80" s="12"/>
    </row>
    <row r="81" spans="3:6" ht="12.75">
      <c r="C81" s="12"/>
      <c r="D81" s="12"/>
      <c r="E81" s="12"/>
      <c r="F81" s="12"/>
    </row>
    <row r="82" spans="3:6" ht="12.75">
      <c r="C82" s="12"/>
      <c r="D82" s="12"/>
      <c r="E82" s="12"/>
      <c r="F82" s="12"/>
    </row>
  </sheetData>
  <printOptions/>
  <pageMargins left="0.75" right="0.25" top="0.74" bottom="0.23" header="0.57" footer="0.2"/>
  <pageSetup fitToHeight="1" fitToWidth="1" horizontalDpi="600" verticalDpi="600" orientation="portrait" paperSize="9" scale="8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NBKR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Администратор</dc:creator>
  <cp:keywords/>
  <dc:description/>
  <cp:lastModifiedBy>Your User Name</cp:lastModifiedBy>
  <cp:lastPrinted>2015-06-09T02:49:37Z</cp:lastPrinted>
  <dcterms:created xsi:type="dcterms:W3CDTF">2008-11-05T07:26:31Z</dcterms:created>
  <dcterms:modified xsi:type="dcterms:W3CDTF">2016-02-16T03:03:19Z</dcterms:modified>
  <cp:category/>
  <cp:version/>
  <cp:contentType/>
  <cp:contentStatus/>
</cp:coreProperties>
</file>