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1000" firstSheet="15" activeTab="30"/>
  </bookViews>
  <sheets>
    <sheet name="TITLE" sheetId="1" r:id="rId1"/>
    <sheet name="R0101" sheetId="2" r:id="rId2"/>
    <sheet name="R0102" sheetId="3" r:id="rId3"/>
    <sheet name="R0103" sheetId="4" r:id="rId4"/>
    <sheet name="R0201" sheetId="5" r:id="rId5"/>
    <sheet name="R0301" sheetId="6" r:id="rId6"/>
    <sheet name="R0302" sheetId="7" r:id="rId7"/>
    <sheet name="R0303" sheetId="8" r:id="rId8"/>
    <sheet name="R0304" sheetId="9" r:id="rId9"/>
    <sheet name="R0305" sheetId="10" r:id="rId10"/>
    <sheet name="R0306" sheetId="11" r:id="rId11"/>
    <sheet name="R0401" sheetId="12" r:id="rId12"/>
    <sheet name="R0501" sheetId="13" r:id="rId13"/>
    <sheet name="R0502" sheetId="14" r:id="rId14"/>
    <sheet name="R0503" sheetId="15" r:id="rId15"/>
    <sheet name="R0601" sheetId="16" r:id="rId16"/>
    <sheet name="R0602" sheetId="17" r:id="rId17"/>
    <sheet name="R0603" sheetId="18" r:id="rId18"/>
    <sheet name="R0604" sheetId="19" r:id="rId19"/>
    <sheet name="R0605" sheetId="20" r:id="rId20"/>
    <sheet name="R0701" sheetId="21" r:id="rId21"/>
    <sheet name="R0702" sheetId="22" r:id="rId22"/>
    <sheet name="R0703" sheetId="23" r:id="rId23"/>
    <sheet name="R0704" sheetId="24" r:id="rId24"/>
    <sheet name="R0705" sheetId="25" r:id="rId25"/>
    <sheet name="R0706" sheetId="26" r:id="rId26"/>
    <sheet name="R0707" sheetId="27" r:id="rId27"/>
    <sheet name="R0708" sheetId="28" r:id="rId28"/>
    <sheet name="R0709" sheetId="29" r:id="rId29"/>
    <sheet name="R0710" sheetId="30" r:id="rId30"/>
    <sheet name="R0801" sheetId="31" r:id="rId31"/>
    <sheet name="Формула" sheetId="32" state="hidden" r:id="rId32"/>
    <sheet name="ERROR" sheetId="33" r:id="rId33"/>
  </sheets>
  <definedNames/>
  <calcPr fullCalcOnLoad="1"/>
</workbook>
</file>

<file path=xl/sharedStrings.xml><?xml version="1.0" encoding="utf-8"?>
<sst xmlns="http://schemas.openxmlformats.org/spreadsheetml/2006/main" count="970" uniqueCount="479">
  <si>
    <t>№</t>
  </si>
  <si>
    <t>Наименование статьи</t>
  </si>
  <si>
    <t>Расчетные счета</t>
  </si>
  <si>
    <t>Депозиты в финансовых организациях, включая банки</t>
  </si>
  <si>
    <t>Долговые ценные бумаги, удерживаемые до погашения</t>
  </si>
  <si>
    <t>Годные для продажи долговые и капитальные ценные бумаги</t>
  </si>
  <si>
    <t>Всего: Ликвидные активы (сумма ст.1-ст.5)</t>
  </si>
  <si>
    <t>Кредиты</t>
  </si>
  <si>
    <t>(Минус) Специальный резерв на покрытие потенциальных кредитных и лизинговых потерь и убытков</t>
  </si>
  <si>
    <t>Всего: Чистые кредиты (разность ст.7-ст.8)</t>
  </si>
  <si>
    <t>Финансовый лизинг</t>
  </si>
  <si>
    <t>(Минус) Специальный резерв на покрытие потенциальных кредитных и лизинговых потерь и убытков по лизингу</t>
  </si>
  <si>
    <t>Всего: Чистый финансовый лизинг (разность ст.10-ст.11)</t>
  </si>
  <si>
    <t>13.1</t>
  </si>
  <si>
    <t>14.1</t>
  </si>
  <si>
    <t>14.2</t>
  </si>
  <si>
    <t>Основные средства, всего</t>
  </si>
  <si>
    <t>Прочая собственность, всего</t>
  </si>
  <si>
    <t>Недвижимость ссудозаемщика, принятая в погашение актива</t>
  </si>
  <si>
    <t>Прочие активы ссудозаемщика, принятые в погашение актива</t>
  </si>
  <si>
    <t>15.1</t>
  </si>
  <si>
    <t>15.3</t>
  </si>
  <si>
    <t>15.2</t>
  </si>
  <si>
    <t>Инвестиции и финансовое участие</t>
  </si>
  <si>
    <t>б) другие финансовые учреждения</t>
  </si>
  <si>
    <t>в) не финансовые учреждения</t>
  </si>
  <si>
    <t>16.4</t>
  </si>
  <si>
    <t>16.1</t>
  </si>
  <si>
    <t>16.2</t>
  </si>
  <si>
    <t>16.3</t>
  </si>
  <si>
    <t>Начисленные проценты к получению, всего</t>
  </si>
  <si>
    <t>По процентам, начисленным к получению по кредитам</t>
  </si>
  <si>
    <t>По процентам, начисленным к получению по ценным бумагам, годным для продаж</t>
  </si>
  <si>
    <t>По процентам, начисленным к получению по ценным бумагам, удерживаемым до погашения</t>
  </si>
  <si>
    <t>17.1</t>
  </si>
  <si>
    <t>17.2</t>
  </si>
  <si>
    <t>17.3</t>
  </si>
  <si>
    <t>17.4</t>
  </si>
  <si>
    <t>17.5</t>
  </si>
  <si>
    <t>17.6</t>
  </si>
  <si>
    <t>Прочие активы всего:</t>
  </si>
  <si>
    <t>Предоплата</t>
  </si>
  <si>
    <t>Расходы будущих периодов</t>
  </si>
  <si>
    <t xml:space="preserve"> Выдана поподотчет</t>
  </si>
  <si>
    <t>Малоценные и быстроизнашивающиеся предметы, переданные в использование</t>
  </si>
  <si>
    <t>Товарно-материальные запасы</t>
  </si>
  <si>
    <t>Прочие</t>
  </si>
  <si>
    <t>Всего активы (сумма ст. 6,9,12-17)</t>
  </si>
  <si>
    <t>Внесистемные счета всего:</t>
  </si>
  <si>
    <t>Списанные кредиты</t>
  </si>
  <si>
    <t>Начисленные проценты по классифицированным кредитам</t>
  </si>
  <si>
    <t>Прочее имущество по чистой реализуемой стоимости</t>
  </si>
  <si>
    <t>4.1</t>
  </si>
  <si>
    <t>4.2</t>
  </si>
  <si>
    <t>4.3</t>
  </si>
  <si>
    <t>4.4</t>
  </si>
  <si>
    <t>4.5</t>
  </si>
  <si>
    <t>4.6</t>
  </si>
  <si>
    <t xml:space="preserve">Депозиты до востребованимя </t>
  </si>
  <si>
    <t>Срочные депозиты</t>
  </si>
  <si>
    <t>Всего депозиты(сумма ст.1-2)</t>
  </si>
  <si>
    <t>Кредиты от банков и других финансовых учреждений, всего:</t>
  </si>
  <si>
    <t>Кредиты от банков</t>
  </si>
  <si>
    <t>Кредиты от других финансовых учреждений</t>
  </si>
  <si>
    <t>Кредит от международных финансовых организаций и доноров</t>
  </si>
  <si>
    <t>7.1</t>
  </si>
  <si>
    <t>7.2</t>
  </si>
  <si>
    <t>7.3</t>
  </si>
  <si>
    <t>7.4</t>
  </si>
  <si>
    <t>7.5</t>
  </si>
  <si>
    <t>7.6</t>
  </si>
  <si>
    <t>7.7</t>
  </si>
  <si>
    <t>7.8</t>
  </si>
  <si>
    <t>Кредиты Правительства КР</t>
  </si>
  <si>
    <t>Другие обязательства</t>
  </si>
  <si>
    <t>Начисленные проценты к выплате, всего</t>
  </si>
  <si>
    <t>Проценты, начисленные по депозитам</t>
  </si>
  <si>
    <t>Проценты, начисленные к выплате по кредитам от других фин.учреждений</t>
  </si>
  <si>
    <t>Проценты, начисленные к выплате по кредитам от банков</t>
  </si>
  <si>
    <t>Проценты, начисленные к выплате по кредитам международных организаций</t>
  </si>
  <si>
    <t>Прочие проценты, начисленные к выплате</t>
  </si>
  <si>
    <t>8.1</t>
  </si>
  <si>
    <t>8.2</t>
  </si>
  <si>
    <t>8.3</t>
  </si>
  <si>
    <t>8.4</t>
  </si>
  <si>
    <t>Прочие обязательства, всего:</t>
  </si>
  <si>
    <t>Счета кредиторов</t>
  </si>
  <si>
    <t>Дивиденды к выплате</t>
  </si>
  <si>
    <t>Начисленные обязательства</t>
  </si>
  <si>
    <t>Доходы будущих периодов</t>
  </si>
  <si>
    <t>Капитал</t>
  </si>
  <si>
    <t>Всего обязательства сумма(ст.3-8)</t>
  </si>
  <si>
    <t>13.2</t>
  </si>
  <si>
    <t>Резервы для будущих потребностей(капитальные резервы)</t>
  </si>
  <si>
    <t>Общий резерв на покрытие потенциальных потерь и убытков</t>
  </si>
  <si>
    <t>Нераспределенная прибыль/убытки</t>
  </si>
  <si>
    <t>Прошлых лет</t>
  </si>
  <si>
    <t>Последнего отчтеного (текущего) периода</t>
  </si>
  <si>
    <t>Всего капитал (сумма ст.10,11,12 и 13.1 за вычетом убытков 13.1 и 13.2)</t>
  </si>
  <si>
    <t xml:space="preserve">Всего обязательства и капитал : </t>
  </si>
  <si>
    <t>Сберегательные паи, всего</t>
  </si>
  <si>
    <t>Нарастающим итогом с начала года</t>
  </si>
  <si>
    <t>Процентный доход по долговым обязательствам</t>
  </si>
  <si>
    <t>Процентный доход по депозитам в банках и других фин учреждениях</t>
  </si>
  <si>
    <t>Процентный доход по кредитам</t>
  </si>
  <si>
    <t>Процентные доходы всего (сумма ст.2-4)</t>
  </si>
  <si>
    <t>Процентные расходы всего (сумма ст. 6-8)</t>
  </si>
  <si>
    <t>Процентные расходы по депозитам</t>
  </si>
  <si>
    <t>Процентные расхорды по кредитам от банков и финансовых учреждений</t>
  </si>
  <si>
    <t>Прочие процентные расходы</t>
  </si>
  <si>
    <t>Чистый процентный доход после отчислений в РППУ</t>
  </si>
  <si>
    <t xml:space="preserve">Чистый процентный доход </t>
  </si>
  <si>
    <t>Расходы на резерв на покрытие потенциальных потерь и убытков по кредитам</t>
  </si>
  <si>
    <t>Непроцентные доходы всего</t>
  </si>
  <si>
    <t>12.1</t>
  </si>
  <si>
    <t>12.2</t>
  </si>
  <si>
    <t>12.3</t>
  </si>
  <si>
    <t>12.4</t>
  </si>
  <si>
    <t>12.5</t>
  </si>
  <si>
    <t>12.6</t>
  </si>
  <si>
    <t>Плата за услуги и комиссионные сборы по кредитам</t>
  </si>
  <si>
    <t>Плата за невыполнение обязательств по кредитам</t>
  </si>
  <si>
    <t>Плата за аренду помещений</t>
  </si>
  <si>
    <t>Доход (убыток) от реализации основных средств</t>
  </si>
  <si>
    <t>Доход (убыток) от реализации прочей собственности</t>
  </si>
  <si>
    <t>Непроцентные расходы (сумма ст. 14-22)</t>
  </si>
  <si>
    <t>Расходы на персонал</t>
  </si>
  <si>
    <t>Отчисления в Соцфонд</t>
  </si>
  <si>
    <t>Расходы на здания исооружения</t>
  </si>
  <si>
    <t>Расходы на мебель, оборудование, компьютеры и программное обеспечение</t>
  </si>
  <si>
    <t>Административные расходы</t>
  </si>
  <si>
    <t>Расходы по кредитам</t>
  </si>
  <si>
    <t>18.1</t>
  </si>
  <si>
    <t>18.2</t>
  </si>
  <si>
    <t>Расходы на возврат долга</t>
  </si>
  <si>
    <t>Расходы по заложенному имуществу, принятую в собственность кредитного союза</t>
  </si>
  <si>
    <t>Прочие операционные расходы</t>
  </si>
  <si>
    <t>Налоги, кроме налогов на прибыль</t>
  </si>
  <si>
    <t>Нерпедвиденные доходы и расходы</t>
  </si>
  <si>
    <t>Расходы по налогу на непредвиденную прибыль</t>
  </si>
  <si>
    <t>Чистый операционный доход (убыток) (ст. 11+12-13)</t>
  </si>
  <si>
    <t xml:space="preserve">Расходы на резерв на покрытие потерь и убытков (не от кредитных операций) </t>
  </si>
  <si>
    <t>Чистый доход (убыток) после отчислений в РППУ(ст24-25)</t>
  </si>
  <si>
    <t>Кредиты просроченные</t>
  </si>
  <si>
    <t>Платеж по основной сумме (по графику)</t>
  </si>
  <si>
    <t>по процентам (по графику)</t>
  </si>
  <si>
    <t>Сумма, сом</t>
  </si>
  <si>
    <t>На срок до 30 дней</t>
  </si>
  <si>
    <t>На срок болеее 360 дней (потери)</t>
  </si>
  <si>
    <t>Всего просроченные кредиты</t>
  </si>
  <si>
    <t xml:space="preserve">  - один</t>
  </si>
  <si>
    <t xml:space="preserve">  - два и более</t>
  </si>
  <si>
    <t>Реструктуризованные кредиты, в том числе</t>
  </si>
  <si>
    <t>Общая сумма кредитов, списанных с баланса с нарастающим итогом</t>
  </si>
  <si>
    <t>КС</t>
  </si>
  <si>
    <t>ДСП</t>
  </si>
  <si>
    <t>Периодический Регулятивный Отчет кредитного союза</t>
  </si>
  <si>
    <t>No.</t>
  </si>
  <si>
    <t>(дата представления)</t>
  </si>
  <si>
    <t>(вход./исх.)</t>
  </si>
  <si>
    <t>Составлен:</t>
  </si>
  <si>
    <t>/день, месяц, год/</t>
  </si>
  <si>
    <t>Достоверность отчета подтверждена:</t>
  </si>
  <si>
    <t>внутренней проверкой</t>
  </si>
  <si>
    <t>аудитом без заключения</t>
  </si>
  <si>
    <t>аудитом с заключением</t>
  </si>
  <si>
    <t>/укажите наименование КС крупными печатными буквами/</t>
  </si>
  <si>
    <t>ПОДПИСЬ И УДОСТОВЕРЕНИЕ</t>
  </si>
  <si>
    <t>Мы, нижеподписавшиеся, удостоверяем, что эта отчетность и приложения подготовлены в соответствии с инструкциями Национального банка Кыргызской Республики. Мы также удостоверяем, что проверили эту отчетность и подтверждаем, что она представляет правильную информацию о состоянии КС на данную отчетную дату.</t>
  </si>
  <si>
    <t xml:space="preserve">    (подпись)</t>
  </si>
  <si>
    <t>(ф.и.о.)</t>
  </si>
  <si>
    <t>Лицо, ответственное за составление отчета</t>
  </si>
  <si>
    <t>Должность</t>
  </si>
  <si>
    <t>Фамилия</t>
  </si>
  <si>
    <t>Подпись</t>
  </si>
  <si>
    <t>Дата регистрации</t>
  </si>
  <si>
    <t>Дата поступления на рассмотрение</t>
  </si>
  <si>
    <t>Дата завершения проверки</t>
  </si>
  <si>
    <t xml:space="preserve">      /день, месяц, год/</t>
  </si>
  <si>
    <t>учреждение:</t>
  </si>
  <si>
    <t>2. Главный бухгалтер</t>
  </si>
  <si>
    <t>1. Председатель правления</t>
  </si>
  <si>
    <t>Отчитывающееся</t>
  </si>
  <si>
    <t>Информация</t>
  </si>
  <si>
    <t>По состоянию на</t>
  </si>
  <si>
    <t>Налоги на прибыль</t>
  </si>
  <si>
    <t>Всего кредитов (ст.6+7+8+10+11+12)</t>
  </si>
  <si>
    <t>Дисконт</t>
  </si>
  <si>
    <t>Всего резервов (ст.9+13)</t>
  </si>
  <si>
    <t>Нормальные кредиты</t>
  </si>
  <si>
    <t>Удовлетворительные кредиты</t>
  </si>
  <si>
    <t>Кредиты под наблюдением</t>
  </si>
  <si>
    <t>"Общие" резервы (ст.7*2%+ст.8*5%)</t>
  </si>
  <si>
    <t>Субстандартные</t>
  </si>
  <si>
    <t>сомнительные</t>
  </si>
  <si>
    <t>Потери</t>
  </si>
  <si>
    <t>"Специальные резервы" (ст.10*25%+ст.11*50%+ст.12*100%)</t>
  </si>
  <si>
    <t>Средневзвешенная процентная ставка, на конец отч. периода</t>
  </si>
  <si>
    <t>Промышленность</t>
  </si>
  <si>
    <t>Сельское хозяйство</t>
  </si>
  <si>
    <t>Заготовка и переработка</t>
  </si>
  <si>
    <t>Торговля и комерция</t>
  </si>
  <si>
    <t>Услуги</t>
  </si>
  <si>
    <t>Транспорт</t>
  </si>
  <si>
    <t>Связь</t>
  </si>
  <si>
    <t>Строительство и покупка недвижимости (в т.ч. ипотеки)</t>
  </si>
  <si>
    <t>Всего</t>
  </si>
  <si>
    <t>Всего кредитного портфеля на начало отчетного периода</t>
  </si>
  <si>
    <t>Всего погашено за отчетный период</t>
  </si>
  <si>
    <t>Всего кредитный портфель на конец отчетного периода</t>
  </si>
  <si>
    <t>в т.ч. по  срокам</t>
  </si>
  <si>
    <t>Среднезвешенная % ставка по кредитному портфелю на конец отч периода</t>
  </si>
  <si>
    <t>до 30 дней</t>
  </si>
  <si>
    <t>от 30 до 90 дней</t>
  </si>
  <si>
    <t>от 90 до 180 дней</t>
  </si>
  <si>
    <t>от 180 до 365 дней</t>
  </si>
  <si>
    <t>от 1 года до 2 лет</t>
  </si>
  <si>
    <t>от 2 лет до 3 лет</t>
  </si>
  <si>
    <t>от 3 лет до 5 лет</t>
  </si>
  <si>
    <t>свыше 5 лет</t>
  </si>
  <si>
    <t>Всего финансовый лизинг на начало отчетного периода</t>
  </si>
  <si>
    <t>Всего финансовый лизинг на конец отчетного периода</t>
  </si>
  <si>
    <t>Среднезвешенная % ставка по финансовому лизингу на конец отч периода</t>
  </si>
  <si>
    <t>Наименование учреждений в разрезе каждого полученнного кредита</t>
  </si>
  <si>
    <t>Всего привлеченных средств на начало  отч периода</t>
  </si>
  <si>
    <t>Всего получено за отчетный период</t>
  </si>
  <si>
    <t>Всего привлеченных средств на конец  отч периода</t>
  </si>
  <si>
    <t>Среднезвешенная % ставка по привлеченным средствам на конец отч периода</t>
  </si>
  <si>
    <t>Ф.И.О. заемщика</t>
  </si>
  <si>
    <t>Кредиты и финансовый лизинг</t>
  </si>
  <si>
    <t>По кредитному договору</t>
  </si>
  <si>
    <t>Остаток основной суммы на начало месяца</t>
  </si>
  <si>
    <t>в текущем квартале</t>
  </si>
  <si>
    <t>Остаток основной суммы на конец месяца</t>
  </si>
  <si>
    <t>дата выдачи</t>
  </si>
  <si>
    <t>дата погашения</t>
  </si>
  <si>
    <t>сумма выданного кредита</t>
  </si>
  <si>
    <t>% ставка</t>
  </si>
  <si>
    <t>Кол-во платежей</t>
  </si>
  <si>
    <t>Частота выплат</t>
  </si>
  <si>
    <t>Дата погашения первой выплаты основной суммы</t>
  </si>
  <si>
    <t>Дата погашения последней выплаты основной суммы</t>
  </si>
  <si>
    <t>Цель</t>
  </si>
  <si>
    <t>погашено основная сумма</t>
  </si>
  <si>
    <t>выдано основная сумма</t>
  </si>
  <si>
    <t>Общие данные</t>
  </si>
  <si>
    <t>Информация по кредитам проблемных заемщиков, в том числе по финансовому лизингу</t>
  </si>
  <si>
    <t>Место жительства заемщика по прописке</t>
  </si>
  <si>
    <t>Телефон</t>
  </si>
  <si>
    <t>краткое описание проблемы заемщика</t>
  </si>
  <si>
    <t>текущая задолженность</t>
  </si>
  <si>
    <t>Действия КС по возврату кредита (планы)</t>
  </si>
  <si>
    <t>цель</t>
  </si>
  <si>
    <t>основной долг</t>
  </si>
  <si>
    <t>проценты</t>
  </si>
  <si>
    <t>пени</t>
  </si>
  <si>
    <t>Итого:</t>
  </si>
  <si>
    <t>Наименование</t>
  </si>
  <si>
    <t>Сумма</t>
  </si>
  <si>
    <t>Количество заемщиков</t>
  </si>
  <si>
    <t>Кредитный портфель и заемщики имеющие параллельные кредиты в других ФКУ</t>
  </si>
  <si>
    <t>Вклады/депозиты</t>
  </si>
  <si>
    <t>Сроки, в днях</t>
  </si>
  <si>
    <t>от 31-90 дней</t>
  </si>
  <si>
    <t>от 91-180 дней</t>
  </si>
  <si>
    <t>от 181-365 дней</t>
  </si>
  <si>
    <t>свыше 365 дней</t>
  </si>
  <si>
    <t>сумма</t>
  </si>
  <si>
    <t>До востребования</t>
  </si>
  <si>
    <t>Срочные</t>
  </si>
  <si>
    <t>до 1000</t>
  </si>
  <si>
    <t>1001-10000</t>
  </si>
  <si>
    <t>1001-50000</t>
  </si>
  <si>
    <t>свыше 50000</t>
  </si>
  <si>
    <t xml:space="preserve">Остаток на начало </t>
  </si>
  <si>
    <t>Принято</t>
  </si>
  <si>
    <t>Возвращено</t>
  </si>
  <si>
    <t>Остаток на конец</t>
  </si>
  <si>
    <t>минимальный</t>
  </si>
  <si>
    <t>максимальный</t>
  </si>
  <si>
    <t>Средневзвешенная процентная ставка</t>
  </si>
  <si>
    <t>%</t>
  </si>
  <si>
    <t>Совокупная сумма нормальных кредитов (не классифицируемых), подлежащих погашению в сроки, предусмотренные кредитными договорами, в течении отчетного периода</t>
  </si>
  <si>
    <t>Сумма нормальных кредитов (неклассифируемых) погашенных в сроки, предусмотренные кредитными договорами, в течении отчетного периода</t>
  </si>
  <si>
    <t>Совокупная сумма просроченных кредитов (классифицированных) на начало отчетного периода</t>
  </si>
  <si>
    <t>Общая сумма просроченных кредитов(классифицированных), возвращенных в отчетном периоде</t>
  </si>
  <si>
    <t xml:space="preserve">Наименование </t>
  </si>
  <si>
    <t>Количество участников</t>
  </si>
  <si>
    <t>Кредитный портфель на конец отчетного периода</t>
  </si>
  <si>
    <t>Мужчины</t>
  </si>
  <si>
    <t>Женщины</t>
  </si>
  <si>
    <t>на начало отчетного периода</t>
  </si>
  <si>
    <t>Увеличение</t>
  </si>
  <si>
    <t>Уменьшение</t>
  </si>
  <si>
    <t>На конец отчетного периода</t>
  </si>
  <si>
    <t>Количество вкладчиков</t>
  </si>
  <si>
    <t>Размер сберегательного пая</t>
  </si>
  <si>
    <t>Размер кредита</t>
  </si>
  <si>
    <t>Размер депозита</t>
  </si>
  <si>
    <t>Область</t>
  </si>
  <si>
    <t>город/район</t>
  </si>
  <si>
    <t>Село</t>
  </si>
  <si>
    <t>Улица</t>
  </si>
  <si>
    <t>№ дома</t>
  </si>
  <si>
    <t>Юридический адрес</t>
  </si>
  <si>
    <t>Фактический адрес</t>
  </si>
  <si>
    <t>Территория действия кредитного союза</t>
  </si>
  <si>
    <t>Код, телефон (факс) кредитного союза</t>
  </si>
  <si>
    <t>Электронный адрес</t>
  </si>
  <si>
    <t>Сроки изъятия</t>
  </si>
  <si>
    <t>кол-во паев</t>
  </si>
  <si>
    <t>К изъятию</t>
  </si>
  <si>
    <t>Всего:</t>
  </si>
  <si>
    <t>К выплате</t>
  </si>
  <si>
    <t>Выплаченные фактически</t>
  </si>
  <si>
    <t>Начисленные обязательства, со сроком выплаты в течении 30 дней после отчетной даты</t>
  </si>
  <si>
    <t>Прочие обязательства, со сроком выплаты в течении 30 дней после отчетной даты</t>
  </si>
  <si>
    <t>Наименование банка</t>
  </si>
  <si>
    <t>Система перевода</t>
  </si>
  <si>
    <t>кол-во операций</t>
  </si>
  <si>
    <t>объем операций, всего с начала года</t>
  </si>
  <si>
    <t>в т.ч. за отчетный период</t>
  </si>
  <si>
    <t>Наименование предприятия (например: банк и т.д.)</t>
  </si>
  <si>
    <t>Остаток на начало отчетного периода</t>
  </si>
  <si>
    <t>Увел-е депо-зита или инв-ий в течении отч. периода</t>
  </si>
  <si>
    <t>Умен-е депо-зита или инв-ий в течении отч. периода</t>
  </si>
  <si>
    <t>Остаток на конец отч периода</t>
  </si>
  <si>
    <t>Депозиты в фин организациях, включая банки</t>
  </si>
  <si>
    <t>Наименование норматив и, ограничения</t>
  </si>
  <si>
    <t>Формула и расчет норматива, ограничения</t>
  </si>
  <si>
    <t>Утсановленное значение норматива, ограничения</t>
  </si>
  <si>
    <t>Период действия КС</t>
  </si>
  <si>
    <t>Фактическое значение норматива, ограничения</t>
  </si>
  <si>
    <t>Отклонение</t>
  </si>
  <si>
    <t>Норматив максимального размера внешних заимствований кредитного союза (H1)</t>
  </si>
  <si>
    <t>Норматив максимального размера риска на одного заемщика (H2)</t>
  </si>
  <si>
    <t>Норматив максимального размера инвестиций в капитал ФКУ, лицензируемых НБКР (H3)</t>
  </si>
  <si>
    <t>Норматив максимального размера инфестиций в основные средства (H4)</t>
  </si>
  <si>
    <t>Норматив ликвидности (H5-1)</t>
  </si>
  <si>
    <t>Норматив ликвидности (H5-2)</t>
  </si>
  <si>
    <t>Норматив адекватности институционального капитала (H6-1)</t>
  </si>
  <si>
    <t>Норматив адекватности суммарного капитала (H6-2)</t>
  </si>
  <si>
    <t>Ограничение максимального размера депозитной базы</t>
  </si>
  <si>
    <t xml:space="preserve">Председатель Правления </t>
  </si>
  <si>
    <t>____________________________________________</t>
  </si>
  <si>
    <t>______________</t>
  </si>
  <si>
    <t>Ф.И.О.</t>
  </si>
  <si>
    <t>подпись</t>
  </si>
  <si>
    <t xml:space="preserve">Бухгалтер  </t>
  </si>
  <si>
    <t>М.П.</t>
  </si>
  <si>
    <t xml:space="preserve">Н1.1 Ј ДК+ИК 
либо 
Н1.1 Ј ИК х 4 
в зависимости от того,  
что больше
</t>
  </si>
  <si>
    <t>Н2.2 = МК / (ИК + ДК) х 100 (&lt;=) 20%</t>
  </si>
  <si>
    <t>Н3 = СИ / (ИК + ДК) х 100 (&lt;=) 15%</t>
  </si>
  <si>
    <t>Н4 = ОС / (ИК + ДК) х 100 (&lt;=) 20%</t>
  </si>
  <si>
    <t>Н5-1 = ЛА / ОБ х 100 (&gt;=) 5%</t>
  </si>
  <si>
    <t>Н5-2 = (ЛА - КОБ) / (Д + СП) х 100 (&gt;=) 15%</t>
  </si>
  <si>
    <t>Н6-1 = ИК / СА х 100</t>
  </si>
  <si>
    <t>Н6-2 = (ИК+ ДК) / СА х 100 </t>
  </si>
  <si>
    <t>в зависимости от периода деятельности</t>
  </si>
  <si>
    <t>Обязательства на выдачу кредита</t>
  </si>
  <si>
    <t>Валютные операции</t>
  </si>
  <si>
    <t>Прочие забалансовые обязательства</t>
  </si>
  <si>
    <t>Всего: Забалансовые обязательства (сумма ст. 1-4)</t>
  </si>
  <si>
    <t>Признан утратившим силу</t>
  </si>
  <si>
    <t>Наименование организации/                Ф.И.О. заемщика</t>
  </si>
  <si>
    <t>Информация по реструктуризированым кредитам</t>
  </si>
  <si>
    <t>Причина реструктуризации</t>
  </si>
  <si>
    <t>Текущая задолженность</t>
  </si>
  <si>
    <t>По доп.соглашению</t>
  </si>
  <si>
    <t>Дата выдачи</t>
  </si>
  <si>
    <t>Дата погашения</t>
  </si>
  <si>
    <t>Сума кредита</t>
  </si>
  <si>
    <t>Пени</t>
  </si>
  <si>
    <t>Дата реструктуризации</t>
  </si>
  <si>
    <t>Сумма кредита</t>
  </si>
  <si>
    <t>Срок</t>
  </si>
  <si>
    <t>Раздел 5 В. Реструктуризированые кредиты</t>
  </si>
  <si>
    <t>До 30 дней</t>
  </si>
  <si>
    <t>До 6 месяцев</t>
  </si>
  <si>
    <t>До 12 месяцев</t>
  </si>
  <si>
    <t>Свыше 12 месяцев</t>
  </si>
  <si>
    <t xml:space="preserve">Средневзвешенная % ставка </t>
  </si>
  <si>
    <t>Валюта</t>
  </si>
  <si>
    <t>Условия</t>
  </si>
  <si>
    <t>Раздел 1. Активы</t>
  </si>
  <si>
    <t>Раздел 1-2. Обязательства и капитал</t>
  </si>
  <si>
    <t>Раздел 1-3. Забалансовые обязательства</t>
  </si>
  <si>
    <t>Обязательства по покупке активов</t>
  </si>
  <si>
    <t>Раздел 2. Отчет о доходах и расходах</t>
  </si>
  <si>
    <t>Раздел 3   А. Информация по кредитному портфелю</t>
  </si>
  <si>
    <t>Раздел3 Е. Информация по привлеченным средствам</t>
  </si>
  <si>
    <t>Раздел 3 В. Классификация финансового лизинга</t>
  </si>
  <si>
    <t>Раздел 3    Д. Финансовый лизинг</t>
  </si>
  <si>
    <t>Раздел 3    Г. Кредитный портфель</t>
  </si>
  <si>
    <t xml:space="preserve">Раздел 5.   А. Сведения о крупных проблемных заемщиков кредитного союза </t>
  </si>
  <si>
    <t>Основной долг</t>
  </si>
  <si>
    <t>Раздел 6   А. Объем принятых депозитов с разбивкой по срокам</t>
  </si>
  <si>
    <t>Раздел 6   Б. Объем принятых депозитов с разбивкой по суммам</t>
  </si>
  <si>
    <t>Раздел 4   А. Сведения о крупных заемщиках кредитного союза</t>
  </si>
  <si>
    <t>Раздел 6   В. Движение депозитов за отчетный месяц</t>
  </si>
  <si>
    <t>Раздел 6   Г. Размеры минимальных, средних и максимальных депозитов</t>
  </si>
  <si>
    <t>Раздел 6    Д. Процентная ставка по привлекаемым депозитам</t>
  </si>
  <si>
    <t>Раздел 7   А. Сведения о подлежащих к погашению и погашенных кредитов за отчетный период</t>
  </si>
  <si>
    <t>Раздел 7   Ж. Дивиденды</t>
  </si>
  <si>
    <t>Раздел 7    З. Краткосрочные обязательства (срок выплаты по которым наступает в течении 30 дней после отчтеной даты</t>
  </si>
  <si>
    <t>Раздел 7    И. Информация по осуществлению розничных банковских услуг по агентскому договору с банком</t>
  </si>
  <si>
    <t>Раздел 8.   Информация о соблюдении экономичсеких нормативов кредитного союза</t>
  </si>
  <si>
    <t>Раздел 7 В. Участники, заемщики и вкладчики</t>
  </si>
  <si>
    <t>Раздел 7 Д. Сведения о месторасположении и территории действия кредитного союза</t>
  </si>
  <si>
    <t>Денежные средства</t>
  </si>
  <si>
    <t>Раздел 3 Б. Классификация кредитов</t>
  </si>
  <si>
    <t>Проверочный лист</t>
  </si>
  <si>
    <t>Сравниваемые поля</t>
  </si>
  <si>
    <t>1 значение</t>
  </si>
  <si>
    <t>2 значение</t>
  </si>
  <si>
    <t>разница</t>
  </si>
  <si>
    <t>Сумма активов в разделе 1 (Активы) и сумма всего обязательств и капитала в разделе 1-2 (Обязательства и капитал)</t>
  </si>
  <si>
    <t>Кредитный портфель в разделе 1 (Активы) и сумма кредитного портфеля в разделе 3Г (Классификация кредитов всего)</t>
  </si>
  <si>
    <t>Кредитный портфель в разделе 1 (Активы) и сумма кредитного портфеля в разделе 3Б (Классификация кредитов всего)</t>
  </si>
  <si>
    <t>Прибыль/убытки текущего года в разделе 1-2 (Обязательства и капитал) и чистая прибыль в разделе 2 (Отчет о прибылях и убытках)</t>
  </si>
  <si>
    <t>Специальный РППУ по кредитам в разделе 1 (Активы) и специальные резервы в разделе 3Б (Классификация кредитов всего)</t>
  </si>
  <si>
    <t>Специальный РППУ по лизингу в разделе 1 (Активы) и специальные резервы в разделе 3В (Классификация финансового лизинга)</t>
  </si>
  <si>
    <t>Ощий РППУ в раздела 1-2 (Обязательства и капитал) и общие резервы в разделах 3Б (Классификация кредитов всего) и 3В (Классификация финансового лизинга)</t>
  </si>
  <si>
    <t>Кредитный портфель в разделе 1 (Активы) и сумма кредитного портфеля на конец отчетного периода в разделе 7Б (Состав кредитного союза)</t>
  </si>
  <si>
    <t>Количество участников раздела 7Б (Состав кредитного союза) и количество участников раздела 7В (Участники, заемщики, вкладчики)</t>
  </si>
  <si>
    <t>Количество заемщиков в разделе 7Б (Состав кредитного союза) и количество заемщиков в разделе 7В (Участники, заемщики, вкладчики)</t>
  </si>
  <si>
    <t>Сберегательные паи всего в разделе (Обязательства и капитал) и сумма сберегательных паев всего в разделе 7Е (Условия изъятия сберегательного пая)</t>
  </si>
  <si>
    <t>Кредиты от ФККС</t>
  </si>
  <si>
    <t>в т.ч. технический кредит ФККС</t>
  </si>
  <si>
    <t>Проценты, начисленные к выплате по кредитам ФККС</t>
  </si>
  <si>
    <t>в т.ч. Проценты начисленные к выплате по техническим кредитам ФККС</t>
  </si>
  <si>
    <t>за отчетный период</t>
  </si>
  <si>
    <t>Раздел 5. Б. Информация о параллельных кредитах</t>
  </si>
  <si>
    <t>Раздел 7 Б. Состав кредитного союза</t>
  </si>
  <si>
    <t>Раздел 7 Г. Сведения по размерам сберегательного пая и кредита</t>
  </si>
  <si>
    <t>Раздел 7 Е. Условия изъятия сберегательного пая</t>
  </si>
  <si>
    <t>Раздел 7  К. Расшифровка по операциям размещения и инвестициям</t>
  </si>
  <si>
    <t>S</t>
  </si>
  <si>
    <t>Всего в сомах</t>
  </si>
  <si>
    <t>а) банки и финансово-кредитные организации</t>
  </si>
  <si>
    <t>(тыс. сом)</t>
  </si>
  <si>
    <t>Сумма просроченного платежа по основному долгу</t>
  </si>
  <si>
    <t>Сумма просроченного платежа по начисленным процентам</t>
  </si>
  <si>
    <t>Юридические лица</t>
  </si>
  <si>
    <t>Кредит от международных ФКО</t>
  </si>
  <si>
    <t>Проценты, начисленные к выплате по кредитам международных ФКО</t>
  </si>
  <si>
    <t xml:space="preserve">15.4. </t>
  </si>
  <si>
    <t xml:space="preserve">г) Инвестиции в ОАО "ФККС" </t>
  </si>
  <si>
    <t>Прочие непроцентные доходы</t>
  </si>
  <si>
    <t xml:space="preserve">Утратило силу </t>
  </si>
  <si>
    <t>в т.ч. основные средства полученные в качестве гранта</t>
  </si>
  <si>
    <t>Плата за невыполнение обязательств по классифицируемым кредитам(пени)</t>
  </si>
  <si>
    <t>По процентам, начисленным по депозитам в банке и др фин. организациях</t>
  </si>
  <si>
    <t>Всего выдано за отчетный период</t>
  </si>
  <si>
    <t>Кредитный портфель (КП) на начало периода+выданно КП-погашения по КП=КП на конец периода</t>
  </si>
  <si>
    <t>Финансовый лизинг (ФЛ) на начало периода+выдано ФЛ-погашения по ФЛ=ФЛ на конец периода</t>
  </si>
  <si>
    <t>Правильность заполнения кредитного портфеля на конец периода по отраслям в разделах в 3Б и 3Г</t>
  </si>
  <si>
    <t>Периодичность: - ежеквартальный; -годовой; - корректировка</t>
  </si>
  <si>
    <t>Общая сумма кредитов, списанных с баланса за отчетный период</t>
  </si>
  <si>
    <t>Остаток кредита на конец отчетного периода с учетом просрочки</t>
  </si>
  <si>
    <t>Года</t>
  </si>
  <si>
    <t>ИК+ДК</t>
  </si>
  <si>
    <t>ИК</t>
  </si>
  <si>
    <t>Н2</t>
  </si>
  <si>
    <t>Н1</t>
  </si>
  <si>
    <t>ИК/СА</t>
  </si>
  <si>
    <t>ИК чистый</t>
  </si>
  <si>
    <t>&lt;=450%ИК</t>
  </si>
  <si>
    <t xml:space="preserve">*В данную форму включаются сведения по пятнадцати самым большим кредитам в порядке убывания. </t>
  </si>
  <si>
    <t>Финансовый лизинг в разделе 1 (Активы) и сумма финансового лизинга в разделе 3Д (финансовый лизинг всего)</t>
  </si>
  <si>
    <t>Сберегательные паи, со сроком изъятия в течении 30 дней после отчетной даты</t>
  </si>
  <si>
    <t>Депозиты, со сроком выплаты в течении 30 дней после отчетной даты</t>
  </si>
  <si>
    <t>Дивиденды, со сроком выплаты в течении 30 дней после отчетной даты</t>
  </si>
  <si>
    <t>ВСЕГО</t>
  </si>
  <si>
    <t>Только для заполнения сотрудниками соответствующего структурного подразделения</t>
  </si>
  <si>
    <t>Соответствующее структурное подразделение</t>
  </si>
  <si>
    <t>На срок от 31 до 90 дней (минимум=субстандартные)</t>
  </si>
  <si>
    <t>На срок от 91 до 180 дней (минимум=сомнительные)</t>
  </si>
  <si>
    <t>На срок свыше 180 дней (минимум=потери)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</si>
</sst>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0.000%"/>
    <numFmt numFmtId="180" formatCode="0.0000%"/>
    <numFmt numFmtId="181" formatCode="#,##0.0_ ;[Red]\-#,##0.0\ 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_-* #,##0.0_р_._-;\-* #,##0.0_р_._-;_-* &quot;-&quot;??_р_._-;_-@_-"/>
    <numFmt numFmtId="192" formatCode="_-* #,##0_р_._-;\-* #,##0_р_._-;_-* &quot;-&quot;??_р_._-;_-@_-"/>
    <numFmt numFmtId="193" formatCode="0.00000%"/>
    <numFmt numFmtId="194" formatCode="0.000000%"/>
    <numFmt numFmtId="195" formatCode="0.0000000%"/>
    <numFmt numFmtId="196" formatCode="0.00000000%"/>
    <numFmt numFmtId="197" formatCode="_-* #,##0.000_р_._-;\-* #,##0.000_р_._-;_-* &quot;-&quot;??_р_.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Times New Roman, Times, serif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/>
      <top/>
      <bottom/>
    </border>
    <border>
      <left/>
      <right style="medium"/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/>
      <right style="thin">
        <color indexed="8"/>
      </right>
      <top/>
      <bottom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/>
      <bottom style="medium"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/>
      <top style="medium"/>
      <bottom/>
    </border>
    <border>
      <left style="thin">
        <color indexed="8"/>
      </left>
      <right/>
      <top/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/>
      <right/>
      <top style="medium"/>
      <bottom style="medium"/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medium"/>
      <right/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19" fillId="0" borderId="0">
      <alignment/>
      <protection/>
    </xf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654">
    <xf numFmtId="0" fontId="0" fillId="0" borderId="0" xfId="0" applyFont="1" applyAlignment="1">
      <alignment/>
    </xf>
    <xf numFmtId="0" fontId="9" fillId="32" borderId="10" xfId="0" applyFont="1" applyFill="1" applyBorder="1" applyAlignment="1" applyProtection="1">
      <alignment vertical="center"/>
      <protection/>
    </xf>
    <xf numFmtId="0" fontId="9" fillId="32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0" fontId="9" fillId="32" borderId="11" xfId="0" applyFont="1" applyFill="1" applyBorder="1" applyAlignment="1" applyProtection="1">
      <alignment vertical="center"/>
      <protection/>
    </xf>
    <xf numFmtId="0" fontId="9" fillId="32" borderId="12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wrapText="1"/>
      <protection/>
    </xf>
    <xf numFmtId="0" fontId="5" fillId="34" borderId="16" xfId="0" applyFont="1" applyFill="1" applyBorder="1" applyAlignment="1" applyProtection="1">
      <alignment/>
      <protection/>
    </xf>
    <xf numFmtId="0" fontId="5" fillId="34" borderId="17" xfId="0" applyFont="1" applyFill="1" applyBorder="1" applyAlignment="1" applyProtection="1">
      <alignment wrapText="1"/>
      <protection/>
    </xf>
    <xf numFmtId="4" fontId="5" fillId="34" borderId="18" xfId="0" applyNumberFormat="1" applyFont="1" applyFill="1" applyBorder="1" applyAlignment="1" applyProtection="1">
      <alignment/>
      <protection/>
    </xf>
    <xf numFmtId="0" fontId="6" fillId="34" borderId="16" xfId="0" applyFont="1" applyFill="1" applyBorder="1" applyAlignment="1" applyProtection="1">
      <alignment/>
      <protection/>
    </xf>
    <xf numFmtId="0" fontId="6" fillId="34" borderId="17" xfId="0" applyFont="1" applyFill="1" applyBorder="1" applyAlignment="1" applyProtection="1">
      <alignment wrapText="1"/>
      <protection/>
    </xf>
    <xf numFmtId="4" fontId="6" fillId="34" borderId="18" xfId="0" applyNumberFormat="1" applyFont="1" applyFill="1" applyBorder="1" applyAlignment="1" applyProtection="1">
      <alignment/>
      <protection/>
    </xf>
    <xf numFmtId="49" fontId="4" fillId="0" borderId="16" xfId="0" applyNumberFormat="1" applyFont="1" applyBorder="1" applyAlignment="1" applyProtection="1">
      <alignment horizontal="right" vertical="top"/>
      <protection/>
    </xf>
    <xf numFmtId="0" fontId="4" fillId="0" borderId="17" xfId="0" applyFont="1" applyBorder="1" applyAlignment="1" applyProtection="1">
      <alignment wrapText="1"/>
      <protection/>
    </xf>
    <xf numFmtId="0" fontId="3" fillId="35" borderId="16" xfId="0" applyFont="1" applyFill="1" applyBorder="1" applyAlignment="1" applyProtection="1">
      <alignment/>
      <protection/>
    </xf>
    <xf numFmtId="0" fontId="3" fillId="35" borderId="17" xfId="0" applyFont="1" applyFill="1" applyBorder="1" applyAlignment="1" applyProtection="1">
      <alignment wrapText="1"/>
      <protection/>
    </xf>
    <xf numFmtId="4" fontId="3" fillId="35" borderId="18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6" fillId="34" borderId="19" xfId="0" applyFont="1" applyFill="1" applyBorder="1" applyAlignment="1" applyProtection="1">
      <alignment/>
      <protection/>
    </xf>
    <xf numFmtId="0" fontId="6" fillId="34" borderId="20" xfId="0" applyFont="1" applyFill="1" applyBorder="1" applyAlignment="1" applyProtection="1">
      <alignment/>
      <protection/>
    </xf>
    <xf numFmtId="4" fontId="5" fillId="34" borderId="21" xfId="0" applyNumberFormat="1" applyFont="1" applyFill="1" applyBorder="1" applyAlignment="1" applyProtection="1">
      <alignment/>
      <protection/>
    </xf>
    <xf numFmtId="0" fontId="3" fillId="34" borderId="13" xfId="0" applyFont="1" applyFill="1" applyBorder="1" applyAlignment="1" applyProtection="1">
      <alignment/>
      <protection/>
    </xf>
    <xf numFmtId="0" fontId="5" fillId="34" borderId="14" xfId="0" applyFont="1" applyFill="1" applyBorder="1" applyAlignment="1" applyProtection="1">
      <alignment/>
      <protection/>
    </xf>
    <xf numFmtId="4" fontId="3" fillId="34" borderId="15" xfId="0" applyNumberFormat="1" applyFont="1" applyFill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wrapText="1"/>
      <protection/>
    </xf>
    <xf numFmtId="4" fontId="3" fillId="4" borderId="18" xfId="0" applyNumberFormat="1" applyFont="1" applyFill="1" applyBorder="1" applyAlignment="1" applyProtection="1">
      <alignment/>
      <protection locked="0"/>
    </xf>
    <xf numFmtId="4" fontId="3" fillId="4" borderId="21" xfId="0" applyNumberFormat="1" applyFont="1" applyFill="1" applyBorder="1" applyAlignment="1" applyProtection="1">
      <alignment/>
      <protection locked="0"/>
    </xf>
    <xf numFmtId="0" fontId="3" fillId="0" borderId="16" xfId="0" applyFont="1" applyBorder="1" applyAlignment="1" applyProtection="1">
      <alignment vertical="top"/>
      <protection/>
    </xf>
    <xf numFmtId="0" fontId="5" fillId="34" borderId="16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2" fontId="0" fillId="4" borderId="17" xfId="0" applyNumberFormat="1" applyFill="1" applyBorder="1" applyAlignment="1" applyProtection="1">
      <alignment/>
      <protection locked="0"/>
    </xf>
    <xf numFmtId="2" fontId="0" fillId="4" borderId="18" xfId="0" applyNumberFormat="1" applyFill="1" applyBorder="1" applyAlignment="1" applyProtection="1">
      <alignment/>
      <protection locked="0"/>
    </xf>
    <xf numFmtId="0" fontId="6" fillId="0" borderId="0" xfId="0" applyFont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/>
      <protection/>
    </xf>
    <xf numFmtId="0" fontId="3" fillId="35" borderId="18" xfId="0" applyFont="1" applyFill="1" applyBorder="1" applyAlignment="1" applyProtection="1">
      <alignment/>
      <protection/>
    </xf>
    <xf numFmtId="0" fontId="5" fillId="34" borderId="17" xfId="0" applyFont="1" applyFill="1" applyBorder="1" applyAlignment="1" applyProtection="1">
      <alignment/>
      <protection/>
    </xf>
    <xf numFmtId="2" fontId="3" fillId="4" borderId="17" xfId="0" applyNumberFormat="1" applyFont="1" applyFill="1" applyBorder="1" applyAlignment="1" applyProtection="1">
      <alignment/>
      <protection locked="0"/>
    </xf>
    <xf numFmtId="0" fontId="3" fillId="35" borderId="18" xfId="0" applyNumberFormat="1" applyFont="1" applyFill="1" applyBorder="1" applyAlignment="1" applyProtection="1">
      <alignment/>
      <protection/>
    </xf>
    <xf numFmtId="2" fontId="3" fillId="4" borderId="20" xfId="0" applyNumberFormat="1" applyFont="1" applyFill="1" applyBorder="1" applyAlignment="1" applyProtection="1">
      <alignment/>
      <protection locked="0"/>
    </xf>
    <xf numFmtId="0" fontId="9" fillId="33" borderId="22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 wrapText="1"/>
      <protection/>
    </xf>
    <xf numFmtId="0" fontId="10" fillId="36" borderId="22" xfId="0" applyFont="1" applyFill="1" applyBorder="1" applyAlignment="1" applyProtection="1">
      <alignment horizontal="center"/>
      <protection/>
    </xf>
    <xf numFmtId="0" fontId="10" fillId="36" borderId="25" xfId="0" applyFont="1" applyFill="1" applyBorder="1" applyAlignment="1" applyProtection="1">
      <alignment horizontal="center"/>
      <protection/>
    </xf>
    <xf numFmtId="0" fontId="10" fillId="36" borderId="26" xfId="0" applyFon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9" fillId="0" borderId="27" xfId="0" applyFont="1" applyBorder="1" applyAlignment="1" applyProtection="1">
      <alignment wrapText="1"/>
      <protection/>
    </xf>
    <xf numFmtId="0" fontId="9" fillId="35" borderId="27" xfId="0" applyFont="1" applyFill="1" applyBorder="1" applyAlignment="1" applyProtection="1">
      <alignment/>
      <protection/>
    </xf>
    <xf numFmtId="0" fontId="9" fillId="0" borderId="17" xfId="0" applyFont="1" applyBorder="1" applyAlignment="1" applyProtection="1">
      <alignment wrapText="1"/>
      <protection/>
    </xf>
    <xf numFmtId="0" fontId="0" fillId="0" borderId="19" xfId="0" applyBorder="1" applyAlignment="1" applyProtection="1">
      <alignment/>
      <protection/>
    </xf>
    <xf numFmtId="0" fontId="9" fillId="34" borderId="20" xfId="0" applyFont="1" applyFill="1" applyBorder="1" applyAlignment="1" applyProtection="1">
      <alignment wrapText="1"/>
      <protection/>
    </xf>
    <xf numFmtId="0" fontId="9" fillId="34" borderId="20" xfId="0" applyFont="1" applyFill="1" applyBorder="1" applyAlignment="1" applyProtection="1">
      <alignment/>
      <protection/>
    </xf>
    <xf numFmtId="2" fontId="9" fillId="4" borderId="27" xfId="0" applyNumberFormat="1" applyFont="1" applyFill="1" applyBorder="1" applyAlignment="1" applyProtection="1">
      <alignment/>
      <protection locked="0"/>
    </xf>
    <xf numFmtId="2" fontId="9" fillId="4" borderId="17" xfId="0" applyNumberFormat="1" applyFont="1" applyFill="1" applyBorder="1" applyAlignment="1" applyProtection="1">
      <alignment/>
      <protection locked="0"/>
    </xf>
    <xf numFmtId="2" fontId="9" fillId="4" borderId="28" xfId="0" applyNumberFormat="1" applyFont="1" applyFill="1" applyBorder="1" applyAlignment="1" applyProtection="1">
      <alignment/>
      <protection locked="0"/>
    </xf>
    <xf numFmtId="2" fontId="9" fillId="4" borderId="18" xfId="0" applyNumberFormat="1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9" fillId="33" borderId="29" xfId="0" applyFont="1" applyFill="1" applyBorder="1" applyAlignment="1" applyProtection="1">
      <alignment horizontal="center" vertical="center" wrapText="1"/>
      <protection/>
    </xf>
    <xf numFmtId="0" fontId="10" fillId="35" borderId="30" xfId="0" applyFont="1" applyFill="1" applyBorder="1" applyAlignment="1" applyProtection="1">
      <alignment horizontal="center"/>
      <protection/>
    </xf>
    <xf numFmtId="0" fontId="10" fillId="35" borderId="25" xfId="0" applyFont="1" applyFill="1" applyBorder="1" applyAlignment="1" applyProtection="1">
      <alignment horizontal="center"/>
      <protection/>
    </xf>
    <xf numFmtId="0" fontId="10" fillId="35" borderId="26" xfId="0" applyFont="1" applyFill="1" applyBorder="1" applyAlignment="1" applyProtection="1">
      <alignment horizontal="center"/>
      <protection/>
    </xf>
    <xf numFmtId="0" fontId="9" fillId="0" borderId="31" xfId="0" applyFont="1" applyBorder="1" applyAlignment="1" applyProtection="1">
      <alignment vertical="top"/>
      <protection/>
    </xf>
    <xf numFmtId="0" fontId="9" fillId="0" borderId="16" xfId="0" applyFont="1" applyBorder="1" applyAlignment="1" applyProtection="1">
      <alignment vertical="top"/>
      <protection/>
    </xf>
    <xf numFmtId="0" fontId="9" fillId="34" borderId="19" xfId="0" applyFont="1" applyFill="1" applyBorder="1" applyAlignment="1" applyProtection="1">
      <alignment/>
      <protection/>
    </xf>
    <xf numFmtId="0" fontId="3" fillId="34" borderId="20" xfId="0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8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0" fontId="8" fillId="0" borderId="0" xfId="0" applyFont="1" applyAlignment="1" applyProtection="1">
      <alignment/>
      <protection/>
    </xf>
    <xf numFmtId="0" fontId="13" fillId="36" borderId="30" xfId="0" applyFont="1" applyFill="1" applyBorder="1" applyAlignment="1" applyProtection="1">
      <alignment horizontal="center"/>
      <protection/>
    </xf>
    <xf numFmtId="0" fontId="13" fillId="36" borderId="25" xfId="0" applyFont="1" applyFill="1" applyBorder="1" applyAlignment="1" applyProtection="1">
      <alignment horizontal="center"/>
      <protection/>
    </xf>
    <xf numFmtId="0" fontId="13" fillId="36" borderId="26" xfId="0" applyFont="1" applyFill="1" applyBorder="1" applyAlignment="1" applyProtection="1">
      <alignment horizontal="center"/>
      <protection/>
    </xf>
    <xf numFmtId="0" fontId="0" fillId="34" borderId="25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2" fontId="0" fillId="4" borderId="14" xfId="0" applyNumberFormat="1" applyFill="1" applyBorder="1" applyAlignment="1" applyProtection="1">
      <alignment/>
      <protection locked="0"/>
    </xf>
    <xf numFmtId="2" fontId="0" fillId="4" borderId="20" xfId="0" applyNumberFormat="1" applyFill="1" applyBorder="1" applyAlignment="1" applyProtection="1">
      <alignment/>
      <protection locked="0"/>
    </xf>
    <xf numFmtId="0" fontId="9" fillId="32" borderId="32" xfId="0" applyFont="1" applyFill="1" applyBorder="1" applyAlignment="1" applyProtection="1">
      <alignment vertical="center"/>
      <protection/>
    </xf>
    <xf numFmtId="2" fontId="0" fillId="4" borderId="20" xfId="0" applyNumberFormat="1" applyFill="1" applyBorder="1" applyAlignment="1" applyProtection="1">
      <alignment horizontal="center"/>
      <protection locked="0"/>
    </xf>
    <xf numFmtId="0" fontId="0" fillId="0" borderId="31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2" fillId="34" borderId="30" xfId="0" applyFont="1" applyFill="1" applyBorder="1" applyAlignment="1" applyProtection="1">
      <alignment/>
      <protection/>
    </xf>
    <xf numFmtId="2" fontId="0" fillId="4" borderId="27" xfId="0" applyNumberFormat="1" applyFill="1" applyBorder="1" applyAlignment="1" applyProtection="1">
      <alignment/>
      <protection locked="0"/>
    </xf>
    <xf numFmtId="2" fontId="0" fillId="4" borderId="28" xfId="0" applyNumberFormat="1" applyFill="1" applyBorder="1" applyAlignment="1" applyProtection="1">
      <alignment/>
      <protection locked="0"/>
    </xf>
    <xf numFmtId="0" fontId="12" fillId="33" borderId="22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33" borderId="25" xfId="0" applyFill="1" applyBorder="1" applyAlignment="1" applyProtection="1">
      <alignment horizontal="center" vertical="center" wrapText="1"/>
      <protection/>
    </xf>
    <xf numFmtId="0" fontId="0" fillId="33" borderId="25" xfId="0" applyFill="1" applyBorder="1" applyAlignment="1" applyProtection="1">
      <alignment vertical="center" wrapText="1"/>
      <protection/>
    </xf>
    <xf numFmtId="0" fontId="0" fillId="33" borderId="26" xfId="0" applyFill="1" applyBorder="1" applyAlignment="1" applyProtection="1">
      <alignment vertical="center" wrapText="1"/>
      <protection/>
    </xf>
    <xf numFmtId="0" fontId="0" fillId="36" borderId="25" xfId="0" applyFill="1" applyBorder="1" applyAlignment="1" applyProtection="1">
      <alignment horizontal="center"/>
      <protection/>
    </xf>
    <xf numFmtId="0" fontId="0" fillId="36" borderId="26" xfId="0" applyFill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0" fillId="34" borderId="25" xfId="0" applyFill="1" applyBorder="1" applyAlignment="1" applyProtection="1">
      <alignment horizontal="center"/>
      <protection/>
    </xf>
    <xf numFmtId="2" fontId="0" fillId="4" borderId="14" xfId="0" applyNumberFormat="1" applyFill="1" applyBorder="1" applyAlignment="1" applyProtection="1">
      <alignment horizontal="center"/>
      <protection locked="0"/>
    </xf>
    <xf numFmtId="2" fontId="0" fillId="4" borderId="15" xfId="0" applyNumberFormat="1" applyFill="1" applyBorder="1" applyAlignment="1" applyProtection="1">
      <alignment/>
      <protection locked="0"/>
    </xf>
    <xf numFmtId="2" fontId="0" fillId="4" borderId="21" xfId="0" applyNumberFormat="1" applyFill="1" applyBorder="1" applyAlignment="1" applyProtection="1">
      <alignment/>
      <protection locked="0"/>
    </xf>
    <xf numFmtId="0" fontId="12" fillId="33" borderId="13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 horizontal="center"/>
      <protection/>
    </xf>
    <xf numFmtId="0" fontId="2" fillId="34" borderId="19" xfId="0" applyFont="1" applyFill="1" applyBorder="1" applyAlignment="1" applyProtection="1">
      <alignment/>
      <protection/>
    </xf>
    <xf numFmtId="0" fontId="0" fillId="34" borderId="20" xfId="0" applyFill="1" applyBorder="1" applyAlignment="1" applyProtection="1">
      <alignment horizontal="center"/>
      <protection/>
    </xf>
    <xf numFmtId="2" fontId="0" fillId="4" borderId="17" xfId="0" applyNumberFormat="1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vertical="center"/>
      <protection/>
    </xf>
    <xf numFmtId="0" fontId="0" fillId="37" borderId="34" xfId="0" applyFill="1" applyBorder="1" applyAlignment="1" applyProtection="1">
      <alignment horizontal="left" vertical="top" wrapText="1"/>
      <protection/>
    </xf>
    <xf numFmtId="0" fontId="0" fillId="33" borderId="16" xfId="0" applyFill="1" applyBorder="1" applyAlignment="1" applyProtection="1">
      <alignment vertical="center"/>
      <protection/>
    </xf>
    <xf numFmtId="0" fontId="0" fillId="37" borderId="35" xfId="0" applyFill="1" applyBorder="1" applyAlignment="1" applyProtection="1">
      <alignment horizontal="left" vertical="top" wrapText="1"/>
      <protection/>
    </xf>
    <xf numFmtId="0" fontId="0" fillId="33" borderId="19" xfId="0" applyFill="1" applyBorder="1" applyAlignment="1" applyProtection="1">
      <alignment vertical="center"/>
      <protection/>
    </xf>
    <xf numFmtId="0" fontId="0" fillId="37" borderId="36" xfId="0" applyFill="1" applyBorder="1" applyAlignment="1" applyProtection="1">
      <alignment horizontal="left" vertical="top" wrapText="1"/>
      <protection/>
    </xf>
    <xf numFmtId="0" fontId="0" fillId="34" borderId="19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13" fillId="33" borderId="22" xfId="0" applyFont="1" applyFill="1" applyBorder="1" applyAlignment="1" applyProtection="1">
      <alignment horizontal="center" vertical="center"/>
      <protection/>
    </xf>
    <xf numFmtId="0" fontId="13" fillId="33" borderId="23" xfId="0" applyFont="1" applyFill="1" applyBorder="1" applyAlignment="1" applyProtection="1">
      <alignment horizontal="center" vertical="center"/>
      <protection/>
    </xf>
    <xf numFmtId="0" fontId="13" fillId="33" borderId="23" xfId="0" applyFont="1" applyFill="1" applyBorder="1" applyAlignment="1" applyProtection="1">
      <alignment horizontal="center" vertical="center" wrapText="1"/>
      <protection/>
    </xf>
    <xf numFmtId="0" fontId="13" fillId="33" borderId="24" xfId="0" applyFont="1" applyFill="1" applyBorder="1" applyAlignment="1" applyProtection="1">
      <alignment horizontal="center" vertical="center" wrapText="1"/>
      <protection/>
    </xf>
    <xf numFmtId="0" fontId="2" fillId="36" borderId="30" xfId="0" applyFont="1" applyFill="1" applyBorder="1" applyAlignment="1" applyProtection="1">
      <alignment horizontal="center"/>
      <protection/>
    </xf>
    <xf numFmtId="0" fontId="2" fillId="36" borderId="25" xfId="0" applyFont="1" applyFill="1" applyBorder="1" applyAlignment="1" applyProtection="1">
      <alignment horizontal="center"/>
      <protection/>
    </xf>
    <xf numFmtId="0" fontId="2" fillId="36" borderId="26" xfId="0" applyFont="1" applyFill="1" applyBorder="1" applyAlignment="1" applyProtection="1">
      <alignment horizontal="center"/>
      <protection/>
    </xf>
    <xf numFmtId="0" fontId="0" fillId="35" borderId="28" xfId="0" applyFill="1" applyBorder="1" applyAlignment="1" applyProtection="1">
      <alignment/>
      <protection/>
    </xf>
    <xf numFmtId="0" fontId="0" fillId="35" borderId="18" xfId="0" applyFill="1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2" fontId="0" fillId="4" borderId="38" xfId="0" applyNumberFormat="1" applyFill="1" applyBorder="1" applyAlignment="1" applyProtection="1">
      <alignment/>
      <protection locked="0"/>
    </xf>
    <xf numFmtId="0" fontId="12" fillId="33" borderId="22" xfId="0" applyFont="1" applyFill="1" applyBorder="1" applyAlignment="1" applyProtection="1">
      <alignment horizontal="center"/>
      <protection/>
    </xf>
    <xf numFmtId="0" fontId="12" fillId="33" borderId="23" xfId="0" applyFont="1" applyFill="1" applyBorder="1" applyAlignment="1" applyProtection="1">
      <alignment horizontal="center"/>
      <protection/>
    </xf>
    <xf numFmtId="0" fontId="12" fillId="33" borderId="24" xfId="0" applyFont="1" applyFill="1" applyBorder="1" applyAlignment="1" applyProtection="1">
      <alignment horizontal="center"/>
      <protection/>
    </xf>
    <xf numFmtId="0" fontId="12" fillId="36" borderId="30" xfId="0" applyFont="1" applyFill="1" applyBorder="1" applyAlignment="1" applyProtection="1">
      <alignment horizontal="center"/>
      <protection/>
    </xf>
    <xf numFmtId="0" fontId="12" fillId="36" borderId="25" xfId="0" applyFont="1" applyFill="1" applyBorder="1" applyAlignment="1" applyProtection="1">
      <alignment horizontal="center"/>
      <protection/>
    </xf>
    <xf numFmtId="0" fontId="12" fillId="36" borderId="26" xfId="0" applyFont="1" applyFill="1" applyBorder="1" applyAlignment="1" applyProtection="1">
      <alignment horizontal="center"/>
      <protection/>
    </xf>
    <xf numFmtId="0" fontId="12" fillId="0" borderId="31" xfId="0" applyFont="1" applyBorder="1" applyAlignment="1" applyProtection="1">
      <alignment/>
      <protection/>
    </xf>
    <xf numFmtId="0" fontId="12" fillId="0" borderId="27" xfId="0" applyFont="1" applyBorder="1" applyAlignment="1" applyProtection="1">
      <alignment wrapText="1"/>
      <protection/>
    </xf>
    <xf numFmtId="0" fontId="12" fillId="0" borderId="27" xfId="0" applyFont="1" applyBorder="1" applyAlignment="1" applyProtection="1">
      <alignment horizontal="left"/>
      <protection/>
    </xf>
    <xf numFmtId="0" fontId="12" fillId="0" borderId="16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 wrapText="1"/>
      <protection/>
    </xf>
    <xf numFmtId="0" fontId="12" fillId="0" borderId="17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 wrapText="1"/>
      <protection/>
    </xf>
    <xf numFmtId="0" fontId="12" fillId="0" borderId="33" xfId="0" applyFont="1" applyBorder="1" applyAlignment="1" applyProtection="1">
      <alignment/>
      <protection/>
    </xf>
    <xf numFmtId="2" fontId="12" fillId="4" borderId="28" xfId="0" applyNumberFormat="1" applyFont="1" applyFill="1" applyBorder="1" applyAlignment="1" applyProtection="1">
      <alignment/>
      <protection locked="0"/>
    </xf>
    <xf numFmtId="2" fontId="12" fillId="4" borderId="18" xfId="0" applyNumberFormat="1" applyFont="1" applyFill="1" applyBorder="1" applyAlignment="1" applyProtection="1">
      <alignment/>
      <protection locked="0"/>
    </xf>
    <xf numFmtId="0" fontId="0" fillId="33" borderId="30" xfId="0" applyFill="1" applyBorder="1" applyAlignment="1" applyProtection="1">
      <alignment horizontal="center"/>
      <protection/>
    </xf>
    <xf numFmtId="0" fontId="0" fillId="33" borderId="25" xfId="0" applyFill="1" applyBorder="1" applyAlignment="1" applyProtection="1">
      <alignment horizontal="center"/>
      <protection/>
    </xf>
    <xf numFmtId="2" fontId="0" fillId="4" borderId="38" xfId="0" applyNumberFormat="1" applyFill="1" applyBorder="1" applyAlignment="1" applyProtection="1">
      <alignment horizontal="center"/>
      <protection locked="0"/>
    </xf>
    <xf numFmtId="0" fontId="12" fillId="33" borderId="30" xfId="0" applyFont="1" applyFill="1" applyBorder="1" applyAlignment="1" applyProtection="1">
      <alignment/>
      <protection/>
    </xf>
    <xf numFmtId="0" fontId="12" fillId="33" borderId="25" xfId="0" applyFont="1" applyFill="1" applyBorder="1" applyAlignment="1" applyProtection="1">
      <alignment horizontal="center"/>
      <protection/>
    </xf>
    <xf numFmtId="0" fontId="12" fillId="33" borderId="26" xfId="0" applyFont="1" applyFill="1" applyBorder="1" applyAlignment="1" applyProtection="1">
      <alignment/>
      <protection/>
    </xf>
    <xf numFmtId="0" fontId="12" fillId="0" borderId="29" xfId="0" applyFont="1" applyBorder="1" applyAlignment="1" applyProtection="1">
      <alignment horizontal="left"/>
      <protection/>
    </xf>
    <xf numFmtId="0" fontId="12" fillId="34" borderId="30" xfId="0" applyFont="1" applyFill="1" applyBorder="1" applyAlignment="1" applyProtection="1">
      <alignment/>
      <protection/>
    </xf>
    <xf numFmtId="0" fontId="12" fillId="34" borderId="25" xfId="0" applyFont="1" applyFill="1" applyBorder="1" applyAlignment="1" applyProtection="1">
      <alignment horizontal="left"/>
      <protection/>
    </xf>
    <xf numFmtId="0" fontId="12" fillId="34" borderId="26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33" borderId="39" xfId="0" applyFont="1" applyFill="1" applyBorder="1" applyAlignment="1" applyProtection="1">
      <alignment horizontal="center" vertical="center" wrapText="1"/>
      <protection/>
    </xf>
    <xf numFmtId="0" fontId="13" fillId="36" borderId="39" xfId="0" applyFont="1" applyFill="1" applyBorder="1" applyAlignment="1" applyProtection="1">
      <alignment horizontal="center"/>
      <protection/>
    </xf>
    <xf numFmtId="0" fontId="0" fillId="34" borderId="36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2" fontId="0" fillId="4" borderId="34" xfId="0" applyNumberFormat="1" applyFill="1" applyBorder="1" applyAlignment="1" applyProtection="1">
      <alignment/>
      <protection locked="0"/>
    </xf>
    <xf numFmtId="2" fontId="0" fillId="4" borderId="35" xfId="0" applyNumberFormat="1" applyFill="1" applyBorder="1" applyAlignment="1" applyProtection="1">
      <alignment/>
      <protection locked="0"/>
    </xf>
    <xf numFmtId="0" fontId="10" fillId="32" borderId="0" xfId="0" applyFont="1" applyFill="1" applyBorder="1" applyAlignment="1" applyProtection="1">
      <alignment vertical="center"/>
      <protection/>
    </xf>
    <xf numFmtId="49" fontId="12" fillId="4" borderId="27" xfId="0" applyNumberFormat="1" applyFont="1" applyFill="1" applyBorder="1" applyAlignment="1" applyProtection="1">
      <alignment horizontal="left"/>
      <protection locked="0"/>
    </xf>
    <xf numFmtId="49" fontId="12" fillId="4" borderId="17" xfId="0" applyNumberFormat="1" applyFont="1" applyFill="1" applyBorder="1" applyAlignment="1" applyProtection="1">
      <alignment horizontal="left"/>
      <protection locked="0"/>
    </xf>
    <xf numFmtId="49" fontId="12" fillId="4" borderId="20" xfId="0" applyNumberFormat="1" applyFont="1" applyFill="1" applyBorder="1" applyAlignment="1" applyProtection="1">
      <alignment horizontal="left"/>
      <protection locked="0"/>
    </xf>
    <xf numFmtId="49" fontId="0" fillId="4" borderId="27" xfId="0" applyNumberFormat="1" applyFill="1" applyBorder="1" applyAlignment="1" applyProtection="1">
      <alignment/>
      <protection locked="0"/>
    </xf>
    <xf numFmtId="49" fontId="0" fillId="4" borderId="17" xfId="0" applyNumberFormat="1" applyFill="1" applyBorder="1" applyAlignment="1" applyProtection="1">
      <alignment/>
      <protection locked="0"/>
    </xf>
    <xf numFmtId="0" fontId="9" fillId="32" borderId="40" xfId="0" applyFont="1" applyFill="1" applyBorder="1" applyAlignment="1" applyProtection="1">
      <alignment vertical="center"/>
      <protection/>
    </xf>
    <xf numFmtId="0" fontId="9" fillId="32" borderId="41" xfId="0" applyFont="1" applyFill="1" applyBorder="1" applyAlignment="1" applyProtection="1">
      <alignment vertical="center"/>
      <protection/>
    </xf>
    <xf numFmtId="0" fontId="9" fillId="0" borderId="32" xfId="0" applyFont="1" applyFill="1" applyBorder="1" applyAlignment="1" applyProtection="1">
      <alignment vertical="center"/>
      <protection/>
    </xf>
    <xf numFmtId="0" fontId="10" fillId="32" borderId="10" xfId="0" applyFont="1" applyFill="1" applyBorder="1" applyAlignment="1" applyProtection="1">
      <alignment horizontal="center" vertical="center"/>
      <protection/>
    </xf>
    <xf numFmtId="0" fontId="9" fillId="32" borderId="0" xfId="0" applyFont="1" applyFill="1" applyBorder="1" applyAlignment="1" applyProtection="1">
      <alignment horizontal="center" vertical="center"/>
      <protection/>
    </xf>
    <xf numFmtId="0" fontId="9" fillId="32" borderId="0" xfId="0" applyFont="1" applyFill="1" applyBorder="1" applyAlignment="1" applyProtection="1">
      <alignment horizontal="right" vertical="center"/>
      <protection/>
    </xf>
    <xf numFmtId="0" fontId="9" fillId="32" borderId="42" xfId="0" applyFont="1" applyFill="1" applyBorder="1" applyAlignment="1" applyProtection="1">
      <alignment vertical="center"/>
      <protection/>
    </xf>
    <xf numFmtId="0" fontId="9" fillId="32" borderId="42" xfId="0" applyFont="1" applyFill="1" applyBorder="1" applyAlignment="1" applyProtection="1">
      <alignment horizontal="center" vertical="center"/>
      <protection/>
    </xf>
    <xf numFmtId="0" fontId="9" fillId="32" borderId="43" xfId="0" applyFont="1" applyFill="1" applyBorder="1" applyAlignment="1" applyProtection="1">
      <alignment vertical="center"/>
      <protection/>
    </xf>
    <xf numFmtId="0" fontId="9" fillId="32" borderId="44" xfId="0" applyFont="1" applyFill="1" applyBorder="1" applyAlignment="1" applyProtection="1">
      <alignment vertical="center"/>
      <protection/>
    </xf>
    <xf numFmtId="0" fontId="9" fillId="32" borderId="45" xfId="0" applyFont="1" applyFill="1" applyBorder="1" applyAlignment="1" applyProtection="1">
      <alignment vertical="center"/>
      <protection/>
    </xf>
    <xf numFmtId="2" fontId="9" fillId="38" borderId="27" xfId="0" applyNumberFormat="1" applyFont="1" applyFill="1" applyBorder="1" applyAlignment="1" applyProtection="1">
      <alignment/>
      <protection/>
    </xf>
    <xf numFmtId="0" fontId="10" fillId="38" borderId="30" xfId="0" applyFont="1" applyFill="1" applyBorder="1" applyAlignment="1" applyProtection="1">
      <alignment horizontal="center"/>
      <protection/>
    </xf>
    <xf numFmtId="0" fontId="10" fillId="38" borderId="25" xfId="0" applyFont="1" applyFill="1" applyBorder="1" applyAlignment="1" applyProtection="1">
      <alignment horizontal="center"/>
      <protection/>
    </xf>
    <xf numFmtId="0" fontId="10" fillId="38" borderId="26" xfId="0" applyFont="1" applyFill="1" applyBorder="1" applyAlignment="1" applyProtection="1">
      <alignment horizontal="center"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9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4" fillId="0" borderId="46" xfId="0" applyFont="1" applyBorder="1" applyAlignment="1">
      <alignment wrapText="1"/>
    </xf>
    <xf numFmtId="0" fontId="14" fillId="0" borderId="46" xfId="0" applyFont="1" applyBorder="1" applyAlignment="1" applyProtection="1">
      <alignment wrapText="1"/>
      <protection/>
    </xf>
    <xf numFmtId="0" fontId="14" fillId="0" borderId="47" xfId="0" applyFont="1" applyBorder="1" applyAlignment="1" applyProtection="1">
      <alignment wrapText="1"/>
      <protection/>
    </xf>
    <xf numFmtId="4" fontId="0" fillId="0" borderId="0" xfId="0" applyNumberFormat="1" applyAlignment="1" applyProtection="1">
      <alignment/>
      <protection/>
    </xf>
    <xf numFmtId="0" fontId="10" fillId="36" borderId="30" xfId="0" applyFont="1" applyFill="1" applyBorder="1" applyAlignment="1" applyProtection="1">
      <alignment horizontal="center"/>
      <protection/>
    </xf>
    <xf numFmtId="0" fontId="3" fillId="34" borderId="26" xfId="0" applyFont="1" applyFill="1" applyBorder="1" applyAlignment="1" applyProtection="1">
      <alignment/>
      <protection/>
    </xf>
    <xf numFmtId="0" fontId="20" fillId="4" borderId="18" xfId="52" applyFont="1" applyFill="1" applyBorder="1" applyAlignment="1" applyProtection="1">
      <alignment vertical="top" wrapText="1"/>
      <protection locked="0"/>
    </xf>
    <xf numFmtId="0" fontId="20" fillId="4" borderId="21" xfId="52" applyFont="1" applyFill="1" applyBorder="1" applyAlignment="1" applyProtection="1">
      <alignment vertical="top" wrapText="1"/>
      <protection locked="0"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33" borderId="29" xfId="0" applyFont="1" applyFill="1" applyBorder="1" applyAlignment="1" applyProtection="1">
      <alignment horizontal="center" vertical="center"/>
      <protection/>
    </xf>
    <xf numFmtId="0" fontId="9" fillId="33" borderId="48" xfId="0" applyFont="1" applyFill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/>
      <protection/>
    </xf>
    <xf numFmtId="2" fontId="3" fillId="4" borderId="27" xfId="0" applyNumberFormat="1" applyFont="1" applyFill="1" applyBorder="1" applyAlignment="1" applyProtection="1">
      <alignment/>
      <protection locked="0"/>
    </xf>
    <xf numFmtId="2" fontId="3" fillId="4" borderId="28" xfId="0" applyNumberFormat="1" applyFont="1" applyFill="1" applyBorder="1" applyAlignment="1" applyProtection="1">
      <alignment/>
      <protection locked="0"/>
    </xf>
    <xf numFmtId="0" fontId="3" fillId="0" borderId="33" xfId="0" applyFont="1" applyBorder="1" applyAlignment="1" applyProtection="1">
      <alignment/>
      <protection/>
    </xf>
    <xf numFmtId="2" fontId="3" fillId="4" borderId="29" xfId="0" applyNumberFormat="1" applyFont="1" applyFill="1" applyBorder="1" applyAlignment="1" applyProtection="1">
      <alignment/>
      <protection locked="0"/>
    </xf>
    <xf numFmtId="2" fontId="3" fillId="4" borderId="48" xfId="0" applyNumberFormat="1" applyFont="1" applyFill="1" applyBorder="1" applyAlignment="1" applyProtection="1">
      <alignment/>
      <protection locked="0"/>
    </xf>
    <xf numFmtId="0" fontId="5" fillId="34" borderId="30" xfId="0" applyFont="1" applyFill="1" applyBorder="1" applyAlignment="1" applyProtection="1">
      <alignment/>
      <protection/>
    </xf>
    <xf numFmtId="0" fontId="5" fillId="34" borderId="25" xfId="0" applyFont="1" applyFill="1" applyBorder="1" applyAlignment="1" applyProtection="1">
      <alignment/>
      <protection/>
    </xf>
    <xf numFmtId="0" fontId="5" fillId="34" borderId="26" xfId="0" applyFont="1" applyFill="1" applyBorder="1" applyAlignment="1" applyProtection="1">
      <alignment/>
      <protection/>
    </xf>
    <xf numFmtId="0" fontId="9" fillId="33" borderId="22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 vertical="center"/>
      <protection/>
    </xf>
    <xf numFmtId="2" fontId="3" fillId="4" borderId="49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2" fillId="0" borderId="16" xfId="0" applyNumberFormat="1" applyFont="1" applyBorder="1" applyAlignment="1" applyProtection="1">
      <alignment/>
      <protection/>
    </xf>
    <xf numFmtId="0" fontId="12" fillId="33" borderId="29" xfId="0" applyNumberFormat="1" applyFont="1" applyFill="1" applyBorder="1" applyAlignment="1" applyProtection="1">
      <alignment horizontal="center" vertical="center" wrapText="1"/>
      <protection/>
    </xf>
    <xf numFmtId="0" fontId="13" fillId="36" borderId="22" xfId="0" applyNumberFormat="1" applyFont="1" applyFill="1" applyBorder="1" applyAlignment="1" applyProtection="1">
      <alignment horizontal="center"/>
      <protection/>
    </xf>
    <xf numFmtId="0" fontId="13" fillId="36" borderId="23" xfId="0" applyNumberFormat="1" applyFont="1" applyFill="1" applyBorder="1" applyAlignment="1" applyProtection="1">
      <alignment horizontal="center"/>
      <protection/>
    </xf>
    <xf numFmtId="0" fontId="13" fillId="36" borderId="24" xfId="0" applyNumberFormat="1" applyFont="1" applyFill="1" applyBorder="1" applyAlignment="1" applyProtection="1">
      <alignment horizontal="center"/>
      <protection/>
    </xf>
    <xf numFmtId="49" fontId="12" fillId="4" borderId="17" xfId="0" applyNumberFormat="1" applyFont="1" applyFill="1" applyBorder="1" applyAlignment="1" applyProtection="1">
      <alignment/>
      <protection locked="0"/>
    </xf>
    <xf numFmtId="14" fontId="12" fillId="4" borderId="17" xfId="0" applyNumberFormat="1" applyFont="1" applyFill="1" applyBorder="1" applyAlignment="1" applyProtection="1">
      <alignment horizontal="right"/>
      <protection locked="0"/>
    </xf>
    <xf numFmtId="2" fontId="12" fillId="4" borderId="17" xfId="0" applyNumberFormat="1" applyFont="1" applyFill="1" applyBorder="1" applyAlignment="1" applyProtection="1">
      <alignment horizontal="right"/>
      <protection locked="0"/>
    </xf>
    <xf numFmtId="49" fontId="12" fillId="4" borderId="17" xfId="0" applyNumberFormat="1" applyFont="1" applyFill="1" applyBorder="1" applyAlignment="1" applyProtection="1">
      <alignment horizontal="right"/>
      <protection locked="0"/>
    </xf>
    <xf numFmtId="2" fontId="12" fillId="4" borderId="18" xfId="0" applyNumberFormat="1" applyFont="1" applyFill="1" applyBorder="1" applyAlignment="1" applyProtection="1">
      <alignment horizontal="right"/>
      <protection locked="0"/>
    </xf>
    <xf numFmtId="14" fontId="12" fillId="4" borderId="20" xfId="0" applyNumberFormat="1" applyFont="1" applyFill="1" applyBorder="1" applyAlignment="1" applyProtection="1">
      <alignment horizontal="right"/>
      <protection locked="0"/>
    </xf>
    <xf numFmtId="2" fontId="12" fillId="4" borderId="20" xfId="0" applyNumberFormat="1" applyFont="1" applyFill="1" applyBorder="1" applyAlignment="1" applyProtection="1">
      <alignment horizontal="right"/>
      <protection locked="0"/>
    </xf>
    <xf numFmtId="49" fontId="12" fillId="4" borderId="2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2" fontId="3" fillId="4" borderId="20" xfId="0" applyNumberFormat="1" applyFont="1" applyFill="1" applyBorder="1" applyAlignment="1" applyProtection="1">
      <alignment/>
      <protection locked="0"/>
    </xf>
    <xf numFmtId="2" fontId="3" fillId="4" borderId="21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0" fillId="36" borderId="16" xfId="0" applyFont="1" applyFill="1" applyBorder="1" applyAlignment="1" applyProtection="1">
      <alignment horizontal="center" vertical="center"/>
      <protection/>
    </xf>
    <xf numFmtId="0" fontId="0" fillId="36" borderId="17" xfId="0" applyFont="1" applyFill="1" applyBorder="1" applyAlignment="1" applyProtection="1">
      <alignment horizontal="center" vertical="center"/>
      <protection/>
    </xf>
    <xf numFmtId="0" fontId="0" fillId="36" borderId="18" xfId="0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right" vertical="center"/>
      <protection/>
    </xf>
    <xf numFmtId="0" fontId="0" fillId="0" borderId="35" xfId="0" applyFont="1" applyBorder="1" applyAlignment="1" applyProtection="1">
      <alignment wrapText="1"/>
      <protection/>
    </xf>
    <xf numFmtId="0" fontId="0" fillId="0" borderId="29" xfId="0" applyFont="1" applyBorder="1" applyAlignment="1" applyProtection="1">
      <alignment wrapText="1"/>
      <protection locked="0"/>
    </xf>
    <xf numFmtId="0" fontId="0" fillId="0" borderId="19" xfId="0" applyFont="1" applyBorder="1" applyAlignment="1" applyProtection="1">
      <alignment horizontal="right" vertical="center"/>
      <protection/>
    </xf>
    <xf numFmtId="0" fontId="0" fillId="0" borderId="36" xfId="0" applyFont="1" applyBorder="1" applyAlignment="1" applyProtection="1">
      <alignment wrapText="1"/>
      <protection/>
    </xf>
    <xf numFmtId="2" fontId="0" fillId="4" borderId="2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wrapText="1"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0" fillId="0" borderId="17" xfId="0" applyBorder="1" applyAlignment="1">
      <alignment/>
    </xf>
    <xf numFmtId="0" fontId="21" fillId="0" borderId="17" xfId="0" applyFont="1" applyBorder="1" applyAlignment="1" applyProtection="1">
      <alignment wrapText="1"/>
      <protection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wrapText="1"/>
      <protection/>
    </xf>
    <xf numFmtId="0" fontId="22" fillId="33" borderId="13" xfId="0" applyFont="1" applyFill="1" applyBorder="1" applyAlignment="1" applyProtection="1">
      <alignment horizontal="center" vertical="center"/>
      <protection/>
    </xf>
    <xf numFmtId="0" fontId="22" fillId="33" borderId="14" xfId="0" applyFont="1" applyFill="1" applyBorder="1" applyAlignment="1" applyProtection="1">
      <alignment horizontal="center" vertical="center" wrapText="1"/>
      <protection/>
    </xf>
    <xf numFmtId="0" fontId="22" fillId="33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vertical="top"/>
      <protection/>
    </xf>
    <xf numFmtId="4" fontId="21" fillId="4" borderId="18" xfId="0" applyNumberFormat="1" applyFont="1" applyFill="1" applyBorder="1" applyAlignment="1" applyProtection="1">
      <alignment wrapText="1"/>
      <protection locked="0"/>
    </xf>
    <xf numFmtId="0" fontId="23" fillId="34" borderId="16" xfId="0" applyFont="1" applyFill="1" applyBorder="1" applyAlignment="1" applyProtection="1">
      <alignment vertical="top"/>
      <protection/>
    </xf>
    <xf numFmtId="0" fontId="23" fillId="34" borderId="17" xfId="0" applyFont="1" applyFill="1" applyBorder="1" applyAlignment="1" applyProtection="1">
      <alignment wrapText="1"/>
      <protection/>
    </xf>
    <xf numFmtId="4" fontId="23" fillId="34" borderId="18" xfId="0" applyNumberFormat="1" applyFont="1" applyFill="1" applyBorder="1" applyAlignment="1" applyProtection="1">
      <alignment wrapText="1"/>
      <protection/>
    </xf>
    <xf numFmtId="0" fontId="21" fillId="35" borderId="16" xfId="0" applyFont="1" applyFill="1" applyBorder="1" applyAlignment="1" applyProtection="1">
      <alignment vertical="top"/>
      <protection/>
    </xf>
    <xf numFmtId="0" fontId="21" fillId="35" borderId="17" xfId="0" applyFont="1" applyFill="1" applyBorder="1" applyAlignment="1" applyProtection="1">
      <alignment wrapText="1"/>
      <protection/>
    </xf>
    <xf numFmtId="4" fontId="21" fillId="35" borderId="18" xfId="0" applyNumberFormat="1" applyFont="1" applyFill="1" applyBorder="1" applyAlignment="1" applyProtection="1">
      <alignment wrapText="1"/>
      <protection/>
    </xf>
    <xf numFmtId="49" fontId="24" fillId="0" borderId="16" xfId="0" applyNumberFormat="1" applyFont="1" applyBorder="1" applyAlignment="1" applyProtection="1">
      <alignment horizontal="right" vertical="top"/>
      <protection/>
    </xf>
    <xf numFmtId="0" fontId="24" fillId="0" borderId="17" xfId="0" applyFont="1" applyBorder="1" applyAlignment="1" applyProtection="1">
      <alignment wrapText="1"/>
      <protection/>
    </xf>
    <xf numFmtId="0" fontId="22" fillId="34" borderId="19" xfId="0" applyFont="1" applyFill="1" applyBorder="1" applyAlignment="1" applyProtection="1">
      <alignment vertical="top"/>
      <protection/>
    </xf>
    <xf numFmtId="0" fontId="22" fillId="34" borderId="20" xfId="0" applyFont="1" applyFill="1" applyBorder="1" applyAlignment="1" applyProtection="1">
      <alignment wrapText="1"/>
      <protection/>
    </xf>
    <xf numFmtId="4" fontId="22" fillId="34" borderId="21" xfId="0" applyNumberFormat="1" applyFont="1" applyFill="1" applyBorder="1" applyAlignment="1" applyProtection="1">
      <alignment wrapText="1"/>
      <protection/>
    </xf>
    <xf numFmtId="0" fontId="21" fillId="0" borderId="13" xfId="0" applyFont="1" applyBorder="1" applyAlignment="1" applyProtection="1">
      <alignment vertical="top"/>
      <protection/>
    </xf>
    <xf numFmtId="0" fontId="23" fillId="0" borderId="14" xfId="0" applyFont="1" applyBorder="1" applyAlignment="1" applyProtection="1">
      <alignment horizontal="center" wrapText="1"/>
      <protection/>
    </xf>
    <xf numFmtId="4" fontId="21" fillId="4" borderId="15" xfId="0" applyNumberFormat="1" applyFont="1" applyFill="1" applyBorder="1" applyAlignment="1" applyProtection="1">
      <alignment wrapText="1"/>
      <protection locked="0"/>
    </xf>
    <xf numFmtId="0" fontId="25" fillId="34" borderId="19" xfId="0" applyFont="1" applyFill="1" applyBorder="1" applyAlignment="1" applyProtection="1">
      <alignment vertical="top"/>
      <protection/>
    </xf>
    <xf numFmtId="0" fontId="25" fillId="34" borderId="20" xfId="0" applyFont="1" applyFill="1" applyBorder="1" applyAlignment="1" applyProtection="1">
      <alignment wrapText="1"/>
      <protection/>
    </xf>
    <xf numFmtId="4" fontId="25" fillId="34" borderId="21" xfId="0" applyNumberFormat="1" applyFont="1" applyFill="1" applyBorder="1" applyAlignment="1" applyProtection="1">
      <alignment wrapText="1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Alignment="1">
      <alignment/>
    </xf>
    <xf numFmtId="0" fontId="23" fillId="0" borderId="0" xfId="0" applyFont="1" applyAlignment="1" applyProtection="1">
      <alignment vertical="center"/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22" fillId="2" borderId="14" xfId="0" applyFont="1" applyFill="1" applyBorder="1" applyAlignment="1" applyProtection="1">
      <alignment horizontal="center" vertical="center" wrapText="1"/>
      <protection/>
    </xf>
    <xf numFmtId="0" fontId="22" fillId="2" borderId="15" xfId="0" applyFont="1" applyFill="1" applyBorder="1" applyAlignment="1" applyProtection="1">
      <alignment horizontal="center" vertical="center" wrapText="1"/>
      <protection/>
    </xf>
    <xf numFmtId="0" fontId="29" fillId="39" borderId="17" xfId="0" applyNumberFormat="1" applyFont="1" applyFill="1" applyBorder="1" applyAlignment="1" applyProtection="1">
      <alignment horizontal="left"/>
      <protection/>
    </xf>
    <xf numFmtId="0" fontId="29" fillId="39" borderId="17" xfId="0" applyFont="1" applyFill="1" applyBorder="1" applyAlignment="1" applyProtection="1">
      <alignment/>
      <protection/>
    </xf>
    <xf numFmtId="0" fontId="21" fillId="0" borderId="17" xfId="0" applyNumberFormat="1" applyFont="1" applyBorder="1" applyAlignment="1" applyProtection="1">
      <alignment horizontal="left"/>
      <protection/>
    </xf>
    <xf numFmtId="0" fontId="29" fillId="0" borderId="17" xfId="0" applyFont="1" applyFill="1" applyBorder="1" applyAlignment="1" applyProtection="1">
      <alignment horizontal="left" wrapText="1"/>
      <protection/>
    </xf>
    <xf numFmtId="0" fontId="29" fillId="0" borderId="17" xfId="0" applyFont="1" applyFill="1" applyBorder="1" applyAlignment="1" applyProtection="1">
      <alignment wrapText="1"/>
      <protection/>
    </xf>
    <xf numFmtId="0" fontId="27" fillId="0" borderId="0" xfId="0" applyFont="1" applyAlignment="1" applyProtection="1">
      <alignment/>
      <protection/>
    </xf>
    <xf numFmtId="0" fontId="29" fillId="33" borderId="22" xfId="0" applyFont="1" applyFill="1" applyBorder="1" applyAlignment="1" applyProtection="1">
      <alignment horizontal="center" vertical="center"/>
      <protection/>
    </xf>
    <xf numFmtId="0" fontId="29" fillId="33" borderId="23" xfId="0" applyFont="1" applyFill="1" applyBorder="1" applyAlignment="1" applyProtection="1">
      <alignment horizontal="center" vertical="center"/>
      <protection/>
    </xf>
    <xf numFmtId="0" fontId="29" fillId="33" borderId="23" xfId="0" applyFont="1" applyFill="1" applyBorder="1" applyAlignment="1" applyProtection="1">
      <alignment horizontal="center" vertical="center" wrapText="1"/>
      <protection/>
    </xf>
    <xf numFmtId="0" fontId="29" fillId="33" borderId="24" xfId="0" applyFont="1" applyFill="1" applyBorder="1" applyAlignment="1" applyProtection="1">
      <alignment horizontal="center" vertical="center" wrapText="1"/>
      <protection/>
    </xf>
    <xf numFmtId="0" fontId="32" fillId="36" borderId="22" xfId="0" applyFont="1" applyFill="1" applyBorder="1" applyAlignment="1" applyProtection="1">
      <alignment horizontal="center"/>
      <protection/>
    </xf>
    <xf numFmtId="0" fontId="32" fillId="36" borderId="25" xfId="0" applyFont="1" applyFill="1" applyBorder="1" applyAlignment="1" applyProtection="1">
      <alignment horizontal="center"/>
      <protection/>
    </xf>
    <xf numFmtId="0" fontId="32" fillId="36" borderId="26" xfId="0" applyFont="1" applyFill="1" applyBorder="1" applyAlignment="1" applyProtection="1">
      <alignment horizontal="center"/>
      <protection/>
    </xf>
    <xf numFmtId="0" fontId="27" fillId="0" borderId="16" xfId="0" applyFont="1" applyBorder="1" applyAlignment="1" applyProtection="1">
      <alignment/>
      <protection/>
    </xf>
    <xf numFmtId="0" fontId="29" fillId="0" borderId="27" xfId="0" applyFont="1" applyBorder="1" applyAlignment="1" applyProtection="1">
      <alignment wrapText="1"/>
      <protection/>
    </xf>
    <xf numFmtId="0" fontId="29" fillId="35" borderId="27" xfId="0" applyFont="1" applyFill="1" applyBorder="1" applyAlignment="1" applyProtection="1">
      <alignment/>
      <protection/>
    </xf>
    <xf numFmtId="2" fontId="29" fillId="4" borderId="27" xfId="0" applyNumberFormat="1" applyFont="1" applyFill="1" applyBorder="1" applyAlignment="1" applyProtection="1">
      <alignment/>
      <protection locked="0"/>
    </xf>
    <xf numFmtId="2" fontId="29" fillId="4" borderId="28" xfId="0" applyNumberFormat="1" applyFont="1" applyFill="1" applyBorder="1" applyAlignment="1" applyProtection="1">
      <alignment/>
      <protection locked="0"/>
    </xf>
    <xf numFmtId="0" fontId="29" fillId="0" borderId="17" xfId="0" applyFont="1" applyBorder="1" applyAlignment="1" applyProtection="1">
      <alignment wrapText="1"/>
      <protection/>
    </xf>
    <xf numFmtId="2" fontId="29" fillId="4" borderId="17" xfId="0" applyNumberFormat="1" applyFont="1" applyFill="1" applyBorder="1" applyAlignment="1" applyProtection="1">
      <alignment/>
      <protection locked="0"/>
    </xf>
    <xf numFmtId="2" fontId="29" fillId="4" borderId="18" xfId="0" applyNumberFormat="1" applyFont="1" applyFill="1" applyBorder="1" applyAlignment="1" applyProtection="1">
      <alignment/>
      <protection locked="0"/>
    </xf>
    <xf numFmtId="0" fontId="27" fillId="0" borderId="19" xfId="0" applyFont="1" applyBorder="1" applyAlignment="1" applyProtection="1">
      <alignment/>
      <protection/>
    </xf>
    <xf numFmtId="0" fontId="29" fillId="34" borderId="20" xfId="0" applyFont="1" applyFill="1" applyBorder="1" applyAlignment="1" applyProtection="1">
      <alignment wrapText="1"/>
      <protection/>
    </xf>
    <xf numFmtId="0" fontId="29" fillId="34" borderId="20" xfId="0" applyFont="1" applyFill="1" applyBorder="1" applyAlignment="1" applyProtection="1">
      <alignment/>
      <protection/>
    </xf>
    <xf numFmtId="0" fontId="29" fillId="34" borderId="21" xfId="0" applyFont="1" applyFill="1" applyBorder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34" fillId="33" borderId="29" xfId="0" applyFont="1" applyFill="1" applyBorder="1" applyAlignment="1" applyProtection="1">
      <alignment horizontal="center" vertical="center" wrapText="1"/>
      <protection/>
    </xf>
    <xf numFmtId="0" fontId="35" fillId="36" borderId="30" xfId="0" applyFont="1" applyFill="1" applyBorder="1" applyAlignment="1" applyProtection="1">
      <alignment horizontal="center"/>
      <protection/>
    </xf>
    <xf numFmtId="0" fontId="35" fillId="36" borderId="25" xfId="0" applyFont="1" applyFill="1" applyBorder="1" applyAlignment="1" applyProtection="1">
      <alignment horizontal="center"/>
      <protection/>
    </xf>
    <xf numFmtId="0" fontId="35" fillId="36" borderId="26" xfId="0" applyFont="1" applyFill="1" applyBorder="1" applyAlignment="1" applyProtection="1">
      <alignment horizontal="center"/>
      <protection/>
    </xf>
    <xf numFmtId="0" fontId="27" fillId="0" borderId="13" xfId="0" applyFont="1" applyBorder="1" applyAlignment="1" applyProtection="1">
      <alignment/>
      <protection/>
    </xf>
    <xf numFmtId="49" fontId="21" fillId="4" borderId="17" xfId="0" applyNumberFormat="1" applyFont="1" applyFill="1" applyBorder="1" applyAlignment="1" applyProtection="1">
      <alignment/>
      <protection locked="0"/>
    </xf>
    <xf numFmtId="14" fontId="21" fillId="4" borderId="17" xfId="0" applyNumberFormat="1" applyFont="1" applyFill="1" applyBorder="1" applyAlignment="1" applyProtection="1">
      <alignment horizontal="right"/>
      <protection locked="0"/>
    </xf>
    <xf numFmtId="2" fontId="27" fillId="4" borderId="14" xfId="0" applyNumberFormat="1" applyFont="1" applyFill="1" applyBorder="1" applyAlignment="1" applyProtection="1">
      <alignment/>
      <protection locked="0"/>
    </xf>
    <xf numFmtId="2" fontId="27" fillId="4" borderId="17" xfId="0" applyNumberFormat="1" applyFont="1" applyFill="1" applyBorder="1" applyAlignment="1" applyProtection="1">
      <alignment/>
      <protection locked="0"/>
    </xf>
    <xf numFmtId="2" fontId="27" fillId="4" borderId="20" xfId="0" applyNumberFormat="1" applyFont="1" applyFill="1" applyBorder="1" applyAlignment="1" applyProtection="1">
      <alignment/>
      <protection locked="0"/>
    </xf>
    <xf numFmtId="0" fontId="27" fillId="34" borderId="30" xfId="0" applyFont="1" applyFill="1" applyBorder="1" applyAlignment="1" applyProtection="1">
      <alignment/>
      <protection/>
    </xf>
    <xf numFmtId="0" fontId="27" fillId="34" borderId="25" xfId="0" applyFont="1" applyFill="1" applyBorder="1" applyAlignment="1" applyProtection="1">
      <alignment/>
      <protection/>
    </xf>
    <xf numFmtId="4" fontId="27" fillId="34" borderId="25" xfId="0" applyNumberFormat="1" applyFont="1" applyFill="1" applyBorder="1" applyAlignment="1" applyProtection="1">
      <alignment/>
      <protection/>
    </xf>
    <xf numFmtId="0" fontId="27" fillId="34" borderId="26" xfId="0" applyFont="1" applyFill="1" applyBorder="1" applyAlignment="1" applyProtection="1">
      <alignment/>
      <protection/>
    </xf>
    <xf numFmtId="0" fontId="27" fillId="33" borderId="13" xfId="0" applyFont="1" applyFill="1" applyBorder="1" applyAlignment="1" applyProtection="1">
      <alignment/>
      <protection/>
    </xf>
    <xf numFmtId="0" fontId="27" fillId="33" borderId="14" xfId="0" applyFont="1" applyFill="1" applyBorder="1" applyAlignment="1" applyProtection="1">
      <alignment wrapText="1"/>
      <protection/>
    </xf>
    <xf numFmtId="0" fontId="27" fillId="33" borderId="14" xfId="0" applyFont="1" applyFill="1" applyBorder="1" applyAlignment="1" applyProtection="1">
      <alignment horizontal="center" wrapText="1"/>
      <protection/>
    </xf>
    <xf numFmtId="0" fontId="27" fillId="0" borderId="20" xfId="0" applyFont="1" applyBorder="1" applyAlignment="1" applyProtection="1">
      <alignment wrapText="1"/>
      <protection/>
    </xf>
    <xf numFmtId="2" fontId="27" fillId="4" borderId="20" xfId="0" applyNumberFormat="1" applyFont="1" applyFill="1" applyBorder="1" applyAlignment="1" applyProtection="1">
      <alignment horizontal="center"/>
      <protection locked="0"/>
    </xf>
    <xf numFmtId="0" fontId="34" fillId="0" borderId="0" xfId="0" applyFont="1" applyAlignment="1">
      <alignment/>
    </xf>
    <xf numFmtId="0" fontId="36" fillId="0" borderId="0" xfId="0" applyFont="1" applyAlignment="1" applyProtection="1">
      <alignment vertical="center"/>
      <protection/>
    </xf>
    <xf numFmtId="0" fontId="29" fillId="2" borderId="17" xfId="0" applyFont="1" applyFill="1" applyBorder="1" applyAlignment="1">
      <alignment horizontal="center" vertical="top" wrapText="1"/>
    </xf>
    <xf numFmtId="0" fontId="29" fillId="2" borderId="18" xfId="0" applyFont="1" applyFill="1" applyBorder="1" applyAlignment="1">
      <alignment horizontal="center" vertical="top" wrapText="1"/>
    </xf>
    <xf numFmtId="0" fontId="32" fillId="36" borderId="17" xfId="0" applyFont="1" applyFill="1" applyBorder="1" applyAlignment="1" applyProtection="1">
      <alignment horizontal="center"/>
      <protection/>
    </xf>
    <xf numFmtId="0" fontId="36" fillId="33" borderId="13" xfId="0" applyFont="1" applyFill="1" applyBorder="1" applyAlignment="1" applyProtection="1">
      <alignment horizontal="center" vertical="center" wrapText="1"/>
      <protection/>
    </xf>
    <xf numFmtId="0" fontId="36" fillId="33" borderId="14" xfId="0" applyFont="1" applyFill="1" applyBorder="1" applyAlignment="1" applyProtection="1">
      <alignment horizontal="center" vertical="center" wrapText="1"/>
      <protection/>
    </xf>
    <xf numFmtId="0" fontId="27" fillId="36" borderId="16" xfId="0" applyFont="1" applyFill="1" applyBorder="1" applyAlignment="1" applyProtection="1">
      <alignment horizontal="center"/>
      <protection/>
    </xf>
    <xf numFmtId="0" fontId="27" fillId="36" borderId="17" xfId="0" applyFont="1" applyFill="1" applyBorder="1" applyAlignment="1" applyProtection="1">
      <alignment horizontal="center"/>
      <protection/>
    </xf>
    <xf numFmtId="0" fontId="27" fillId="36" borderId="17" xfId="0" applyFont="1" applyFill="1" applyBorder="1" applyAlignment="1" applyProtection="1">
      <alignment horizontal="center" wrapText="1"/>
      <protection/>
    </xf>
    <xf numFmtId="0" fontId="27" fillId="4" borderId="17" xfId="0" applyFont="1" applyFill="1" applyBorder="1" applyAlignment="1" applyProtection="1">
      <alignment/>
      <protection locked="0"/>
    </xf>
    <xf numFmtId="0" fontId="27" fillId="4" borderId="17" xfId="0" applyFont="1" applyFill="1" applyBorder="1" applyAlignment="1" applyProtection="1">
      <alignment horizontal="center" wrapText="1"/>
      <protection locked="0"/>
    </xf>
    <xf numFmtId="0" fontId="27" fillId="34" borderId="19" xfId="0" applyFont="1" applyFill="1" applyBorder="1" applyAlignment="1" applyProtection="1">
      <alignment/>
      <protection/>
    </xf>
    <xf numFmtId="0" fontId="27" fillId="34" borderId="20" xfId="0" applyFont="1" applyFill="1" applyBorder="1" applyAlignment="1" applyProtection="1">
      <alignment/>
      <protection/>
    </xf>
    <xf numFmtId="0" fontId="35" fillId="33" borderId="22" xfId="0" applyFont="1" applyFill="1" applyBorder="1" applyAlignment="1" applyProtection="1">
      <alignment/>
      <protection/>
    </xf>
    <xf numFmtId="0" fontId="35" fillId="33" borderId="23" xfId="0" applyFont="1" applyFill="1" applyBorder="1" applyAlignment="1" applyProtection="1">
      <alignment/>
      <protection/>
    </xf>
    <xf numFmtId="0" fontId="35" fillId="33" borderId="24" xfId="0" applyFont="1" applyFill="1" applyBorder="1" applyAlignment="1" applyProtection="1">
      <alignment/>
      <protection/>
    </xf>
    <xf numFmtId="0" fontId="36" fillId="36" borderId="30" xfId="0" applyFont="1" applyFill="1" applyBorder="1" applyAlignment="1" applyProtection="1">
      <alignment horizontal="center"/>
      <protection/>
    </xf>
    <xf numFmtId="0" fontId="36" fillId="36" borderId="25" xfId="0" applyFont="1" applyFill="1" applyBorder="1" applyAlignment="1" applyProtection="1">
      <alignment horizontal="center"/>
      <protection/>
    </xf>
    <xf numFmtId="0" fontId="36" fillId="36" borderId="26" xfId="0" applyFont="1" applyFill="1" applyBorder="1" applyAlignment="1" applyProtection="1">
      <alignment horizontal="center"/>
      <protection/>
    </xf>
    <xf numFmtId="0" fontId="27" fillId="0" borderId="31" xfId="0" applyFont="1" applyBorder="1" applyAlignment="1" applyProtection="1">
      <alignment/>
      <protection/>
    </xf>
    <xf numFmtId="0" fontId="27" fillId="0" borderId="27" xfId="0" applyFont="1" applyBorder="1" applyAlignment="1" applyProtection="1">
      <alignment/>
      <protection/>
    </xf>
    <xf numFmtId="2" fontId="27" fillId="4" borderId="27" xfId="0" applyNumberFormat="1" applyFont="1" applyFill="1" applyBorder="1" applyAlignment="1" applyProtection="1">
      <alignment/>
      <protection locked="0"/>
    </xf>
    <xf numFmtId="0" fontId="27" fillId="0" borderId="17" xfId="0" applyFont="1" applyBorder="1" applyAlignment="1" applyProtection="1">
      <alignment/>
      <protection/>
    </xf>
    <xf numFmtId="0" fontId="27" fillId="0" borderId="37" xfId="0" applyFont="1" applyBorder="1" applyAlignment="1" applyProtection="1">
      <alignment/>
      <protection/>
    </xf>
    <xf numFmtId="0" fontId="27" fillId="0" borderId="38" xfId="0" applyFont="1" applyBorder="1" applyAlignment="1" applyProtection="1">
      <alignment/>
      <protection/>
    </xf>
    <xf numFmtId="2" fontId="27" fillId="4" borderId="38" xfId="0" applyNumberFormat="1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/>
    </xf>
    <xf numFmtId="0" fontId="32" fillId="2" borderId="22" xfId="0" applyFont="1" applyFill="1" applyBorder="1" applyAlignment="1" applyProtection="1">
      <alignment/>
      <protection/>
    </xf>
    <xf numFmtId="0" fontId="32" fillId="2" borderId="23" xfId="0" applyFont="1" applyFill="1" applyBorder="1" applyAlignment="1" applyProtection="1">
      <alignment horizontal="center"/>
      <protection/>
    </xf>
    <xf numFmtId="0" fontId="32" fillId="2" borderId="24" xfId="0" applyFont="1" applyFill="1" applyBorder="1" applyAlignment="1" applyProtection="1">
      <alignment horizontal="center"/>
      <protection/>
    </xf>
    <xf numFmtId="0" fontId="32" fillId="36" borderId="30" xfId="0" applyFont="1" applyFill="1" applyBorder="1" applyAlignment="1" applyProtection="1">
      <alignment horizontal="center"/>
      <protection/>
    </xf>
    <xf numFmtId="0" fontId="29" fillId="0" borderId="31" xfId="0" applyFont="1" applyBorder="1" applyAlignment="1" applyProtection="1">
      <alignment/>
      <protection/>
    </xf>
    <xf numFmtId="0" fontId="29" fillId="0" borderId="27" xfId="0" applyFont="1" applyBorder="1" applyAlignment="1" applyProtection="1">
      <alignment/>
      <protection/>
    </xf>
    <xf numFmtId="0" fontId="29" fillId="0" borderId="16" xfId="0" applyFont="1" applyBorder="1" applyAlignment="1" applyProtection="1">
      <alignment/>
      <protection/>
    </xf>
    <xf numFmtId="0" fontId="29" fillId="0" borderId="17" xfId="0" applyFont="1" applyBorder="1" applyAlignment="1" applyProtection="1">
      <alignment/>
      <protection/>
    </xf>
    <xf numFmtId="0" fontId="29" fillId="0" borderId="33" xfId="0" applyFont="1" applyBorder="1" applyAlignment="1" applyProtection="1">
      <alignment/>
      <protection/>
    </xf>
    <xf numFmtId="0" fontId="29" fillId="0" borderId="29" xfId="0" applyFont="1" applyBorder="1" applyAlignment="1" applyProtection="1">
      <alignment/>
      <protection/>
    </xf>
    <xf numFmtId="2" fontId="29" fillId="4" borderId="29" xfId="0" applyNumberFormat="1" applyFont="1" applyFill="1" applyBorder="1" applyAlignment="1" applyProtection="1">
      <alignment/>
      <protection locked="0"/>
    </xf>
    <xf numFmtId="2" fontId="29" fillId="4" borderId="48" xfId="0" applyNumberFormat="1" applyFont="1" applyFill="1" applyBorder="1" applyAlignment="1" applyProtection="1">
      <alignment/>
      <protection locked="0"/>
    </xf>
    <xf numFmtId="0" fontId="21" fillId="34" borderId="30" xfId="0" applyFont="1" applyFill="1" applyBorder="1" applyAlignment="1" applyProtection="1">
      <alignment/>
      <protection/>
    </xf>
    <xf numFmtId="0" fontId="32" fillId="34" borderId="25" xfId="0" applyFont="1" applyFill="1" applyBorder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5" fillId="33" borderId="13" xfId="0" applyFont="1" applyFill="1" applyBorder="1" applyAlignment="1" applyProtection="1">
      <alignment horizontal="center" vertical="center" wrapText="1"/>
      <protection/>
    </xf>
    <xf numFmtId="0" fontId="35" fillId="33" borderId="14" xfId="0" applyFont="1" applyFill="1" applyBorder="1" applyAlignment="1" applyProtection="1">
      <alignment horizontal="center" vertical="center" wrapText="1"/>
      <protection/>
    </xf>
    <xf numFmtId="0" fontId="32" fillId="33" borderId="14" xfId="52" applyFont="1" applyFill="1" applyBorder="1" applyAlignment="1" applyProtection="1">
      <alignment horizontal="center" vertical="center" wrapText="1"/>
      <protection/>
    </xf>
    <xf numFmtId="0" fontId="32" fillId="33" borderId="15" xfId="52" applyFont="1" applyFill="1" applyBorder="1" applyAlignment="1" applyProtection="1">
      <alignment horizontal="center" vertical="center" wrapText="1"/>
      <protection/>
    </xf>
    <xf numFmtId="0" fontId="35" fillId="36" borderId="16" xfId="0" applyFont="1" applyFill="1" applyBorder="1" applyAlignment="1" applyProtection="1">
      <alignment horizontal="center"/>
      <protection/>
    </xf>
    <xf numFmtId="0" fontId="35" fillId="36" borderId="17" xfId="0" applyFont="1" applyFill="1" applyBorder="1" applyAlignment="1" applyProtection="1">
      <alignment horizontal="center"/>
      <protection/>
    </xf>
    <xf numFmtId="0" fontId="32" fillId="39" borderId="17" xfId="52" applyFont="1" applyFill="1" applyBorder="1" applyAlignment="1" applyProtection="1">
      <alignment horizontal="center"/>
      <protection/>
    </xf>
    <xf numFmtId="0" fontId="32" fillId="39" borderId="18" xfId="52" applyFont="1" applyFill="1" applyBorder="1" applyAlignment="1" applyProtection="1">
      <alignment horizontal="center"/>
      <protection/>
    </xf>
    <xf numFmtId="0" fontId="34" fillId="0" borderId="16" xfId="0" applyFont="1" applyBorder="1" applyAlignment="1" applyProtection="1">
      <alignment vertical="top"/>
      <protection/>
    </xf>
    <xf numFmtId="0" fontId="34" fillId="0" borderId="17" xfId="0" applyFont="1" applyBorder="1" applyAlignment="1" applyProtection="1">
      <alignment vertical="top" wrapText="1"/>
      <protection/>
    </xf>
    <xf numFmtId="0" fontId="34" fillId="4" borderId="17" xfId="0" applyFont="1" applyFill="1" applyBorder="1" applyAlignment="1" applyProtection="1">
      <alignment wrapText="1"/>
      <protection locked="0"/>
    </xf>
    <xf numFmtId="0" fontId="34" fillId="4" borderId="17" xfId="0" applyFont="1" applyFill="1" applyBorder="1" applyAlignment="1" applyProtection="1">
      <alignment/>
      <protection locked="0"/>
    </xf>
    <xf numFmtId="0" fontId="20" fillId="4" borderId="17" xfId="52" applyFont="1" applyFill="1" applyBorder="1" applyAlignment="1" applyProtection="1">
      <alignment vertical="top" wrapText="1"/>
      <protection locked="0"/>
    </xf>
    <xf numFmtId="0" fontId="34" fillId="0" borderId="19" xfId="0" applyFont="1" applyBorder="1" applyAlignment="1" applyProtection="1">
      <alignment vertical="top"/>
      <protection/>
    </xf>
    <xf numFmtId="0" fontId="34" fillId="0" borderId="20" xfId="0" applyFont="1" applyBorder="1" applyAlignment="1" applyProtection="1">
      <alignment vertical="top" wrapText="1"/>
      <protection/>
    </xf>
    <xf numFmtId="0" fontId="34" fillId="4" borderId="20" xfId="0" applyFont="1" applyFill="1" applyBorder="1" applyAlignment="1" applyProtection="1">
      <alignment wrapText="1"/>
      <protection locked="0"/>
    </xf>
    <xf numFmtId="0" fontId="34" fillId="4" borderId="20" xfId="0" applyFont="1" applyFill="1" applyBorder="1" applyAlignment="1" applyProtection="1">
      <alignment/>
      <protection locked="0"/>
    </xf>
    <xf numFmtId="0" fontId="20" fillId="4" borderId="20" xfId="52" applyFont="1" applyFill="1" applyBorder="1" applyAlignment="1" applyProtection="1">
      <alignment vertical="top" wrapText="1"/>
      <protection locked="0"/>
    </xf>
    <xf numFmtId="0" fontId="19" fillId="0" borderId="0" xfId="52" applyFont="1" applyProtection="1">
      <alignment/>
      <protection/>
    </xf>
    <xf numFmtId="0" fontId="34" fillId="0" borderId="0" xfId="0" applyFont="1" applyAlignment="1">
      <alignment horizontal="center"/>
    </xf>
    <xf numFmtId="0" fontId="29" fillId="0" borderId="16" xfId="0" applyFont="1" applyBorder="1" applyAlignment="1">
      <alignment horizontal="center" vertical="top" wrapText="1"/>
    </xf>
    <xf numFmtId="0" fontId="29" fillId="0" borderId="19" xfId="0" applyFont="1" applyBorder="1" applyAlignment="1">
      <alignment horizontal="center" vertical="top" wrapText="1"/>
    </xf>
    <xf numFmtId="0" fontId="32" fillId="36" borderId="16" xfId="0" applyFont="1" applyFill="1" applyBorder="1" applyAlignment="1" applyProtection="1">
      <alignment horizontal="center"/>
      <protection/>
    </xf>
    <xf numFmtId="0" fontId="32" fillId="36" borderId="18" xfId="0" applyFont="1" applyFill="1" applyBorder="1" applyAlignment="1" applyProtection="1">
      <alignment horizontal="center"/>
      <protection/>
    </xf>
    <xf numFmtId="2" fontId="29" fillId="4" borderId="27" xfId="0" applyNumberFormat="1" applyFont="1" applyFill="1" applyBorder="1" applyAlignment="1" applyProtection="1">
      <alignment/>
      <protection/>
    </xf>
    <xf numFmtId="0" fontId="21" fillId="38" borderId="17" xfId="0" applyNumberFormat="1" applyFont="1" applyFill="1" applyBorder="1" applyAlignment="1" applyProtection="1">
      <alignment horizontal="left"/>
      <protection/>
    </xf>
    <xf numFmtId="0" fontId="29" fillId="38" borderId="17" xfId="0" applyFont="1" applyFill="1" applyBorder="1" applyAlignment="1" applyProtection="1">
      <alignment horizontal="left" wrapText="1"/>
      <protection/>
    </xf>
    <xf numFmtId="4" fontId="21" fillId="38" borderId="18" xfId="0" applyNumberFormat="1" applyFont="1" applyFill="1" applyBorder="1" applyAlignment="1" applyProtection="1">
      <alignment wrapText="1"/>
      <protection/>
    </xf>
    <xf numFmtId="0" fontId="26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center"/>
      <protection/>
    </xf>
    <xf numFmtId="0" fontId="31" fillId="0" borderId="0" xfId="0" applyFont="1" applyAlignment="1" applyProtection="1">
      <alignment/>
      <protection/>
    </xf>
    <xf numFmtId="0" fontId="29" fillId="0" borderId="17" xfId="0" applyFont="1" applyBorder="1" applyAlignment="1" applyProtection="1">
      <alignment horizontal="justify" vertical="top" wrapText="1"/>
      <protection locked="0"/>
    </xf>
    <xf numFmtId="0" fontId="29" fillId="0" borderId="18" xfId="0" applyFont="1" applyBorder="1" applyAlignment="1" applyProtection="1">
      <alignment horizontal="justify" vertical="top" wrapText="1"/>
      <protection locked="0"/>
    </xf>
    <xf numFmtId="0" fontId="29" fillId="0" borderId="20" xfId="0" applyFont="1" applyBorder="1" applyAlignment="1" applyProtection="1">
      <alignment horizontal="justify" vertical="top" wrapText="1"/>
      <protection locked="0"/>
    </xf>
    <xf numFmtId="0" fontId="29" fillId="0" borderId="21" xfId="0" applyFont="1" applyBorder="1" applyAlignment="1" applyProtection="1">
      <alignment horizontal="justify" vertical="top" wrapText="1"/>
      <protection locked="0"/>
    </xf>
    <xf numFmtId="14" fontId="0" fillId="4" borderId="0" xfId="0" applyNumberFormat="1" applyFill="1" applyAlignment="1" applyProtection="1">
      <alignment/>
      <protection/>
    </xf>
    <xf numFmtId="0" fontId="27" fillId="4" borderId="29" xfId="0" applyFont="1" applyFill="1" applyBorder="1" applyAlignment="1" applyProtection="1">
      <alignment/>
      <protection locked="0"/>
    </xf>
    <xf numFmtId="0" fontId="27" fillId="4" borderId="29" xfId="0" applyFont="1" applyFill="1" applyBorder="1" applyAlignment="1" applyProtection="1">
      <alignment horizontal="center" wrapText="1"/>
      <protection locked="0"/>
    </xf>
    <xf numFmtId="0" fontId="70" fillId="0" borderId="0" xfId="0" applyFont="1" applyAlignment="1" applyProtection="1">
      <alignment wrapText="1"/>
      <protection/>
    </xf>
    <xf numFmtId="4" fontId="21" fillId="4" borderId="18" xfId="0" applyNumberFormat="1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0" fontId="33" fillId="33" borderId="13" xfId="0" applyFont="1" applyFill="1" applyBorder="1" applyAlignment="1" applyProtection="1">
      <alignment horizontal="center" vertical="center"/>
      <protection/>
    </xf>
    <xf numFmtId="0" fontId="33" fillId="33" borderId="14" xfId="0" applyFont="1" applyFill="1" applyBorder="1" applyAlignment="1" applyProtection="1">
      <alignment horizontal="center" vertical="center" wrapText="1"/>
      <protection/>
    </xf>
    <xf numFmtId="0" fontId="33" fillId="33" borderId="15" xfId="0" applyFont="1" applyFill="1" applyBorder="1" applyAlignment="1" applyProtection="1">
      <alignment horizontal="center" vertical="center" wrapText="1"/>
      <protection/>
    </xf>
    <xf numFmtId="0" fontId="36" fillId="34" borderId="16" xfId="0" applyFont="1" applyFill="1" applyBorder="1" applyAlignment="1" applyProtection="1">
      <alignment vertical="top"/>
      <protection/>
    </xf>
    <xf numFmtId="0" fontId="36" fillId="34" borderId="17" xfId="0" applyFont="1" applyFill="1" applyBorder="1" applyAlignment="1" applyProtection="1">
      <alignment wrapText="1"/>
      <protection/>
    </xf>
    <xf numFmtId="2" fontId="36" fillId="34" borderId="17" xfId="0" applyNumberFormat="1" applyFont="1" applyFill="1" applyBorder="1" applyAlignment="1" applyProtection="1">
      <alignment/>
      <protection/>
    </xf>
    <xf numFmtId="0" fontId="27" fillId="0" borderId="16" xfId="0" applyFont="1" applyBorder="1" applyAlignment="1" applyProtection="1">
      <alignment vertical="top"/>
      <protection/>
    </xf>
    <xf numFmtId="0" fontId="27" fillId="0" borderId="17" xfId="0" applyFont="1" applyBorder="1" applyAlignment="1" applyProtection="1">
      <alignment wrapText="1"/>
      <protection/>
    </xf>
    <xf numFmtId="2" fontId="27" fillId="4" borderId="17" xfId="0" applyNumberFormat="1" applyFont="1" applyFill="1" applyBorder="1" applyAlignment="1" applyProtection="1">
      <alignment/>
      <protection locked="0"/>
    </xf>
    <xf numFmtId="4" fontId="27" fillId="4" borderId="17" xfId="0" applyNumberFormat="1" applyFont="1" applyFill="1" applyBorder="1" applyAlignment="1" applyProtection="1">
      <alignment/>
      <protection locked="0"/>
    </xf>
    <xf numFmtId="4" fontId="27" fillId="4" borderId="18" xfId="0" applyNumberFormat="1" applyFont="1" applyFill="1" applyBorder="1" applyAlignment="1" applyProtection="1">
      <alignment/>
      <protection locked="0"/>
    </xf>
    <xf numFmtId="49" fontId="27" fillId="0" borderId="16" xfId="0" applyNumberFormat="1" applyFont="1" applyBorder="1" applyAlignment="1" applyProtection="1">
      <alignment horizontal="right" vertical="top"/>
      <protection/>
    </xf>
    <xf numFmtId="49" fontId="37" fillId="0" borderId="16" xfId="0" applyNumberFormat="1" applyFont="1" applyBorder="1" applyAlignment="1" applyProtection="1">
      <alignment horizontal="right" vertical="top"/>
      <protection/>
    </xf>
    <xf numFmtId="0" fontId="37" fillId="0" borderId="17" xfId="0" applyFont="1" applyBorder="1" applyAlignment="1" applyProtection="1">
      <alignment wrapText="1"/>
      <protection/>
    </xf>
    <xf numFmtId="0" fontId="27" fillId="35" borderId="16" xfId="0" applyFont="1" applyFill="1" applyBorder="1" applyAlignment="1" applyProtection="1">
      <alignment vertical="top"/>
      <protection/>
    </xf>
    <xf numFmtId="0" fontId="27" fillId="35" borderId="17" xfId="0" applyFont="1" applyFill="1" applyBorder="1" applyAlignment="1" applyProtection="1">
      <alignment wrapText="1"/>
      <protection/>
    </xf>
    <xf numFmtId="2" fontId="27" fillId="35" borderId="17" xfId="0" applyNumberFormat="1" applyFont="1" applyFill="1" applyBorder="1" applyAlignment="1" applyProtection="1">
      <alignment/>
      <protection/>
    </xf>
    <xf numFmtId="0" fontId="36" fillId="34" borderId="17" xfId="0" applyFont="1" applyFill="1" applyBorder="1" applyAlignment="1" applyProtection="1">
      <alignment/>
      <protection/>
    </xf>
    <xf numFmtId="2" fontId="27" fillId="4" borderId="18" xfId="0" applyNumberFormat="1" applyFont="1" applyFill="1" applyBorder="1" applyAlignment="1" applyProtection="1">
      <alignment/>
      <protection locked="0"/>
    </xf>
    <xf numFmtId="0" fontId="33" fillId="34" borderId="19" xfId="0" applyFont="1" applyFill="1" applyBorder="1" applyAlignment="1" applyProtection="1">
      <alignment vertical="top"/>
      <protection/>
    </xf>
    <xf numFmtId="0" fontId="33" fillId="34" borderId="20" xfId="0" applyFont="1" applyFill="1" applyBorder="1" applyAlignment="1" applyProtection="1">
      <alignment wrapText="1"/>
      <protection/>
    </xf>
    <xf numFmtId="2" fontId="33" fillId="34" borderId="20" xfId="0" applyNumberFormat="1" applyFont="1" applyFill="1" applyBorder="1" applyAlignment="1" applyProtection="1">
      <alignment/>
      <protection/>
    </xf>
    <xf numFmtId="0" fontId="27" fillId="0" borderId="0" xfId="0" applyFont="1" applyAlignment="1">
      <alignment/>
    </xf>
    <xf numFmtId="0" fontId="23" fillId="0" borderId="0" xfId="0" applyFont="1" applyAlignment="1" applyProtection="1">
      <alignment/>
      <protection/>
    </xf>
    <xf numFmtId="0" fontId="29" fillId="33" borderId="29" xfId="0" applyFont="1" applyFill="1" applyBorder="1" applyAlignment="1" applyProtection="1">
      <alignment horizontal="center" vertical="center" wrapText="1"/>
      <protection/>
    </xf>
    <xf numFmtId="0" fontId="32" fillId="36" borderId="23" xfId="0" applyFont="1" applyFill="1" applyBorder="1" applyAlignment="1" applyProtection="1">
      <alignment horizontal="center"/>
      <protection/>
    </xf>
    <xf numFmtId="0" fontId="32" fillId="36" borderId="24" xfId="0" applyFont="1" applyFill="1" applyBorder="1" applyAlignment="1" applyProtection="1">
      <alignment horizontal="center"/>
      <protection/>
    </xf>
    <xf numFmtId="1" fontId="21" fillId="0" borderId="16" xfId="0" applyNumberFormat="1" applyFont="1" applyBorder="1" applyAlignment="1" applyProtection="1">
      <alignment/>
      <protection/>
    </xf>
    <xf numFmtId="2" fontId="21" fillId="4" borderId="17" xfId="0" applyNumberFormat="1" applyFont="1" applyFill="1" applyBorder="1" applyAlignment="1" applyProtection="1">
      <alignment/>
      <protection locked="0"/>
    </xf>
    <xf numFmtId="2" fontId="21" fillId="4" borderId="17" xfId="0" applyNumberFormat="1" applyFont="1" applyFill="1" applyBorder="1" applyAlignment="1" applyProtection="1">
      <alignment horizontal="right"/>
      <protection locked="0"/>
    </xf>
    <xf numFmtId="2" fontId="29" fillId="4" borderId="17" xfId="0" applyNumberFormat="1" applyFont="1" applyFill="1" applyBorder="1" applyAlignment="1" applyProtection="1">
      <alignment horizontal="right"/>
      <protection locked="0"/>
    </xf>
    <xf numFmtId="2" fontId="21" fillId="4" borderId="18" xfId="0" applyNumberFormat="1" applyFont="1" applyFill="1" applyBorder="1" applyAlignment="1" applyProtection="1">
      <alignment horizontal="right"/>
      <protection locked="0"/>
    </xf>
    <xf numFmtId="2" fontId="21" fillId="4" borderId="21" xfId="0" applyNumberFormat="1" applyFont="1" applyFill="1" applyBorder="1" applyAlignment="1" applyProtection="1">
      <alignment horizontal="right"/>
      <protection locked="0"/>
    </xf>
    <xf numFmtId="1" fontId="21" fillId="0" borderId="0" xfId="0" applyNumberFormat="1" applyFont="1" applyAlignment="1" applyProtection="1">
      <alignment/>
      <protection/>
    </xf>
    <xf numFmtId="0" fontId="27" fillId="0" borderId="33" xfId="0" applyFont="1" applyBorder="1" applyAlignment="1" applyProtection="1">
      <alignment/>
      <protection/>
    </xf>
    <xf numFmtId="2" fontId="9" fillId="35" borderId="27" xfId="0" applyNumberFormat="1" applyFont="1" applyFill="1" applyBorder="1" applyAlignment="1" applyProtection="1">
      <alignment/>
      <protection/>
    </xf>
    <xf numFmtId="2" fontId="3" fillId="34" borderId="20" xfId="0" applyNumberFormat="1" applyFont="1" applyFill="1" applyBorder="1" applyAlignment="1" applyProtection="1">
      <alignment/>
      <protection/>
    </xf>
    <xf numFmtId="2" fontId="0" fillId="0" borderId="17" xfId="0" applyNumberFormat="1" applyBorder="1" applyAlignment="1">
      <alignment/>
    </xf>
    <xf numFmtId="2" fontId="9" fillId="40" borderId="27" xfId="0" applyNumberFormat="1" applyFont="1" applyFill="1" applyBorder="1" applyAlignment="1" applyProtection="1">
      <alignment/>
      <protection locked="0"/>
    </xf>
    <xf numFmtId="49" fontId="21" fillId="34" borderId="25" xfId="59" applyNumberFormat="1" applyFont="1" applyFill="1" applyBorder="1" applyAlignment="1" applyProtection="1">
      <alignment/>
      <protection/>
    </xf>
    <xf numFmtId="0" fontId="70" fillId="0" borderId="16" xfId="0" applyFont="1" applyBorder="1" applyAlignment="1" applyProtection="1">
      <alignment vertical="top"/>
      <protection/>
    </xf>
    <xf numFmtId="0" fontId="70" fillId="0" borderId="17" xfId="0" applyFont="1" applyBorder="1" applyAlignment="1" applyProtection="1">
      <alignment/>
      <protection/>
    </xf>
    <xf numFmtId="0" fontId="70" fillId="0" borderId="17" xfId="0" applyFont="1" applyBorder="1" applyAlignment="1" applyProtection="1">
      <alignment wrapText="1"/>
      <protection/>
    </xf>
    <xf numFmtId="0" fontId="70" fillId="0" borderId="19" xfId="0" applyFont="1" applyBorder="1" applyAlignment="1" applyProtection="1">
      <alignment vertical="top"/>
      <protection/>
    </xf>
    <xf numFmtId="0" fontId="70" fillId="0" borderId="20" xfId="0" applyFont="1" applyBorder="1" applyAlignment="1" applyProtection="1">
      <alignment wrapText="1"/>
      <protection/>
    </xf>
    <xf numFmtId="2" fontId="29" fillId="35" borderId="27" xfId="0" applyNumberFormat="1" applyFont="1" applyFill="1" applyBorder="1" applyAlignment="1" applyProtection="1">
      <alignment/>
      <protection/>
    </xf>
    <xf numFmtId="4" fontId="0" fillId="0" borderId="17" xfId="0" applyNumberFormat="1" applyBorder="1" applyAlignment="1" applyProtection="1">
      <alignment/>
      <protection/>
    </xf>
    <xf numFmtId="4" fontId="0" fillId="41" borderId="17" xfId="0" applyNumberFormat="1" applyFill="1" applyBorder="1" applyAlignment="1" applyProtection="1">
      <alignment/>
      <protection/>
    </xf>
    <xf numFmtId="0" fontId="0" fillId="42" borderId="17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43" fontId="0" fillId="0" borderId="0" xfId="59" applyFont="1" applyAlignment="1">
      <alignment wrapText="1"/>
    </xf>
    <xf numFmtId="43" fontId="0" fillId="0" borderId="17" xfId="59" applyFont="1" applyBorder="1" applyAlignment="1" applyProtection="1">
      <alignment/>
      <protection/>
    </xf>
    <xf numFmtId="43" fontId="0" fillId="0" borderId="0" xfId="59" applyFont="1" applyBorder="1" applyAlignment="1" applyProtection="1">
      <alignment/>
      <protection/>
    </xf>
    <xf numFmtId="43" fontId="0" fillId="0" borderId="0" xfId="59" applyFont="1" applyAlignment="1">
      <alignment/>
    </xf>
    <xf numFmtId="43" fontId="27" fillId="4" borderId="28" xfId="59" applyFont="1" applyFill="1" applyBorder="1" applyAlignment="1" applyProtection="1">
      <alignment/>
      <protection locked="0"/>
    </xf>
    <xf numFmtId="43" fontId="27" fillId="4" borderId="18" xfId="59" applyFont="1" applyFill="1" applyBorder="1" applyAlignment="1" applyProtection="1">
      <alignment/>
      <protection locked="0"/>
    </xf>
    <xf numFmtId="43" fontId="27" fillId="4" borderId="50" xfId="59" applyFont="1" applyFill="1" applyBorder="1" applyAlignment="1" applyProtection="1">
      <alignment/>
      <protection locked="0"/>
    </xf>
    <xf numFmtId="9" fontId="0" fillId="0" borderId="0" xfId="56" applyFont="1" applyAlignment="1">
      <alignment/>
    </xf>
    <xf numFmtId="0" fontId="54" fillId="0" borderId="0" xfId="0" applyFont="1" applyAlignment="1" applyProtection="1">
      <alignment/>
      <protection/>
    </xf>
    <xf numFmtId="4" fontId="54" fillId="0" borderId="0" xfId="0" applyNumberFormat="1" applyFont="1" applyAlignment="1" applyProtection="1">
      <alignment/>
      <protection/>
    </xf>
    <xf numFmtId="1" fontId="0" fillId="0" borderId="0" xfId="0" applyNumberFormat="1" applyAlignment="1">
      <alignment/>
    </xf>
    <xf numFmtId="2" fontId="12" fillId="7" borderId="28" xfId="0" applyNumberFormat="1" applyFont="1" applyFill="1" applyBorder="1" applyAlignment="1" applyProtection="1">
      <alignment/>
      <protection locked="0"/>
    </xf>
    <xf numFmtId="2" fontId="12" fillId="7" borderId="18" xfId="0" applyNumberFormat="1" applyFont="1" applyFill="1" applyBorder="1" applyAlignment="1" applyProtection="1">
      <alignment/>
      <protection locked="0"/>
    </xf>
    <xf numFmtId="2" fontId="3" fillId="7" borderId="17" xfId="0" applyNumberFormat="1" applyFont="1" applyFill="1" applyBorder="1" applyAlignment="1" applyProtection="1">
      <alignment/>
      <protection locked="0"/>
    </xf>
    <xf numFmtId="4" fontId="21" fillId="7" borderId="18" xfId="0" applyNumberFormat="1" applyFont="1" applyFill="1" applyBorder="1" applyAlignment="1" applyProtection="1">
      <alignment wrapText="1"/>
      <protection locked="0"/>
    </xf>
    <xf numFmtId="1" fontId="21" fillId="0" borderId="33" xfId="0" applyNumberFormat="1" applyFont="1" applyBorder="1" applyAlignment="1" applyProtection="1">
      <alignment/>
      <protection/>
    </xf>
    <xf numFmtId="2" fontId="21" fillId="4" borderId="29" xfId="0" applyNumberFormat="1" applyFont="1" applyFill="1" applyBorder="1" applyAlignment="1" applyProtection="1">
      <alignment/>
      <protection locked="0"/>
    </xf>
    <xf numFmtId="2" fontId="21" fillId="4" borderId="29" xfId="0" applyNumberFormat="1" applyFont="1" applyFill="1" applyBorder="1" applyAlignment="1" applyProtection="1">
      <alignment horizontal="right"/>
      <protection locked="0"/>
    </xf>
    <xf numFmtId="2" fontId="21" fillId="4" borderId="48" xfId="0" applyNumberFormat="1" applyFont="1" applyFill="1" applyBorder="1" applyAlignment="1" applyProtection="1">
      <alignment horizontal="right"/>
      <protection locked="0"/>
    </xf>
    <xf numFmtId="49" fontId="12" fillId="4" borderId="29" xfId="0" applyNumberFormat="1" applyFont="1" applyFill="1" applyBorder="1" applyAlignment="1" applyProtection="1">
      <alignment/>
      <protection locked="0"/>
    </xf>
    <xf numFmtId="14" fontId="12" fillId="4" borderId="29" xfId="0" applyNumberFormat="1" applyFont="1" applyFill="1" applyBorder="1" applyAlignment="1" applyProtection="1">
      <alignment horizontal="right"/>
      <protection locked="0"/>
    </xf>
    <xf numFmtId="2" fontId="12" fillId="4" borderId="29" xfId="0" applyNumberFormat="1" applyFont="1" applyFill="1" applyBorder="1" applyAlignment="1" applyProtection="1">
      <alignment horizontal="right"/>
      <protection locked="0"/>
    </xf>
    <xf numFmtId="49" fontId="12" fillId="4" borderId="29" xfId="0" applyNumberFormat="1" applyFont="1" applyFill="1" applyBorder="1" applyAlignment="1" applyProtection="1">
      <alignment horizontal="right"/>
      <protection locked="0"/>
    </xf>
    <xf numFmtId="2" fontId="12" fillId="4" borderId="48" xfId="0" applyNumberFormat="1" applyFont="1" applyFill="1" applyBorder="1" applyAlignment="1" applyProtection="1">
      <alignment horizontal="right"/>
      <protection locked="0"/>
    </xf>
    <xf numFmtId="49" fontId="12" fillId="4" borderId="20" xfId="0" applyNumberFormat="1" applyFont="1" applyFill="1" applyBorder="1" applyAlignment="1" applyProtection="1">
      <alignment/>
      <protection locked="0"/>
    </xf>
    <xf numFmtId="2" fontId="12" fillId="42" borderId="2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Alignment="1" applyProtection="1">
      <alignment vertical="center"/>
      <protection/>
    </xf>
    <xf numFmtId="0" fontId="29" fillId="39" borderId="0" xfId="0" applyFont="1" applyFill="1" applyBorder="1" applyAlignment="1" applyProtection="1">
      <alignment vertical="center"/>
      <protection/>
    </xf>
    <xf numFmtId="1" fontId="21" fillId="0" borderId="19" xfId="0" applyNumberFormat="1" applyFont="1" applyFill="1" applyBorder="1" applyAlignment="1" applyProtection="1">
      <alignment/>
      <protection/>
    </xf>
    <xf numFmtId="2" fontId="21" fillId="0" borderId="20" xfId="0" applyNumberFormat="1" applyFont="1" applyFill="1" applyBorder="1" applyAlignment="1" applyProtection="1">
      <alignment/>
      <protection locked="0"/>
    </xf>
    <xf numFmtId="2" fontId="21" fillId="0" borderId="20" xfId="0" applyNumberFormat="1" applyFont="1" applyFill="1" applyBorder="1" applyAlignment="1" applyProtection="1">
      <alignment horizontal="right"/>
      <protection locked="0"/>
    </xf>
    <xf numFmtId="49" fontId="12" fillId="4" borderId="17" xfId="0" applyNumberFormat="1" applyFont="1" applyFill="1" applyBorder="1" applyAlignment="1" applyProtection="1">
      <alignment/>
      <protection locked="0"/>
    </xf>
    <xf numFmtId="14" fontId="12" fillId="4" borderId="17" xfId="0" applyNumberFormat="1" applyFont="1" applyFill="1" applyBorder="1" applyAlignment="1" applyProtection="1">
      <alignment horizontal="right"/>
      <protection locked="0"/>
    </xf>
    <xf numFmtId="14" fontId="12" fillId="4" borderId="20" xfId="0" applyNumberFormat="1" applyFont="1" applyFill="1" applyBorder="1" applyAlignment="1" applyProtection="1">
      <alignment horizontal="right"/>
      <protection locked="0"/>
    </xf>
    <xf numFmtId="2" fontId="12" fillId="4" borderId="17" xfId="0" applyNumberFormat="1" applyFont="1" applyFill="1" applyBorder="1" applyAlignment="1" applyProtection="1">
      <alignment horizontal="right"/>
      <protection locked="0"/>
    </xf>
    <xf numFmtId="2" fontId="12" fillId="4" borderId="20" xfId="0" applyNumberFormat="1" applyFont="1" applyFill="1" applyBorder="1" applyAlignment="1" applyProtection="1">
      <alignment horizontal="right"/>
      <protection locked="0"/>
    </xf>
    <xf numFmtId="49" fontId="12" fillId="4" borderId="17" xfId="0" applyNumberFormat="1" applyFont="1" applyFill="1" applyBorder="1" applyAlignment="1" applyProtection="1">
      <alignment horizontal="right"/>
      <protection locked="0"/>
    </xf>
    <xf numFmtId="49" fontId="12" fillId="4" borderId="20" xfId="0" applyNumberFormat="1" applyFont="1" applyFill="1" applyBorder="1" applyAlignment="1" applyProtection="1">
      <alignment horizontal="right"/>
      <protection locked="0"/>
    </xf>
    <xf numFmtId="2" fontId="12" fillId="4" borderId="18" xfId="0" applyNumberFormat="1" applyFont="1" applyFill="1" applyBorder="1" applyAlignment="1" applyProtection="1">
      <alignment horizontal="right"/>
      <protection locked="0"/>
    </xf>
    <xf numFmtId="2" fontId="0" fillId="43" borderId="18" xfId="56" applyNumberFormat="1" applyFont="1" applyFill="1" applyBorder="1" applyAlignment="1" applyProtection="1">
      <alignment/>
      <protection/>
    </xf>
    <xf numFmtId="2" fontId="1" fillId="43" borderId="18" xfId="56" applyNumberFormat="1" applyFont="1" applyFill="1" applyBorder="1" applyAlignment="1" applyProtection="1">
      <alignment/>
      <protection/>
    </xf>
    <xf numFmtId="2" fontId="0" fillId="43" borderId="21" xfId="0" applyNumberFormat="1" applyFont="1" applyFill="1" applyBorder="1" applyAlignment="1" applyProtection="1">
      <alignment/>
      <protection/>
    </xf>
    <xf numFmtId="2" fontId="0" fillId="43" borderId="18" xfId="0" applyNumberFormat="1" applyFont="1" applyFill="1" applyBorder="1" applyAlignment="1" applyProtection="1">
      <alignment/>
      <protection/>
    </xf>
    <xf numFmtId="2" fontId="0" fillId="0" borderId="17" xfId="0" applyNumberFormat="1" applyFont="1" applyFill="1" applyBorder="1" applyAlignment="1" applyProtection="1">
      <alignment/>
      <protection/>
    </xf>
    <xf numFmtId="2" fontId="1" fillId="0" borderId="17" xfId="59" applyNumberFormat="1" applyFont="1" applyFill="1" applyBorder="1" applyAlignment="1" applyProtection="1">
      <alignment/>
      <protection/>
    </xf>
    <xf numFmtId="2" fontId="1" fillId="0" borderId="17" xfId="56" applyNumberFormat="1" applyFont="1" applyFill="1" applyBorder="1" applyAlignment="1" applyProtection="1">
      <alignment/>
      <protection/>
    </xf>
    <xf numFmtId="2" fontId="0" fillId="0" borderId="20" xfId="0" applyNumberFormat="1" applyFont="1" applyFill="1" applyBorder="1" applyAlignment="1" applyProtection="1">
      <alignment/>
      <protection/>
    </xf>
    <xf numFmtId="2" fontId="0" fillId="44" borderId="17" xfId="0" applyNumberFormat="1" applyFont="1" applyFill="1" applyBorder="1" applyAlignment="1" applyProtection="1">
      <alignment/>
      <protection locked="0"/>
    </xf>
    <xf numFmtId="2" fontId="0" fillId="43" borderId="17" xfId="0" applyNumberFormat="1" applyFont="1" applyFill="1" applyBorder="1" applyAlignment="1" applyProtection="1">
      <alignment/>
      <protection/>
    </xf>
    <xf numFmtId="9" fontId="0" fillId="43" borderId="51" xfId="0" applyNumberFormat="1" applyFont="1" applyFill="1" applyBorder="1" applyAlignment="1" applyProtection="1">
      <alignment/>
      <protection/>
    </xf>
    <xf numFmtId="9" fontId="0" fillId="43" borderId="17" xfId="0" applyNumberFormat="1" applyFont="1" applyFill="1" applyBorder="1" applyAlignment="1" applyProtection="1">
      <alignment/>
      <protection/>
    </xf>
    <xf numFmtId="9" fontId="0" fillId="43" borderId="20" xfId="56" applyFont="1" applyFill="1" applyBorder="1" applyAlignment="1" applyProtection="1">
      <alignment/>
      <protection/>
    </xf>
    <xf numFmtId="0" fontId="14" fillId="44" borderId="46" xfId="0" applyFont="1" applyFill="1" applyBorder="1" applyAlignment="1" applyProtection="1">
      <alignment wrapText="1"/>
      <protection locked="0"/>
    </xf>
    <xf numFmtId="0" fontId="14" fillId="44" borderId="47" xfId="0" applyFont="1" applyFill="1" applyBorder="1" applyAlignment="1" applyProtection="1">
      <alignment wrapText="1"/>
      <protection locked="0"/>
    </xf>
    <xf numFmtId="2" fontId="0" fillId="0" borderId="17" xfId="59" applyNumberFormat="1" applyFont="1" applyBorder="1" applyAlignment="1">
      <alignment/>
    </xf>
    <xf numFmtId="2" fontId="0" fillId="0" borderId="17" xfId="56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56" applyNumberFormat="1" applyFont="1" applyAlignment="1">
      <alignment/>
    </xf>
    <xf numFmtId="0" fontId="10" fillId="32" borderId="10" xfId="0" applyFont="1" applyFill="1" applyBorder="1" applyAlignment="1" applyProtection="1">
      <alignment horizontal="center" vertical="center"/>
      <protection/>
    </xf>
    <xf numFmtId="0" fontId="10" fillId="32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32" xfId="0" applyFont="1" applyFill="1" applyBorder="1" applyAlignment="1" applyProtection="1">
      <alignment vertical="center"/>
      <protection/>
    </xf>
    <xf numFmtId="0" fontId="9" fillId="0" borderId="41" xfId="0" applyFont="1" applyFill="1" applyBorder="1" applyAlignment="1" applyProtection="1">
      <alignment vertical="center"/>
      <protection/>
    </xf>
    <xf numFmtId="0" fontId="9" fillId="0" borderId="52" xfId="0" applyFont="1" applyFill="1" applyBorder="1" applyAlignment="1" applyProtection="1">
      <alignment vertical="center"/>
      <protection/>
    </xf>
    <xf numFmtId="0" fontId="29" fillId="0" borderId="41" xfId="0" applyFont="1" applyBorder="1" applyAlignment="1" applyProtection="1">
      <alignment horizontal="center" vertical="center"/>
      <protection/>
    </xf>
    <xf numFmtId="0" fontId="9" fillId="45" borderId="10" xfId="0" applyFont="1" applyFill="1" applyBorder="1" applyAlignment="1" applyProtection="1">
      <alignment vertical="center"/>
      <protection/>
    </xf>
    <xf numFmtId="0" fontId="9" fillId="45" borderId="0" xfId="0" applyFont="1" applyFill="1" applyBorder="1" applyAlignment="1" applyProtection="1">
      <alignment vertical="center"/>
      <protection/>
    </xf>
    <xf numFmtId="0" fontId="9" fillId="32" borderId="10" xfId="0" applyFont="1" applyFill="1" applyBorder="1" applyAlignment="1" applyProtection="1">
      <alignment vertical="center"/>
      <protection/>
    </xf>
    <xf numFmtId="0" fontId="9" fillId="32" borderId="53" xfId="0" applyFont="1" applyFill="1" applyBorder="1" applyAlignment="1" applyProtection="1">
      <alignment vertical="center"/>
      <protection/>
    </xf>
    <xf numFmtId="14" fontId="9" fillId="46" borderId="54" xfId="0" applyNumberFormat="1" applyFont="1" applyFill="1" applyBorder="1" applyAlignment="1" applyProtection="1">
      <alignment horizontal="center" vertical="center"/>
      <protection locked="0"/>
    </xf>
    <xf numFmtId="14" fontId="9" fillId="46" borderId="42" xfId="0" applyNumberFormat="1" applyFont="1" applyFill="1" applyBorder="1" applyAlignment="1" applyProtection="1">
      <alignment horizontal="center" vertical="center"/>
      <protection locked="0"/>
    </xf>
    <xf numFmtId="49" fontId="9" fillId="0" borderId="42" xfId="0" applyNumberFormat="1" applyFont="1" applyFill="1" applyBorder="1" applyAlignment="1" applyProtection="1">
      <alignment horizontal="center" vertical="center"/>
      <protection/>
    </xf>
    <xf numFmtId="14" fontId="9" fillId="46" borderId="0" xfId="0" applyNumberFormat="1" applyFont="1" applyFill="1" applyBorder="1" applyAlignment="1" applyProtection="1">
      <alignment vertical="center"/>
      <protection locked="0"/>
    </xf>
    <xf numFmtId="0" fontId="9" fillId="32" borderId="55" xfId="0" applyFont="1" applyFill="1" applyBorder="1" applyAlignment="1" applyProtection="1">
      <alignment horizontal="center" vertical="center"/>
      <protection/>
    </xf>
    <xf numFmtId="0" fontId="9" fillId="32" borderId="56" xfId="0" applyFont="1" applyFill="1" applyBorder="1" applyAlignment="1" applyProtection="1">
      <alignment horizontal="center" vertical="center"/>
      <protection/>
    </xf>
    <xf numFmtId="0" fontId="10" fillId="32" borderId="0" xfId="0" applyFont="1" applyFill="1" applyBorder="1" applyAlignment="1" applyProtection="1">
      <alignment vertical="center"/>
      <protection/>
    </xf>
    <xf numFmtId="0" fontId="9" fillId="32" borderId="57" xfId="0" applyFont="1" applyFill="1" applyBorder="1" applyAlignment="1" applyProtection="1">
      <alignment horizontal="center" vertical="center"/>
      <protection/>
    </xf>
    <xf numFmtId="49" fontId="10" fillId="46" borderId="42" xfId="0" applyNumberFormat="1" applyFont="1" applyFill="1" applyBorder="1" applyAlignment="1" applyProtection="1">
      <alignment horizontal="center" vertical="center"/>
      <protection locked="0"/>
    </xf>
    <xf numFmtId="49" fontId="10" fillId="46" borderId="42" xfId="0" applyNumberFormat="1" applyFont="1" applyFill="1" applyBorder="1" applyAlignment="1" applyProtection="1">
      <alignment horizontal="center" vertical="center"/>
      <protection locked="0"/>
    </xf>
    <xf numFmtId="0" fontId="9" fillId="0" borderId="58" xfId="0" applyFont="1" applyFill="1" applyBorder="1" applyAlignment="1" applyProtection="1">
      <alignment vertical="center" wrapText="1"/>
      <protection/>
    </xf>
    <xf numFmtId="0" fontId="9" fillId="0" borderId="59" xfId="0" applyFont="1" applyFill="1" applyBorder="1" applyAlignment="1" applyProtection="1">
      <alignment vertical="center" wrapText="1"/>
      <protection/>
    </xf>
    <xf numFmtId="0" fontId="9" fillId="0" borderId="60" xfId="0" applyFont="1" applyFill="1" applyBorder="1" applyAlignment="1" applyProtection="1">
      <alignment vertical="center" wrapText="1"/>
      <protection/>
    </xf>
    <xf numFmtId="0" fontId="9" fillId="0" borderId="61" xfId="0" applyFont="1" applyFill="1" applyBorder="1" applyAlignment="1" applyProtection="1">
      <alignment vertical="center" wrapText="1"/>
      <protection/>
    </xf>
    <xf numFmtId="0" fontId="9" fillId="0" borderId="62" xfId="0" applyFont="1" applyFill="1" applyBorder="1" applyAlignment="1" applyProtection="1">
      <alignment vertical="center" wrapText="1"/>
      <protection/>
    </xf>
    <xf numFmtId="0" fontId="9" fillId="0" borderId="45" xfId="0" applyFont="1" applyFill="1" applyBorder="1" applyAlignment="1" applyProtection="1">
      <alignment vertical="center" wrapText="1"/>
      <protection/>
    </xf>
    <xf numFmtId="0" fontId="9" fillId="32" borderId="32" xfId="0" applyFont="1" applyFill="1" applyBorder="1" applyAlignment="1" applyProtection="1">
      <alignment vertical="center"/>
      <protection/>
    </xf>
    <xf numFmtId="0" fontId="9" fillId="32" borderId="63" xfId="0" applyFont="1" applyFill="1" applyBorder="1" applyAlignment="1" applyProtection="1">
      <alignment vertical="center" wrapText="1"/>
      <protection/>
    </xf>
    <xf numFmtId="0" fontId="9" fillId="32" borderId="64" xfId="0" applyFont="1" applyFill="1" applyBorder="1" applyAlignment="1" applyProtection="1">
      <alignment vertical="center" wrapText="1"/>
      <protection/>
    </xf>
    <xf numFmtId="0" fontId="9" fillId="32" borderId="65" xfId="0" applyFont="1" applyFill="1" applyBorder="1" applyAlignment="1" applyProtection="1">
      <alignment vertical="center" wrapText="1"/>
      <protection/>
    </xf>
    <xf numFmtId="0" fontId="9" fillId="32" borderId="0" xfId="0" applyFont="1" applyFill="1" applyBorder="1" applyAlignment="1" applyProtection="1">
      <alignment vertical="center" wrapText="1"/>
      <protection/>
    </xf>
    <xf numFmtId="0" fontId="9" fillId="32" borderId="66" xfId="0" applyFont="1" applyFill="1" applyBorder="1" applyAlignment="1" applyProtection="1">
      <alignment horizontal="center" vertical="center"/>
      <protection/>
    </xf>
    <xf numFmtId="0" fontId="9" fillId="32" borderId="10" xfId="0" applyFont="1" applyFill="1" applyBorder="1" applyAlignment="1" applyProtection="1">
      <alignment vertical="center" wrapText="1"/>
      <protection/>
    </xf>
    <xf numFmtId="0" fontId="9" fillId="32" borderId="32" xfId="0" applyFont="1" applyFill="1" applyBorder="1" applyAlignment="1" applyProtection="1">
      <alignment vertical="center" wrapText="1"/>
      <protection/>
    </xf>
    <xf numFmtId="0" fontId="9" fillId="32" borderId="67" xfId="0" applyFont="1" applyFill="1" applyBorder="1" applyAlignment="1" applyProtection="1">
      <alignment vertical="center"/>
      <protection/>
    </xf>
    <xf numFmtId="0" fontId="9" fillId="32" borderId="53" xfId="0" applyFont="1" applyFill="1" applyBorder="1" applyAlignment="1" applyProtection="1">
      <alignment horizontal="center" vertical="center"/>
      <protection/>
    </xf>
    <xf numFmtId="0" fontId="9" fillId="0" borderId="63" xfId="0" applyFont="1" applyFill="1" applyBorder="1" applyAlignment="1" applyProtection="1">
      <alignment vertical="center" wrapText="1"/>
      <protection/>
    </xf>
    <xf numFmtId="0" fontId="9" fillId="0" borderId="43" xfId="0" applyFont="1" applyFill="1" applyBorder="1" applyAlignment="1" applyProtection="1">
      <alignment vertical="center" wrapText="1"/>
      <protection/>
    </xf>
    <xf numFmtId="0" fontId="9" fillId="32" borderId="0" xfId="0" applyFont="1" applyFill="1" applyBorder="1" applyAlignment="1" applyProtection="1">
      <alignment vertical="center"/>
      <protection/>
    </xf>
    <xf numFmtId="0" fontId="9" fillId="32" borderId="68" xfId="0" applyFont="1" applyFill="1" applyBorder="1" applyAlignment="1" applyProtection="1">
      <alignment horizontal="center" vertical="center"/>
      <protection/>
    </xf>
    <xf numFmtId="0" fontId="9" fillId="32" borderId="67" xfId="0" applyFont="1" applyFill="1" applyBorder="1" applyAlignment="1" applyProtection="1">
      <alignment horizontal="center" vertical="center"/>
      <protection/>
    </xf>
    <xf numFmtId="0" fontId="9" fillId="32" borderId="69" xfId="0" applyFont="1" applyFill="1" applyBorder="1" applyAlignment="1" applyProtection="1">
      <alignment horizontal="center" vertical="center" wrapText="1"/>
      <protection/>
    </xf>
    <xf numFmtId="0" fontId="9" fillId="32" borderId="67" xfId="0" applyFont="1" applyFill="1" applyBorder="1" applyAlignment="1" applyProtection="1">
      <alignment horizontal="center" vertical="center" wrapText="1"/>
      <protection/>
    </xf>
    <xf numFmtId="0" fontId="9" fillId="0" borderId="70" xfId="0" applyFont="1" applyFill="1" applyBorder="1" applyAlignment="1" applyProtection="1">
      <alignment vertical="center" wrapText="1"/>
      <protection/>
    </xf>
    <xf numFmtId="0" fontId="9" fillId="0" borderId="71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 applyProtection="1">
      <alignment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48" xfId="0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9" fillId="33" borderId="29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9" fillId="33" borderId="33" xfId="0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 wrapText="1"/>
      <protection/>
    </xf>
    <xf numFmtId="0" fontId="9" fillId="33" borderId="50" xfId="0" applyFont="1" applyFill="1" applyBorder="1" applyAlignment="1" applyProtection="1">
      <alignment horizontal="center" vertical="center" wrapText="1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0" fontId="9" fillId="33" borderId="37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9" fillId="33" borderId="38" xfId="0" applyFont="1" applyFill="1" applyBorder="1" applyAlignment="1" applyProtection="1">
      <alignment horizontal="center" vertical="center" wrapText="1"/>
      <protection/>
    </xf>
    <xf numFmtId="0" fontId="9" fillId="33" borderId="34" xfId="0" applyFont="1" applyFill="1" applyBorder="1" applyAlignment="1" applyProtection="1">
      <alignment horizontal="center" vertical="center" wrapText="1"/>
      <protection/>
    </xf>
    <xf numFmtId="0" fontId="9" fillId="33" borderId="72" xfId="0" applyFont="1" applyFill="1" applyBorder="1" applyAlignment="1" applyProtection="1">
      <alignment horizontal="center" vertical="center" wrapText="1"/>
      <protection/>
    </xf>
    <xf numFmtId="0" fontId="9" fillId="33" borderId="73" xfId="0" applyFont="1" applyFill="1" applyBorder="1" applyAlignment="1" applyProtection="1">
      <alignment horizontal="center" vertical="center" wrapText="1"/>
      <protection/>
    </xf>
    <xf numFmtId="0" fontId="29" fillId="33" borderId="13" xfId="0" applyFont="1" applyFill="1" applyBorder="1" applyAlignment="1" applyProtection="1">
      <alignment horizontal="center" vertical="center"/>
      <protection/>
    </xf>
    <xf numFmtId="0" fontId="29" fillId="33" borderId="33" xfId="0" applyFont="1" applyFill="1" applyBorder="1" applyAlignment="1" applyProtection="1">
      <alignment horizontal="center" vertical="center"/>
      <protection/>
    </xf>
    <xf numFmtId="0" fontId="29" fillId="33" borderId="14" xfId="0" applyFont="1" applyFill="1" applyBorder="1" applyAlignment="1" applyProtection="1">
      <alignment horizontal="center" vertical="center" wrapText="1"/>
      <protection/>
    </xf>
    <xf numFmtId="0" fontId="29" fillId="33" borderId="29" xfId="0" applyFont="1" applyFill="1" applyBorder="1" applyAlignment="1" applyProtection="1">
      <alignment horizontal="center" vertical="center" wrapText="1"/>
      <protection/>
    </xf>
    <xf numFmtId="0" fontId="29" fillId="33" borderId="15" xfId="0" applyFont="1" applyFill="1" applyBorder="1" applyAlignment="1" applyProtection="1">
      <alignment horizontal="center" vertical="center" wrapText="1"/>
      <protection/>
    </xf>
    <xf numFmtId="0" fontId="29" fillId="33" borderId="48" xfId="0" applyFont="1" applyFill="1" applyBorder="1" applyAlignment="1" applyProtection="1">
      <alignment horizontal="center" vertical="center" wrapText="1"/>
      <protection/>
    </xf>
    <xf numFmtId="0" fontId="12" fillId="33" borderId="13" xfId="0" applyNumberFormat="1" applyFont="1" applyFill="1" applyBorder="1" applyAlignment="1" applyProtection="1">
      <alignment horizontal="center" vertical="center" wrapText="1"/>
      <protection/>
    </xf>
    <xf numFmtId="0" fontId="12" fillId="33" borderId="16" xfId="0" applyNumberFormat="1" applyFont="1" applyFill="1" applyBorder="1" applyAlignment="1" applyProtection="1">
      <alignment horizontal="center" vertical="center" wrapText="1"/>
      <protection/>
    </xf>
    <xf numFmtId="0" fontId="12" fillId="33" borderId="33" xfId="0" applyNumberFormat="1" applyFont="1" applyFill="1" applyBorder="1" applyAlignment="1" applyProtection="1">
      <alignment horizontal="center" vertical="center" wrapText="1"/>
      <protection/>
    </xf>
    <xf numFmtId="0" fontId="12" fillId="33" borderId="14" xfId="0" applyNumberFormat="1" applyFont="1" applyFill="1" applyBorder="1" applyAlignment="1" applyProtection="1">
      <alignment horizontal="center" vertical="center" wrapText="1"/>
      <protection/>
    </xf>
    <xf numFmtId="0" fontId="12" fillId="33" borderId="17" xfId="0" applyNumberFormat="1" applyFont="1" applyFill="1" applyBorder="1" applyAlignment="1" applyProtection="1">
      <alignment horizontal="center" vertical="center" wrapText="1"/>
      <protection/>
    </xf>
    <xf numFmtId="0" fontId="12" fillId="33" borderId="29" xfId="0" applyNumberFormat="1" applyFont="1" applyFill="1" applyBorder="1" applyAlignment="1" applyProtection="1">
      <alignment horizontal="center" vertical="center" wrapText="1"/>
      <protection/>
    </xf>
    <xf numFmtId="0" fontId="12" fillId="33" borderId="15" xfId="0" applyNumberFormat="1" applyFont="1" applyFill="1" applyBorder="1" applyAlignment="1" applyProtection="1">
      <alignment horizontal="center" vertical="center" wrapText="1"/>
      <protection/>
    </xf>
    <xf numFmtId="0" fontId="12" fillId="33" borderId="18" xfId="0" applyNumberFormat="1" applyFont="1" applyFill="1" applyBorder="1" applyAlignment="1" applyProtection="1">
      <alignment horizontal="center" vertical="center" wrapText="1"/>
      <protection/>
    </xf>
    <xf numFmtId="0" fontId="12" fillId="33" borderId="48" xfId="0" applyNumberFormat="1" applyFont="1" applyFill="1" applyBorder="1" applyAlignment="1" applyProtection="1">
      <alignment horizontal="center" vertical="center" wrapText="1"/>
      <protection/>
    </xf>
    <xf numFmtId="0" fontId="34" fillId="33" borderId="18" xfId="0" applyFont="1" applyFill="1" applyBorder="1" applyAlignment="1" applyProtection="1">
      <alignment horizontal="center" vertical="center" wrapText="1"/>
      <protection/>
    </xf>
    <xf numFmtId="0" fontId="34" fillId="33" borderId="48" xfId="0" applyFont="1" applyFill="1" applyBorder="1" applyAlignment="1" applyProtection="1">
      <alignment horizontal="center" vertical="center" wrapText="1"/>
      <protection/>
    </xf>
    <xf numFmtId="0" fontId="34" fillId="33" borderId="13" xfId="0" applyFont="1" applyFill="1" applyBorder="1" applyAlignment="1" applyProtection="1">
      <alignment horizontal="center" vertical="center" wrapText="1"/>
      <protection/>
    </xf>
    <xf numFmtId="0" fontId="34" fillId="33" borderId="16" xfId="0" applyFont="1" applyFill="1" applyBorder="1" applyAlignment="1" applyProtection="1">
      <alignment horizontal="center" vertical="center" wrapText="1"/>
      <protection/>
    </xf>
    <xf numFmtId="0" fontId="34" fillId="33" borderId="33" xfId="0" applyFont="1" applyFill="1" applyBorder="1" applyAlignment="1" applyProtection="1">
      <alignment horizontal="center" vertical="center" wrapText="1"/>
      <protection/>
    </xf>
    <xf numFmtId="0" fontId="34" fillId="33" borderId="14" xfId="0" applyFont="1" applyFill="1" applyBorder="1" applyAlignment="1" applyProtection="1">
      <alignment horizontal="center" vertical="center" wrapText="1"/>
      <protection/>
    </xf>
    <xf numFmtId="0" fontId="34" fillId="33" borderId="17" xfId="0" applyFont="1" applyFill="1" applyBorder="1" applyAlignment="1" applyProtection="1">
      <alignment horizontal="center" vertical="center" wrapText="1"/>
      <protection/>
    </xf>
    <xf numFmtId="0" fontId="34" fillId="33" borderId="29" xfId="0" applyFont="1" applyFill="1" applyBorder="1" applyAlignment="1" applyProtection="1">
      <alignment horizontal="center" vertical="center" wrapText="1"/>
      <protection/>
    </xf>
    <xf numFmtId="0" fontId="34" fillId="33" borderId="15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>
      <alignment horizontal="center" vertical="top" wrapText="1"/>
    </xf>
    <xf numFmtId="0" fontId="29" fillId="2" borderId="16" xfId="0" applyFont="1" applyFill="1" applyBorder="1" applyAlignment="1">
      <alignment horizontal="center" vertical="top" wrapText="1"/>
    </xf>
    <xf numFmtId="0" fontId="29" fillId="2" borderId="14" xfId="0" applyFont="1" applyFill="1" applyBorder="1" applyAlignment="1">
      <alignment horizontal="justify" vertical="top" wrapText="1"/>
    </xf>
    <xf numFmtId="0" fontId="29" fillId="2" borderId="17" xfId="0" applyFont="1" applyFill="1" applyBorder="1" applyAlignment="1">
      <alignment horizontal="justify" vertical="top" wrapText="1"/>
    </xf>
    <xf numFmtId="0" fontId="29" fillId="2" borderId="14" xfId="0" applyFont="1" applyFill="1" applyBorder="1" applyAlignment="1">
      <alignment horizontal="center" vertical="top" wrapText="1"/>
    </xf>
    <xf numFmtId="0" fontId="29" fillId="2" borderId="15" xfId="0" applyFont="1" applyFill="1" applyBorder="1" applyAlignment="1">
      <alignment horizontal="center" vertical="top" wrapText="1"/>
    </xf>
    <xf numFmtId="0" fontId="29" fillId="2" borderId="35" xfId="0" applyFont="1" applyFill="1" applyBorder="1" applyAlignment="1">
      <alignment horizontal="center" vertical="top" wrapText="1"/>
    </xf>
    <xf numFmtId="0" fontId="29" fillId="2" borderId="74" xfId="0" applyFont="1" applyFill="1" applyBorder="1" applyAlignment="1">
      <alignment horizontal="center" vertical="top" wrapText="1"/>
    </xf>
    <xf numFmtId="0" fontId="29" fillId="2" borderId="51" xfId="0" applyFont="1" applyFill="1" applyBorder="1" applyAlignment="1">
      <alignment horizontal="center" vertical="top" wrapText="1"/>
    </xf>
    <xf numFmtId="0" fontId="29" fillId="2" borderId="75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 applyProtection="1">
      <alignment horizontal="center"/>
      <protection/>
    </xf>
    <xf numFmtId="0" fontId="9" fillId="33" borderId="16" xfId="0" applyFont="1" applyFill="1" applyBorder="1" applyAlignment="1" applyProtection="1">
      <alignment horizontal="center"/>
      <protection/>
    </xf>
    <xf numFmtId="0" fontId="9" fillId="33" borderId="33" xfId="0" applyFont="1" applyFill="1" applyBorder="1" applyAlignment="1" applyProtection="1">
      <alignment horizontal="center"/>
      <protection/>
    </xf>
    <xf numFmtId="0" fontId="9" fillId="33" borderId="14" xfId="0" applyFont="1" applyFill="1" applyBorder="1" applyAlignment="1" applyProtection="1">
      <alignment horizont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9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selection activeCell="B20" sqref="B20:H20"/>
    </sheetView>
  </sheetViews>
  <sheetFormatPr defaultColWidth="9.140625" defaultRowHeight="15"/>
  <cols>
    <col min="1" max="1" width="12.421875" style="38" customWidth="1"/>
    <col min="2" max="4" width="9.140625" style="38" customWidth="1"/>
    <col min="5" max="5" width="10.28125" style="38" customWidth="1"/>
    <col min="6" max="16384" width="9.140625" style="38" customWidth="1"/>
  </cols>
  <sheetData>
    <row r="1" ht="15">
      <c r="A1" s="425">
        <v>43374</v>
      </c>
    </row>
    <row r="2" spans="1:9" ht="15">
      <c r="A2" s="177" t="s">
        <v>183</v>
      </c>
      <c r="B2" s="178"/>
      <c r="C2" s="546" t="s">
        <v>475</v>
      </c>
      <c r="D2" s="546"/>
      <c r="E2" s="546"/>
      <c r="F2" s="546"/>
      <c r="G2" s="544"/>
      <c r="H2" s="544"/>
      <c r="I2" s="545"/>
    </row>
    <row r="3" spans="1:9" ht="15">
      <c r="A3" s="1" t="s">
        <v>154</v>
      </c>
      <c r="B3" s="2"/>
      <c r="C3" s="508"/>
      <c r="D3" s="508"/>
      <c r="E3" s="509"/>
      <c r="F3" s="3"/>
      <c r="G3" s="542"/>
      <c r="H3" s="542"/>
      <c r="I3" s="543"/>
    </row>
    <row r="4" spans="1:9" ht="15">
      <c r="A4" s="1" t="s">
        <v>155</v>
      </c>
      <c r="B4" s="2"/>
      <c r="C4" s="3"/>
      <c r="D4" s="3"/>
      <c r="E4" s="2"/>
      <c r="F4" s="3"/>
      <c r="G4" s="542"/>
      <c r="H4" s="542"/>
      <c r="I4" s="543"/>
    </row>
    <row r="5" spans="1:9" ht="15">
      <c r="A5" s="1"/>
      <c r="B5" s="2"/>
      <c r="C5" s="2"/>
      <c r="D5" s="2"/>
      <c r="E5" s="2"/>
      <c r="F5" s="3"/>
      <c r="G5" s="542"/>
      <c r="H5" s="542"/>
      <c r="I5" s="543"/>
    </row>
    <row r="6" spans="1:9" ht="15">
      <c r="A6" s="540" t="s">
        <v>156</v>
      </c>
      <c r="B6" s="541"/>
      <c r="C6" s="541"/>
      <c r="D6" s="541"/>
      <c r="E6" s="541"/>
      <c r="F6" s="541"/>
      <c r="G6" s="541"/>
      <c r="H6" s="2"/>
      <c r="I6" s="89"/>
    </row>
    <row r="7" spans="1:9" ht="15">
      <c r="A7" s="180"/>
      <c r="B7" s="181"/>
      <c r="C7" s="181"/>
      <c r="D7" s="181"/>
      <c r="E7" s="181"/>
      <c r="F7" s="181"/>
      <c r="G7" s="181"/>
      <c r="H7" s="2"/>
      <c r="I7" s="89"/>
    </row>
    <row r="8" spans="1:9" ht="15.75" thickBot="1">
      <c r="A8" s="551"/>
      <c r="B8" s="552"/>
      <c r="C8" s="3"/>
      <c r="D8" s="2"/>
      <c r="E8" s="182" t="s">
        <v>157</v>
      </c>
      <c r="F8" s="553"/>
      <c r="G8" s="553"/>
      <c r="H8" s="2"/>
      <c r="I8" s="89"/>
    </row>
    <row r="9" spans="1:9" ht="15">
      <c r="A9" s="1" t="s">
        <v>158</v>
      </c>
      <c r="B9" s="3"/>
      <c r="C9" s="3"/>
      <c r="D9" s="2"/>
      <c r="E9" s="2" t="s">
        <v>159</v>
      </c>
      <c r="F9" s="2"/>
      <c r="G9" s="2"/>
      <c r="H9" s="2"/>
      <c r="I9" s="89"/>
    </row>
    <row r="10" spans="1:9" ht="15">
      <c r="A10" s="1"/>
      <c r="B10" s="2"/>
      <c r="C10" s="2"/>
      <c r="D10" s="2"/>
      <c r="E10" s="2"/>
      <c r="F10" s="2"/>
      <c r="G10" s="2"/>
      <c r="H10" s="2"/>
      <c r="I10" s="89"/>
    </row>
    <row r="11" spans="1:9" ht="15.75" thickBot="1">
      <c r="A11" s="1" t="s">
        <v>184</v>
      </c>
      <c r="B11" s="554"/>
      <c r="C11" s="554"/>
      <c r="D11" s="3"/>
      <c r="E11" s="2" t="s">
        <v>160</v>
      </c>
      <c r="F11" s="552"/>
      <c r="G11" s="552"/>
      <c r="H11" s="2"/>
      <c r="I11" s="89"/>
    </row>
    <row r="12" spans="1:9" ht="15">
      <c r="A12" s="1"/>
      <c r="B12" s="2" t="s">
        <v>178</v>
      </c>
      <c r="C12" s="3"/>
      <c r="D12" s="2"/>
      <c r="E12" s="2"/>
      <c r="F12" s="550" t="s">
        <v>161</v>
      </c>
      <c r="G12" s="550"/>
      <c r="H12" s="2"/>
      <c r="I12" s="89"/>
    </row>
    <row r="13" spans="1:9" ht="15">
      <c r="A13" s="1"/>
      <c r="B13" s="2"/>
      <c r="C13" s="2"/>
      <c r="D13" s="2"/>
      <c r="E13" s="2"/>
      <c r="F13" s="2"/>
      <c r="G13" s="2"/>
      <c r="H13" s="2"/>
      <c r="I13" s="89"/>
    </row>
    <row r="14" spans="1:9" ht="15">
      <c r="A14" s="547" t="s">
        <v>457</v>
      </c>
      <c r="B14" s="548"/>
      <c r="C14" s="548"/>
      <c r="D14" s="548"/>
      <c r="E14" s="548"/>
      <c r="F14" s="2"/>
      <c r="G14" s="2"/>
      <c r="H14" s="2"/>
      <c r="I14" s="89"/>
    </row>
    <row r="15" spans="1:9" ht="15">
      <c r="A15" s="1"/>
      <c r="B15" s="2"/>
      <c r="C15" s="2"/>
      <c r="D15" s="2"/>
      <c r="E15" s="2"/>
      <c r="F15" s="2"/>
      <c r="G15" s="2"/>
      <c r="H15" s="2"/>
      <c r="I15" s="89"/>
    </row>
    <row r="16" spans="1:9" ht="15.75" thickBot="1">
      <c r="A16" s="549" t="s">
        <v>162</v>
      </c>
      <c r="B16" s="548"/>
      <c r="C16" s="548"/>
      <c r="D16" s="2"/>
      <c r="E16" s="183"/>
      <c r="F16" s="548" t="s">
        <v>163</v>
      </c>
      <c r="G16" s="548"/>
      <c r="H16" s="548"/>
      <c r="I16" s="89"/>
    </row>
    <row r="17" spans="1:9" ht="15.75" thickBot="1">
      <c r="A17" s="1"/>
      <c r="B17" s="2"/>
      <c r="C17" s="2"/>
      <c r="D17" s="2"/>
      <c r="E17" s="183"/>
      <c r="F17" s="548" t="s">
        <v>164</v>
      </c>
      <c r="G17" s="548"/>
      <c r="H17" s="548"/>
      <c r="I17" s="89"/>
    </row>
    <row r="18" spans="1:9" ht="15">
      <c r="A18" s="1"/>
      <c r="B18" s="2"/>
      <c r="C18" s="2"/>
      <c r="D18" s="2"/>
      <c r="E18" s="2"/>
      <c r="F18" s="548" t="s">
        <v>165</v>
      </c>
      <c r="G18" s="548"/>
      <c r="H18" s="548"/>
      <c r="I18" s="89"/>
    </row>
    <row r="19" spans="1:9" ht="15">
      <c r="A19" s="549" t="s">
        <v>182</v>
      </c>
      <c r="B19" s="548"/>
      <c r="C19" s="3"/>
      <c r="D19" s="3"/>
      <c r="E19" s="3"/>
      <c r="F19" s="3"/>
      <c r="G19" s="3"/>
      <c r="H19" s="3"/>
      <c r="I19" s="89"/>
    </row>
    <row r="20" spans="1:9" ht="15.75" thickBot="1">
      <c r="A20" s="4" t="s">
        <v>179</v>
      </c>
      <c r="B20" s="559"/>
      <c r="C20" s="560"/>
      <c r="D20" s="560"/>
      <c r="E20" s="560"/>
      <c r="F20" s="560"/>
      <c r="G20" s="560"/>
      <c r="H20" s="560"/>
      <c r="I20" s="89"/>
    </row>
    <row r="21" spans="1:9" ht="15.75" thickBot="1">
      <c r="A21" s="1"/>
      <c r="B21" s="558"/>
      <c r="C21" s="558"/>
      <c r="D21" s="558"/>
      <c r="E21" s="558"/>
      <c r="F21" s="558"/>
      <c r="G21" s="558"/>
      <c r="H21" s="558"/>
      <c r="I21" s="89"/>
    </row>
    <row r="22" spans="1:9" ht="15">
      <c r="A22" s="1"/>
      <c r="B22" s="2" t="s">
        <v>166</v>
      </c>
      <c r="C22" s="3"/>
      <c r="D22" s="2"/>
      <c r="E22" s="2"/>
      <c r="F22" s="2"/>
      <c r="G22" s="2"/>
      <c r="H22" s="2"/>
      <c r="I22" s="89"/>
    </row>
    <row r="23" spans="1:9" ht="15">
      <c r="A23" s="1"/>
      <c r="B23" s="2"/>
      <c r="C23" s="2"/>
      <c r="D23" s="2"/>
      <c r="E23" s="2"/>
      <c r="F23" s="2"/>
      <c r="G23" s="2"/>
      <c r="H23" s="2"/>
      <c r="I23" s="89"/>
    </row>
    <row r="24" spans="1:9" ht="15">
      <c r="A24" s="1"/>
      <c r="B24" s="2"/>
      <c r="C24" s="557" t="s">
        <v>167</v>
      </c>
      <c r="D24" s="557"/>
      <c r="E24" s="557"/>
      <c r="F24" s="557"/>
      <c r="G24" s="2"/>
      <c r="H24" s="2"/>
      <c r="I24" s="89"/>
    </row>
    <row r="25" spans="1:9" ht="15">
      <c r="A25" s="549"/>
      <c r="B25" s="548"/>
      <c r="C25" s="548"/>
      <c r="D25" s="548"/>
      <c r="E25" s="548"/>
      <c r="F25" s="548"/>
      <c r="G25" s="548"/>
      <c r="H25" s="548"/>
      <c r="I25" s="567"/>
    </row>
    <row r="26" spans="1:9" ht="55.5" customHeight="1">
      <c r="A26" s="573" t="s">
        <v>168</v>
      </c>
      <c r="B26" s="571"/>
      <c r="C26" s="571"/>
      <c r="D26" s="571"/>
      <c r="E26" s="571"/>
      <c r="F26" s="571"/>
      <c r="G26" s="571"/>
      <c r="H26" s="571"/>
      <c r="I26" s="574"/>
    </row>
    <row r="27" spans="1:9" ht="15">
      <c r="A27" s="1"/>
      <c r="B27" s="2"/>
      <c r="C27" s="171"/>
      <c r="D27" s="171"/>
      <c r="E27" s="171"/>
      <c r="F27" s="171"/>
      <c r="G27" s="2"/>
      <c r="H27" s="2"/>
      <c r="I27" s="89"/>
    </row>
    <row r="28" spans="1:9" ht="15.75" thickBot="1">
      <c r="A28" s="549" t="s">
        <v>181</v>
      </c>
      <c r="B28" s="548"/>
      <c r="C28" s="548"/>
      <c r="D28" s="548"/>
      <c r="E28" s="184"/>
      <c r="F28" s="181"/>
      <c r="G28" s="184"/>
      <c r="H28" s="3"/>
      <c r="I28" s="179"/>
    </row>
    <row r="29" spans="1:9" ht="15">
      <c r="A29" s="1"/>
      <c r="B29" s="2"/>
      <c r="C29" s="2"/>
      <c r="D29" s="2"/>
      <c r="E29" s="548" t="s">
        <v>169</v>
      </c>
      <c r="F29" s="548"/>
      <c r="G29" s="2" t="s">
        <v>170</v>
      </c>
      <c r="H29" s="3"/>
      <c r="I29" s="179"/>
    </row>
    <row r="30" spans="1:9" ht="15.75" thickBot="1">
      <c r="A30" s="549" t="s">
        <v>180</v>
      </c>
      <c r="B30" s="548"/>
      <c r="C30" s="2"/>
      <c r="D30" s="2"/>
      <c r="E30" s="184"/>
      <c r="F30" s="181"/>
      <c r="G30" s="184"/>
      <c r="H30" s="3"/>
      <c r="I30" s="179"/>
    </row>
    <row r="31" spans="1:9" ht="15">
      <c r="A31" s="1"/>
      <c r="B31" s="2"/>
      <c r="C31" s="2"/>
      <c r="D31" s="2"/>
      <c r="E31" s="548" t="s">
        <v>169</v>
      </c>
      <c r="F31" s="548"/>
      <c r="G31" s="2" t="s">
        <v>170</v>
      </c>
      <c r="H31" s="3"/>
      <c r="I31" s="179"/>
    </row>
    <row r="32" spans="1:9" ht="15">
      <c r="A32" s="1"/>
      <c r="B32" s="2"/>
      <c r="C32" s="2"/>
      <c r="D32" s="2"/>
      <c r="E32" s="2"/>
      <c r="F32" s="2"/>
      <c r="G32" s="2"/>
      <c r="H32" s="3"/>
      <c r="I32" s="179"/>
    </row>
    <row r="33" spans="1:9" ht="15.75" thickBot="1">
      <c r="A33" s="1"/>
      <c r="B33" s="2"/>
      <c r="C33" s="2"/>
      <c r="D33" s="2"/>
      <c r="E33" s="2"/>
      <c r="F33" s="2"/>
      <c r="G33" s="2"/>
      <c r="H33" s="2"/>
      <c r="I33" s="89"/>
    </row>
    <row r="34" spans="1:9" ht="15.75" thickBot="1">
      <c r="A34" s="568" t="s">
        <v>171</v>
      </c>
      <c r="B34" s="569"/>
      <c r="C34" s="569"/>
      <c r="D34" s="572"/>
      <c r="E34" s="556"/>
      <c r="F34" s="555"/>
      <c r="G34" s="556"/>
      <c r="H34" s="555"/>
      <c r="I34" s="556"/>
    </row>
    <row r="35" spans="1:9" ht="15">
      <c r="A35" s="570"/>
      <c r="B35" s="571"/>
      <c r="C35" s="571"/>
      <c r="D35" s="576" t="s">
        <v>172</v>
      </c>
      <c r="E35" s="576"/>
      <c r="F35" s="576" t="s">
        <v>173</v>
      </c>
      <c r="G35" s="576"/>
      <c r="H35" s="550" t="s">
        <v>174</v>
      </c>
      <c r="I35" s="575"/>
    </row>
    <row r="36" spans="1:9" ht="15.75" thickBot="1">
      <c r="A36" s="185"/>
      <c r="B36" s="186"/>
      <c r="C36" s="186"/>
      <c r="D36" s="186"/>
      <c r="E36" s="186"/>
      <c r="F36" s="186"/>
      <c r="G36" s="186"/>
      <c r="H36" s="186"/>
      <c r="I36" s="187"/>
    </row>
    <row r="37" spans="1:9" ht="15">
      <c r="A37" s="1"/>
      <c r="B37" s="579" t="s">
        <v>474</v>
      </c>
      <c r="C37" s="548"/>
      <c r="D37" s="548"/>
      <c r="E37" s="548"/>
      <c r="F37" s="548"/>
      <c r="G37" s="548"/>
      <c r="H37" s="548"/>
      <c r="I37" s="567"/>
    </row>
    <row r="38" spans="1:9" ht="15.75" thickBot="1">
      <c r="A38" s="1"/>
      <c r="B38" s="2"/>
      <c r="C38" s="2"/>
      <c r="D38" s="2"/>
      <c r="E38" s="2"/>
      <c r="F38" s="2"/>
      <c r="G38" s="2"/>
      <c r="H38" s="2"/>
      <c r="I38" s="89"/>
    </row>
    <row r="39" spans="1:9" ht="24.75" customHeight="1" thickBot="1">
      <c r="A39" s="580" t="s">
        <v>175</v>
      </c>
      <c r="B39" s="581"/>
      <c r="C39" s="5" t="s">
        <v>174</v>
      </c>
      <c r="D39" s="582" t="s">
        <v>176</v>
      </c>
      <c r="E39" s="583"/>
      <c r="F39" s="5" t="s">
        <v>174</v>
      </c>
      <c r="G39" s="582" t="s">
        <v>177</v>
      </c>
      <c r="H39" s="583"/>
      <c r="I39" s="6" t="s">
        <v>174</v>
      </c>
    </row>
    <row r="40" spans="1:9" ht="15">
      <c r="A40" s="577"/>
      <c r="B40" s="564"/>
      <c r="C40" s="561"/>
      <c r="D40" s="563"/>
      <c r="E40" s="564"/>
      <c r="F40" s="561"/>
      <c r="G40" s="563"/>
      <c r="H40" s="564"/>
      <c r="I40" s="584"/>
    </row>
    <row r="41" spans="1:9" ht="31.5" customHeight="1" thickBot="1">
      <c r="A41" s="578"/>
      <c r="B41" s="566"/>
      <c r="C41" s="562"/>
      <c r="D41" s="565"/>
      <c r="E41" s="566"/>
      <c r="F41" s="562"/>
      <c r="G41" s="565"/>
      <c r="H41" s="566"/>
      <c r="I41" s="585"/>
    </row>
  </sheetData>
  <sheetProtection password="C7AC" sheet="1"/>
  <mergeCells count="43">
    <mergeCell ref="D35:E35"/>
    <mergeCell ref="F35:G35"/>
    <mergeCell ref="A40:B41"/>
    <mergeCell ref="B37:I37"/>
    <mergeCell ref="A39:B39"/>
    <mergeCell ref="D39:E39"/>
    <mergeCell ref="G39:H39"/>
    <mergeCell ref="C40:C41"/>
    <mergeCell ref="I40:I41"/>
    <mergeCell ref="D40:E41"/>
    <mergeCell ref="F40:F41"/>
    <mergeCell ref="G40:H41"/>
    <mergeCell ref="A25:I25"/>
    <mergeCell ref="A34:C35"/>
    <mergeCell ref="D34:E34"/>
    <mergeCell ref="A26:I26"/>
    <mergeCell ref="A28:D28"/>
    <mergeCell ref="H35:I35"/>
    <mergeCell ref="E29:F29"/>
    <mergeCell ref="E31:F31"/>
    <mergeCell ref="F34:G34"/>
    <mergeCell ref="C24:F24"/>
    <mergeCell ref="H34:I34"/>
    <mergeCell ref="F17:H17"/>
    <mergeCell ref="F18:H18"/>
    <mergeCell ref="B21:H21"/>
    <mergeCell ref="A19:B19"/>
    <mergeCell ref="B20:H20"/>
    <mergeCell ref="A30:B30"/>
    <mergeCell ref="A14:E14"/>
    <mergeCell ref="A16:C16"/>
    <mergeCell ref="F12:G12"/>
    <mergeCell ref="A8:B8"/>
    <mergeCell ref="F8:G8"/>
    <mergeCell ref="F11:G11"/>
    <mergeCell ref="B11:C11"/>
    <mergeCell ref="F16:H16"/>
    <mergeCell ref="A6:G6"/>
    <mergeCell ref="G5:I5"/>
    <mergeCell ref="G2:I2"/>
    <mergeCell ref="G3:I3"/>
    <mergeCell ref="G4:I4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9.140625" style="38" customWidth="1"/>
    <col min="2" max="2" width="33.57421875" style="38" bestFit="1" customWidth="1"/>
    <col min="3" max="16384" width="9.140625" style="38" customWidth="1"/>
  </cols>
  <sheetData>
    <row r="1" spans="1:15" ht="15.75">
      <c r="A1" s="7"/>
      <c r="B1" s="69" t="s">
        <v>392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.75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">
      <c r="A3" s="603" t="s">
        <v>0</v>
      </c>
      <c r="B3" s="605" t="s">
        <v>1</v>
      </c>
      <c r="C3" s="605" t="s">
        <v>220</v>
      </c>
      <c r="D3" s="605" t="s">
        <v>453</v>
      </c>
      <c r="E3" s="605" t="s">
        <v>208</v>
      </c>
      <c r="F3" s="605" t="s">
        <v>221</v>
      </c>
      <c r="G3" s="607" t="s">
        <v>210</v>
      </c>
      <c r="H3" s="608"/>
      <c r="I3" s="608"/>
      <c r="J3" s="608"/>
      <c r="K3" s="608"/>
      <c r="L3" s="608"/>
      <c r="M3" s="608"/>
      <c r="N3" s="609"/>
      <c r="O3" s="601" t="s">
        <v>222</v>
      </c>
    </row>
    <row r="4" spans="1:15" ht="78.75" customHeight="1" thickBot="1">
      <c r="A4" s="604"/>
      <c r="B4" s="606"/>
      <c r="C4" s="606"/>
      <c r="D4" s="606"/>
      <c r="E4" s="606"/>
      <c r="F4" s="606"/>
      <c r="G4" s="70" t="s">
        <v>212</v>
      </c>
      <c r="H4" s="70" t="s">
        <v>213</v>
      </c>
      <c r="I4" s="70" t="s">
        <v>214</v>
      </c>
      <c r="J4" s="70" t="s">
        <v>215</v>
      </c>
      <c r="K4" s="70" t="s">
        <v>216</v>
      </c>
      <c r="L4" s="70" t="s">
        <v>217</v>
      </c>
      <c r="M4" s="70" t="s">
        <v>218</v>
      </c>
      <c r="N4" s="70" t="s">
        <v>219</v>
      </c>
      <c r="O4" s="602"/>
    </row>
    <row r="5" spans="1:15" ht="15.75" thickBot="1">
      <c r="A5" s="189">
        <v>1</v>
      </c>
      <c r="B5" s="190">
        <v>2</v>
      </c>
      <c r="C5" s="190">
        <v>3</v>
      </c>
      <c r="D5" s="190">
        <v>4</v>
      </c>
      <c r="E5" s="190">
        <v>5</v>
      </c>
      <c r="F5" s="190">
        <v>6</v>
      </c>
      <c r="G5" s="190">
        <v>7</v>
      </c>
      <c r="H5" s="190">
        <v>8</v>
      </c>
      <c r="I5" s="190">
        <v>9</v>
      </c>
      <c r="J5" s="190">
        <v>10</v>
      </c>
      <c r="K5" s="190">
        <v>11</v>
      </c>
      <c r="L5" s="190">
        <v>12</v>
      </c>
      <c r="M5" s="190">
        <v>13</v>
      </c>
      <c r="N5" s="190">
        <v>14</v>
      </c>
      <c r="O5" s="191">
        <v>15</v>
      </c>
    </row>
    <row r="6" spans="1:15" ht="15">
      <c r="A6" s="74">
        <v>1</v>
      </c>
      <c r="B6" s="59" t="s">
        <v>198</v>
      </c>
      <c r="C6" s="65"/>
      <c r="D6" s="469"/>
      <c r="E6" s="65"/>
      <c r="F6" s="188">
        <f>SUM(G6:N6)</f>
        <v>0</v>
      </c>
      <c r="G6" s="65"/>
      <c r="H6" s="65"/>
      <c r="I6" s="65"/>
      <c r="J6" s="65"/>
      <c r="K6" s="65"/>
      <c r="L6" s="65"/>
      <c r="M6" s="65"/>
      <c r="N6" s="65"/>
      <c r="O6" s="67"/>
    </row>
    <row r="7" spans="1:15" ht="15">
      <c r="A7" s="75">
        <v>2</v>
      </c>
      <c r="B7" s="61" t="s">
        <v>199</v>
      </c>
      <c r="C7" s="65"/>
      <c r="D7" s="469"/>
      <c r="E7" s="65"/>
      <c r="F7" s="188">
        <f aca="true" t="shared" si="0" ref="F7:F14">SUM(G7:N7)</f>
        <v>0</v>
      </c>
      <c r="G7" s="65"/>
      <c r="H7" s="65"/>
      <c r="I7" s="65"/>
      <c r="J7" s="65"/>
      <c r="K7" s="65"/>
      <c r="L7" s="65"/>
      <c r="M7" s="65"/>
      <c r="N7" s="65"/>
      <c r="O7" s="68"/>
    </row>
    <row r="8" spans="1:15" ht="15">
      <c r="A8" s="75">
        <v>3</v>
      </c>
      <c r="B8" s="61" t="s">
        <v>200</v>
      </c>
      <c r="C8" s="65"/>
      <c r="D8" s="469"/>
      <c r="E8" s="65"/>
      <c r="F8" s="188">
        <f t="shared" si="0"/>
        <v>0</v>
      </c>
      <c r="G8" s="65"/>
      <c r="H8" s="65"/>
      <c r="I8" s="65"/>
      <c r="J8" s="65"/>
      <c r="K8" s="65"/>
      <c r="L8" s="65"/>
      <c r="M8" s="65"/>
      <c r="N8" s="65"/>
      <c r="O8" s="68"/>
    </row>
    <row r="9" spans="1:15" ht="15">
      <c r="A9" s="75">
        <v>4</v>
      </c>
      <c r="B9" s="61" t="s">
        <v>201</v>
      </c>
      <c r="C9" s="65"/>
      <c r="D9" s="469"/>
      <c r="E9" s="65"/>
      <c r="F9" s="188">
        <f t="shared" si="0"/>
        <v>0</v>
      </c>
      <c r="G9" s="65"/>
      <c r="H9" s="65"/>
      <c r="I9" s="65"/>
      <c r="J9" s="65"/>
      <c r="K9" s="65"/>
      <c r="L9" s="65"/>
      <c r="M9" s="65"/>
      <c r="N9" s="65"/>
      <c r="O9" s="68"/>
    </row>
    <row r="10" spans="1:15" ht="15">
      <c r="A10" s="75">
        <v>5</v>
      </c>
      <c r="B10" s="61" t="s">
        <v>202</v>
      </c>
      <c r="C10" s="65"/>
      <c r="D10" s="469"/>
      <c r="E10" s="65"/>
      <c r="F10" s="188">
        <f t="shared" si="0"/>
        <v>0</v>
      </c>
      <c r="G10" s="65"/>
      <c r="H10" s="65"/>
      <c r="I10" s="65"/>
      <c r="J10" s="65"/>
      <c r="K10" s="65"/>
      <c r="L10" s="65"/>
      <c r="M10" s="65"/>
      <c r="N10" s="65"/>
      <c r="O10" s="68"/>
    </row>
    <row r="11" spans="1:15" ht="15">
      <c r="A11" s="75">
        <v>6</v>
      </c>
      <c r="B11" s="61" t="s">
        <v>203</v>
      </c>
      <c r="C11" s="65"/>
      <c r="D11" s="469"/>
      <c r="E11" s="65"/>
      <c r="F11" s="188">
        <f t="shared" si="0"/>
        <v>0</v>
      </c>
      <c r="G11" s="65"/>
      <c r="H11" s="65"/>
      <c r="I11" s="65"/>
      <c r="J11" s="65"/>
      <c r="K11" s="65"/>
      <c r="L11" s="65"/>
      <c r="M11" s="65"/>
      <c r="N11" s="65"/>
      <c r="O11" s="68"/>
    </row>
    <row r="12" spans="1:15" ht="15">
      <c r="A12" s="75">
        <v>7</v>
      </c>
      <c r="B12" s="61" t="s">
        <v>204</v>
      </c>
      <c r="C12" s="65"/>
      <c r="D12" s="469"/>
      <c r="E12" s="65"/>
      <c r="F12" s="188">
        <f t="shared" si="0"/>
        <v>0</v>
      </c>
      <c r="G12" s="65"/>
      <c r="H12" s="65"/>
      <c r="I12" s="65"/>
      <c r="J12" s="65"/>
      <c r="K12" s="65"/>
      <c r="L12" s="65"/>
      <c r="M12" s="65"/>
      <c r="N12" s="65"/>
      <c r="O12" s="68"/>
    </row>
    <row r="13" spans="1:15" ht="26.25">
      <c r="A13" s="75">
        <v>8</v>
      </c>
      <c r="B13" s="61" t="s">
        <v>205</v>
      </c>
      <c r="C13" s="65"/>
      <c r="D13" s="469"/>
      <c r="E13" s="65"/>
      <c r="F13" s="188">
        <f t="shared" si="0"/>
        <v>0</v>
      </c>
      <c r="G13" s="65"/>
      <c r="H13" s="65"/>
      <c r="I13" s="65"/>
      <c r="J13" s="65"/>
      <c r="K13" s="65"/>
      <c r="L13" s="65"/>
      <c r="M13" s="65"/>
      <c r="N13" s="65"/>
      <c r="O13" s="68"/>
    </row>
    <row r="14" spans="1:15" ht="15">
      <c r="A14" s="75">
        <v>9</v>
      </c>
      <c r="B14" s="61" t="s">
        <v>46</v>
      </c>
      <c r="C14" s="65"/>
      <c r="D14" s="469"/>
      <c r="E14" s="65"/>
      <c r="F14" s="188">
        <f t="shared" si="0"/>
        <v>0</v>
      </c>
      <c r="G14" s="65"/>
      <c r="H14" s="65"/>
      <c r="I14" s="65"/>
      <c r="J14" s="65"/>
      <c r="K14" s="65"/>
      <c r="L14" s="65"/>
      <c r="M14" s="65"/>
      <c r="N14" s="65"/>
      <c r="O14" s="68"/>
    </row>
    <row r="15" spans="1:15" ht="15.75" thickBot="1">
      <c r="A15" s="76"/>
      <c r="B15" s="77" t="s">
        <v>206</v>
      </c>
      <c r="C15" s="77">
        <f aca="true" t="shared" si="1" ref="C15:N15">SUM(C6:C14)</f>
        <v>0</v>
      </c>
      <c r="D15" s="77">
        <f t="shared" si="1"/>
        <v>0</v>
      </c>
      <c r="E15" s="77">
        <f t="shared" si="1"/>
        <v>0</v>
      </c>
      <c r="F15" s="467">
        <f>SUM(F6:F14)</f>
        <v>0</v>
      </c>
      <c r="G15" s="77">
        <f t="shared" si="1"/>
        <v>0</v>
      </c>
      <c r="H15" s="77">
        <f t="shared" si="1"/>
        <v>0</v>
      </c>
      <c r="I15" s="77">
        <f t="shared" si="1"/>
        <v>0</v>
      </c>
      <c r="J15" s="77">
        <f t="shared" si="1"/>
        <v>0</v>
      </c>
      <c r="K15" s="77">
        <f t="shared" si="1"/>
        <v>0</v>
      </c>
      <c r="L15" s="77">
        <f t="shared" si="1"/>
        <v>0</v>
      </c>
      <c r="M15" s="77">
        <f t="shared" si="1"/>
        <v>0</v>
      </c>
      <c r="N15" s="77">
        <f t="shared" si="1"/>
        <v>0</v>
      </c>
      <c r="O15" s="77">
        <f>IF(F15=0,0,(F6*O6+F7*O7+F8*O8+F9*O9+F10*O10+F11*O11+F12*O12+F13*O13+F14*O14)/F15)</f>
        <v>0</v>
      </c>
    </row>
    <row r="18" spans="2:5" ht="15">
      <c r="B18" s="586" t="s">
        <v>343</v>
      </c>
      <c r="C18" s="586"/>
      <c r="D18" s="586"/>
      <c r="E18"/>
    </row>
    <row r="19" spans="2:5" ht="15">
      <c r="B19"/>
      <c r="C19"/>
      <c r="D19" s="193" t="s">
        <v>344</v>
      </c>
      <c r="E19" s="194" t="s">
        <v>345</v>
      </c>
    </row>
    <row r="20" spans="2:5" ht="15">
      <c r="B20"/>
      <c r="C20"/>
      <c r="D20" s="195" t="s">
        <v>346</v>
      </c>
      <c r="E20" s="195" t="s">
        <v>347</v>
      </c>
    </row>
    <row r="21" spans="2:5" ht="15">
      <c r="B21" s="192" t="s">
        <v>348</v>
      </c>
      <c r="C21" s="192"/>
      <c r="D21"/>
      <c r="E21"/>
    </row>
    <row r="22" spans="2:5" ht="15">
      <c r="B22"/>
      <c r="C22"/>
      <c r="D22" s="196" t="s">
        <v>344</v>
      </c>
      <c r="E22" s="194" t="s">
        <v>345</v>
      </c>
    </row>
    <row r="23" spans="2:5" ht="15">
      <c r="B23"/>
      <c r="C23" s="193" t="s">
        <v>349</v>
      </c>
      <c r="D23" s="195" t="s">
        <v>346</v>
      </c>
      <c r="E23" s="195" t="s">
        <v>347</v>
      </c>
    </row>
  </sheetData>
  <sheetProtection password="C7AC" sheet="1"/>
  <mergeCells count="9">
    <mergeCell ref="O3:O4"/>
    <mergeCell ref="A3:A4"/>
    <mergeCell ref="B3:B4"/>
    <mergeCell ref="C3:C4"/>
    <mergeCell ref="D3:D4"/>
    <mergeCell ref="B18:D18"/>
    <mergeCell ref="E3:E4"/>
    <mergeCell ref="F3:F4"/>
    <mergeCell ref="G3:N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R193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4.57421875" style="265" customWidth="1"/>
    <col min="2" max="2" width="4.28125" style="265" customWidth="1"/>
    <col min="3" max="3" width="27.28125" style="265" customWidth="1"/>
    <col min="4" max="4" width="11.00390625" style="265" customWidth="1"/>
    <col min="5" max="6" width="9.140625" style="265" customWidth="1"/>
    <col min="7" max="7" width="10.57421875" style="265" customWidth="1"/>
    <col min="8" max="15" width="9.140625" style="265" customWidth="1"/>
    <col min="16" max="16" width="13.7109375" style="265" customWidth="1"/>
    <col min="17" max="18" width="12.8515625" style="265" customWidth="1"/>
    <col min="19" max="16384" width="9.140625" style="265" customWidth="1"/>
  </cols>
  <sheetData>
    <row r="1" ht="15">
      <c r="C1" s="454" t="s">
        <v>390</v>
      </c>
    </row>
    <row r="2" ht="15.75" thickBot="1"/>
    <row r="3" spans="2:18" ht="18" customHeight="1">
      <c r="B3" s="610" t="s">
        <v>0</v>
      </c>
      <c r="C3" s="612" t="s">
        <v>223</v>
      </c>
      <c r="D3" s="612" t="s">
        <v>224</v>
      </c>
      <c r="E3" s="612" t="s">
        <v>225</v>
      </c>
      <c r="F3" s="612" t="s">
        <v>208</v>
      </c>
      <c r="G3" s="612" t="s">
        <v>226</v>
      </c>
      <c r="H3" s="612" t="s">
        <v>210</v>
      </c>
      <c r="I3" s="612"/>
      <c r="J3" s="612"/>
      <c r="K3" s="612"/>
      <c r="L3" s="612"/>
      <c r="M3" s="612"/>
      <c r="N3" s="612"/>
      <c r="O3" s="612"/>
      <c r="P3" s="612" t="s">
        <v>227</v>
      </c>
      <c r="Q3" s="612" t="s">
        <v>441</v>
      </c>
      <c r="R3" s="614" t="s">
        <v>442</v>
      </c>
    </row>
    <row r="4" spans="2:18" ht="55.5" customHeight="1" thickBot="1">
      <c r="B4" s="611"/>
      <c r="C4" s="613"/>
      <c r="D4" s="613"/>
      <c r="E4" s="613"/>
      <c r="F4" s="613"/>
      <c r="G4" s="613"/>
      <c r="H4" s="455" t="s">
        <v>212</v>
      </c>
      <c r="I4" s="455" t="s">
        <v>213</v>
      </c>
      <c r="J4" s="455" t="s">
        <v>214</v>
      </c>
      <c r="K4" s="455" t="s">
        <v>215</v>
      </c>
      <c r="L4" s="455" t="s">
        <v>216</v>
      </c>
      <c r="M4" s="455" t="s">
        <v>217</v>
      </c>
      <c r="N4" s="455" t="s">
        <v>218</v>
      </c>
      <c r="O4" s="455" t="s">
        <v>219</v>
      </c>
      <c r="P4" s="613"/>
      <c r="Q4" s="613"/>
      <c r="R4" s="615"/>
    </row>
    <row r="5" spans="2:18" ht="15">
      <c r="B5" s="310">
        <v>1</v>
      </c>
      <c r="C5" s="456">
        <v>2</v>
      </c>
      <c r="D5" s="456">
        <v>3</v>
      </c>
      <c r="E5" s="456">
        <v>4</v>
      </c>
      <c r="F5" s="456">
        <v>5</v>
      </c>
      <c r="G5" s="456">
        <v>6</v>
      </c>
      <c r="H5" s="456">
        <v>7</v>
      </c>
      <c r="I5" s="456">
        <v>8</v>
      </c>
      <c r="J5" s="456">
        <v>9</v>
      </c>
      <c r="K5" s="456">
        <v>10</v>
      </c>
      <c r="L5" s="456">
        <v>11</v>
      </c>
      <c r="M5" s="456">
        <v>12</v>
      </c>
      <c r="N5" s="456">
        <v>13</v>
      </c>
      <c r="O5" s="456">
        <v>14</v>
      </c>
      <c r="P5" s="456">
        <v>15</v>
      </c>
      <c r="Q5" s="456">
        <v>16</v>
      </c>
      <c r="R5" s="457">
        <v>17</v>
      </c>
    </row>
    <row r="6" spans="2:18" ht="15">
      <c r="B6" s="458">
        <v>1</v>
      </c>
      <c r="C6" s="459"/>
      <c r="D6" s="460"/>
      <c r="E6" s="460"/>
      <c r="F6" s="460"/>
      <c r="G6" s="460"/>
      <c r="H6" s="461"/>
      <c r="I6" s="461"/>
      <c r="J6" s="461"/>
      <c r="K6" s="461"/>
      <c r="L6" s="461"/>
      <c r="M6" s="461"/>
      <c r="N6" s="461"/>
      <c r="O6" s="461"/>
      <c r="P6" s="460"/>
      <c r="Q6" s="460"/>
      <c r="R6" s="462"/>
    </row>
    <row r="7" spans="2:18" ht="15">
      <c r="B7" s="458">
        <v>2</v>
      </c>
      <c r="C7" s="459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2"/>
    </row>
    <row r="8" spans="2:18" ht="15">
      <c r="B8" s="458">
        <v>3</v>
      </c>
      <c r="C8" s="459"/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2"/>
    </row>
    <row r="9" spans="2:18" ht="15">
      <c r="B9" s="458">
        <v>4</v>
      </c>
      <c r="C9" s="459"/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2"/>
    </row>
    <row r="10" spans="2:18" ht="15">
      <c r="B10" s="458">
        <v>5</v>
      </c>
      <c r="C10" s="459"/>
      <c r="D10" s="460"/>
      <c r="E10" s="460"/>
      <c r="F10" s="460"/>
      <c r="G10" s="460"/>
      <c r="H10" s="460"/>
      <c r="I10" s="460"/>
      <c r="J10" s="460"/>
      <c r="K10" s="460"/>
      <c r="L10" s="460"/>
      <c r="M10" s="460"/>
      <c r="N10" s="460"/>
      <c r="O10" s="460"/>
      <c r="P10" s="460"/>
      <c r="Q10" s="460"/>
      <c r="R10" s="462"/>
    </row>
    <row r="11" spans="2:18" ht="15">
      <c r="B11" s="458">
        <v>6</v>
      </c>
      <c r="C11" s="459"/>
      <c r="D11" s="460"/>
      <c r="E11" s="460"/>
      <c r="F11" s="460"/>
      <c r="G11" s="460"/>
      <c r="H11" s="460"/>
      <c r="I11" s="460"/>
      <c r="J11" s="460"/>
      <c r="K11" s="460"/>
      <c r="L11" s="460"/>
      <c r="M11" s="460"/>
      <c r="N11" s="460"/>
      <c r="O11" s="460"/>
      <c r="P11" s="460"/>
      <c r="Q11" s="460"/>
      <c r="R11" s="462"/>
    </row>
    <row r="12" spans="2:18" ht="15">
      <c r="B12" s="458">
        <v>7</v>
      </c>
      <c r="C12" s="459"/>
      <c r="D12" s="460"/>
      <c r="E12" s="460"/>
      <c r="F12" s="460"/>
      <c r="G12" s="460"/>
      <c r="H12" s="460"/>
      <c r="I12" s="460"/>
      <c r="J12" s="460"/>
      <c r="K12" s="460"/>
      <c r="L12" s="460"/>
      <c r="M12" s="460"/>
      <c r="N12" s="460"/>
      <c r="O12" s="460"/>
      <c r="P12" s="460"/>
      <c r="Q12" s="460"/>
      <c r="R12" s="462"/>
    </row>
    <row r="13" spans="2:18" ht="15">
      <c r="B13" s="458">
        <v>8</v>
      </c>
      <c r="C13" s="459"/>
      <c r="D13" s="460"/>
      <c r="E13" s="460"/>
      <c r="F13" s="460"/>
      <c r="G13" s="460"/>
      <c r="H13" s="460"/>
      <c r="I13" s="460"/>
      <c r="J13" s="460"/>
      <c r="K13" s="460"/>
      <c r="L13" s="460"/>
      <c r="M13" s="460"/>
      <c r="N13" s="460"/>
      <c r="O13" s="460"/>
      <c r="P13" s="460"/>
      <c r="Q13" s="460"/>
      <c r="R13" s="462"/>
    </row>
    <row r="14" spans="2:18" ht="15">
      <c r="B14" s="458">
        <v>9</v>
      </c>
      <c r="C14" s="459"/>
      <c r="D14" s="460"/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460"/>
      <c r="P14" s="460"/>
      <c r="Q14" s="460"/>
      <c r="R14" s="462"/>
    </row>
    <row r="15" spans="2:18" ht="15">
      <c r="B15" s="497">
        <v>10</v>
      </c>
      <c r="C15" s="498"/>
      <c r="D15" s="499"/>
      <c r="E15" s="499"/>
      <c r="F15" s="499"/>
      <c r="G15" s="499"/>
      <c r="H15" s="499"/>
      <c r="I15" s="499"/>
      <c r="J15" s="499"/>
      <c r="K15" s="499"/>
      <c r="L15" s="499"/>
      <c r="M15" s="499"/>
      <c r="N15" s="499"/>
      <c r="O15" s="499"/>
      <c r="P15" s="499"/>
      <c r="Q15" s="499"/>
      <c r="R15" s="500"/>
    </row>
    <row r="16" spans="2:18" ht="15.75" thickBot="1">
      <c r="B16" s="510">
        <v>11</v>
      </c>
      <c r="C16" s="511" t="s">
        <v>473</v>
      </c>
      <c r="D16" s="512">
        <f>SUM(D6:D15)</f>
        <v>0</v>
      </c>
      <c r="E16" s="512">
        <f aca="true" t="shared" si="0" ref="E16:O16">SUM(E6:E15)</f>
        <v>0</v>
      </c>
      <c r="F16" s="512">
        <f t="shared" si="0"/>
        <v>0</v>
      </c>
      <c r="G16" s="512">
        <f t="shared" si="0"/>
        <v>0</v>
      </c>
      <c r="H16" s="512">
        <f t="shared" si="0"/>
        <v>0</v>
      </c>
      <c r="I16" s="512">
        <f t="shared" si="0"/>
        <v>0</v>
      </c>
      <c r="J16" s="512">
        <f t="shared" si="0"/>
        <v>0</v>
      </c>
      <c r="K16" s="512">
        <f t="shared" si="0"/>
        <v>0</v>
      </c>
      <c r="L16" s="512">
        <f t="shared" si="0"/>
        <v>0</v>
      </c>
      <c r="M16" s="512">
        <f t="shared" si="0"/>
        <v>0</v>
      </c>
      <c r="N16" s="512">
        <f t="shared" si="0"/>
        <v>0</v>
      </c>
      <c r="O16" s="512">
        <f t="shared" si="0"/>
        <v>0</v>
      </c>
      <c r="P16" s="512">
        <f>SUM(P6:P15)</f>
        <v>0</v>
      </c>
      <c r="Q16" s="512">
        <f>SUM(Q6:Q15)</f>
        <v>0</v>
      </c>
      <c r="R16" s="463"/>
    </row>
    <row r="17" ht="15">
      <c r="B17" s="464"/>
    </row>
    <row r="18" ht="15">
      <c r="B18" s="464"/>
    </row>
    <row r="19" spans="2:7" ht="15">
      <c r="B19" s="464"/>
      <c r="C19" s="587" t="s">
        <v>343</v>
      </c>
      <c r="D19" s="587"/>
      <c r="E19" s="587"/>
      <c r="F19" s="453"/>
      <c r="G19" s="430"/>
    </row>
    <row r="20" spans="2:7" ht="15">
      <c r="B20" s="464"/>
      <c r="C20" s="453"/>
      <c r="D20" s="453"/>
      <c r="E20" s="292" t="s">
        <v>344</v>
      </c>
      <c r="F20" s="293" t="s">
        <v>345</v>
      </c>
      <c r="G20" s="430"/>
    </row>
    <row r="21" spans="2:7" ht="15">
      <c r="B21" s="464"/>
      <c r="C21" s="453"/>
      <c r="D21" s="453"/>
      <c r="E21" s="294" t="s">
        <v>346</v>
      </c>
      <c r="F21" s="294" t="s">
        <v>347</v>
      </c>
      <c r="G21" s="430"/>
    </row>
    <row r="22" spans="2:7" ht="15">
      <c r="B22" s="464"/>
      <c r="C22" s="290" t="s">
        <v>348</v>
      </c>
      <c r="D22" s="290"/>
      <c r="E22" s="453"/>
      <c r="F22" s="453"/>
      <c r="G22" s="430"/>
    </row>
    <row r="23" spans="2:7" ht="15">
      <c r="B23" s="464"/>
      <c r="C23" s="453"/>
      <c r="D23" s="453"/>
      <c r="E23" s="295" t="s">
        <v>344</v>
      </c>
      <c r="F23" s="293" t="s">
        <v>345</v>
      </c>
      <c r="G23" s="430"/>
    </row>
    <row r="24" spans="2:7" ht="15">
      <c r="B24" s="464"/>
      <c r="C24" s="453"/>
      <c r="D24" s="292" t="s">
        <v>349</v>
      </c>
      <c r="E24" s="294" t="s">
        <v>346</v>
      </c>
      <c r="F24" s="294" t="s">
        <v>347</v>
      </c>
      <c r="G24" s="430"/>
    </row>
    <row r="25" ht="15">
      <c r="B25" s="464"/>
    </row>
    <row r="26" ht="15">
      <c r="B26" s="464"/>
    </row>
    <row r="27" ht="15">
      <c r="B27" s="464"/>
    </row>
    <row r="28" ht="15">
      <c r="B28" s="464"/>
    </row>
    <row r="29" ht="15">
      <c r="B29" s="464"/>
    </row>
    <row r="30" ht="15">
      <c r="B30" s="464"/>
    </row>
    <row r="31" ht="15">
      <c r="B31" s="464"/>
    </row>
    <row r="32" ht="15">
      <c r="B32" s="464"/>
    </row>
    <row r="33" ht="15">
      <c r="B33" s="464"/>
    </row>
    <row r="34" ht="15">
      <c r="B34" s="464"/>
    </row>
    <row r="35" ht="15">
      <c r="B35" s="464"/>
    </row>
    <row r="36" ht="15">
      <c r="B36" s="464"/>
    </row>
    <row r="37" ht="15">
      <c r="B37" s="464"/>
    </row>
    <row r="38" ht="15">
      <c r="B38" s="464"/>
    </row>
    <row r="39" ht="15">
      <c r="B39" s="464"/>
    </row>
    <row r="40" ht="15">
      <c r="B40" s="464"/>
    </row>
    <row r="41" ht="15">
      <c r="B41" s="464"/>
    </row>
    <row r="42" ht="15">
      <c r="B42" s="464"/>
    </row>
    <row r="43" ht="15">
      <c r="B43" s="464"/>
    </row>
    <row r="44" ht="15">
      <c r="B44" s="464"/>
    </row>
    <row r="45" ht="15">
      <c r="B45" s="464"/>
    </row>
    <row r="46" ht="15">
      <c r="B46" s="464"/>
    </row>
    <row r="47" ht="15">
      <c r="B47" s="464"/>
    </row>
    <row r="48" ht="15">
      <c r="B48" s="464"/>
    </row>
    <row r="49" ht="15">
      <c r="B49" s="464"/>
    </row>
    <row r="50" ht="15">
      <c r="B50" s="464"/>
    </row>
    <row r="51" ht="15">
      <c r="B51" s="464"/>
    </row>
    <row r="52" ht="15">
      <c r="B52" s="464"/>
    </row>
    <row r="53" ht="15">
      <c r="B53" s="464"/>
    </row>
    <row r="54" ht="15">
      <c r="B54" s="464"/>
    </row>
    <row r="55" ht="15">
      <c r="B55" s="464"/>
    </row>
    <row r="56" ht="15">
      <c r="B56" s="464"/>
    </row>
    <row r="57" ht="15">
      <c r="B57" s="464"/>
    </row>
    <row r="58" ht="15">
      <c r="B58" s="464"/>
    </row>
    <row r="59" ht="15">
      <c r="B59" s="464"/>
    </row>
    <row r="60" ht="15">
      <c r="B60" s="464"/>
    </row>
    <row r="61" ht="15">
      <c r="B61" s="464"/>
    </row>
    <row r="62" ht="15">
      <c r="B62" s="464"/>
    </row>
    <row r="63" ht="15">
      <c r="B63" s="464"/>
    </row>
    <row r="64" ht="15">
      <c r="B64" s="464"/>
    </row>
    <row r="65" ht="15">
      <c r="B65" s="464"/>
    </row>
    <row r="66" ht="15">
      <c r="B66" s="464"/>
    </row>
    <row r="67" ht="15">
      <c r="B67" s="464"/>
    </row>
    <row r="68" ht="15">
      <c r="B68" s="464"/>
    </row>
    <row r="69" ht="15">
      <c r="B69" s="464"/>
    </row>
    <row r="70" ht="15">
      <c r="B70" s="464"/>
    </row>
    <row r="71" ht="15">
      <c r="B71" s="464"/>
    </row>
    <row r="72" ht="15">
      <c r="B72" s="464"/>
    </row>
    <row r="73" ht="15">
      <c r="B73" s="464"/>
    </row>
    <row r="74" ht="15">
      <c r="B74" s="464"/>
    </row>
    <row r="75" ht="15">
      <c r="B75" s="464"/>
    </row>
    <row r="76" ht="15">
      <c r="B76" s="464"/>
    </row>
    <row r="77" ht="15">
      <c r="B77" s="464"/>
    </row>
    <row r="78" ht="15">
      <c r="B78" s="464"/>
    </row>
    <row r="79" ht="15">
      <c r="B79" s="464"/>
    </row>
    <row r="80" ht="15">
      <c r="B80" s="464"/>
    </row>
    <row r="81" ht="15">
      <c r="B81" s="464"/>
    </row>
    <row r="82" ht="15">
      <c r="B82" s="464"/>
    </row>
    <row r="83" ht="15">
      <c r="B83" s="464"/>
    </row>
    <row r="84" ht="15">
      <c r="B84" s="464"/>
    </row>
    <row r="85" ht="15">
      <c r="B85" s="464"/>
    </row>
    <row r="86" ht="15">
      <c r="B86" s="464"/>
    </row>
    <row r="87" ht="15">
      <c r="B87" s="464"/>
    </row>
    <row r="88" ht="15">
      <c r="B88" s="464"/>
    </row>
    <row r="89" ht="15">
      <c r="B89" s="464"/>
    </row>
    <row r="90" ht="15">
      <c r="B90" s="464"/>
    </row>
    <row r="91" ht="15">
      <c r="B91" s="464"/>
    </row>
    <row r="92" ht="15">
      <c r="B92" s="464"/>
    </row>
    <row r="93" ht="15">
      <c r="B93" s="464"/>
    </row>
    <row r="94" ht="15">
      <c r="B94" s="464"/>
    </row>
    <row r="95" ht="15">
      <c r="B95" s="464"/>
    </row>
    <row r="96" ht="15">
      <c r="B96" s="464"/>
    </row>
    <row r="97" ht="15">
      <c r="B97" s="464"/>
    </row>
    <row r="98" ht="15">
      <c r="B98" s="464"/>
    </row>
    <row r="99" ht="15">
      <c r="B99" s="464"/>
    </row>
    <row r="100" ht="15">
      <c r="B100" s="464"/>
    </row>
    <row r="101" ht="15">
      <c r="B101" s="464"/>
    </row>
    <row r="102" ht="15">
      <c r="B102" s="464"/>
    </row>
    <row r="103" ht="15">
      <c r="B103" s="464"/>
    </row>
    <row r="104" ht="15">
      <c r="B104" s="464"/>
    </row>
    <row r="105" ht="15">
      <c r="B105" s="464"/>
    </row>
    <row r="106" ht="15">
      <c r="B106" s="464"/>
    </row>
    <row r="107" ht="15">
      <c r="B107" s="464"/>
    </row>
    <row r="108" ht="15">
      <c r="B108" s="464"/>
    </row>
    <row r="109" ht="15">
      <c r="B109" s="464"/>
    </row>
    <row r="110" ht="15">
      <c r="B110" s="464"/>
    </row>
    <row r="111" ht="15">
      <c r="B111" s="464"/>
    </row>
    <row r="112" ht="15">
      <c r="B112" s="464"/>
    </row>
    <row r="113" ht="15">
      <c r="B113" s="464"/>
    </row>
    <row r="114" ht="15">
      <c r="B114" s="464"/>
    </row>
    <row r="115" ht="15">
      <c r="B115" s="464"/>
    </row>
    <row r="116" ht="15">
      <c r="B116" s="464"/>
    </row>
    <row r="117" ht="15">
      <c r="B117" s="464"/>
    </row>
    <row r="118" ht="15">
      <c r="B118" s="464"/>
    </row>
    <row r="119" ht="15">
      <c r="B119" s="464"/>
    </row>
    <row r="120" ht="15">
      <c r="B120" s="464"/>
    </row>
    <row r="121" ht="15">
      <c r="B121" s="464"/>
    </row>
    <row r="122" ht="15">
      <c r="B122" s="464"/>
    </row>
    <row r="123" ht="15">
      <c r="B123" s="464"/>
    </row>
    <row r="124" ht="15">
      <c r="B124" s="464"/>
    </row>
    <row r="125" ht="15">
      <c r="B125" s="464"/>
    </row>
    <row r="126" ht="15">
      <c r="B126" s="464"/>
    </row>
    <row r="127" ht="15">
      <c r="B127" s="464"/>
    </row>
    <row r="128" ht="15">
      <c r="B128" s="464"/>
    </row>
    <row r="129" ht="15">
      <c r="B129" s="464"/>
    </row>
    <row r="130" ht="15">
      <c r="B130" s="464"/>
    </row>
    <row r="131" ht="15">
      <c r="B131" s="464"/>
    </row>
    <row r="132" ht="15">
      <c r="B132" s="464"/>
    </row>
    <row r="133" ht="15">
      <c r="B133" s="464"/>
    </row>
    <row r="134" ht="15">
      <c r="B134" s="464"/>
    </row>
    <row r="135" ht="15">
      <c r="B135" s="464"/>
    </row>
    <row r="136" ht="15">
      <c r="B136" s="464"/>
    </row>
    <row r="137" ht="15">
      <c r="B137" s="464"/>
    </row>
    <row r="138" ht="15">
      <c r="B138" s="464"/>
    </row>
    <row r="139" ht="15">
      <c r="B139" s="464"/>
    </row>
    <row r="140" ht="15">
      <c r="B140" s="464"/>
    </row>
    <row r="141" ht="15">
      <c r="B141" s="464"/>
    </row>
    <row r="142" ht="15">
      <c r="B142" s="464"/>
    </row>
    <row r="143" ht="15">
      <c r="B143" s="464"/>
    </row>
    <row r="144" ht="15">
      <c r="B144" s="464"/>
    </row>
    <row r="145" ht="15">
      <c r="B145" s="464"/>
    </row>
    <row r="146" ht="15">
      <c r="B146" s="464"/>
    </row>
    <row r="147" ht="15">
      <c r="B147" s="464"/>
    </row>
    <row r="148" ht="15">
      <c r="B148" s="464"/>
    </row>
    <row r="149" ht="15">
      <c r="B149" s="464"/>
    </row>
    <row r="150" ht="15">
      <c r="B150" s="464"/>
    </row>
    <row r="151" ht="15">
      <c r="B151" s="464"/>
    </row>
    <row r="152" ht="15">
      <c r="B152" s="464"/>
    </row>
    <row r="153" ht="15">
      <c r="B153" s="464"/>
    </row>
    <row r="154" ht="15">
      <c r="B154" s="464"/>
    </row>
    <row r="155" ht="15">
      <c r="B155" s="464"/>
    </row>
    <row r="156" ht="15">
      <c r="B156" s="464"/>
    </row>
    <row r="157" ht="15">
      <c r="B157" s="464"/>
    </row>
    <row r="158" ht="15">
      <c r="B158" s="464"/>
    </row>
    <row r="159" ht="15">
      <c r="B159" s="464"/>
    </row>
    <row r="160" ht="15">
      <c r="B160" s="464"/>
    </row>
    <row r="161" ht="15">
      <c r="B161" s="464"/>
    </row>
    <row r="162" ht="15">
      <c r="B162" s="464"/>
    </row>
    <row r="163" ht="15">
      <c r="B163" s="464"/>
    </row>
    <row r="164" ht="15">
      <c r="B164" s="464"/>
    </row>
    <row r="165" ht="15">
      <c r="B165" s="464"/>
    </row>
    <row r="166" ht="15">
      <c r="B166" s="464"/>
    </row>
    <row r="167" ht="15">
      <c r="B167" s="464"/>
    </row>
    <row r="168" ht="15">
      <c r="B168" s="464"/>
    </row>
    <row r="169" ht="15">
      <c r="B169" s="464"/>
    </row>
    <row r="170" ht="15">
      <c r="B170" s="464"/>
    </row>
    <row r="171" ht="15">
      <c r="B171" s="464"/>
    </row>
    <row r="172" ht="15">
      <c r="B172" s="464"/>
    </row>
    <row r="173" ht="15">
      <c r="B173" s="464"/>
    </row>
    <row r="174" ht="15">
      <c r="B174" s="464"/>
    </row>
    <row r="175" ht="15">
      <c r="B175" s="464"/>
    </row>
    <row r="176" ht="15">
      <c r="B176" s="464"/>
    </row>
    <row r="177" ht="15">
      <c r="B177" s="464"/>
    </row>
    <row r="178" ht="15">
      <c r="B178" s="464"/>
    </row>
    <row r="179" ht="15">
      <c r="B179" s="464"/>
    </row>
    <row r="180" ht="15">
      <c r="B180" s="464"/>
    </row>
    <row r="181" ht="15">
      <c r="B181" s="464"/>
    </row>
    <row r="182" ht="15">
      <c r="B182" s="464"/>
    </row>
    <row r="183" ht="15">
      <c r="B183" s="464"/>
    </row>
    <row r="184" ht="15">
      <c r="B184" s="464"/>
    </row>
    <row r="185" ht="15">
      <c r="B185" s="464"/>
    </row>
    <row r="186" ht="15">
      <c r="B186" s="464"/>
    </row>
    <row r="187" ht="15">
      <c r="B187" s="464"/>
    </row>
    <row r="188" ht="15">
      <c r="B188" s="464"/>
    </row>
    <row r="189" ht="15">
      <c r="B189" s="464"/>
    </row>
    <row r="190" ht="15">
      <c r="B190" s="464"/>
    </row>
    <row r="191" ht="15">
      <c r="B191" s="464"/>
    </row>
    <row r="192" ht="15">
      <c r="B192" s="464"/>
    </row>
    <row r="193" ht="15">
      <c r="B193" s="464"/>
    </row>
  </sheetData>
  <sheetProtection password="C7AC" sheet="1"/>
  <mergeCells count="11">
    <mergeCell ref="G3:G4"/>
    <mergeCell ref="H3:O3"/>
    <mergeCell ref="Q3:Q4"/>
    <mergeCell ref="R3:R4"/>
    <mergeCell ref="P3:P4"/>
    <mergeCell ref="B3:B4"/>
    <mergeCell ref="C3:C4"/>
    <mergeCell ref="D3:D4"/>
    <mergeCell ref="E3:E4"/>
    <mergeCell ref="C19:E19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B1:P113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9.140625" style="78" customWidth="1"/>
    <col min="2" max="2" width="4.00390625" style="78" customWidth="1"/>
    <col min="3" max="3" width="19.7109375" style="78" customWidth="1"/>
    <col min="4" max="5" width="10.140625" style="78" bestFit="1" customWidth="1"/>
    <col min="6" max="7" width="7.7109375" style="78" customWidth="1"/>
    <col min="8" max="8" width="7.8515625" style="78" customWidth="1"/>
    <col min="9" max="9" width="9.140625" style="78" customWidth="1"/>
    <col min="10" max="11" width="10.140625" style="78" bestFit="1" customWidth="1"/>
    <col min="12" max="12" width="14.28125" style="78" customWidth="1"/>
    <col min="13" max="16384" width="9.140625" style="78" customWidth="1"/>
  </cols>
  <sheetData>
    <row r="1" ht="15.75">
      <c r="C1" s="79" t="s">
        <v>398</v>
      </c>
    </row>
    <row r="2" ht="15.75" thickBot="1">
      <c r="C2" s="78" t="s">
        <v>468</v>
      </c>
    </row>
    <row r="3" spans="2:16" ht="15" customHeight="1">
      <c r="B3" s="616" t="s">
        <v>0</v>
      </c>
      <c r="C3" s="619" t="s">
        <v>228</v>
      </c>
      <c r="D3" s="619" t="s">
        <v>229</v>
      </c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22"/>
    </row>
    <row r="4" spans="2:16" ht="15" customHeight="1">
      <c r="B4" s="617"/>
      <c r="C4" s="620"/>
      <c r="D4" s="620" t="s">
        <v>230</v>
      </c>
      <c r="E4" s="620"/>
      <c r="F4" s="620"/>
      <c r="G4" s="620"/>
      <c r="H4" s="620"/>
      <c r="I4" s="620"/>
      <c r="J4" s="620"/>
      <c r="K4" s="620"/>
      <c r="L4" s="620"/>
      <c r="M4" s="620" t="s">
        <v>231</v>
      </c>
      <c r="N4" s="620" t="s">
        <v>232</v>
      </c>
      <c r="O4" s="620"/>
      <c r="P4" s="623" t="s">
        <v>233</v>
      </c>
    </row>
    <row r="5" spans="2:16" ht="76.5" customHeight="1" thickBot="1">
      <c r="B5" s="618"/>
      <c r="C5" s="621"/>
      <c r="D5" s="225" t="s">
        <v>234</v>
      </c>
      <c r="E5" s="225" t="s">
        <v>235</v>
      </c>
      <c r="F5" s="225" t="s">
        <v>236</v>
      </c>
      <c r="G5" s="225" t="s">
        <v>237</v>
      </c>
      <c r="H5" s="225" t="s">
        <v>238</v>
      </c>
      <c r="I5" s="225" t="s">
        <v>239</v>
      </c>
      <c r="J5" s="225" t="s">
        <v>240</v>
      </c>
      <c r="K5" s="225" t="s">
        <v>241</v>
      </c>
      <c r="L5" s="225" t="s">
        <v>242</v>
      </c>
      <c r="M5" s="621"/>
      <c r="N5" s="225" t="s">
        <v>243</v>
      </c>
      <c r="O5" s="225" t="s">
        <v>244</v>
      </c>
      <c r="P5" s="624"/>
    </row>
    <row r="6" spans="2:16" ht="15">
      <c r="B6" s="226">
        <v>1</v>
      </c>
      <c r="C6" s="227">
        <v>2</v>
      </c>
      <c r="D6" s="227">
        <v>3</v>
      </c>
      <c r="E6" s="227">
        <v>4</v>
      </c>
      <c r="F6" s="227">
        <v>8</v>
      </c>
      <c r="G6" s="227">
        <v>9</v>
      </c>
      <c r="H6" s="227">
        <v>10</v>
      </c>
      <c r="I6" s="227">
        <v>11</v>
      </c>
      <c r="J6" s="227">
        <v>12</v>
      </c>
      <c r="K6" s="227">
        <v>13</v>
      </c>
      <c r="L6" s="227">
        <v>14</v>
      </c>
      <c r="M6" s="227">
        <v>15</v>
      </c>
      <c r="N6" s="227">
        <v>16</v>
      </c>
      <c r="O6" s="227">
        <v>17</v>
      </c>
      <c r="P6" s="228">
        <v>18</v>
      </c>
    </row>
    <row r="7" spans="2:16" ht="15">
      <c r="B7" s="224">
        <v>1</v>
      </c>
      <c r="C7" s="513"/>
      <c r="D7" s="514"/>
      <c r="E7" s="514"/>
      <c r="F7" s="516"/>
      <c r="G7" s="516"/>
      <c r="H7" s="516"/>
      <c r="I7" s="516"/>
      <c r="J7" s="514"/>
      <c r="K7" s="514"/>
      <c r="L7" s="518"/>
      <c r="M7" s="516"/>
      <c r="N7" s="516"/>
      <c r="O7" s="516"/>
      <c r="P7" s="520"/>
    </row>
    <row r="8" spans="2:16" ht="15">
      <c r="B8" s="224">
        <v>2</v>
      </c>
      <c r="C8" s="513"/>
      <c r="D8" s="514"/>
      <c r="E8" s="514"/>
      <c r="F8" s="516"/>
      <c r="G8" s="516"/>
      <c r="H8" s="516"/>
      <c r="I8" s="516"/>
      <c r="J8" s="514"/>
      <c r="K8" s="514"/>
      <c r="L8" s="518"/>
      <c r="M8" s="516"/>
      <c r="N8" s="516"/>
      <c r="O8" s="516"/>
      <c r="P8" s="520"/>
    </row>
    <row r="9" spans="2:16" ht="15">
      <c r="B9" s="224">
        <v>3</v>
      </c>
      <c r="C9" s="513"/>
      <c r="D9" s="514"/>
      <c r="E9" s="514"/>
      <c r="F9" s="516"/>
      <c r="G9" s="516"/>
      <c r="H9" s="516"/>
      <c r="I9" s="516"/>
      <c r="J9" s="514"/>
      <c r="K9" s="514"/>
      <c r="L9" s="518"/>
      <c r="M9" s="516"/>
      <c r="N9" s="516"/>
      <c r="O9" s="516"/>
      <c r="P9" s="520"/>
    </row>
    <row r="10" spans="2:16" ht="15">
      <c r="B10" s="224">
        <v>4</v>
      </c>
      <c r="C10" s="513"/>
      <c r="D10" s="514"/>
      <c r="E10" s="514"/>
      <c r="F10" s="516"/>
      <c r="G10" s="516"/>
      <c r="H10" s="516"/>
      <c r="I10" s="516"/>
      <c r="J10" s="514"/>
      <c r="K10" s="514"/>
      <c r="L10" s="518"/>
      <c r="M10" s="516"/>
      <c r="N10" s="516"/>
      <c r="O10" s="516"/>
      <c r="P10" s="520"/>
    </row>
    <row r="11" spans="2:16" ht="15">
      <c r="B11" s="224">
        <v>5</v>
      </c>
      <c r="C11" s="513"/>
      <c r="D11" s="514"/>
      <c r="E11" s="514"/>
      <c r="F11" s="516"/>
      <c r="G11" s="516"/>
      <c r="H11" s="516"/>
      <c r="I11" s="516"/>
      <c r="J11" s="514"/>
      <c r="K11" s="514"/>
      <c r="L11" s="518"/>
      <c r="M11" s="516"/>
      <c r="N11" s="516"/>
      <c r="O11" s="516"/>
      <c r="P11" s="520"/>
    </row>
    <row r="12" spans="2:16" ht="15">
      <c r="B12" s="224">
        <v>6</v>
      </c>
      <c r="C12" s="513"/>
      <c r="D12" s="514"/>
      <c r="E12" s="514"/>
      <c r="F12" s="516"/>
      <c r="G12" s="516"/>
      <c r="H12" s="516"/>
      <c r="I12" s="516"/>
      <c r="J12" s="514"/>
      <c r="K12" s="514"/>
      <c r="L12" s="518"/>
      <c r="M12" s="516"/>
      <c r="N12" s="516"/>
      <c r="O12" s="516"/>
      <c r="P12" s="520"/>
    </row>
    <row r="13" spans="2:16" ht="15">
      <c r="B13" s="224">
        <v>7</v>
      </c>
      <c r="C13" s="513"/>
      <c r="D13" s="514"/>
      <c r="E13" s="514"/>
      <c r="F13" s="516"/>
      <c r="G13" s="516"/>
      <c r="H13" s="516"/>
      <c r="I13" s="516"/>
      <c r="J13" s="514"/>
      <c r="K13" s="514"/>
      <c r="L13" s="518"/>
      <c r="M13" s="516"/>
      <c r="N13" s="516"/>
      <c r="O13" s="516"/>
      <c r="P13" s="520"/>
    </row>
    <row r="14" spans="2:16" ht="15">
      <c r="B14" s="224">
        <v>8</v>
      </c>
      <c r="C14" s="513"/>
      <c r="D14" s="514"/>
      <c r="E14" s="514"/>
      <c r="F14" s="516"/>
      <c r="G14" s="516"/>
      <c r="H14" s="516"/>
      <c r="I14" s="516"/>
      <c r="J14" s="514"/>
      <c r="K14" s="514"/>
      <c r="L14" s="518"/>
      <c r="M14" s="516"/>
      <c r="N14" s="516"/>
      <c r="O14" s="516"/>
      <c r="P14" s="520"/>
    </row>
    <row r="15" spans="2:16" ht="15">
      <c r="B15" s="224">
        <v>9</v>
      </c>
      <c r="C15" s="513"/>
      <c r="D15" s="514"/>
      <c r="E15" s="514"/>
      <c r="F15" s="516"/>
      <c r="G15" s="516"/>
      <c r="H15" s="516"/>
      <c r="I15" s="516"/>
      <c r="J15" s="514"/>
      <c r="K15" s="514"/>
      <c r="L15" s="518"/>
      <c r="M15" s="516"/>
      <c r="N15" s="516"/>
      <c r="O15" s="516"/>
      <c r="P15" s="520"/>
    </row>
    <row r="16" spans="2:16" ht="15.75" thickBot="1">
      <c r="B16" s="224">
        <v>10</v>
      </c>
      <c r="C16" s="506"/>
      <c r="D16" s="515"/>
      <c r="E16" s="515"/>
      <c r="F16" s="517"/>
      <c r="G16" s="517"/>
      <c r="H16" s="517"/>
      <c r="I16" s="517"/>
      <c r="J16" s="515"/>
      <c r="K16" s="515"/>
      <c r="L16" s="519"/>
      <c r="M16" s="517"/>
      <c r="N16" s="517"/>
      <c r="O16" s="517"/>
      <c r="P16" s="520"/>
    </row>
    <row r="17" spans="2:16" ht="15">
      <c r="B17" s="224">
        <v>11</v>
      </c>
      <c r="C17" s="229"/>
      <c r="D17" s="230"/>
      <c r="E17" s="230"/>
      <c r="F17" s="231"/>
      <c r="G17" s="231"/>
      <c r="H17" s="231"/>
      <c r="I17" s="231"/>
      <c r="J17" s="230"/>
      <c r="K17" s="230"/>
      <c r="L17" s="232"/>
      <c r="M17" s="231"/>
      <c r="N17" s="231"/>
      <c r="O17" s="231"/>
      <c r="P17" s="233"/>
    </row>
    <row r="18" spans="2:16" ht="15">
      <c r="B18" s="224">
        <v>12</v>
      </c>
      <c r="C18" s="229"/>
      <c r="D18" s="230"/>
      <c r="E18" s="230"/>
      <c r="F18" s="231"/>
      <c r="G18" s="231"/>
      <c r="H18" s="231"/>
      <c r="I18" s="231"/>
      <c r="J18" s="230"/>
      <c r="K18" s="230"/>
      <c r="L18" s="232"/>
      <c r="M18" s="231"/>
      <c r="N18" s="231"/>
      <c r="O18" s="231"/>
      <c r="P18" s="233"/>
    </row>
    <row r="19" spans="2:16" ht="15">
      <c r="B19" s="224">
        <v>13</v>
      </c>
      <c r="C19" s="229"/>
      <c r="D19" s="230"/>
      <c r="E19" s="230"/>
      <c r="F19" s="231"/>
      <c r="G19" s="231"/>
      <c r="H19" s="231"/>
      <c r="I19" s="231"/>
      <c r="J19" s="230"/>
      <c r="K19" s="230"/>
      <c r="L19" s="232"/>
      <c r="M19" s="231"/>
      <c r="N19" s="231"/>
      <c r="O19" s="231"/>
      <c r="P19" s="233"/>
    </row>
    <row r="20" spans="2:16" ht="15">
      <c r="B20" s="224">
        <v>14</v>
      </c>
      <c r="C20" s="229"/>
      <c r="D20" s="230"/>
      <c r="E20" s="230"/>
      <c r="F20" s="231"/>
      <c r="G20" s="231"/>
      <c r="H20" s="231"/>
      <c r="I20" s="231"/>
      <c r="J20" s="230"/>
      <c r="K20" s="230"/>
      <c r="L20" s="232"/>
      <c r="M20" s="231"/>
      <c r="N20" s="231"/>
      <c r="O20" s="231"/>
      <c r="P20" s="233"/>
    </row>
    <row r="21" spans="2:16" ht="15">
      <c r="B21" s="224">
        <v>15</v>
      </c>
      <c r="C21" s="501"/>
      <c r="D21" s="502"/>
      <c r="E21" s="502"/>
      <c r="F21" s="503"/>
      <c r="G21" s="503"/>
      <c r="H21" s="503"/>
      <c r="I21" s="503"/>
      <c r="J21" s="502"/>
      <c r="K21" s="502"/>
      <c r="L21" s="504"/>
      <c r="M21" s="503"/>
      <c r="N21" s="503"/>
      <c r="O21" s="503"/>
      <c r="P21" s="505"/>
    </row>
    <row r="22" spans="2:16" ht="15.75" thickBot="1">
      <c r="B22" s="224">
        <v>16</v>
      </c>
      <c r="C22" s="506" t="s">
        <v>473</v>
      </c>
      <c r="D22" s="234"/>
      <c r="E22" s="234"/>
      <c r="F22" s="507">
        <f>SUM(F7:F21)</f>
        <v>0</v>
      </c>
      <c r="G22" s="235"/>
      <c r="H22" s="235"/>
      <c r="I22" s="235"/>
      <c r="J22" s="234"/>
      <c r="K22" s="234"/>
      <c r="L22" s="236"/>
      <c r="M22" s="507">
        <f>SUM(M7:M21)</f>
        <v>0</v>
      </c>
      <c r="N22" s="507">
        <f>SUM(N7:N21)</f>
        <v>0</v>
      </c>
      <c r="O22" s="507">
        <f>SUM(O7:O21)</f>
        <v>0</v>
      </c>
      <c r="P22" s="507">
        <f>SUM(P7:P21)</f>
        <v>0</v>
      </c>
    </row>
    <row r="23" ht="15">
      <c r="C23" s="80"/>
    </row>
    <row r="24" ht="15">
      <c r="C24" s="80"/>
    </row>
    <row r="25" spans="3:7" ht="15">
      <c r="C25" s="586" t="s">
        <v>343</v>
      </c>
      <c r="D25" s="586"/>
      <c r="E25" s="586"/>
      <c r="F25"/>
      <c r="G25" s="38"/>
    </row>
    <row r="26" spans="3:7" ht="15">
      <c r="C26"/>
      <c r="D26"/>
      <c r="E26" s="193" t="s">
        <v>344</v>
      </c>
      <c r="F26" s="194" t="s">
        <v>345</v>
      </c>
      <c r="G26" s="38"/>
    </row>
    <row r="27" spans="3:7" ht="15">
      <c r="C27"/>
      <c r="D27"/>
      <c r="E27" s="195" t="s">
        <v>346</v>
      </c>
      <c r="F27" s="195" t="s">
        <v>347</v>
      </c>
      <c r="G27" s="38"/>
    </row>
    <row r="28" spans="3:7" ht="15">
      <c r="C28" s="192" t="s">
        <v>348</v>
      </c>
      <c r="D28" s="192"/>
      <c r="E28"/>
      <c r="F28"/>
      <c r="G28" s="38"/>
    </row>
    <row r="29" spans="3:7" ht="15">
      <c r="C29"/>
      <c r="D29"/>
      <c r="E29" s="196" t="s">
        <v>344</v>
      </c>
      <c r="F29" s="194" t="s">
        <v>345</v>
      </c>
      <c r="G29" s="38"/>
    </row>
    <row r="30" spans="3:7" ht="15">
      <c r="C30"/>
      <c r="D30" s="193" t="s">
        <v>349</v>
      </c>
      <c r="E30" s="195" t="s">
        <v>346</v>
      </c>
      <c r="F30" s="195" t="s">
        <v>347</v>
      </c>
      <c r="G30" s="38"/>
    </row>
    <row r="31" ht="15">
      <c r="C31" s="80"/>
    </row>
    <row r="32" ht="15">
      <c r="C32" s="80"/>
    </row>
    <row r="33" ht="15">
      <c r="C33" s="80"/>
    </row>
    <row r="34" ht="15">
      <c r="C34" s="80"/>
    </row>
    <row r="35" ht="15">
      <c r="C35" s="80"/>
    </row>
    <row r="36" ht="15">
      <c r="C36" s="80"/>
    </row>
    <row r="37" ht="15">
      <c r="C37" s="80"/>
    </row>
    <row r="38" ht="15">
      <c r="C38" s="80"/>
    </row>
    <row r="39" ht="15">
      <c r="C39" s="80"/>
    </row>
    <row r="40" ht="15">
      <c r="C40" s="80"/>
    </row>
    <row r="41" ht="15">
      <c r="C41" s="80"/>
    </row>
    <row r="42" ht="15">
      <c r="C42" s="80"/>
    </row>
    <row r="43" ht="15">
      <c r="C43" s="80"/>
    </row>
    <row r="44" ht="15">
      <c r="C44" s="80"/>
    </row>
    <row r="45" ht="15">
      <c r="C45" s="80"/>
    </row>
    <row r="46" ht="15">
      <c r="C46" s="80"/>
    </row>
    <row r="47" ht="15">
      <c r="C47" s="80"/>
    </row>
    <row r="48" ht="15">
      <c r="C48" s="80"/>
    </row>
    <row r="49" ht="15">
      <c r="C49" s="80"/>
    </row>
    <row r="50" ht="15">
      <c r="C50" s="80"/>
    </row>
    <row r="51" ht="15">
      <c r="C51" s="80"/>
    </row>
    <row r="52" ht="15">
      <c r="C52" s="80"/>
    </row>
    <row r="53" ht="15">
      <c r="C53" s="80"/>
    </row>
    <row r="54" ht="15">
      <c r="C54" s="80"/>
    </row>
    <row r="55" ht="15">
      <c r="C55" s="80"/>
    </row>
    <row r="56" ht="15">
      <c r="C56" s="80"/>
    </row>
    <row r="57" ht="15">
      <c r="C57" s="80"/>
    </row>
    <row r="58" ht="15">
      <c r="C58" s="80"/>
    </row>
    <row r="59" ht="15">
      <c r="C59" s="80"/>
    </row>
    <row r="60" ht="15">
      <c r="C60" s="80"/>
    </row>
    <row r="61" ht="15">
      <c r="C61" s="80"/>
    </row>
    <row r="62" ht="15">
      <c r="C62" s="80"/>
    </row>
    <row r="63" ht="15">
      <c r="C63" s="80"/>
    </row>
    <row r="64" ht="15">
      <c r="C64" s="80"/>
    </row>
    <row r="65" ht="15">
      <c r="C65" s="80"/>
    </row>
    <row r="66" ht="15">
      <c r="C66" s="80"/>
    </row>
    <row r="67" ht="15">
      <c r="C67" s="80"/>
    </row>
    <row r="68" ht="15">
      <c r="C68" s="80"/>
    </row>
    <row r="69" ht="15">
      <c r="C69" s="80"/>
    </row>
    <row r="70" ht="15">
      <c r="C70" s="80"/>
    </row>
    <row r="71" ht="15">
      <c r="C71" s="80"/>
    </row>
    <row r="72" ht="15">
      <c r="C72" s="80"/>
    </row>
    <row r="73" ht="15">
      <c r="C73" s="80"/>
    </row>
    <row r="74" ht="15">
      <c r="C74" s="80"/>
    </row>
    <row r="75" ht="15">
      <c r="C75" s="80"/>
    </row>
    <row r="76" ht="15">
      <c r="C76" s="80"/>
    </row>
    <row r="77" ht="15">
      <c r="C77" s="80"/>
    </row>
    <row r="78" ht="15">
      <c r="C78" s="80"/>
    </row>
    <row r="79" ht="15">
      <c r="C79" s="80"/>
    </row>
    <row r="80" ht="15">
      <c r="C80" s="80"/>
    </row>
    <row r="81" ht="15">
      <c r="C81" s="80"/>
    </row>
    <row r="82" ht="15">
      <c r="C82" s="80"/>
    </row>
    <row r="83" ht="15">
      <c r="C83" s="80"/>
    </row>
    <row r="84" ht="15">
      <c r="C84" s="80"/>
    </row>
    <row r="85" ht="15">
      <c r="C85" s="80"/>
    </row>
    <row r="86" ht="15">
      <c r="C86" s="80"/>
    </row>
    <row r="87" ht="15">
      <c r="C87" s="80"/>
    </row>
    <row r="88" ht="15">
      <c r="C88" s="80"/>
    </row>
    <row r="89" ht="15">
      <c r="C89" s="80"/>
    </row>
    <row r="90" ht="15">
      <c r="C90" s="80"/>
    </row>
    <row r="91" ht="15">
      <c r="C91" s="80"/>
    </row>
    <row r="92" ht="15">
      <c r="C92" s="80"/>
    </row>
    <row r="93" ht="15">
      <c r="C93" s="80"/>
    </row>
    <row r="94" ht="15">
      <c r="C94" s="80"/>
    </row>
    <row r="95" ht="15">
      <c r="C95" s="80"/>
    </row>
    <row r="96" ht="15">
      <c r="C96" s="80"/>
    </row>
    <row r="97" ht="15">
      <c r="C97" s="80"/>
    </row>
    <row r="98" ht="15">
      <c r="C98" s="80"/>
    </row>
    <row r="99" ht="15">
      <c r="C99" s="80"/>
    </row>
    <row r="100" ht="15">
      <c r="C100" s="80"/>
    </row>
    <row r="101" ht="15">
      <c r="C101" s="80"/>
    </row>
    <row r="102" ht="15">
      <c r="C102" s="80"/>
    </row>
    <row r="103" ht="15">
      <c r="C103" s="80"/>
    </row>
    <row r="104" ht="15">
      <c r="C104" s="80"/>
    </row>
    <row r="105" ht="15">
      <c r="C105" s="80"/>
    </row>
    <row r="106" ht="15">
      <c r="C106" s="80"/>
    </row>
    <row r="107" ht="15">
      <c r="C107" s="80"/>
    </row>
    <row r="108" ht="15">
      <c r="C108" s="80"/>
    </row>
    <row r="109" ht="15">
      <c r="C109" s="80"/>
    </row>
    <row r="110" ht="15">
      <c r="C110" s="80"/>
    </row>
    <row r="111" ht="15">
      <c r="C111" s="80"/>
    </row>
    <row r="112" ht="15">
      <c r="C112" s="80"/>
    </row>
    <row r="113" ht="15">
      <c r="C113" s="80"/>
    </row>
  </sheetData>
  <sheetProtection password="C7AC" sheet="1"/>
  <mergeCells count="8">
    <mergeCell ref="C25:E25"/>
    <mergeCell ref="B3:B5"/>
    <mergeCell ref="C3:C5"/>
    <mergeCell ref="D3:P3"/>
    <mergeCell ref="D4:L4"/>
    <mergeCell ref="M4:M5"/>
    <mergeCell ref="N4:O4"/>
    <mergeCell ref="P4:P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B1:O25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9.140625" style="305" customWidth="1"/>
    <col min="2" max="2" width="3.8515625" style="305" customWidth="1"/>
    <col min="3" max="3" width="20.57421875" style="305" customWidth="1"/>
    <col min="4" max="4" width="15.140625" style="305" customWidth="1"/>
    <col min="5" max="5" width="10.57421875" style="305" customWidth="1"/>
    <col min="6" max="7" width="10.140625" style="305" bestFit="1" customWidth="1"/>
    <col min="8" max="9" width="9.140625" style="305" customWidth="1"/>
    <col min="10" max="10" width="14.140625" style="305" customWidth="1"/>
    <col min="11" max="11" width="14.7109375" style="305" customWidth="1"/>
    <col min="12" max="14" width="9.140625" style="305" customWidth="1"/>
    <col min="15" max="15" width="18.57421875" style="305" customWidth="1"/>
    <col min="16" max="16384" width="9.140625" style="305" customWidth="1"/>
  </cols>
  <sheetData>
    <row r="1" ht="15.75">
      <c r="C1" s="325" t="s">
        <v>394</v>
      </c>
    </row>
    <row r="2" ht="15.75" thickBot="1"/>
    <row r="3" spans="2:15" ht="15">
      <c r="B3" s="627" t="s">
        <v>0</v>
      </c>
      <c r="C3" s="630" t="s">
        <v>228</v>
      </c>
      <c r="D3" s="630" t="s">
        <v>245</v>
      </c>
      <c r="E3" s="630"/>
      <c r="F3" s="630" t="s">
        <v>246</v>
      </c>
      <c r="G3" s="630"/>
      <c r="H3" s="630"/>
      <c r="I3" s="630"/>
      <c r="J3" s="630"/>
      <c r="K3" s="630"/>
      <c r="L3" s="630"/>
      <c r="M3" s="630"/>
      <c r="N3" s="630"/>
      <c r="O3" s="633"/>
    </row>
    <row r="4" spans="2:15" ht="15">
      <c r="B4" s="628"/>
      <c r="C4" s="631"/>
      <c r="D4" s="631" t="s">
        <v>247</v>
      </c>
      <c r="E4" s="631" t="s">
        <v>248</v>
      </c>
      <c r="F4" s="631" t="s">
        <v>230</v>
      </c>
      <c r="G4" s="631"/>
      <c r="H4" s="631"/>
      <c r="I4" s="631"/>
      <c r="J4" s="631"/>
      <c r="K4" s="631" t="s">
        <v>249</v>
      </c>
      <c r="L4" s="631" t="s">
        <v>250</v>
      </c>
      <c r="M4" s="631"/>
      <c r="N4" s="631"/>
      <c r="O4" s="625" t="s">
        <v>251</v>
      </c>
    </row>
    <row r="5" spans="2:15" ht="47.25" customHeight="1" thickBot="1">
      <c r="B5" s="629"/>
      <c r="C5" s="632"/>
      <c r="D5" s="632"/>
      <c r="E5" s="632"/>
      <c r="F5" s="326" t="s">
        <v>234</v>
      </c>
      <c r="G5" s="326" t="s">
        <v>235</v>
      </c>
      <c r="H5" s="326" t="s">
        <v>236</v>
      </c>
      <c r="I5" s="326" t="s">
        <v>237</v>
      </c>
      <c r="J5" s="326" t="s">
        <v>252</v>
      </c>
      <c r="K5" s="632"/>
      <c r="L5" s="326" t="s">
        <v>253</v>
      </c>
      <c r="M5" s="326" t="s">
        <v>254</v>
      </c>
      <c r="N5" s="326" t="s">
        <v>255</v>
      </c>
      <c r="O5" s="626"/>
    </row>
    <row r="6" spans="2:15" ht="15.75" thickBot="1">
      <c r="B6" s="327">
        <v>1</v>
      </c>
      <c r="C6" s="328">
        <v>2</v>
      </c>
      <c r="D6" s="328">
        <v>3</v>
      </c>
      <c r="E6" s="328">
        <v>4</v>
      </c>
      <c r="F6" s="328">
        <v>5</v>
      </c>
      <c r="G6" s="328">
        <v>6</v>
      </c>
      <c r="H6" s="328">
        <v>7</v>
      </c>
      <c r="I6" s="328">
        <v>8</v>
      </c>
      <c r="J6" s="328">
        <v>9</v>
      </c>
      <c r="K6" s="328">
        <v>10</v>
      </c>
      <c r="L6" s="328">
        <v>11</v>
      </c>
      <c r="M6" s="328">
        <v>12</v>
      </c>
      <c r="N6" s="328">
        <v>13</v>
      </c>
      <c r="O6" s="329">
        <v>14</v>
      </c>
    </row>
    <row r="7" spans="2:15" ht="15">
      <c r="B7" s="330">
        <v>1</v>
      </c>
      <c r="C7" s="331"/>
      <c r="D7" s="331"/>
      <c r="E7" s="331"/>
      <c r="F7" s="332"/>
      <c r="G7" s="332"/>
      <c r="H7" s="333"/>
      <c r="I7" s="333"/>
      <c r="J7" s="331"/>
      <c r="K7" s="331"/>
      <c r="L7" s="333"/>
      <c r="M7" s="333"/>
      <c r="N7" s="333"/>
      <c r="O7" s="331"/>
    </row>
    <row r="8" spans="2:15" ht="15">
      <c r="B8" s="313">
        <v>2</v>
      </c>
      <c r="C8" s="331"/>
      <c r="D8" s="331"/>
      <c r="E8" s="331"/>
      <c r="F8" s="332"/>
      <c r="G8" s="332"/>
      <c r="H8" s="334"/>
      <c r="I8" s="334"/>
      <c r="J8" s="331"/>
      <c r="K8" s="331"/>
      <c r="L8" s="334"/>
      <c r="M8" s="334"/>
      <c r="N8" s="334"/>
      <c r="O8" s="331"/>
    </row>
    <row r="9" spans="2:15" ht="15">
      <c r="B9" s="313">
        <v>3</v>
      </c>
      <c r="C9" s="331"/>
      <c r="D9" s="331"/>
      <c r="E9" s="331"/>
      <c r="F9" s="332"/>
      <c r="G9" s="332"/>
      <c r="H9" s="334"/>
      <c r="I9" s="334"/>
      <c r="J9" s="331"/>
      <c r="K9" s="331"/>
      <c r="L9" s="334"/>
      <c r="M9" s="334"/>
      <c r="N9" s="334"/>
      <c r="O9" s="331"/>
    </row>
    <row r="10" spans="2:15" ht="15">
      <c r="B10" s="313">
        <v>4</v>
      </c>
      <c r="C10" s="331"/>
      <c r="D10" s="331"/>
      <c r="E10" s="331"/>
      <c r="F10" s="332"/>
      <c r="G10" s="332"/>
      <c r="H10" s="334"/>
      <c r="I10" s="334"/>
      <c r="J10" s="331"/>
      <c r="K10" s="331"/>
      <c r="L10" s="334"/>
      <c r="M10" s="334"/>
      <c r="N10" s="334"/>
      <c r="O10" s="331"/>
    </row>
    <row r="11" spans="2:15" ht="15">
      <c r="B11" s="313">
        <v>5</v>
      </c>
      <c r="C11" s="331"/>
      <c r="D11" s="331"/>
      <c r="E11" s="331"/>
      <c r="F11" s="332"/>
      <c r="G11" s="332"/>
      <c r="H11" s="334"/>
      <c r="I11" s="334"/>
      <c r="J11" s="331"/>
      <c r="K11" s="331"/>
      <c r="L11" s="334"/>
      <c r="M11" s="334"/>
      <c r="N11" s="334"/>
      <c r="O11" s="331"/>
    </row>
    <row r="12" spans="2:15" ht="15">
      <c r="B12" s="313">
        <v>6</v>
      </c>
      <c r="C12" s="331"/>
      <c r="D12" s="331"/>
      <c r="E12" s="331"/>
      <c r="F12" s="332"/>
      <c r="G12" s="332"/>
      <c r="H12" s="334"/>
      <c r="I12" s="334"/>
      <c r="J12" s="331"/>
      <c r="K12" s="331"/>
      <c r="L12" s="334"/>
      <c r="M12" s="334"/>
      <c r="N12" s="334"/>
      <c r="O12" s="331"/>
    </row>
    <row r="13" spans="2:15" ht="15">
      <c r="B13" s="313">
        <v>7</v>
      </c>
      <c r="C13" s="331"/>
      <c r="D13" s="331"/>
      <c r="E13" s="331"/>
      <c r="F13" s="332"/>
      <c r="G13" s="332"/>
      <c r="H13" s="334"/>
      <c r="I13" s="334"/>
      <c r="J13" s="331"/>
      <c r="K13" s="331"/>
      <c r="L13" s="334"/>
      <c r="M13" s="334"/>
      <c r="N13" s="334"/>
      <c r="O13" s="331"/>
    </row>
    <row r="14" spans="2:15" ht="15">
      <c r="B14" s="313">
        <v>8</v>
      </c>
      <c r="C14" s="331"/>
      <c r="D14" s="331"/>
      <c r="E14" s="331"/>
      <c r="F14" s="332"/>
      <c r="G14" s="332"/>
      <c r="H14" s="334"/>
      <c r="I14" s="334"/>
      <c r="J14" s="331"/>
      <c r="K14" s="331"/>
      <c r="L14" s="334"/>
      <c r="M14" s="334"/>
      <c r="N14" s="334"/>
      <c r="O14" s="331"/>
    </row>
    <row r="15" spans="2:15" ht="15">
      <c r="B15" s="313">
        <v>9</v>
      </c>
      <c r="C15" s="331"/>
      <c r="D15" s="331"/>
      <c r="E15" s="331"/>
      <c r="F15" s="332"/>
      <c r="G15" s="332"/>
      <c r="H15" s="334"/>
      <c r="I15" s="334"/>
      <c r="J15" s="331"/>
      <c r="K15" s="331"/>
      <c r="L15" s="334"/>
      <c r="M15" s="334"/>
      <c r="N15" s="334"/>
      <c r="O15" s="331"/>
    </row>
    <row r="16" spans="2:15" ht="15.75" thickBot="1">
      <c r="B16" s="321">
        <v>10</v>
      </c>
      <c r="C16" s="331"/>
      <c r="D16" s="331"/>
      <c r="E16" s="331"/>
      <c r="F16" s="332"/>
      <c r="G16" s="332"/>
      <c r="H16" s="335"/>
      <c r="I16" s="335"/>
      <c r="J16" s="331"/>
      <c r="K16" s="331"/>
      <c r="L16" s="335"/>
      <c r="M16" s="335"/>
      <c r="N16" s="335"/>
      <c r="O16" s="331"/>
    </row>
    <row r="17" spans="2:15" ht="15.75" thickBot="1">
      <c r="B17" s="336"/>
      <c r="C17" s="337" t="s">
        <v>256</v>
      </c>
      <c r="D17" s="337"/>
      <c r="E17" s="337"/>
      <c r="F17" s="337"/>
      <c r="G17" s="337"/>
      <c r="H17" s="338">
        <f>SUM(H7:H16)</f>
        <v>0</v>
      </c>
      <c r="I17" s="337"/>
      <c r="J17" s="337"/>
      <c r="K17" s="337"/>
      <c r="L17" s="338">
        <f>SUM(L7:L16)</f>
        <v>0</v>
      </c>
      <c r="M17" s="338">
        <f>SUM(M7:M16)</f>
        <v>0</v>
      </c>
      <c r="N17" s="338">
        <f>SUM(N7:N16)</f>
        <v>0</v>
      </c>
      <c r="O17" s="339"/>
    </row>
    <row r="20" spans="3:6" ht="15">
      <c r="C20" s="587" t="s">
        <v>343</v>
      </c>
      <c r="D20" s="587"/>
      <c r="E20" s="587"/>
      <c r="F20" s="291"/>
    </row>
    <row r="21" spans="3:6" ht="15">
      <c r="C21" s="291"/>
      <c r="D21" s="291"/>
      <c r="E21" s="292" t="s">
        <v>344</v>
      </c>
      <c r="F21" s="293" t="s">
        <v>345</v>
      </c>
    </row>
    <row r="22" spans="3:6" ht="15">
      <c r="C22" s="291"/>
      <c r="D22" s="291"/>
      <c r="E22" s="294" t="s">
        <v>346</v>
      </c>
      <c r="F22" s="294" t="s">
        <v>347</v>
      </c>
    </row>
    <row r="23" spans="3:6" ht="15">
      <c r="C23" s="290" t="s">
        <v>348</v>
      </c>
      <c r="D23" s="290"/>
      <c r="E23" s="291"/>
      <c r="F23" s="291"/>
    </row>
    <row r="24" spans="3:6" ht="15">
      <c r="C24" s="291"/>
      <c r="D24" s="291"/>
      <c r="E24" s="295" t="s">
        <v>344</v>
      </c>
      <c r="F24" s="293" t="s">
        <v>345</v>
      </c>
    </row>
    <row r="25" spans="3:6" ht="15">
      <c r="C25" s="291"/>
      <c r="D25" s="292" t="s">
        <v>349</v>
      </c>
      <c r="E25" s="294" t="s">
        <v>346</v>
      </c>
      <c r="F25" s="294" t="s">
        <v>347</v>
      </c>
    </row>
  </sheetData>
  <sheetProtection/>
  <mergeCells count="11">
    <mergeCell ref="L4:N4"/>
    <mergeCell ref="O4:O5"/>
    <mergeCell ref="C20:E20"/>
    <mergeCell ref="B3:B5"/>
    <mergeCell ref="C3:C5"/>
    <mergeCell ref="D3:E3"/>
    <mergeCell ref="F3:O3"/>
    <mergeCell ref="D4:D5"/>
    <mergeCell ref="E4:E5"/>
    <mergeCell ref="F4:J4"/>
    <mergeCell ref="K4:K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9.140625" style="305" customWidth="1"/>
    <col min="2" max="2" width="41.8515625" style="305" bestFit="1" customWidth="1"/>
    <col min="3" max="3" width="9.140625" style="305" customWidth="1"/>
    <col min="4" max="4" width="22.57421875" style="305" customWidth="1"/>
    <col min="5" max="16384" width="9.140625" style="305" customWidth="1"/>
  </cols>
  <sheetData>
    <row r="1" ht="15.75">
      <c r="B1" s="325" t="s">
        <v>432</v>
      </c>
    </row>
    <row r="2" ht="15.75" thickBot="1"/>
    <row r="3" spans="1:4" ht="12.75" customHeight="1">
      <c r="A3" s="340" t="s">
        <v>0</v>
      </c>
      <c r="B3" s="341" t="s">
        <v>257</v>
      </c>
      <c r="C3" s="341" t="s">
        <v>258</v>
      </c>
      <c r="D3" s="342" t="s">
        <v>259</v>
      </c>
    </row>
    <row r="4" spans="1:4" ht="45.75" thickBot="1">
      <c r="A4" s="321">
        <v>1</v>
      </c>
      <c r="B4" s="343" t="s">
        <v>260</v>
      </c>
      <c r="C4" s="335"/>
      <c r="D4" s="344"/>
    </row>
    <row r="7" spans="2:5" ht="15">
      <c r="B7" s="587" t="s">
        <v>343</v>
      </c>
      <c r="C7" s="587"/>
      <c r="D7" s="587"/>
      <c r="E7" s="291"/>
    </row>
    <row r="8" spans="2:5" ht="15">
      <c r="B8" s="291"/>
      <c r="C8" s="291"/>
      <c r="D8" s="292" t="s">
        <v>344</v>
      </c>
      <c r="E8" s="293" t="s">
        <v>345</v>
      </c>
    </row>
    <row r="9" spans="2:5" ht="15">
      <c r="B9" s="291"/>
      <c r="C9" s="291"/>
      <c r="D9" s="294" t="s">
        <v>346</v>
      </c>
      <c r="E9" s="294" t="s">
        <v>347</v>
      </c>
    </row>
    <row r="10" spans="2:5" ht="15">
      <c r="B10" s="290" t="s">
        <v>348</v>
      </c>
      <c r="C10" s="290"/>
      <c r="D10" s="291"/>
      <c r="E10" s="291"/>
    </row>
    <row r="11" spans="2:5" ht="15">
      <c r="B11" s="291"/>
      <c r="C11" s="291"/>
      <c r="D11" s="295" t="s">
        <v>344</v>
      </c>
      <c r="E11" s="293" t="s">
        <v>345</v>
      </c>
    </row>
    <row r="12" spans="2:5" ht="15">
      <c r="B12" s="291"/>
      <c r="C12" s="292" t="s">
        <v>349</v>
      </c>
      <c r="D12" s="294" t="s">
        <v>346</v>
      </c>
      <c r="E12" s="294" t="s">
        <v>347</v>
      </c>
    </row>
  </sheetData>
  <sheetProtection password="C7AC" sheet="1"/>
  <mergeCells count="1">
    <mergeCell ref="B7:D7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2:P45"/>
  <sheetViews>
    <sheetView zoomScale="85" zoomScaleNormal="85" zoomScalePageLayoutView="0" workbookViewId="0" topLeftCell="A1">
      <selection activeCell="K44" sqref="K44"/>
    </sheetView>
  </sheetViews>
  <sheetFormatPr defaultColWidth="13.140625" defaultRowHeight="15"/>
  <cols>
    <col min="1" max="1" width="3.421875" style="407" customWidth="1"/>
    <col min="2" max="2" width="25.140625" style="345" customWidth="1"/>
    <col min="3" max="3" width="13.140625" style="345" customWidth="1"/>
    <col min="4" max="4" width="15.140625" style="345" customWidth="1"/>
    <col min="5" max="5" width="13.140625" style="345" customWidth="1"/>
    <col min="6" max="6" width="9.7109375" style="345" customWidth="1"/>
    <col min="7" max="7" width="10.28125" style="345" customWidth="1"/>
    <col min="8" max="8" width="15.57421875" style="345" customWidth="1"/>
    <col min="9" max="9" width="13.140625" style="345" customWidth="1"/>
    <col min="10" max="10" width="9.7109375" style="345" customWidth="1"/>
    <col min="11" max="11" width="10.421875" style="345" customWidth="1"/>
    <col min="12" max="12" width="15.8515625" style="345" customWidth="1"/>
    <col min="13" max="13" width="11.8515625" style="345" customWidth="1"/>
    <col min="14" max="14" width="13.140625" style="345" customWidth="1"/>
    <col min="15" max="15" width="10.00390625" style="345" customWidth="1"/>
    <col min="16" max="16" width="10.57421875" style="345" customWidth="1"/>
    <col min="17" max="16384" width="13.140625" style="345" customWidth="1"/>
  </cols>
  <sheetData>
    <row r="2" ht="15">
      <c r="B2" s="346" t="s">
        <v>376</v>
      </c>
    </row>
    <row r="3" ht="13.5" thickBot="1"/>
    <row r="4" spans="1:16" ht="13.5" customHeight="1">
      <c r="A4" s="634" t="s">
        <v>0</v>
      </c>
      <c r="B4" s="636" t="s">
        <v>364</v>
      </c>
      <c r="C4" s="638" t="s">
        <v>365</v>
      </c>
      <c r="D4" s="638"/>
      <c r="E4" s="638"/>
      <c r="F4" s="638"/>
      <c r="G4" s="638"/>
      <c r="H4" s="638"/>
      <c r="I4" s="638"/>
      <c r="J4" s="638"/>
      <c r="K4" s="638"/>
      <c r="L4" s="638"/>
      <c r="M4" s="638"/>
      <c r="N4" s="638"/>
      <c r="O4" s="638"/>
      <c r="P4" s="639"/>
    </row>
    <row r="5" spans="1:16" ht="12.75">
      <c r="A5" s="635"/>
      <c r="B5" s="637"/>
      <c r="C5" s="640" t="s">
        <v>230</v>
      </c>
      <c r="D5" s="641"/>
      <c r="E5" s="641"/>
      <c r="F5" s="641"/>
      <c r="G5" s="642"/>
      <c r="H5" s="637" t="s">
        <v>366</v>
      </c>
      <c r="I5" s="640" t="s">
        <v>367</v>
      </c>
      <c r="J5" s="641"/>
      <c r="K5" s="642"/>
      <c r="L5" s="640" t="s">
        <v>368</v>
      </c>
      <c r="M5" s="641"/>
      <c r="N5" s="641"/>
      <c r="O5" s="641"/>
      <c r="P5" s="643"/>
    </row>
    <row r="6" spans="1:16" ht="28.5" customHeight="1">
      <c r="A6" s="635"/>
      <c r="B6" s="637"/>
      <c r="C6" s="347" t="s">
        <v>369</v>
      </c>
      <c r="D6" s="347" t="s">
        <v>370</v>
      </c>
      <c r="E6" s="347" t="s">
        <v>371</v>
      </c>
      <c r="F6" s="347" t="s">
        <v>237</v>
      </c>
      <c r="G6" s="347" t="s">
        <v>242</v>
      </c>
      <c r="H6" s="637"/>
      <c r="I6" s="347" t="s">
        <v>395</v>
      </c>
      <c r="J6" s="347" t="s">
        <v>237</v>
      </c>
      <c r="K6" s="347" t="s">
        <v>372</v>
      </c>
      <c r="L6" s="347" t="s">
        <v>373</v>
      </c>
      <c r="M6" s="347" t="s">
        <v>370</v>
      </c>
      <c r="N6" s="347" t="s">
        <v>374</v>
      </c>
      <c r="O6" s="347" t="s">
        <v>237</v>
      </c>
      <c r="P6" s="348" t="s">
        <v>375</v>
      </c>
    </row>
    <row r="7" spans="1:16" ht="12.75">
      <c r="A7" s="410"/>
      <c r="B7" s="349">
        <v>1</v>
      </c>
      <c r="C7" s="349">
        <v>2</v>
      </c>
      <c r="D7" s="349">
        <v>3</v>
      </c>
      <c r="E7" s="349">
        <v>4</v>
      </c>
      <c r="F7" s="349">
        <v>5</v>
      </c>
      <c r="G7" s="349">
        <v>6</v>
      </c>
      <c r="H7" s="349">
        <v>7</v>
      </c>
      <c r="I7" s="349">
        <v>8</v>
      </c>
      <c r="J7" s="349">
        <v>9</v>
      </c>
      <c r="K7" s="349">
        <v>10</v>
      </c>
      <c r="L7" s="349">
        <v>11</v>
      </c>
      <c r="M7" s="349">
        <v>12</v>
      </c>
      <c r="N7" s="349">
        <v>13</v>
      </c>
      <c r="O7" s="349">
        <v>14</v>
      </c>
      <c r="P7" s="411">
        <v>15</v>
      </c>
    </row>
    <row r="8" spans="1:16" ht="12.75">
      <c r="A8" s="408">
        <v>1</v>
      </c>
      <c r="B8" s="421"/>
      <c r="C8" s="421"/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2"/>
    </row>
    <row r="9" spans="1:16" ht="12.75">
      <c r="A9" s="408">
        <v>2</v>
      </c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2"/>
    </row>
    <row r="10" spans="1:16" ht="12.75">
      <c r="A10" s="408">
        <v>3</v>
      </c>
      <c r="B10" s="421"/>
      <c r="C10" s="421"/>
      <c r="D10" s="421"/>
      <c r="E10" s="421"/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2"/>
    </row>
    <row r="11" spans="1:16" ht="12.75">
      <c r="A11" s="408">
        <v>4</v>
      </c>
      <c r="B11" s="421"/>
      <c r="C11" s="421"/>
      <c r="D11" s="421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2"/>
    </row>
    <row r="12" spans="1:16" ht="12.75">
      <c r="A12" s="408">
        <v>5</v>
      </c>
      <c r="B12" s="421"/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2"/>
    </row>
    <row r="13" spans="1:16" ht="12.75">
      <c r="A13" s="408">
        <v>6</v>
      </c>
      <c r="B13" s="421"/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422"/>
    </row>
    <row r="14" spans="1:16" ht="12.75">
      <c r="A14" s="408">
        <v>7</v>
      </c>
      <c r="B14" s="421"/>
      <c r="C14" s="421"/>
      <c r="D14" s="421"/>
      <c r="E14" s="421"/>
      <c r="F14" s="421"/>
      <c r="G14" s="421"/>
      <c r="H14" s="421"/>
      <c r="I14" s="421"/>
      <c r="J14" s="421"/>
      <c r="K14" s="421"/>
      <c r="L14" s="421"/>
      <c r="M14" s="421"/>
      <c r="N14" s="421"/>
      <c r="O14" s="421"/>
      <c r="P14" s="422"/>
    </row>
    <row r="15" spans="1:16" ht="12.75">
      <c r="A15" s="408">
        <v>8</v>
      </c>
      <c r="B15" s="421"/>
      <c r="C15" s="421"/>
      <c r="D15" s="421"/>
      <c r="E15" s="421"/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422"/>
    </row>
    <row r="16" spans="1:16" ht="12.75">
      <c r="A16" s="408">
        <v>9</v>
      </c>
      <c r="B16" s="421"/>
      <c r="C16" s="421"/>
      <c r="D16" s="421"/>
      <c r="E16" s="421"/>
      <c r="F16" s="421"/>
      <c r="G16" s="421"/>
      <c r="H16" s="421"/>
      <c r="I16" s="421"/>
      <c r="J16" s="421"/>
      <c r="K16" s="421"/>
      <c r="L16" s="421"/>
      <c r="M16" s="421"/>
      <c r="N16" s="421"/>
      <c r="O16" s="421"/>
      <c r="P16" s="422"/>
    </row>
    <row r="17" spans="1:16" ht="12.75">
      <c r="A17" s="408">
        <v>10</v>
      </c>
      <c r="B17" s="421"/>
      <c r="C17" s="421"/>
      <c r="D17" s="421"/>
      <c r="E17" s="421"/>
      <c r="F17" s="421"/>
      <c r="G17" s="421"/>
      <c r="H17" s="421"/>
      <c r="I17" s="421"/>
      <c r="J17" s="421"/>
      <c r="K17" s="421"/>
      <c r="L17" s="421"/>
      <c r="M17" s="421"/>
      <c r="N17" s="421"/>
      <c r="O17" s="421"/>
      <c r="P17" s="422"/>
    </row>
    <row r="18" spans="1:16" ht="12.75">
      <c r="A18" s="408">
        <v>11</v>
      </c>
      <c r="B18" s="421"/>
      <c r="C18" s="421"/>
      <c r="D18" s="421"/>
      <c r="E18" s="421"/>
      <c r="F18" s="421"/>
      <c r="G18" s="421"/>
      <c r="H18" s="421"/>
      <c r="I18" s="421"/>
      <c r="J18" s="421"/>
      <c r="K18" s="421"/>
      <c r="L18" s="421"/>
      <c r="M18" s="421"/>
      <c r="N18" s="421"/>
      <c r="O18" s="421"/>
      <c r="P18" s="422"/>
    </row>
    <row r="19" spans="1:16" ht="12.75">
      <c r="A19" s="408">
        <v>12</v>
      </c>
      <c r="B19" s="421"/>
      <c r="C19" s="421"/>
      <c r="D19" s="421"/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1"/>
      <c r="P19" s="422"/>
    </row>
    <row r="20" spans="1:16" ht="12.75">
      <c r="A20" s="408">
        <v>13</v>
      </c>
      <c r="B20" s="421"/>
      <c r="C20" s="421"/>
      <c r="D20" s="421"/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2"/>
    </row>
    <row r="21" spans="1:16" ht="12.75">
      <c r="A21" s="408">
        <v>14</v>
      </c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2"/>
    </row>
    <row r="22" spans="1:16" ht="12.75">
      <c r="A22" s="408">
        <v>15</v>
      </c>
      <c r="B22" s="421"/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2"/>
    </row>
    <row r="23" spans="1:16" ht="12.75">
      <c r="A23" s="408">
        <v>16</v>
      </c>
      <c r="B23" s="421"/>
      <c r="C23" s="421"/>
      <c r="D23" s="421"/>
      <c r="E23" s="421"/>
      <c r="F23" s="421"/>
      <c r="G23" s="421"/>
      <c r="H23" s="421"/>
      <c r="I23" s="421"/>
      <c r="J23" s="421"/>
      <c r="K23" s="421"/>
      <c r="L23" s="421"/>
      <c r="M23" s="421"/>
      <c r="N23" s="421"/>
      <c r="O23" s="421"/>
      <c r="P23" s="422"/>
    </row>
    <row r="24" spans="1:16" ht="12.75">
      <c r="A24" s="408">
        <v>17</v>
      </c>
      <c r="B24" s="421"/>
      <c r="C24" s="421"/>
      <c r="D24" s="421"/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2"/>
    </row>
    <row r="25" spans="1:16" ht="12.75">
      <c r="A25" s="408">
        <v>18</v>
      </c>
      <c r="B25" s="421"/>
      <c r="C25" s="421"/>
      <c r="D25" s="421"/>
      <c r="E25" s="421"/>
      <c r="F25" s="421"/>
      <c r="G25" s="421"/>
      <c r="H25" s="421"/>
      <c r="I25" s="421"/>
      <c r="J25" s="421"/>
      <c r="K25" s="421"/>
      <c r="L25" s="421"/>
      <c r="M25" s="421"/>
      <c r="N25" s="421"/>
      <c r="O25" s="421"/>
      <c r="P25" s="422"/>
    </row>
    <row r="26" spans="1:16" ht="12.75">
      <c r="A26" s="408">
        <v>19</v>
      </c>
      <c r="B26" s="421"/>
      <c r="C26" s="421"/>
      <c r="D26" s="421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421"/>
      <c r="P26" s="422"/>
    </row>
    <row r="27" spans="1:16" ht="12.75">
      <c r="A27" s="408">
        <v>20</v>
      </c>
      <c r="B27" s="421"/>
      <c r="C27" s="421"/>
      <c r="D27" s="421"/>
      <c r="E27" s="421"/>
      <c r="F27" s="421"/>
      <c r="G27" s="421"/>
      <c r="H27" s="421"/>
      <c r="I27" s="421"/>
      <c r="J27" s="421"/>
      <c r="K27" s="421"/>
      <c r="L27" s="421"/>
      <c r="M27" s="421"/>
      <c r="N27" s="421"/>
      <c r="O27" s="421"/>
      <c r="P27" s="422"/>
    </row>
    <row r="28" spans="1:16" ht="12.75">
      <c r="A28" s="408">
        <v>21</v>
      </c>
      <c r="B28" s="421"/>
      <c r="C28" s="421"/>
      <c r="D28" s="421"/>
      <c r="E28" s="421"/>
      <c r="F28" s="421"/>
      <c r="G28" s="421"/>
      <c r="H28" s="421"/>
      <c r="I28" s="421"/>
      <c r="J28" s="421"/>
      <c r="K28" s="421"/>
      <c r="L28" s="421"/>
      <c r="M28" s="421"/>
      <c r="N28" s="421"/>
      <c r="O28" s="421"/>
      <c r="P28" s="422"/>
    </row>
    <row r="29" spans="1:16" ht="12.75">
      <c r="A29" s="408">
        <v>22</v>
      </c>
      <c r="B29" s="421"/>
      <c r="C29" s="421"/>
      <c r="D29" s="421"/>
      <c r="E29" s="421"/>
      <c r="F29" s="421"/>
      <c r="G29" s="421"/>
      <c r="H29" s="421"/>
      <c r="I29" s="421"/>
      <c r="J29" s="421"/>
      <c r="K29" s="421"/>
      <c r="L29" s="421"/>
      <c r="M29" s="421"/>
      <c r="N29" s="421"/>
      <c r="O29" s="421"/>
      <c r="P29" s="422"/>
    </row>
    <row r="30" spans="1:16" ht="12.75">
      <c r="A30" s="408">
        <v>23</v>
      </c>
      <c r="B30" s="421"/>
      <c r="C30" s="421"/>
      <c r="D30" s="421"/>
      <c r="E30" s="421"/>
      <c r="F30" s="421"/>
      <c r="G30" s="421"/>
      <c r="H30" s="421"/>
      <c r="I30" s="421"/>
      <c r="J30" s="421"/>
      <c r="K30" s="421"/>
      <c r="L30" s="421"/>
      <c r="M30" s="421"/>
      <c r="N30" s="421"/>
      <c r="O30" s="421"/>
      <c r="P30" s="422"/>
    </row>
    <row r="31" spans="1:16" ht="12.75">
      <c r="A31" s="408">
        <v>24</v>
      </c>
      <c r="B31" s="421"/>
      <c r="C31" s="421"/>
      <c r="D31" s="421"/>
      <c r="E31" s="421"/>
      <c r="F31" s="421"/>
      <c r="G31" s="421"/>
      <c r="H31" s="421"/>
      <c r="I31" s="421"/>
      <c r="J31" s="421"/>
      <c r="K31" s="421"/>
      <c r="L31" s="421"/>
      <c r="M31" s="421"/>
      <c r="N31" s="421"/>
      <c r="O31" s="421"/>
      <c r="P31" s="422"/>
    </row>
    <row r="32" spans="1:16" ht="12.75">
      <c r="A32" s="408">
        <v>25</v>
      </c>
      <c r="B32" s="421"/>
      <c r="C32" s="421"/>
      <c r="D32" s="421"/>
      <c r="E32" s="421"/>
      <c r="F32" s="421"/>
      <c r="G32" s="421"/>
      <c r="H32" s="421"/>
      <c r="I32" s="421"/>
      <c r="J32" s="421"/>
      <c r="K32" s="421"/>
      <c r="L32" s="421"/>
      <c r="M32" s="421"/>
      <c r="N32" s="421"/>
      <c r="O32" s="421"/>
      <c r="P32" s="422"/>
    </row>
    <row r="33" spans="1:16" ht="12.75">
      <c r="A33" s="408">
        <v>26</v>
      </c>
      <c r="B33" s="421"/>
      <c r="C33" s="421"/>
      <c r="D33" s="421"/>
      <c r="E33" s="421"/>
      <c r="F33" s="421"/>
      <c r="G33" s="421"/>
      <c r="H33" s="421"/>
      <c r="I33" s="421"/>
      <c r="J33" s="421"/>
      <c r="K33" s="421"/>
      <c r="L33" s="421"/>
      <c r="M33" s="421"/>
      <c r="N33" s="421"/>
      <c r="O33" s="421"/>
      <c r="P33" s="422"/>
    </row>
    <row r="34" spans="1:16" ht="12.75">
      <c r="A34" s="408">
        <v>27</v>
      </c>
      <c r="B34" s="421"/>
      <c r="C34" s="421"/>
      <c r="D34" s="421"/>
      <c r="E34" s="421"/>
      <c r="F34" s="421"/>
      <c r="G34" s="421"/>
      <c r="H34" s="421"/>
      <c r="I34" s="421"/>
      <c r="J34" s="421"/>
      <c r="K34" s="421"/>
      <c r="L34" s="421"/>
      <c r="M34" s="421"/>
      <c r="N34" s="421"/>
      <c r="O34" s="421"/>
      <c r="P34" s="422"/>
    </row>
    <row r="35" spans="1:16" ht="12.75">
      <c r="A35" s="408">
        <v>28</v>
      </c>
      <c r="B35" s="421"/>
      <c r="C35" s="421"/>
      <c r="D35" s="421"/>
      <c r="E35" s="421"/>
      <c r="F35" s="421"/>
      <c r="G35" s="421"/>
      <c r="H35" s="421"/>
      <c r="I35" s="421"/>
      <c r="J35" s="421"/>
      <c r="K35" s="421"/>
      <c r="L35" s="421"/>
      <c r="M35" s="421"/>
      <c r="N35" s="421"/>
      <c r="O35" s="421"/>
      <c r="P35" s="422"/>
    </row>
    <row r="36" spans="1:16" ht="12.75">
      <c r="A36" s="408">
        <v>29</v>
      </c>
      <c r="B36" s="421"/>
      <c r="C36" s="421"/>
      <c r="D36" s="421"/>
      <c r="E36" s="421"/>
      <c r="F36" s="421"/>
      <c r="G36" s="421"/>
      <c r="H36" s="421"/>
      <c r="I36" s="421"/>
      <c r="J36" s="421"/>
      <c r="K36" s="421"/>
      <c r="L36" s="421"/>
      <c r="M36" s="421"/>
      <c r="N36" s="421"/>
      <c r="O36" s="421"/>
      <c r="P36" s="422"/>
    </row>
    <row r="37" spans="1:16" ht="13.5" thickBot="1">
      <c r="A37" s="409">
        <v>30</v>
      </c>
      <c r="B37" s="423"/>
      <c r="C37" s="423"/>
      <c r="D37" s="423"/>
      <c r="E37" s="423"/>
      <c r="F37" s="423"/>
      <c r="G37" s="423"/>
      <c r="H37" s="423"/>
      <c r="I37" s="423"/>
      <c r="J37" s="423"/>
      <c r="K37" s="423"/>
      <c r="L37" s="423"/>
      <c r="M37" s="423"/>
      <c r="N37" s="423"/>
      <c r="O37" s="423"/>
      <c r="P37" s="424"/>
    </row>
    <row r="39" spans="2:5" ht="15">
      <c r="B39" s="587" t="s">
        <v>343</v>
      </c>
      <c r="C39" s="587"/>
      <c r="D39" s="587"/>
      <c r="E39" s="291"/>
    </row>
    <row r="40" spans="2:5" ht="15">
      <c r="B40" s="291"/>
      <c r="C40" s="291"/>
      <c r="D40" s="292" t="s">
        <v>344</v>
      </c>
      <c r="E40" s="293" t="s">
        <v>345</v>
      </c>
    </row>
    <row r="41" spans="2:5" ht="15">
      <c r="B41" s="291"/>
      <c r="C41" s="291"/>
      <c r="D41" s="294" t="s">
        <v>346</v>
      </c>
      <c r="E41" s="294" t="s">
        <v>347</v>
      </c>
    </row>
    <row r="42" spans="2:5" ht="15">
      <c r="B42" s="290" t="s">
        <v>348</v>
      </c>
      <c r="C42" s="290"/>
      <c r="D42" s="291"/>
      <c r="E42" s="291"/>
    </row>
    <row r="43" spans="2:5" ht="15">
      <c r="B43" s="291"/>
      <c r="C43" s="291"/>
      <c r="D43" s="295" t="s">
        <v>344</v>
      </c>
      <c r="E43" s="293" t="s">
        <v>345</v>
      </c>
    </row>
    <row r="44" spans="2:5" ht="15">
      <c r="B44" s="291"/>
      <c r="C44" s="292" t="s">
        <v>349</v>
      </c>
      <c r="D44" s="294" t="s">
        <v>346</v>
      </c>
      <c r="E44" s="294" t="s">
        <v>347</v>
      </c>
    </row>
    <row r="45" spans="2:4" ht="12.75">
      <c r="B45" s="293"/>
      <c r="C45" s="293"/>
      <c r="D45" s="293"/>
    </row>
  </sheetData>
  <sheetProtection/>
  <mergeCells count="8">
    <mergeCell ref="B39:D39"/>
    <mergeCell ref="A4:A6"/>
    <mergeCell ref="B4:B6"/>
    <mergeCell ref="C4:P4"/>
    <mergeCell ref="C5:G5"/>
    <mergeCell ref="H5:H6"/>
    <mergeCell ref="I5:K5"/>
    <mergeCell ref="L5:P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H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9.140625" style="38" customWidth="1"/>
    <col min="2" max="2" width="18.00390625" style="38" bestFit="1" customWidth="1"/>
    <col min="3" max="16384" width="9.140625" style="38" customWidth="1"/>
  </cols>
  <sheetData>
    <row r="2" ht="15">
      <c r="B2" s="223" t="s">
        <v>396</v>
      </c>
    </row>
    <row r="3" ht="15.75" thickBot="1"/>
    <row r="4" spans="2:8" ht="15">
      <c r="B4" s="644" t="s">
        <v>261</v>
      </c>
      <c r="C4" s="647" t="s">
        <v>262</v>
      </c>
      <c r="D4" s="647"/>
      <c r="E4" s="647"/>
      <c r="F4" s="647"/>
      <c r="G4" s="647"/>
      <c r="H4" s="648" t="s">
        <v>206</v>
      </c>
    </row>
    <row r="5" spans="2:8" ht="25.5">
      <c r="B5" s="645"/>
      <c r="C5" s="206" t="s">
        <v>212</v>
      </c>
      <c r="D5" s="206" t="s">
        <v>263</v>
      </c>
      <c r="E5" s="206" t="s">
        <v>264</v>
      </c>
      <c r="F5" s="206" t="s">
        <v>265</v>
      </c>
      <c r="G5" s="206" t="s">
        <v>266</v>
      </c>
      <c r="H5" s="649"/>
    </row>
    <row r="6" spans="2:8" ht="15.75" thickBot="1">
      <c r="B6" s="646"/>
      <c r="C6" s="207" t="s">
        <v>267</v>
      </c>
      <c r="D6" s="207" t="s">
        <v>267</v>
      </c>
      <c r="E6" s="207" t="s">
        <v>267</v>
      </c>
      <c r="F6" s="207" t="s">
        <v>267</v>
      </c>
      <c r="G6" s="207" t="s">
        <v>267</v>
      </c>
      <c r="H6" s="208" t="s">
        <v>267</v>
      </c>
    </row>
    <row r="7" spans="2:8" ht="15.75" thickBot="1">
      <c r="B7" s="201">
        <v>1</v>
      </c>
      <c r="C7" s="56">
        <v>2</v>
      </c>
      <c r="D7" s="56">
        <v>3</v>
      </c>
      <c r="E7" s="56">
        <v>4</v>
      </c>
      <c r="F7" s="56">
        <v>5</v>
      </c>
      <c r="G7" s="56">
        <v>6</v>
      </c>
      <c r="H7" s="57">
        <v>7</v>
      </c>
    </row>
    <row r="8" spans="2:8" ht="15">
      <c r="B8" s="209" t="s">
        <v>268</v>
      </c>
      <c r="C8" s="210"/>
      <c r="D8" s="210"/>
      <c r="E8" s="210"/>
      <c r="F8" s="210"/>
      <c r="G8" s="210"/>
      <c r="H8" s="211"/>
    </row>
    <row r="9" spans="2:8" ht="15.75" thickBot="1">
      <c r="B9" s="212" t="s">
        <v>269</v>
      </c>
      <c r="C9" s="213"/>
      <c r="D9" s="213"/>
      <c r="E9" s="213"/>
      <c r="F9" s="213"/>
      <c r="G9" s="213"/>
      <c r="H9" s="214"/>
    </row>
    <row r="10" spans="2:8" ht="15.75" thickBot="1">
      <c r="B10" s="215" t="s">
        <v>206</v>
      </c>
      <c r="C10" s="216">
        <f>C8+C9</f>
        <v>0</v>
      </c>
      <c r="D10" s="216">
        <f>D8+D9</f>
        <v>0</v>
      </c>
      <c r="E10" s="216">
        <f>E8+E9</f>
        <v>0</v>
      </c>
      <c r="F10" s="216">
        <f>F8+F9</f>
        <v>0</v>
      </c>
      <c r="G10" s="216">
        <f>G8+G9</f>
        <v>0</v>
      </c>
      <c r="H10" s="217">
        <f>C10+D10+E10+F10+G10</f>
        <v>0</v>
      </c>
    </row>
    <row r="13" spans="2:5" ht="15">
      <c r="B13" s="586" t="s">
        <v>343</v>
      </c>
      <c r="C13" s="586"/>
      <c r="D13" s="586"/>
      <c r="E13"/>
    </row>
    <row r="14" spans="2:5" ht="15">
      <c r="B14"/>
      <c r="C14"/>
      <c r="D14" s="193" t="s">
        <v>344</v>
      </c>
      <c r="E14" s="194" t="s">
        <v>345</v>
      </c>
    </row>
    <row r="15" spans="2:5" ht="15">
      <c r="B15"/>
      <c r="C15"/>
      <c r="D15" s="195" t="s">
        <v>346</v>
      </c>
      <c r="E15" s="195" t="s">
        <v>347</v>
      </c>
    </row>
    <row r="16" spans="2:5" ht="15">
      <c r="B16" s="192" t="s">
        <v>348</v>
      </c>
      <c r="C16" s="192"/>
      <c r="D16"/>
      <c r="E16"/>
    </row>
    <row r="17" spans="2:5" ht="15">
      <c r="B17"/>
      <c r="C17"/>
      <c r="D17" s="196" t="s">
        <v>344</v>
      </c>
      <c r="E17" s="194" t="s">
        <v>345</v>
      </c>
    </row>
    <row r="18" spans="2:5" ht="15">
      <c r="B18"/>
      <c r="C18" s="193" t="s">
        <v>349</v>
      </c>
      <c r="D18" s="195" t="s">
        <v>346</v>
      </c>
      <c r="E18" s="195" t="s">
        <v>347</v>
      </c>
    </row>
  </sheetData>
  <sheetProtection password="C7AC" sheet="1"/>
  <mergeCells count="4">
    <mergeCell ref="B4:B6"/>
    <mergeCell ref="C4:G4"/>
    <mergeCell ref="H4:H5"/>
    <mergeCell ref="B13:D1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I15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9.140625" style="38" customWidth="1"/>
    <col min="2" max="2" width="22.28125" style="38" customWidth="1"/>
    <col min="3" max="16384" width="9.140625" style="38" customWidth="1"/>
  </cols>
  <sheetData>
    <row r="2" spans="2:9" ht="15">
      <c r="B2" s="221" t="s">
        <v>397</v>
      </c>
      <c r="C2" s="222"/>
      <c r="D2" s="222"/>
      <c r="E2" s="222"/>
      <c r="F2" s="222"/>
      <c r="G2" s="222"/>
      <c r="H2" s="222"/>
      <c r="I2" s="222"/>
    </row>
    <row r="3" ht="15.75" thickBot="1"/>
    <row r="4" spans="2:8" ht="26.25" thickBot="1">
      <c r="B4" s="218" t="s">
        <v>261</v>
      </c>
      <c r="C4" s="205" t="s">
        <v>270</v>
      </c>
      <c r="D4" s="205" t="s">
        <v>271</v>
      </c>
      <c r="E4" s="205" t="s">
        <v>272</v>
      </c>
      <c r="F4" s="205" t="s">
        <v>273</v>
      </c>
      <c r="G4" s="219" t="s">
        <v>206</v>
      </c>
      <c r="H4" s="98"/>
    </row>
    <row r="5" spans="2:8" ht="15.75" thickBot="1">
      <c r="B5" s="201">
        <v>1</v>
      </c>
      <c r="C5" s="56">
        <v>2</v>
      </c>
      <c r="D5" s="56">
        <v>3</v>
      </c>
      <c r="E5" s="56">
        <v>4</v>
      </c>
      <c r="F5" s="56">
        <v>5</v>
      </c>
      <c r="G5" s="57"/>
      <c r="H5" s="99"/>
    </row>
    <row r="6" spans="2:8" ht="15">
      <c r="B6" s="209" t="s">
        <v>268</v>
      </c>
      <c r="C6" s="210"/>
      <c r="D6" s="210"/>
      <c r="E6" s="210"/>
      <c r="F6" s="210"/>
      <c r="G6" s="211"/>
      <c r="H6" s="100"/>
    </row>
    <row r="7" spans="2:8" ht="15.75" thickBot="1">
      <c r="B7" s="212" t="s">
        <v>269</v>
      </c>
      <c r="C7" s="213"/>
      <c r="D7" s="213"/>
      <c r="E7" s="213"/>
      <c r="F7" s="213"/>
      <c r="G7" s="220"/>
      <c r="H7" s="100"/>
    </row>
    <row r="8" spans="2:8" ht="15.75" thickBot="1">
      <c r="B8" s="215" t="s">
        <v>206</v>
      </c>
      <c r="C8" s="216">
        <f>C6+C7</f>
        <v>0</v>
      </c>
      <c r="D8" s="216">
        <f>D6+D7</f>
        <v>0</v>
      </c>
      <c r="E8" s="216">
        <f>E6+E7</f>
        <v>0</v>
      </c>
      <c r="F8" s="216">
        <f>F6+F7</f>
        <v>0</v>
      </c>
      <c r="G8" s="202">
        <f>C8+D8+E8+F8</f>
        <v>0</v>
      </c>
      <c r="H8" s="101"/>
    </row>
    <row r="10" spans="2:5" ht="15">
      <c r="B10" s="586" t="s">
        <v>343</v>
      </c>
      <c r="C10" s="586"/>
      <c r="D10" s="586"/>
      <c r="E10"/>
    </row>
    <row r="11" spans="2:5" ht="15">
      <c r="B11"/>
      <c r="C11"/>
      <c r="D11" s="193" t="s">
        <v>344</v>
      </c>
      <c r="E11" s="194" t="s">
        <v>345</v>
      </c>
    </row>
    <row r="12" spans="2:5" ht="15">
      <c r="B12"/>
      <c r="C12"/>
      <c r="D12" s="195" t="s">
        <v>346</v>
      </c>
      <c r="E12" s="195" t="s">
        <v>347</v>
      </c>
    </row>
    <row r="13" spans="2:5" ht="15">
      <c r="B13" s="192" t="s">
        <v>348</v>
      </c>
      <c r="C13" s="192"/>
      <c r="D13"/>
      <c r="E13"/>
    </row>
    <row r="14" spans="2:5" ht="15">
      <c r="B14"/>
      <c r="C14"/>
      <c r="D14" s="196" t="s">
        <v>344</v>
      </c>
      <c r="E14" s="194" t="s">
        <v>345</v>
      </c>
    </row>
    <row r="15" spans="2:5" ht="15">
      <c r="B15"/>
      <c r="C15" s="193" t="s">
        <v>349</v>
      </c>
      <c r="D15" s="195" t="s">
        <v>346</v>
      </c>
      <c r="E15" s="195" t="s">
        <v>347</v>
      </c>
    </row>
  </sheetData>
  <sheetProtection password="C7AC" sheet="1"/>
  <mergeCells count="1">
    <mergeCell ref="B10:D10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140625" style="38" customWidth="1"/>
    <col min="2" max="2" width="26.421875" style="38" customWidth="1"/>
    <col min="3" max="16384" width="9.140625" style="38" customWidth="1"/>
  </cols>
  <sheetData>
    <row r="2" spans="2:8" ht="15">
      <c r="B2" s="237" t="s">
        <v>399</v>
      </c>
      <c r="C2" s="222"/>
      <c r="D2" s="222"/>
      <c r="E2" s="222"/>
      <c r="F2" s="222"/>
      <c r="G2" s="222"/>
      <c r="H2" s="222"/>
    </row>
    <row r="3" ht="15.75" thickBot="1"/>
    <row r="4" spans="2:6" ht="45.75" thickBot="1">
      <c r="B4" s="97" t="s">
        <v>261</v>
      </c>
      <c r="C4" s="102" t="s">
        <v>274</v>
      </c>
      <c r="D4" s="103" t="s">
        <v>275</v>
      </c>
      <c r="E4" s="103" t="s">
        <v>276</v>
      </c>
      <c r="F4" s="104" t="s">
        <v>277</v>
      </c>
    </row>
    <row r="5" spans="2:6" ht="15.75" thickBot="1">
      <c r="B5" s="82">
        <v>1</v>
      </c>
      <c r="C5" s="105">
        <v>2</v>
      </c>
      <c r="D5" s="83">
        <v>3</v>
      </c>
      <c r="E5" s="105">
        <v>4</v>
      </c>
      <c r="F5" s="106">
        <v>5</v>
      </c>
    </row>
    <row r="6" spans="2:6" ht="15">
      <c r="B6" s="91" t="s">
        <v>268</v>
      </c>
      <c r="C6" s="109"/>
      <c r="D6" s="87"/>
      <c r="E6" s="87"/>
      <c r="F6" s="110"/>
    </row>
    <row r="7" spans="2:6" ht="15.75" thickBot="1">
      <c r="B7" s="93" t="s">
        <v>269</v>
      </c>
      <c r="C7" s="90"/>
      <c r="D7" s="88"/>
      <c r="E7" s="88"/>
      <c r="F7" s="111"/>
    </row>
    <row r="8" spans="2:6" ht="15.75" thickBot="1">
      <c r="B8" s="94" t="s">
        <v>206</v>
      </c>
      <c r="C8" s="108">
        <f>C6+C7</f>
        <v>0</v>
      </c>
      <c r="D8" s="85">
        <f>D6+D7</f>
        <v>0</v>
      </c>
      <c r="E8" s="85">
        <f>E6+E7</f>
        <v>0</v>
      </c>
      <c r="F8" s="86">
        <f>F6+F7</f>
        <v>0</v>
      </c>
    </row>
    <row r="11" spans="2:5" ht="15">
      <c r="B11" s="586" t="s">
        <v>343</v>
      </c>
      <c r="C11" s="586"/>
      <c r="D11" s="586"/>
      <c r="E11"/>
    </row>
    <row r="12" spans="2:5" ht="15">
      <c r="B12"/>
      <c r="C12"/>
      <c r="D12" s="193" t="s">
        <v>344</v>
      </c>
      <c r="E12" s="194" t="s">
        <v>345</v>
      </c>
    </row>
    <row r="13" spans="2:5" ht="15">
      <c r="B13"/>
      <c r="C13"/>
      <c r="D13" s="195" t="s">
        <v>346</v>
      </c>
      <c r="E13" s="195" t="s">
        <v>347</v>
      </c>
    </row>
    <row r="14" spans="2:5" ht="15">
      <c r="B14" s="192" t="s">
        <v>348</v>
      </c>
      <c r="C14" s="192"/>
      <c r="D14"/>
      <c r="E14"/>
    </row>
    <row r="15" spans="2:5" ht="15">
      <c r="B15"/>
      <c r="C15"/>
      <c r="D15" s="196" t="s">
        <v>344</v>
      </c>
      <c r="E15" s="194" t="s">
        <v>345</v>
      </c>
    </row>
    <row r="16" spans="2:5" ht="15">
      <c r="B16"/>
      <c r="C16" s="193" t="s">
        <v>349</v>
      </c>
      <c r="D16" s="195" t="s">
        <v>346</v>
      </c>
      <c r="E16" s="195" t="s">
        <v>347</v>
      </c>
    </row>
  </sheetData>
  <sheetProtection password="C7AC" sheet="1"/>
  <mergeCells count="1">
    <mergeCell ref="B11:D11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H15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9.140625" style="38" customWidth="1"/>
    <col min="2" max="2" width="24.7109375" style="38" customWidth="1"/>
    <col min="3" max="3" width="17.00390625" style="38" customWidth="1"/>
    <col min="4" max="4" width="18.57421875" style="38" customWidth="1"/>
    <col min="5" max="16384" width="9.140625" style="38" customWidth="1"/>
  </cols>
  <sheetData>
    <row r="2" spans="2:8" ht="15">
      <c r="B2" s="237" t="s">
        <v>400</v>
      </c>
      <c r="C2" s="222"/>
      <c r="D2" s="222"/>
      <c r="E2" s="222"/>
      <c r="F2" s="222"/>
      <c r="G2" s="222"/>
      <c r="H2" s="222"/>
    </row>
    <row r="3" ht="15.75" thickBot="1"/>
    <row r="4" spans="2:4" ht="15">
      <c r="B4" s="112" t="s">
        <v>261</v>
      </c>
      <c r="C4" s="113" t="s">
        <v>278</v>
      </c>
      <c r="D4" s="113" t="s">
        <v>279</v>
      </c>
    </row>
    <row r="5" spans="2:4" ht="15">
      <c r="B5" s="58" t="s">
        <v>268</v>
      </c>
      <c r="C5" s="116"/>
      <c r="D5" s="116"/>
    </row>
    <row r="6" spans="2:4" ht="15">
      <c r="B6" s="58" t="s">
        <v>269</v>
      </c>
      <c r="C6" s="116"/>
      <c r="D6" s="116"/>
    </row>
    <row r="7" spans="2:4" ht="15.75" thickBot="1">
      <c r="B7" s="114" t="s">
        <v>206</v>
      </c>
      <c r="C7" s="115">
        <f>C5+C6</f>
        <v>0</v>
      </c>
      <c r="D7" s="115">
        <f>D5+D6</f>
        <v>0</v>
      </c>
    </row>
    <row r="10" spans="2:5" ht="15">
      <c r="B10" s="586" t="s">
        <v>343</v>
      </c>
      <c r="C10" s="586"/>
      <c r="D10" s="586"/>
      <c r="E10"/>
    </row>
    <row r="11" spans="2:5" ht="15">
      <c r="B11"/>
      <c r="C11"/>
      <c r="D11" s="193" t="s">
        <v>344</v>
      </c>
      <c r="E11" s="194" t="s">
        <v>345</v>
      </c>
    </row>
    <row r="12" spans="2:5" ht="15">
      <c r="B12"/>
      <c r="C12"/>
      <c r="D12" s="195" t="s">
        <v>346</v>
      </c>
      <c r="E12" s="195" t="s">
        <v>347</v>
      </c>
    </row>
    <row r="13" spans="2:5" ht="15">
      <c r="B13" s="192" t="s">
        <v>348</v>
      </c>
      <c r="C13" s="192"/>
      <c r="D13"/>
      <c r="E13"/>
    </row>
    <row r="14" spans="2:5" ht="15">
      <c r="B14"/>
      <c r="C14"/>
      <c r="D14" s="196" t="s">
        <v>344</v>
      </c>
      <c r="E14" s="194" t="s">
        <v>345</v>
      </c>
    </row>
    <row r="15" spans="2:5" ht="15">
      <c r="B15"/>
      <c r="C15" s="193" t="s">
        <v>349</v>
      </c>
      <c r="D15" s="195" t="s">
        <v>346</v>
      </c>
      <c r="E15" s="195" t="s">
        <v>347</v>
      </c>
    </row>
  </sheetData>
  <sheetProtection password="C7AC" sheet="1"/>
  <mergeCells count="1">
    <mergeCell ref="B10:D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zoomScale="80" zoomScaleNormal="80" zoomScalePageLayoutView="0" workbookViewId="0" topLeftCell="A1">
      <selection activeCell="C37" sqref="C37"/>
    </sheetView>
  </sheetViews>
  <sheetFormatPr defaultColWidth="9.140625" defaultRowHeight="15"/>
  <cols>
    <col min="1" max="1" width="5.140625" style="7" customWidth="1"/>
    <col min="2" max="2" width="64.57421875" style="7" customWidth="1"/>
    <col min="3" max="3" width="15.8515625" style="7" customWidth="1"/>
    <col min="4" max="16384" width="9.140625" style="7" customWidth="1"/>
  </cols>
  <sheetData>
    <row r="1" ht="21.75" customHeight="1">
      <c r="B1" s="8" t="s">
        <v>384</v>
      </c>
    </row>
    <row r="2" ht="15.75" thickBot="1">
      <c r="C2" s="267" t="s">
        <v>440</v>
      </c>
    </row>
    <row r="3" spans="1:3" ht="21" customHeight="1">
      <c r="A3" s="9" t="s">
        <v>0</v>
      </c>
      <c r="B3" s="10" t="s">
        <v>1</v>
      </c>
      <c r="C3" s="11" t="s">
        <v>438</v>
      </c>
    </row>
    <row r="4" spans="1:3" ht="15">
      <c r="A4" s="12">
        <v>1</v>
      </c>
      <c r="B4" s="264" t="s">
        <v>409</v>
      </c>
      <c r="C4" s="34"/>
    </row>
    <row r="5" spans="1:3" ht="15">
      <c r="A5" s="12">
        <v>2</v>
      </c>
      <c r="B5" s="13" t="s">
        <v>2</v>
      </c>
      <c r="C5" s="34"/>
    </row>
    <row r="6" spans="1:3" ht="15">
      <c r="A6" s="12">
        <v>3</v>
      </c>
      <c r="B6" s="13" t="s">
        <v>3</v>
      </c>
      <c r="C6" s="34"/>
    </row>
    <row r="7" spans="1:3" ht="15">
      <c r="A7" s="12">
        <v>4</v>
      </c>
      <c r="B7" s="13" t="s">
        <v>4</v>
      </c>
      <c r="C7" s="34"/>
    </row>
    <row r="8" spans="1:3" ht="15">
      <c r="A8" s="12">
        <v>5</v>
      </c>
      <c r="B8" s="13" t="s">
        <v>5</v>
      </c>
      <c r="C8" s="34"/>
    </row>
    <row r="9" spans="1:3" ht="14.25" customHeight="1">
      <c r="A9" s="14">
        <v>6</v>
      </c>
      <c r="B9" s="15" t="s">
        <v>6</v>
      </c>
      <c r="C9" s="16">
        <f>C4+C5+C6+C7+C8</f>
        <v>0</v>
      </c>
    </row>
    <row r="10" spans="1:3" ht="15">
      <c r="A10" s="12">
        <v>7</v>
      </c>
      <c r="B10" s="13" t="s">
        <v>7</v>
      </c>
      <c r="C10" s="34"/>
    </row>
    <row r="11" spans="1:3" ht="30">
      <c r="A11" s="12">
        <v>8</v>
      </c>
      <c r="B11" s="13" t="s">
        <v>8</v>
      </c>
      <c r="C11" s="34"/>
    </row>
    <row r="12" spans="1:3" ht="15">
      <c r="A12" s="14">
        <v>9</v>
      </c>
      <c r="B12" s="15" t="s">
        <v>9</v>
      </c>
      <c r="C12" s="16">
        <f>C10-C11</f>
        <v>0</v>
      </c>
    </row>
    <row r="13" spans="1:3" ht="15">
      <c r="A13" s="12">
        <v>10</v>
      </c>
      <c r="B13" s="13" t="s">
        <v>10</v>
      </c>
      <c r="C13" s="34"/>
    </row>
    <row r="14" spans="1:3" ht="30">
      <c r="A14" s="12">
        <v>11</v>
      </c>
      <c r="B14" s="13" t="s">
        <v>11</v>
      </c>
      <c r="C14" s="34"/>
    </row>
    <row r="15" spans="1:3" ht="15.75">
      <c r="A15" s="17">
        <v>12</v>
      </c>
      <c r="B15" s="18" t="s">
        <v>12</v>
      </c>
      <c r="C15" s="19">
        <f>C13-C14</f>
        <v>0</v>
      </c>
    </row>
    <row r="16" spans="1:3" ht="15">
      <c r="A16" s="12">
        <v>13</v>
      </c>
      <c r="B16" s="13" t="s">
        <v>16</v>
      </c>
      <c r="C16" s="34"/>
    </row>
    <row r="17" spans="1:3" ht="15">
      <c r="A17" s="20" t="s">
        <v>13</v>
      </c>
      <c r="B17" s="21" t="s">
        <v>450</v>
      </c>
      <c r="C17" s="34"/>
    </row>
    <row r="18" spans="1:3" ht="15">
      <c r="A18" s="22">
        <v>14</v>
      </c>
      <c r="B18" s="23" t="s">
        <v>17</v>
      </c>
      <c r="C18" s="24">
        <f>C19+C20</f>
        <v>0</v>
      </c>
    </row>
    <row r="19" spans="1:3" ht="15" customHeight="1">
      <c r="A19" s="20" t="s">
        <v>14</v>
      </c>
      <c r="B19" s="21" t="s">
        <v>18</v>
      </c>
      <c r="C19" s="34"/>
    </row>
    <row r="20" spans="1:3" ht="14.25" customHeight="1">
      <c r="A20" s="20" t="s">
        <v>15</v>
      </c>
      <c r="B20" s="21" t="s">
        <v>19</v>
      </c>
      <c r="C20" s="34"/>
    </row>
    <row r="21" spans="1:3" ht="15">
      <c r="A21" s="22">
        <v>15</v>
      </c>
      <c r="B21" s="23" t="s">
        <v>23</v>
      </c>
      <c r="C21" s="24">
        <f>C22+C23+C24+C25</f>
        <v>0</v>
      </c>
    </row>
    <row r="22" spans="1:3" ht="15">
      <c r="A22" s="20" t="s">
        <v>20</v>
      </c>
      <c r="B22" s="21" t="s">
        <v>439</v>
      </c>
      <c r="C22" s="34"/>
    </row>
    <row r="23" spans="1:3" ht="15">
      <c r="A23" s="20" t="s">
        <v>22</v>
      </c>
      <c r="B23" s="21" t="s">
        <v>24</v>
      </c>
      <c r="C23" s="34"/>
    </row>
    <row r="24" spans="1:3" ht="15">
      <c r="A24" s="20" t="s">
        <v>21</v>
      </c>
      <c r="B24" s="21" t="s">
        <v>25</v>
      </c>
      <c r="C24" s="34"/>
    </row>
    <row r="25" spans="1:3" s="265" customFormat="1" ht="15">
      <c r="A25" s="279" t="s">
        <v>446</v>
      </c>
      <c r="B25" s="280" t="s">
        <v>447</v>
      </c>
      <c r="C25" s="429"/>
    </row>
    <row r="26" spans="1:3" ht="15">
      <c r="A26" s="22">
        <v>16</v>
      </c>
      <c r="B26" s="23" t="s">
        <v>30</v>
      </c>
      <c r="C26" s="24">
        <f>C27+C28+C29+C30</f>
        <v>0</v>
      </c>
    </row>
    <row r="27" spans="1:3" ht="15">
      <c r="A27" s="20" t="s">
        <v>27</v>
      </c>
      <c r="B27" s="21" t="s">
        <v>452</v>
      </c>
      <c r="C27" s="34"/>
    </row>
    <row r="28" spans="1:3" ht="15">
      <c r="A28" s="20" t="s">
        <v>28</v>
      </c>
      <c r="B28" s="21" t="s">
        <v>31</v>
      </c>
      <c r="C28" s="34"/>
    </row>
    <row r="29" spans="1:3" ht="26.25">
      <c r="A29" s="20" t="s">
        <v>29</v>
      </c>
      <c r="B29" s="21" t="s">
        <v>33</v>
      </c>
      <c r="C29" s="34"/>
    </row>
    <row r="30" spans="1:3" ht="26.25">
      <c r="A30" s="20" t="s">
        <v>26</v>
      </c>
      <c r="B30" s="21" t="s">
        <v>32</v>
      </c>
      <c r="C30" s="34"/>
    </row>
    <row r="31" spans="1:3" ht="15">
      <c r="A31" s="22">
        <v>17</v>
      </c>
      <c r="B31" s="23" t="s">
        <v>40</v>
      </c>
      <c r="C31" s="24">
        <f>C32+C33+C34+C35+C36+C37</f>
        <v>0</v>
      </c>
    </row>
    <row r="32" spans="1:3" ht="15">
      <c r="A32" s="20" t="s">
        <v>34</v>
      </c>
      <c r="B32" s="21" t="s">
        <v>41</v>
      </c>
      <c r="C32" s="34"/>
    </row>
    <row r="33" spans="1:3" ht="15">
      <c r="A33" s="20" t="s">
        <v>35</v>
      </c>
      <c r="B33" s="21" t="s">
        <v>42</v>
      </c>
      <c r="C33" s="34"/>
    </row>
    <row r="34" spans="1:3" ht="15">
      <c r="A34" s="20" t="s">
        <v>36</v>
      </c>
      <c r="B34" s="21" t="s">
        <v>43</v>
      </c>
      <c r="C34" s="34"/>
    </row>
    <row r="35" spans="1:3" ht="26.25">
      <c r="A35" s="20" t="s">
        <v>37</v>
      </c>
      <c r="B35" s="21" t="s">
        <v>44</v>
      </c>
      <c r="C35" s="34"/>
    </row>
    <row r="36" spans="1:3" ht="15">
      <c r="A36" s="20" t="s">
        <v>38</v>
      </c>
      <c r="B36" s="25" t="s">
        <v>45</v>
      </c>
      <c r="C36" s="34"/>
    </row>
    <row r="37" spans="1:3" ht="15">
      <c r="A37" s="20" t="s">
        <v>39</v>
      </c>
      <c r="B37" s="25" t="s">
        <v>46</v>
      </c>
      <c r="C37" s="34"/>
    </row>
    <row r="38" spans="1:3" ht="16.5" thickBot="1">
      <c r="A38" s="26">
        <v>18</v>
      </c>
      <c r="B38" s="27" t="s">
        <v>47</v>
      </c>
      <c r="C38" s="28">
        <f>C9+C12+C15+C16+C18+C21+C26+C31</f>
        <v>0</v>
      </c>
    </row>
    <row r="39" ht="15.75" thickBot="1"/>
    <row r="40" spans="1:3" ht="15">
      <c r="A40" s="29"/>
      <c r="B40" s="30" t="s">
        <v>48</v>
      </c>
      <c r="C40" s="31">
        <f>C41+C42+C43+C44</f>
        <v>0</v>
      </c>
    </row>
    <row r="41" spans="1:3" ht="15">
      <c r="A41" s="12">
        <v>1</v>
      </c>
      <c r="B41" s="13" t="s">
        <v>49</v>
      </c>
      <c r="C41" s="34"/>
    </row>
    <row r="42" spans="1:3" ht="15">
      <c r="A42" s="12">
        <v>2</v>
      </c>
      <c r="B42" s="13" t="s">
        <v>50</v>
      </c>
      <c r="C42" s="34"/>
    </row>
    <row r="43" spans="1:3" ht="15">
      <c r="A43" s="12">
        <v>3</v>
      </c>
      <c r="B43" s="13" t="s">
        <v>51</v>
      </c>
      <c r="C43" s="34"/>
    </row>
    <row r="44" spans="1:3" ht="30.75" thickBot="1">
      <c r="A44" s="32">
        <v>4</v>
      </c>
      <c r="B44" s="33" t="s">
        <v>451</v>
      </c>
      <c r="C44" s="35"/>
    </row>
    <row r="47" spans="2:5" ht="15">
      <c r="B47" s="586" t="s">
        <v>343</v>
      </c>
      <c r="C47" s="586"/>
      <c r="D47" s="586"/>
      <c r="E47"/>
    </row>
    <row r="48" spans="2:5" ht="15">
      <c r="B48"/>
      <c r="C48"/>
      <c r="D48" s="193" t="s">
        <v>344</v>
      </c>
      <c r="E48" s="194" t="s">
        <v>345</v>
      </c>
    </row>
    <row r="49" spans="2:5" ht="15">
      <c r="B49"/>
      <c r="C49"/>
      <c r="D49" s="195" t="s">
        <v>346</v>
      </c>
      <c r="E49" s="195" t="s">
        <v>347</v>
      </c>
    </row>
    <row r="50" spans="2:5" ht="15">
      <c r="B50" s="586" t="s">
        <v>348</v>
      </c>
      <c r="C50" s="586"/>
      <c r="D50"/>
      <c r="E50"/>
    </row>
    <row r="51" spans="2:5" ht="15">
      <c r="B51"/>
      <c r="C51"/>
      <c r="D51" s="196" t="s">
        <v>344</v>
      </c>
      <c r="E51" s="194" t="s">
        <v>345</v>
      </c>
    </row>
    <row r="52" spans="2:5" ht="15">
      <c r="B52"/>
      <c r="C52" s="193" t="s">
        <v>349</v>
      </c>
      <c r="D52" s="195" t="s">
        <v>346</v>
      </c>
      <c r="E52" s="195" t="s">
        <v>347</v>
      </c>
    </row>
  </sheetData>
  <sheetProtection password="C7AC" sheet="1"/>
  <mergeCells count="2">
    <mergeCell ref="B47:D47"/>
    <mergeCell ref="B50:C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I17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9.140625" style="38" customWidth="1"/>
    <col min="2" max="2" width="27.8515625" style="38" customWidth="1"/>
    <col min="3" max="16384" width="9.140625" style="38" customWidth="1"/>
  </cols>
  <sheetData>
    <row r="2" spans="2:9" ht="15">
      <c r="B2" s="237" t="s">
        <v>401</v>
      </c>
      <c r="C2" s="222"/>
      <c r="D2" s="222"/>
      <c r="E2" s="222"/>
      <c r="F2" s="222"/>
      <c r="G2" s="222"/>
      <c r="H2" s="222"/>
      <c r="I2" s="222"/>
    </row>
    <row r="3" ht="15.75" thickBot="1"/>
    <row r="4" spans="2:8" ht="15">
      <c r="B4" s="644" t="s">
        <v>261</v>
      </c>
      <c r="C4" s="647" t="s">
        <v>262</v>
      </c>
      <c r="D4" s="647"/>
      <c r="E4" s="647"/>
      <c r="F4" s="647"/>
      <c r="G4" s="647"/>
      <c r="H4" s="601" t="s">
        <v>280</v>
      </c>
    </row>
    <row r="5" spans="2:8" ht="25.5">
      <c r="B5" s="645"/>
      <c r="C5" s="206" t="s">
        <v>212</v>
      </c>
      <c r="D5" s="206" t="s">
        <v>263</v>
      </c>
      <c r="E5" s="206" t="s">
        <v>264</v>
      </c>
      <c r="F5" s="206" t="s">
        <v>265</v>
      </c>
      <c r="G5" s="206" t="s">
        <v>266</v>
      </c>
      <c r="H5" s="650"/>
    </row>
    <row r="6" spans="2:8" ht="15.75" thickBot="1">
      <c r="B6" s="646"/>
      <c r="C6" s="207" t="s">
        <v>281</v>
      </c>
      <c r="D6" s="207" t="s">
        <v>281</v>
      </c>
      <c r="E6" s="207" t="s">
        <v>281</v>
      </c>
      <c r="F6" s="207" t="s">
        <v>281</v>
      </c>
      <c r="G6" s="207" t="s">
        <v>281</v>
      </c>
      <c r="H6" s="602"/>
    </row>
    <row r="7" spans="2:8" ht="15.75" thickBot="1">
      <c r="B7" s="201">
        <v>1</v>
      </c>
      <c r="C7" s="56">
        <v>2</v>
      </c>
      <c r="D7" s="56">
        <v>3</v>
      </c>
      <c r="E7" s="56">
        <v>4</v>
      </c>
      <c r="F7" s="56">
        <v>5</v>
      </c>
      <c r="G7" s="56">
        <v>6</v>
      </c>
      <c r="H7" s="57">
        <v>7</v>
      </c>
    </row>
    <row r="8" spans="2:8" ht="15">
      <c r="B8" s="209" t="s">
        <v>268</v>
      </c>
      <c r="C8" s="210"/>
      <c r="D8" s="210"/>
      <c r="E8" s="210"/>
      <c r="F8" s="210"/>
      <c r="G8" s="210"/>
      <c r="H8" s="211"/>
    </row>
    <row r="9" spans="2:8" ht="15.75" thickBot="1">
      <c r="B9" s="238" t="s">
        <v>269</v>
      </c>
      <c r="C9" s="239"/>
      <c r="D9" s="239"/>
      <c r="E9" s="239"/>
      <c r="F9" s="239"/>
      <c r="G9" s="239"/>
      <c r="H9" s="240"/>
    </row>
    <row r="12" spans="2:5" ht="15">
      <c r="B12" s="586" t="s">
        <v>343</v>
      </c>
      <c r="C12" s="586"/>
      <c r="D12" s="586"/>
      <c r="E12"/>
    </row>
    <row r="13" spans="2:5" ht="15">
      <c r="B13"/>
      <c r="C13"/>
      <c r="D13" s="193" t="s">
        <v>344</v>
      </c>
      <c r="E13" s="194" t="s">
        <v>345</v>
      </c>
    </row>
    <row r="14" spans="2:5" ht="15">
      <c r="B14"/>
      <c r="C14"/>
      <c r="D14" s="195" t="s">
        <v>346</v>
      </c>
      <c r="E14" s="195" t="s">
        <v>347</v>
      </c>
    </row>
    <row r="15" spans="2:5" ht="15">
      <c r="B15" s="192" t="s">
        <v>348</v>
      </c>
      <c r="C15" s="192"/>
      <c r="D15"/>
      <c r="E15"/>
    </row>
    <row r="16" spans="2:5" ht="15">
      <c r="B16"/>
      <c r="C16"/>
      <c r="D16" s="196" t="s">
        <v>344</v>
      </c>
      <c r="E16" s="194" t="s">
        <v>345</v>
      </c>
    </row>
    <row r="17" spans="2:5" ht="15">
      <c r="B17"/>
      <c r="C17" s="193" t="s">
        <v>349</v>
      </c>
      <c r="D17" s="195" t="s">
        <v>346</v>
      </c>
      <c r="E17" s="195" t="s">
        <v>347</v>
      </c>
    </row>
  </sheetData>
  <sheetProtection password="C7AC" sheet="1"/>
  <mergeCells count="4">
    <mergeCell ref="B4:B6"/>
    <mergeCell ref="C4:G4"/>
    <mergeCell ref="H4:H6"/>
    <mergeCell ref="B12:D12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4" sqref="C3:C4"/>
    </sheetView>
  </sheetViews>
  <sheetFormatPr defaultColWidth="9.140625" defaultRowHeight="15"/>
  <cols>
    <col min="1" max="1" width="2.00390625" style="38" bestFit="1" customWidth="1"/>
    <col min="2" max="2" width="71.28125" style="38" customWidth="1"/>
    <col min="3" max="3" width="26.00390625" style="38" customWidth="1"/>
    <col min="4" max="16384" width="9.140625" style="38" customWidth="1"/>
  </cols>
  <sheetData>
    <row r="1" ht="15.75">
      <c r="B1" s="81" t="s">
        <v>402</v>
      </c>
    </row>
    <row r="2" ht="15.75" thickBot="1"/>
    <row r="3" spans="1:3" ht="45">
      <c r="A3" s="117">
        <v>1</v>
      </c>
      <c r="B3" s="118" t="s">
        <v>282</v>
      </c>
      <c r="C3" s="110"/>
    </row>
    <row r="4" spans="1:3" ht="45">
      <c r="A4" s="119">
        <v>2</v>
      </c>
      <c r="B4" s="120" t="s">
        <v>283</v>
      </c>
      <c r="C4" s="41"/>
    </row>
    <row r="5" spans="1:3" ht="30">
      <c r="A5" s="119">
        <v>3</v>
      </c>
      <c r="B5" s="120" t="s">
        <v>284</v>
      </c>
      <c r="C5" s="41"/>
    </row>
    <row r="6" spans="1:3" ht="30.75" thickBot="1">
      <c r="A6" s="121">
        <v>4</v>
      </c>
      <c r="B6" s="122" t="s">
        <v>285</v>
      </c>
      <c r="C6" s="111"/>
    </row>
    <row r="9" spans="2:5" ht="15">
      <c r="B9" s="586" t="s">
        <v>343</v>
      </c>
      <c r="C9" s="586"/>
      <c r="D9" s="586"/>
      <c r="E9"/>
    </row>
    <row r="10" spans="2:5" ht="15">
      <c r="B10"/>
      <c r="C10"/>
      <c r="D10" s="193" t="s">
        <v>344</v>
      </c>
      <c r="E10" s="194" t="s">
        <v>345</v>
      </c>
    </row>
    <row r="11" spans="2:5" ht="15">
      <c r="B11"/>
      <c r="C11"/>
      <c r="D11" s="195" t="s">
        <v>346</v>
      </c>
      <c r="E11" s="195" t="s">
        <v>347</v>
      </c>
    </row>
    <row r="12" spans="2:5" ht="15">
      <c r="B12" s="192" t="s">
        <v>348</v>
      </c>
      <c r="C12" s="192"/>
      <c r="D12"/>
      <c r="E12"/>
    </row>
    <row r="13" spans="2:5" ht="15">
      <c r="B13"/>
      <c r="C13"/>
      <c r="D13" s="196" t="s">
        <v>344</v>
      </c>
      <c r="E13" s="194" t="s">
        <v>345</v>
      </c>
    </row>
    <row r="14" spans="2:5" ht="15">
      <c r="B14"/>
      <c r="C14" s="193" t="s">
        <v>349</v>
      </c>
      <c r="D14" s="195" t="s">
        <v>346</v>
      </c>
      <c r="E14" s="195" t="s">
        <v>347</v>
      </c>
    </row>
  </sheetData>
  <sheetProtection password="C7AC" sheet="1"/>
  <mergeCells count="1">
    <mergeCell ref="B9:D9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1:E16"/>
  <sheetViews>
    <sheetView zoomScalePageLayoutView="0" workbookViewId="0" topLeftCell="A1">
      <selection activeCell="E7" sqref="C5:E7"/>
    </sheetView>
  </sheetViews>
  <sheetFormatPr defaultColWidth="9.140625" defaultRowHeight="15"/>
  <cols>
    <col min="1" max="1" width="9.140625" style="305" customWidth="1"/>
    <col min="2" max="2" width="33.57421875" style="305" bestFit="1" customWidth="1"/>
    <col min="3" max="5" width="17.8515625" style="305" customWidth="1"/>
    <col min="6" max="16384" width="9.140625" style="305" customWidth="1"/>
  </cols>
  <sheetData>
    <row r="1" ht="15.75">
      <c r="B1" s="325" t="s">
        <v>433</v>
      </c>
    </row>
    <row r="2" ht="15.75" thickBot="1"/>
    <row r="3" spans="2:5" ht="60">
      <c r="B3" s="350" t="s">
        <v>286</v>
      </c>
      <c r="C3" s="351" t="s">
        <v>287</v>
      </c>
      <c r="D3" s="351" t="s">
        <v>259</v>
      </c>
      <c r="E3" s="351" t="s">
        <v>288</v>
      </c>
    </row>
    <row r="4" spans="2:5" ht="15">
      <c r="B4" s="352">
        <v>1</v>
      </c>
      <c r="C4" s="353">
        <v>2</v>
      </c>
      <c r="D4" s="353">
        <v>3</v>
      </c>
      <c r="E4" s="354">
        <v>4</v>
      </c>
    </row>
    <row r="5" spans="2:5" ht="15">
      <c r="B5" s="313" t="s">
        <v>289</v>
      </c>
      <c r="C5" s="355"/>
      <c r="D5" s="355"/>
      <c r="E5" s="356"/>
    </row>
    <row r="6" spans="2:5" ht="15">
      <c r="B6" s="313" t="s">
        <v>290</v>
      </c>
      <c r="C6" s="355"/>
      <c r="D6" s="355"/>
      <c r="E6" s="356"/>
    </row>
    <row r="7" spans="2:5" ht="15">
      <c r="B7" s="465" t="s">
        <v>443</v>
      </c>
      <c r="C7" s="426"/>
      <c r="D7" s="426"/>
      <c r="E7" s="427"/>
    </row>
    <row r="8" spans="2:5" ht="15.75" thickBot="1">
      <c r="B8" s="357" t="s">
        <v>206</v>
      </c>
      <c r="C8" s="358">
        <f>C5+C6+C7</f>
        <v>0</v>
      </c>
      <c r="D8" s="358">
        <f>D5+D6+D7</f>
        <v>0</v>
      </c>
      <c r="E8" s="358">
        <f>E5+E6+E7</f>
        <v>0</v>
      </c>
    </row>
    <row r="11" spans="2:5" ht="15">
      <c r="B11" s="587" t="s">
        <v>343</v>
      </c>
      <c r="C11" s="587"/>
      <c r="D11" s="587"/>
      <c r="E11" s="291"/>
    </row>
    <row r="12" spans="2:5" ht="15">
      <c r="B12" s="291"/>
      <c r="C12" s="291"/>
      <c r="D12" s="292" t="s">
        <v>344</v>
      </c>
      <c r="E12" s="293" t="s">
        <v>345</v>
      </c>
    </row>
    <row r="13" spans="2:5" ht="15">
      <c r="B13" s="291"/>
      <c r="C13" s="291"/>
      <c r="D13" s="294" t="s">
        <v>346</v>
      </c>
      <c r="E13" s="294" t="s">
        <v>347</v>
      </c>
    </row>
    <row r="14" spans="2:5" ht="15">
      <c r="B14" s="290" t="s">
        <v>348</v>
      </c>
      <c r="C14" s="290"/>
      <c r="D14" s="291"/>
      <c r="E14" s="291"/>
    </row>
    <row r="15" spans="2:5" ht="15">
      <c r="B15" s="291"/>
      <c r="C15" s="291"/>
      <c r="D15" s="295" t="s">
        <v>344</v>
      </c>
      <c r="E15" s="293" t="s">
        <v>345</v>
      </c>
    </row>
    <row r="16" spans="2:5" ht="15">
      <c r="B16" s="291"/>
      <c r="C16" s="292" t="s">
        <v>349</v>
      </c>
      <c r="D16" s="294" t="s">
        <v>346</v>
      </c>
      <c r="E16" s="294" t="s">
        <v>347</v>
      </c>
    </row>
  </sheetData>
  <sheetProtection password="C7AC" sheet="1"/>
  <mergeCells count="1">
    <mergeCell ref="B11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6" sqref="C5:E6"/>
    </sheetView>
  </sheetViews>
  <sheetFormatPr defaultColWidth="9.140625" defaultRowHeight="15"/>
  <cols>
    <col min="1" max="1" width="9.140625" style="38" customWidth="1"/>
    <col min="2" max="2" width="48.00390625" style="38" bestFit="1" customWidth="1"/>
    <col min="3" max="16384" width="9.140625" style="38" customWidth="1"/>
  </cols>
  <sheetData>
    <row r="1" ht="15.75">
      <c r="B1" s="81" t="s">
        <v>407</v>
      </c>
    </row>
    <row r="2" ht="15.75" thickBot="1"/>
    <row r="3" spans="1:6" ht="39" thickBot="1">
      <c r="A3" s="125" t="s">
        <v>0</v>
      </c>
      <c r="B3" s="126" t="s">
        <v>257</v>
      </c>
      <c r="C3" s="127" t="s">
        <v>291</v>
      </c>
      <c r="D3" s="127" t="s">
        <v>292</v>
      </c>
      <c r="E3" s="127" t="s">
        <v>293</v>
      </c>
      <c r="F3" s="128" t="s">
        <v>294</v>
      </c>
    </row>
    <row r="4" spans="1:6" ht="15.75" thickBot="1">
      <c r="A4" s="129">
        <v>1</v>
      </c>
      <c r="B4" s="130">
        <v>2</v>
      </c>
      <c r="C4" s="130">
        <v>3</v>
      </c>
      <c r="D4" s="130">
        <v>4</v>
      </c>
      <c r="E4" s="130">
        <v>5</v>
      </c>
      <c r="F4" s="131">
        <v>6</v>
      </c>
    </row>
    <row r="5" spans="1:6" ht="15">
      <c r="A5" s="91">
        <v>1</v>
      </c>
      <c r="B5" s="92" t="s">
        <v>287</v>
      </c>
      <c r="C5" s="95"/>
      <c r="D5" s="95"/>
      <c r="E5" s="95"/>
      <c r="F5" s="132">
        <f>C5+D5-E5</f>
        <v>0</v>
      </c>
    </row>
    <row r="6" spans="1:6" ht="15">
      <c r="A6" s="58">
        <v>2</v>
      </c>
      <c r="B6" s="39" t="s">
        <v>259</v>
      </c>
      <c r="C6" s="40"/>
      <c r="D6" s="40"/>
      <c r="E6" s="40"/>
      <c r="F6" s="133">
        <f>C6+D6-E6</f>
        <v>0</v>
      </c>
    </row>
    <row r="7" spans="1:6" ht="15.75" thickBot="1">
      <c r="A7" s="62">
        <v>3</v>
      </c>
      <c r="B7" s="107" t="s">
        <v>295</v>
      </c>
      <c r="C7" s="88"/>
      <c r="D7" s="88"/>
      <c r="E7" s="88"/>
      <c r="F7" s="134">
        <f>C7+D7-E7</f>
        <v>0</v>
      </c>
    </row>
    <row r="10" spans="2:5" ht="15">
      <c r="B10" s="586" t="s">
        <v>343</v>
      </c>
      <c r="C10" s="586"/>
      <c r="D10" s="586"/>
      <c r="E10"/>
    </row>
    <row r="11" spans="2:5" ht="15">
      <c r="B11"/>
      <c r="C11"/>
      <c r="D11" s="193" t="s">
        <v>344</v>
      </c>
      <c r="E11" s="194" t="s">
        <v>345</v>
      </c>
    </row>
    <row r="12" spans="2:5" ht="15">
      <c r="B12"/>
      <c r="C12"/>
      <c r="D12" s="195" t="s">
        <v>346</v>
      </c>
      <c r="E12" s="195" t="s">
        <v>347</v>
      </c>
    </row>
    <row r="13" spans="2:5" ht="15">
      <c r="B13" s="192" t="s">
        <v>348</v>
      </c>
      <c r="C13" s="192"/>
      <c r="D13"/>
      <c r="E13"/>
    </row>
    <row r="14" spans="2:5" ht="15">
      <c r="B14"/>
      <c r="C14"/>
      <c r="D14" s="196" t="s">
        <v>344</v>
      </c>
      <c r="E14" s="194" t="s">
        <v>345</v>
      </c>
    </row>
    <row r="15" spans="2:5" ht="15">
      <c r="B15"/>
      <c r="C15" s="193" t="s">
        <v>349</v>
      </c>
      <c r="D15" s="195" t="s">
        <v>346</v>
      </c>
      <c r="E15" s="195" t="s">
        <v>347</v>
      </c>
    </row>
  </sheetData>
  <sheetProtection password="C7AC" sheet="1"/>
  <mergeCells count="1">
    <mergeCell ref="B10:D10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9.140625" style="305" customWidth="1"/>
    <col min="2" max="2" width="55.7109375" style="305" bestFit="1" customWidth="1"/>
    <col min="3" max="4" width="15.7109375" style="305" customWidth="1"/>
    <col min="5" max="16384" width="9.140625" style="305" customWidth="1"/>
  </cols>
  <sheetData>
    <row r="1" ht="15.75">
      <c r="B1" s="325" t="s">
        <v>434</v>
      </c>
    </row>
    <row r="2" ht="15.75" thickBot="1"/>
    <row r="3" spans="1:4" ht="15.75" thickBot="1">
      <c r="A3" s="359" t="s">
        <v>0</v>
      </c>
      <c r="B3" s="360" t="s">
        <v>257</v>
      </c>
      <c r="C3" s="360" t="s">
        <v>278</v>
      </c>
      <c r="D3" s="361" t="s">
        <v>279</v>
      </c>
    </row>
    <row r="4" spans="1:4" ht="15.75" thickBot="1">
      <c r="A4" s="362">
        <v>1</v>
      </c>
      <c r="B4" s="363">
        <v>2</v>
      </c>
      <c r="C4" s="363">
        <v>3</v>
      </c>
      <c r="D4" s="364">
        <v>4</v>
      </c>
    </row>
    <row r="5" spans="1:4" ht="15">
      <c r="A5" s="365">
        <v>1</v>
      </c>
      <c r="B5" s="366" t="s">
        <v>296</v>
      </c>
      <c r="C5" s="367"/>
      <c r="D5" s="486"/>
    </row>
    <row r="6" spans="1:4" ht="15">
      <c r="A6" s="313">
        <v>2</v>
      </c>
      <c r="B6" s="368" t="s">
        <v>297</v>
      </c>
      <c r="C6" s="334"/>
      <c r="D6" s="487"/>
    </row>
    <row r="7" spans="1:4" ht="15.75" thickBot="1">
      <c r="A7" s="369">
        <v>3</v>
      </c>
      <c r="B7" s="370" t="s">
        <v>298</v>
      </c>
      <c r="C7" s="371"/>
      <c r="D7" s="488"/>
    </row>
    <row r="10" spans="2:5" ht="15">
      <c r="B10" s="587" t="s">
        <v>343</v>
      </c>
      <c r="C10" s="587"/>
      <c r="D10" s="587"/>
      <c r="E10" s="291"/>
    </row>
    <row r="11" spans="2:5" ht="15">
      <c r="B11" s="291"/>
      <c r="C11" s="291"/>
      <c r="D11" s="292" t="s">
        <v>344</v>
      </c>
      <c r="E11" s="293" t="s">
        <v>345</v>
      </c>
    </row>
    <row r="12" spans="2:5" ht="15">
      <c r="B12" s="291"/>
      <c r="C12" s="291"/>
      <c r="D12" s="294" t="s">
        <v>346</v>
      </c>
      <c r="E12" s="294" t="s">
        <v>347</v>
      </c>
    </row>
    <row r="13" spans="2:5" ht="15">
      <c r="B13" s="290" t="s">
        <v>348</v>
      </c>
      <c r="C13" s="290"/>
      <c r="D13" s="291"/>
      <c r="E13" s="291"/>
    </row>
    <row r="14" spans="2:5" ht="15">
      <c r="B14" s="291"/>
      <c r="C14" s="291"/>
      <c r="D14" s="295" t="s">
        <v>344</v>
      </c>
      <c r="E14" s="293" t="s">
        <v>345</v>
      </c>
    </row>
    <row r="15" spans="2:5" ht="15">
      <c r="B15" s="291"/>
      <c r="C15" s="292" t="s">
        <v>349</v>
      </c>
      <c r="D15" s="294" t="s">
        <v>346</v>
      </c>
      <c r="E15" s="294" t="s">
        <v>347</v>
      </c>
    </row>
  </sheetData>
  <sheetProtection password="C7AC" sheet="1"/>
  <mergeCells count="1">
    <mergeCell ref="B10:D10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G9" sqref="C5:G9"/>
    </sheetView>
  </sheetViews>
  <sheetFormatPr defaultColWidth="9.140625" defaultRowHeight="15"/>
  <cols>
    <col min="1" max="1" width="9.140625" style="38" customWidth="1"/>
    <col min="2" max="2" width="35.421875" style="38" customWidth="1"/>
    <col min="3" max="7" width="18.7109375" style="38" customWidth="1"/>
    <col min="8" max="16384" width="9.140625" style="38" customWidth="1"/>
  </cols>
  <sheetData>
    <row r="1" ht="15.75">
      <c r="B1" s="81" t="s">
        <v>408</v>
      </c>
    </row>
    <row r="2" ht="15.75" thickBot="1"/>
    <row r="3" spans="1:7" ht="15.75" thickBot="1">
      <c r="A3" s="137" t="s">
        <v>0</v>
      </c>
      <c r="B3" s="138" t="s">
        <v>257</v>
      </c>
      <c r="C3" s="138" t="s">
        <v>299</v>
      </c>
      <c r="D3" s="138" t="s">
        <v>300</v>
      </c>
      <c r="E3" s="138" t="s">
        <v>301</v>
      </c>
      <c r="F3" s="138" t="s">
        <v>302</v>
      </c>
      <c r="G3" s="139" t="s">
        <v>303</v>
      </c>
    </row>
    <row r="4" spans="1:7" ht="15.75" thickBot="1">
      <c r="A4" s="140">
        <v>1</v>
      </c>
      <c r="B4" s="141">
        <v>2</v>
      </c>
      <c r="C4" s="141">
        <v>3</v>
      </c>
      <c r="D4" s="141">
        <v>4</v>
      </c>
      <c r="E4" s="141">
        <v>5</v>
      </c>
      <c r="F4" s="141">
        <v>6</v>
      </c>
      <c r="G4" s="142">
        <v>7</v>
      </c>
    </row>
    <row r="5" spans="1:7" ht="15">
      <c r="A5" s="143">
        <v>1</v>
      </c>
      <c r="B5" s="144" t="s">
        <v>304</v>
      </c>
      <c r="C5" s="172"/>
      <c r="D5" s="172"/>
      <c r="E5" s="172"/>
      <c r="F5" s="172"/>
      <c r="G5" s="172"/>
    </row>
    <row r="6" spans="1:7" ht="15">
      <c r="A6" s="146">
        <v>2</v>
      </c>
      <c r="B6" s="147" t="s">
        <v>305</v>
      </c>
      <c r="C6" s="173"/>
      <c r="D6" s="173"/>
      <c r="E6" s="173"/>
      <c r="F6" s="173"/>
      <c r="G6" s="173"/>
    </row>
    <row r="7" spans="1:7" ht="15">
      <c r="A7" s="146">
        <v>3</v>
      </c>
      <c r="B7" s="147" t="s">
        <v>306</v>
      </c>
      <c r="C7" s="173"/>
      <c r="D7" s="173"/>
      <c r="E7" s="173"/>
      <c r="F7" s="173"/>
      <c r="G7" s="173"/>
    </row>
    <row r="8" spans="1:7" ht="15">
      <c r="A8" s="146">
        <v>4</v>
      </c>
      <c r="B8" s="147" t="s">
        <v>307</v>
      </c>
      <c r="C8" s="173"/>
      <c r="D8" s="173"/>
      <c r="E8" s="173"/>
      <c r="F8" s="173"/>
      <c r="G8" s="173"/>
    </row>
    <row r="9" spans="1:7" ht="15.75" thickBot="1">
      <c r="A9" s="149">
        <v>5</v>
      </c>
      <c r="B9" s="150" t="s">
        <v>308</v>
      </c>
      <c r="C9" s="174"/>
      <c r="D9" s="174"/>
      <c r="E9" s="174"/>
      <c r="F9" s="174"/>
      <c r="G9" s="174"/>
    </row>
    <row r="12" spans="2:5" ht="15">
      <c r="B12" s="586" t="s">
        <v>343</v>
      </c>
      <c r="C12" s="586"/>
      <c r="D12" s="586"/>
      <c r="E12"/>
    </row>
    <row r="13" spans="2:5" ht="15">
      <c r="B13"/>
      <c r="C13"/>
      <c r="D13" s="193" t="s">
        <v>344</v>
      </c>
      <c r="E13" s="194" t="s">
        <v>345</v>
      </c>
    </row>
    <row r="14" spans="2:5" ht="15">
      <c r="B14"/>
      <c r="C14"/>
      <c r="D14" s="195" t="s">
        <v>346</v>
      </c>
      <c r="E14" s="195" t="s">
        <v>347</v>
      </c>
    </row>
    <row r="15" spans="2:5" ht="15">
      <c r="B15" s="192" t="s">
        <v>348</v>
      </c>
      <c r="C15" s="192"/>
      <c r="D15"/>
      <c r="E15"/>
    </row>
    <row r="16" spans="2:5" ht="15">
      <c r="B16"/>
      <c r="C16"/>
      <c r="D16" s="196" t="s">
        <v>344</v>
      </c>
      <c r="E16" s="194" t="s">
        <v>345</v>
      </c>
    </row>
    <row r="17" spans="2:5" ht="15">
      <c r="B17"/>
      <c r="C17" s="193" t="s">
        <v>349</v>
      </c>
      <c r="D17" s="195" t="s">
        <v>346</v>
      </c>
      <c r="E17" s="195" t="s">
        <v>347</v>
      </c>
    </row>
  </sheetData>
  <sheetProtection password="C7AC" sheet="1"/>
  <mergeCells count="1">
    <mergeCell ref="B12:D12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9" sqref="C9:D9"/>
    </sheetView>
  </sheetViews>
  <sheetFormatPr defaultColWidth="9.140625" defaultRowHeight="15"/>
  <cols>
    <col min="1" max="1" width="9.140625" style="265" customWidth="1"/>
    <col min="2" max="2" width="51.28125" style="265" bestFit="1" customWidth="1"/>
    <col min="3" max="3" width="9.140625" style="265" customWidth="1"/>
    <col min="4" max="4" width="10.57421875" style="265" customWidth="1"/>
    <col min="5" max="16384" width="9.140625" style="265" customWidth="1"/>
  </cols>
  <sheetData>
    <row r="1" ht="15.75">
      <c r="B1" s="372" t="s">
        <v>435</v>
      </c>
    </row>
    <row r="2" ht="15.75" thickBot="1"/>
    <row r="3" spans="1:4" ht="15.75" thickBot="1">
      <c r="A3" s="373"/>
      <c r="B3" s="374" t="s">
        <v>309</v>
      </c>
      <c r="C3" s="374" t="s">
        <v>258</v>
      </c>
      <c r="D3" s="375" t="s">
        <v>310</v>
      </c>
    </row>
    <row r="4" spans="1:4" ht="15.75" thickBot="1">
      <c r="A4" s="376">
        <v>1</v>
      </c>
      <c r="B4" s="311">
        <v>2</v>
      </c>
      <c r="C4" s="311">
        <v>3</v>
      </c>
      <c r="D4" s="312">
        <v>4</v>
      </c>
    </row>
    <row r="5" spans="1:4" ht="15">
      <c r="A5" s="377">
        <v>1</v>
      </c>
      <c r="B5" s="378" t="s">
        <v>311</v>
      </c>
      <c r="C5" s="316"/>
      <c r="D5" s="317"/>
    </row>
    <row r="6" spans="1:4" ht="15">
      <c r="A6" s="377">
        <v>2</v>
      </c>
      <c r="B6" s="378" t="s">
        <v>377</v>
      </c>
      <c r="C6" s="316"/>
      <c r="D6" s="317"/>
    </row>
    <row r="7" spans="1:4" ht="15">
      <c r="A7" s="377">
        <v>3</v>
      </c>
      <c r="B7" s="378" t="s">
        <v>378</v>
      </c>
      <c r="C7" s="316"/>
      <c r="D7" s="317"/>
    </row>
    <row r="8" spans="1:4" ht="15">
      <c r="A8" s="379">
        <v>4</v>
      </c>
      <c r="B8" s="380" t="s">
        <v>379</v>
      </c>
      <c r="C8" s="319"/>
      <c r="D8" s="320"/>
    </row>
    <row r="9" spans="1:4" ht="15.75" thickBot="1">
      <c r="A9" s="381">
        <v>5</v>
      </c>
      <c r="B9" s="382" t="s">
        <v>380</v>
      </c>
      <c r="C9" s="383"/>
      <c r="D9" s="384"/>
    </row>
    <row r="10" spans="1:4" ht="15.75" thickBot="1">
      <c r="A10" s="385"/>
      <c r="B10" s="386" t="s">
        <v>312</v>
      </c>
      <c r="C10" s="470">
        <f>SUM(C5:C9)</f>
        <v>0</v>
      </c>
      <c r="D10" s="470">
        <f>SUM(D5:D9)</f>
        <v>0</v>
      </c>
    </row>
    <row r="13" spans="2:4" ht="15">
      <c r="B13" s="588" t="s">
        <v>343</v>
      </c>
      <c r="C13" s="588"/>
      <c r="D13" s="588"/>
    </row>
    <row r="14" spans="4:5" ht="15">
      <c r="D14" s="417" t="s">
        <v>344</v>
      </c>
      <c r="E14" s="418" t="s">
        <v>345</v>
      </c>
    </row>
    <row r="15" spans="4:5" ht="15">
      <c r="D15" s="419" t="s">
        <v>346</v>
      </c>
      <c r="E15" s="419" t="s">
        <v>347</v>
      </c>
    </row>
    <row r="16" spans="2:3" ht="15">
      <c r="B16" s="416" t="s">
        <v>348</v>
      </c>
      <c r="C16" s="416"/>
    </row>
    <row r="17" spans="4:5" ht="15">
      <c r="D17" s="420" t="s">
        <v>344</v>
      </c>
      <c r="E17" s="418" t="s">
        <v>345</v>
      </c>
    </row>
    <row r="18" spans="3:5" ht="15">
      <c r="C18" s="417" t="s">
        <v>349</v>
      </c>
      <c r="D18" s="419" t="s">
        <v>346</v>
      </c>
      <c r="E18" s="419" t="s">
        <v>347</v>
      </c>
    </row>
  </sheetData>
  <sheetProtection password="C7AC" sheet="1"/>
  <mergeCells count="1">
    <mergeCell ref="B13:D1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2:F13"/>
  <sheetViews>
    <sheetView zoomScalePageLayoutView="0" workbookViewId="0" topLeftCell="A2">
      <selection activeCell="C5" sqref="C5:D5"/>
    </sheetView>
  </sheetViews>
  <sheetFormatPr defaultColWidth="9.140625" defaultRowHeight="15"/>
  <cols>
    <col min="1" max="2" width="9.140625" style="38" customWidth="1"/>
    <col min="3" max="3" width="22.8515625" style="38" customWidth="1"/>
    <col min="4" max="4" width="32.421875" style="38" customWidth="1"/>
    <col min="5" max="16384" width="9.140625" style="38" customWidth="1"/>
  </cols>
  <sheetData>
    <row r="2" ht="15.75">
      <c r="C2" s="81" t="s">
        <v>403</v>
      </c>
    </row>
    <row r="3" ht="15.75" thickBot="1"/>
    <row r="4" spans="2:4" ht="15.75" thickBot="1">
      <c r="B4" s="154" t="s">
        <v>0</v>
      </c>
      <c r="C4" s="155" t="s">
        <v>313</v>
      </c>
      <c r="D4" s="155" t="s">
        <v>314</v>
      </c>
    </row>
    <row r="5" spans="2:4" ht="15.75" thickBot="1">
      <c r="B5" s="135">
        <v>1</v>
      </c>
      <c r="C5" s="136"/>
      <c r="D5" s="156"/>
    </row>
    <row r="8" spans="3:6" ht="15">
      <c r="C8" s="586" t="s">
        <v>343</v>
      </c>
      <c r="D8" s="586"/>
      <c r="E8" s="586"/>
      <c r="F8"/>
    </row>
    <row r="9" spans="3:6" ht="15">
      <c r="C9"/>
      <c r="D9"/>
      <c r="E9" s="193" t="s">
        <v>344</v>
      </c>
      <c r="F9" s="194" t="s">
        <v>345</v>
      </c>
    </row>
    <row r="10" spans="3:6" ht="15">
      <c r="C10"/>
      <c r="D10"/>
      <c r="E10" s="195" t="s">
        <v>346</v>
      </c>
      <c r="F10" s="195" t="s">
        <v>347</v>
      </c>
    </row>
    <row r="11" spans="3:6" ht="15">
      <c r="C11" s="192" t="s">
        <v>348</v>
      </c>
      <c r="D11" s="192"/>
      <c r="E11"/>
      <c r="F11"/>
    </row>
    <row r="12" spans="3:6" ht="15">
      <c r="C12"/>
      <c r="D12"/>
      <c r="E12" s="196" t="s">
        <v>344</v>
      </c>
      <c r="F12" s="194" t="s">
        <v>345</v>
      </c>
    </row>
    <row r="13" spans="3:6" ht="15">
      <c r="C13"/>
      <c r="D13" s="193" t="s">
        <v>349</v>
      </c>
      <c r="E13" s="195" t="s">
        <v>346</v>
      </c>
      <c r="F13" s="195" t="s">
        <v>347</v>
      </c>
    </row>
  </sheetData>
  <sheetProtection password="C7AC" sheet="1"/>
  <mergeCells count="1">
    <mergeCell ref="C8:E8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B1">
      <selection activeCell="G36" sqref="G36"/>
    </sheetView>
  </sheetViews>
  <sheetFormatPr defaultColWidth="9.140625" defaultRowHeight="15"/>
  <cols>
    <col min="1" max="1" width="9.140625" style="38" customWidth="1"/>
    <col min="2" max="2" width="83.28125" style="38" customWidth="1"/>
    <col min="3" max="16384" width="9.140625" style="38" customWidth="1"/>
  </cols>
  <sheetData>
    <row r="1" ht="15.75">
      <c r="B1" s="81" t="s">
        <v>404</v>
      </c>
    </row>
    <row r="2" ht="15.75" thickBot="1"/>
    <row r="3" spans="1:3" ht="15.75" thickBot="1">
      <c r="A3" s="157" t="s">
        <v>0</v>
      </c>
      <c r="B3" s="158" t="s">
        <v>257</v>
      </c>
      <c r="C3" s="159" t="s">
        <v>258</v>
      </c>
    </row>
    <row r="4" spans="1:3" ht="15">
      <c r="A4" s="143">
        <v>1</v>
      </c>
      <c r="B4" s="145" t="s">
        <v>471</v>
      </c>
      <c r="C4" s="493">
        <f>'R0601'!C10</f>
        <v>0</v>
      </c>
    </row>
    <row r="5" spans="1:3" ht="15">
      <c r="A5" s="146">
        <v>2</v>
      </c>
      <c r="B5" s="148" t="s">
        <v>470</v>
      </c>
      <c r="C5" s="494">
        <f>'R0706'!C5+'R0706'!C6</f>
        <v>0</v>
      </c>
    </row>
    <row r="6" spans="1:3" ht="15">
      <c r="A6" s="146">
        <v>3</v>
      </c>
      <c r="B6" s="148" t="s">
        <v>472</v>
      </c>
      <c r="C6" s="152"/>
    </row>
    <row r="7" spans="1:3" ht="15">
      <c r="A7" s="146">
        <v>4</v>
      </c>
      <c r="B7" s="148" t="s">
        <v>315</v>
      </c>
      <c r="C7" s="153"/>
    </row>
    <row r="8" spans="1:3" ht="15.75" thickBot="1">
      <c r="A8" s="151">
        <v>5</v>
      </c>
      <c r="B8" s="160" t="s">
        <v>316</v>
      </c>
      <c r="C8" s="152"/>
    </row>
    <row r="9" spans="1:3" ht="15.75" thickBot="1">
      <c r="A9" s="161"/>
      <c r="B9" s="162" t="s">
        <v>312</v>
      </c>
      <c r="C9" s="163">
        <f>C4+C5+C6+C7+C8</f>
        <v>0</v>
      </c>
    </row>
    <row r="11" spans="2:5" ht="15">
      <c r="B11" s="586" t="s">
        <v>343</v>
      </c>
      <c r="C11" s="586"/>
      <c r="D11" s="586"/>
      <c r="E11"/>
    </row>
    <row r="12" spans="2:5" ht="15">
      <c r="B12"/>
      <c r="C12"/>
      <c r="D12" s="193" t="s">
        <v>344</v>
      </c>
      <c r="E12" s="194" t="s">
        <v>345</v>
      </c>
    </row>
    <row r="13" spans="2:5" ht="15">
      <c r="B13"/>
      <c r="C13"/>
      <c r="D13" s="195" t="s">
        <v>346</v>
      </c>
      <c r="E13" s="195" t="s">
        <v>347</v>
      </c>
    </row>
    <row r="14" spans="2:5" ht="15">
      <c r="B14" s="192" t="s">
        <v>348</v>
      </c>
      <c r="C14" s="192"/>
      <c r="D14"/>
      <c r="E14"/>
    </row>
    <row r="15" spans="2:5" ht="15">
      <c r="B15"/>
      <c r="C15"/>
      <c r="D15" s="196" t="s">
        <v>344</v>
      </c>
      <c r="E15" s="194" t="s">
        <v>345</v>
      </c>
    </row>
    <row r="16" spans="2:5" ht="15">
      <c r="B16"/>
      <c r="C16" s="193" t="s">
        <v>349</v>
      </c>
      <c r="D16" s="195" t="s">
        <v>346</v>
      </c>
      <c r="E16" s="195" t="s">
        <v>347</v>
      </c>
    </row>
  </sheetData>
  <sheetProtection password="C7AC" sheet="1"/>
  <mergeCells count="1">
    <mergeCell ref="B11:D11"/>
  </mergeCells>
  <printOptions/>
  <pageMargins left="0.75" right="0.75" top="1" bottom="1" header="0.5" footer="0.5"/>
  <pageSetup horizontalDpi="600" verticalDpi="600" orientation="portrait" paperSize="9" scale="71" r:id="rId1"/>
  <colBreaks count="1" manualBreakCount="1">
    <brk id="1" max="1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B1:G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9.140625" style="38" customWidth="1"/>
    <col min="2" max="2" width="4.140625" style="38" customWidth="1"/>
    <col min="3" max="3" width="28.421875" style="38" customWidth="1"/>
    <col min="4" max="4" width="15.140625" style="38" customWidth="1"/>
    <col min="5" max="5" width="14.00390625" style="38" customWidth="1"/>
    <col min="6" max="6" width="23.00390625" style="38" customWidth="1"/>
    <col min="7" max="7" width="16.28125" style="38" customWidth="1"/>
    <col min="8" max="16384" width="9.140625" style="38" customWidth="1"/>
  </cols>
  <sheetData>
    <row r="1" ht="15">
      <c r="C1" s="164" t="s">
        <v>405</v>
      </c>
    </row>
    <row r="2" ht="15.75" thickBot="1"/>
    <row r="3" spans="2:7" ht="39" customHeight="1" thickBot="1">
      <c r="B3" s="125" t="s">
        <v>0</v>
      </c>
      <c r="C3" s="126" t="s">
        <v>317</v>
      </c>
      <c r="D3" s="127" t="s">
        <v>318</v>
      </c>
      <c r="E3" s="127" t="s">
        <v>319</v>
      </c>
      <c r="F3" s="165" t="s">
        <v>320</v>
      </c>
      <c r="G3" s="128" t="s">
        <v>321</v>
      </c>
    </row>
    <row r="4" spans="2:7" ht="15.75" thickBot="1">
      <c r="B4" s="82">
        <v>1</v>
      </c>
      <c r="C4" s="83">
        <v>2</v>
      </c>
      <c r="D4" s="83">
        <v>3</v>
      </c>
      <c r="E4" s="83">
        <v>4</v>
      </c>
      <c r="F4" s="166">
        <v>5</v>
      </c>
      <c r="G4" s="84">
        <v>6</v>
      </c>
    </row>
    <row r="5" spans="2:7" ht="15">
      <c r="B5" s="91">
        <v>1</v>
      </c>
      <c r="C5" s="175"/>
      <c r="D5" s="175"/>
      <c r="E5" s="95"/>
      <c r="F5" s="169"/>
      <c r="G5" s="96"/>
    </row>
    <row r="6" spans="2:7" ht="15">
      <c r="B6" s="58">
        <v>2</v>
      </c>
      <c r="C6" s="176"/>
      <c r="D6" s="176"/>
      <c r="E6" s="40"/>
      <c r="F6" s="170"/>
      <c r="G6" s="41"/>
    </row>
    <row r="7" spans="2:7" ht="15">
      <c r="B7" s="58">
        <v>3</v>
      </c>
      <c r="C7" s="176"/>
      <c r="D7" s="176"/>
      <c r="E7" s="40"/>
      <c r="F7" s="170"/>
      <c r="G7" s="41"/>
    </row>
    <row r="8" spans="2:7" ht="15">
      <c r="B8" s="58">
        <v>4</v>
      </c>
      <c r="C8" s="176"/>
      <c r="D8" s="176"/>
      <c r="E8" s="40"/>
      <c r="F8" s="170"/>
      <c r="G8" s="41"/>
    </row>
    <row r="9" spans="2:7" ht="15">
      <c r="B9" s="58">
        <v>5</v>
      </c>
      <c r="C9" s="176"/>
      <c r="D9" s="176"/>
      <c r="E9" s="40"/>
      <c r="F9" s="170"/>
      <c r="G9" s="41"/>
    </row>
    <row r="10" spans="2:7" ht="15.75" thickBot="1">
      <c r="B10" s="123"/>
      <c r="C10" s="124" t="s">
        <v>206</v>
      </c>
      <c r="D10" s="124"/>
      <c r="E10" s="124">
        <f>E5+E6+E7+E8+E9</f>
        <v>0</v>
      </c>
      <c r="F10" s="167">
        <f>F5+F6+F7+F8+F9</f>
        <v>0</v>
      </c>
      <c r="G10" s="168">
        <f>G5+G6+G7+G8+G9</f>
        <v>0</v>
      </c>
    </row>
    <row r="13" spans="3:6" ht="15">
      <c r="C13" s="586" t="s">
        <v>343</v>
      </c>
      <c r="D13" s="586"/>
      <c r="E13" s="586"/>
      <c r="F13"/>
    </row>
    <row r="14" spans="3:6" ht="15">
      <c r="C14"/>
      <c r="D14"/>
      <c r="E14" s="193" t="s">
        <v>344</v>
      </c>
      <c r="F14" s="194" t="s">
        <v>345</v>
      </c>
    </row>
    <row r="15" spans="3:6" ht="15">
      <c r="C15"/>
      <c r="D15"/>
      <c r="E15" s="195" t="s">
        <v>346</v>
      </c>
      <c r="F15" s="195" t="s">
        <v>347</v>
      </c>
    </row>
    <row r="16" spans="3:6" ht="15">
      <c r="C16" s="192" t="s">
        <v>348</v>
      </c>
      <c r="D16" s="192"/>
      <c r="E16"/>
      <c r="F16"/>
    </row>
    <row r="17" spans="3:6" ht="15">
      <c r="C17"/>
      <c r="D17"/>
      <c r="E17" s="196" t="s">
        <v>344</v>
      </c>
      <c r="F17" s="194" t="s">
        <v>345</v>
      </c>
    </row>
    <row r="18" spans="3:6" ht="15">
      <c r="C18"/>
      <c r="D18" s="193" t="s">
        <v>349</v>
      </c>
      <c r="E18" s="195" t="s">
        <v>346</v>
      </c>
      <c r="F18" s="195" t="s">
        <v>347</v>
      </c>
    </row>
  </sheetData>
  <sheetProtection password="C7AC" sheet="1"/>
  <mergeCells count="1">
    <mergeCell ref="C13:E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6.140625" style="265" customWidth="1"/>
    <col min="2" max="2" width="65.140625" style="265" customWidth="1"/>
    <col min="3" max="3" width="19.7109375" style="267" customWidth="1"/>
    <col min="4" max="16384" width="9.140625" style="265" customWidth="1"/>
  </cols>
  <sheetData>
    <row r="1" ht="15.75">
      <c r="B1" s="266" t="s">
        <v>385</v>
      </c>
    </row>
    <row r="2" ht="15.75" thickBot="1">
      <c r="C2" s="267" t="s">
        <v>440</v>
      </c>
    </row>
    <row r="3" spans="1:3" ht="22.5" customHeight="1">
      <c r="A3" s="268" t="s">
        <v>0</v>
      </c>
      <c r="B3" s="269" t="s">
        <v>1</v>
      </c>
      <c r="C3" s="270" t="s">
        <v>438</v>
      </c>
    </row>
    <row r="4" spans="1:3" ht="15">
      <c r="A4" s="271">
        <v>1</v>
      </c>
      <c r="B4" s="264" t="s">
        <v>58</v>
      </c>
      <c r="C4" s="272"/>
    </row>
    <row r="5" spans="1:3" ht="15">
      <c r="A5" s="271">
        <v>2</v>
      </c>
      <c r="B5" s="264" t="s">
        <v>59</v>
      </c>
      <c r="C5" s="272"/>
    </row>
    <row r="6" spans="1:3" ht="15">
      <c r="A6" s="273">
        <v>3</v>
      </c>
      <c r="B6" s="274" t="s">
        <v>60</v>
      </c>
      <c r="C6" s="275">
        <f>C4+C5</f>
        <v>0</v>
      </c>
    </row>
    <row r="7" spans="1:3" ht="15">
      <c r="A7" s="276">
        <v>4</v>
      </c>
      <c r="B7" s="277" t="s">
        <v>61</v>
      </c>
      <c r="C7" s="278">
        <f>C8+C10+C11+C12+C13</f>
        <v>0</v>
      </c>
    </row>
    <row r="8" spans="1:3" ht="15">
      <c r="A8" s="279" t="s">
        <v>52</v>
      </c>
      <c r="B8" s="280" t="s">
        <v>427</v>
      </c>
      <c r="C8" s="272"/>
    </row>
    <row r="9" spans="1:3" ht="15">
      <c r="A9" s="279" t="s">
        <v>53</v>
      </c>
      <c r="B9" s="280" t="s">
        <v>428</v>
      </c>
      <c r="C9" s="272"/>
    </row>
    <row r="10" spans="1:3" ht="15">
      <c r="A10" s="279" t="s">
        <v>54</v>
      </c>
      <c r="B10" s="280" t="s">
        <v>62</v>
      </c>
      <c r="C10" s="272"/>
    </row>
    <row r="11" spans="1:3" ht="15">
      <c r="A11" s="279" t="s">
        <v>55</v>
      </c>
      <c r="B11" s="280" t="s">
        <v>63</v>
      </c>
      <c r="C11" s="272"/>
    </row>
    <row r="12" spans="1:3" ht="15">
      <c r="A12" s="279" t="s">
        <v>56</v>
      </c>
      <c r="B12" s="280" t="s">
        <v>64</v>
      </c>
      <c r="C12" s="272"/>
    </row>
    <row r="13" spans="1:3" ht="15">
      <c r="A13" s="279" t="s">
        <v>57</v>
      </c>
      <c r="B13" s="280" t="s">
        <v>444</v>
      </c>
      <c r="C13" s="272"/>
    </row>
    <row r="14" spans="1:3" ht="15">
      <c r="A14" s="271">
        <v>5</v>
      </c>
      <c r="B14" s="264" t="s">
        <v>73</v>
      </c>
      <c r="C14" s="272"/>
    </row>
    <row r="15" spans="1:3" ht="15">
      <c r="A15" s="271">
        <v>6</v>
      </c>
      <c r="B15" s="264" t="s">
        <v>74</v>
      </c>
      <c r="C15" s="272"/>
    </row>
    <row r="16" spans="1:3" ht="15">
      <c r="A16" s="276">
        <v>7</v>
      </c>
      <c r="B16" s="277" t="s">
        <v>75</v>
      </c>
      <c r="C16" s="278">
        <f>C17+C18+C20+C21+C22+C23+C24</f>
        <v>0</v>
      </c>
    </row>
    <row r="17" spans="1:3" ht="15">
      <c r="A17" s="279" t="s">
        <v>65</v>
      </c>
      <c r="B17" s="280" t="s">
        <v>76</v>
      </c>
      <c r="C17" s="272"/>
    </row>
    <row r="18" spans="1:3" ht="15">
      <c r="A18" s="279" t="s">
        <v>66</v>
      </c>
      <c r="B18" s="280" t="s">
        <v>429</v>
      </c>
      <c r="C18" s="272"/>
    </row>
    <row r="19" spans="1:3" ht="15">
      <c r="A19" s="279" t="s">
        <v>67</v>
      </c>
      <c r="B19" s="280" t="s">
        <v>430</v>
      </c>
      <c r="C19" s="272"/>
    </row>
    <row r="20" spans="1:3" ht="15">
      <c r="A20" s="279" t="s">
        <v>68</v>
      </c>
      <c r="B20" s="280" t="s">
        <v>78</v>
      </c>
      <c r="C20" s="272"/>
    </row>
    <row r="21" spans="1:3" ht="19.5" customHeight="1">
      <c r="A21" s="279" t="s">
        <v>69</v>
      </c>
      <c r="B21" s="280" t="s">
        <v>77</v>
      </c>
      <c r="C21" s="272"/>
    </row>
    <row r="22" spans="1:3" ht="26.25" customHeight="1">
      <c r="A22" s="279" t="s">
        <v>70</v>
      </c>
      <c r="B22" s="280" t="s">
        <v>79</v>
      </c>
      <c r="C22" s="272"/>
    </row>
    <row r="23" spans="1:3" ht="15">
      <c r="A23" s="279" t="s">
        <v>71</v>
      </c>
      <c r="B23" s="280" t="s">
        <v>445</v>
      </c>
      <c r="C23" s="272"/>
    </row>
    <row r="24" spans="1:3" ht="15">
      <c r="A24" s="279" t="s">
        <v>72</v>
      </c>
      <c r="B24" s="280" t="s">
        <v>80</v>
      </c>
      <c r="C24" s="272"/>
    </row>
    <row r="25" spans="1:3" ht="15">
      <c r="A25" s="276">
        <v>8</v>
      </c>
      <c r="B25" s="277" t="s">
        <v>85</v>
      </c>
      <c r="C25" s="278">
        <f>C26+C27+C28+C29</f>
        <v>0</v>
      </c>
    </row>
    <row r="26" spans="1:3" ht="15">
      <c r="A26" s="279" t="s">
        <v>81</v>
      </c>
      <c r="B26" s="280" t="s">
        <v>86</v>
      </c>
      <c r="C26" s="272"/>
    </row>
    <row r="27" spans="1:3" ht="15">
      <c r="A27" s="279" t="s">
        <v>82</v>
      </c>
      <c r="B27" s="280" t="s">
        <v>87</v>
      </c>
      <c r="C27" s="272"/>
    </row>
    <row r="28" spans="1:3" ht="15">
      <c r="A28" s="279" t="s">
        <v>83</v>
      </c>
      <c r="B28" s="280" t="s">
        <v>88</v>
      </c>
      <c r="C28" s="272"/>
    </row>
    <row r="29" spans="1:3" ht="15">
      <c r="A29" s="279" t="s">
        <v>84</v>
      </c>
      <c r="B29" s="280" t="s">
        <v>89</v>
      </c>
      <c r="C29" s="272"/>
    </row>
    <row r="30" spans="1:3" ht="16.5" thickBot="1">
      <c r="A30" s="281">
        <v>9</v>
      </c>
      <c r="B30" s="282" t="s">
        <v>91</v>
      </c>
      <c r="C30" s="283">
        <f>C6+C7+C14+C15+C16+C25</f>
        <v>0</v>
      </c>
    </row>
    <row r="31" spans="1:3" ht="15">
      <c r="A31" s="284"/>
      <c r="B31" s="285" t="s">
        <v>90</v>
      </c>
      <c r="C31" s="286"/>
    </row>
    <row r="32" spans="1:3" ht="15">
      <c r="A32" s="271">
        <v>10</v>
      </c>
      <c r="B32" s="264" t="s">
        <v>100</v>
      </c>
      <c r="C32" s="496"/>
    </row>
    <row r="33" spans="1:3" ht="15">
      <c r="A33" s="271">
        <v>11</v>
      </c>
      <c r="B33" s="264" t="s">
        <v>93</v>
      </c>
      <c r="C33" s="272"/>
    </row>
    <row r="34" spans="1:3" ht="15">
      <c r="A34" s="271">
        <v>12</v>
      </c>
      <c r="B34" s="264" t="s">
        <v>94</v>
      </c>
      <c r="C34" s="272"/>
    </row>
    <row r="35" spans="1:3" ht="15">
      <c r="A35" s="276">
        <v>13</v>
      </c>
      <c r="B35" s="277" t="s">
        <v>95</v>
      </c>
      <c r="C35" s="278">
        <f>C36+C37</f>
        <v>0</v>
      </c>
    </row>
    <row r="36" spans="1:3" ht="15">
      <c r="A36" s="279" t="s">
        <v>13</v>
      </c>
      <c r="B36" s="280" t="s">
        <v>96</v>
      </c>
      <c r="C36" s="272"/>
    </row>
    <row r="37" spans="1:3" ht="15">
      <c r="A37" s="279" t="s">
        <v>92</v>
      </c>
      <c r="B37" s="280" t="s">
        <v>97</v>
      </c>
      <c r="C37" s="272"/>
    </row>
    <row r="38" spans="1:3" ht="29.25">
      <c r="A38" s="273">
        <v>14</v>
      </c>
      <c r="B38" s="274" t="s">
        <v>98</v>
      </c>
      <c r="C38" s="275">
        <f>C32+C33+C34+C35</f>
        <v>0</v>
      </c>
    </row>
    <row r="39" spans="1:3" ht="19.5" thickBot="1">
      <c r="A39" s="287">
        <v>15</v>
      </c>
      <c r="B39" s="288" t="s">
        <v>99</v>
      </c>
      <c r="C39" s="289">
        <f>C30+C38</f>
        <v>0</v>
      </c>
    </row>
    <row r="42" spans="2:5" ht="15">
      <c r="B42" s="587" t="s">
        <v>343</v>
      </c>
      <c r="C42" s="587"/>
      <c r="D42" s="587"/>
      <c r="E42" s="291"/>
    </row>
    <row r="43" spans="2:5" ht="15">
      <c r="B43" s="291"/>
      <c r="C43" s="291"/>
      <c r="D43" s="292" t="s">
        <v>344</v>
      </c>
      <c r="E43" s="293" t="s">
        <v>345</v>
      </c>
    </row>
    <row r="44" spans="2:5" ht="15">
      <c r="B44" s="291"/>
      <c r="C44" s="291"/>
      <c r="D44" s="294" t="s">
        <v>346</v>
      </c>
      <c r="E44" s="294" t="s">
        <v>347</v>
      </c>
    </row>
    <row r="45" spans="2:5" ht="15">
      <c r="B45" s="587" t="s">
        <v>348</v>
      </c>
      <c r="C45" s="587"/>
      <c r="D45" s="291"/>
      <c r="E45" s="291"/>
    </row>
    <row r="46" spans="2:5" ht="15">
      <c r="B46" s="291"/>
      <c r="C46" s="291"/>
      <c r="D46" s="295" t="s">
        <v>344</v>
      </c>
      <c r="E46" s="293" t="s">
        <v>345</v>
      </c>
    </row>
    <row r="47" spans="2:5" ht="15">
      <c r="B47" s="291"/>
      <c r="C47" s="292" t="s">
        <v>349</v>
      </c>
      <c r="D47" s="294" t="s">
        <v>346</v>
      </c>
      <c r="E47" s="294" t="s">
        <v>347</v>
      </c>
    </row>
  </sheetData>
  <sheetProtection password="C7AC" sheet="1" formatCells="0"/>
  <mergeCells count="2">
    <mergeCell ref="B42:D42"/>
    <mergeCell ref="B45:C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4.140625" style="305" customWidth="1"/>
    <col min="2" max="2" width="28.421875" style="305" customWidth="1"/>
    <col min="3" max="3" width="15.140625" style="305" customWidth="1"/>
    <col min="4" max="4" width="14.00390625" style="305" customWidth="1"/>
    <col min="5" max="5" width="13.7109375" style="305" customWidth="1"/>
    <col min="6" max="6" width="14.57421875" style="305" customWidth="1"/>
    <col min="7" max="7" width="10.8515625" style="305" customWidth="1"/>
    <col min="8" max="8" width="15.140625" style="305" customWidth="1"/>
    <col min="9" max="9" width="16.57421875" style="305" customWidth="1"/>
    <col min="10" max="10" width="12.8515625" style="305" customWidth="1"/>
    <col min="11" max="11" width="13.28125" style="305" customWidth="1"/>
    <col min="12" max="16384" width="9.140625" style="305" customWidth="1"/>
  </cols>
  <sheetData>
    <row r="1" ht="15">
      <c r="B1" s="387" t="s">
        <v>436</v>
      </c>
    </row>
    <row r="2" ht="15.75" thickBot="1"/>
    <row r="3" spans="1:11" ht="51">
      <c r="A3" s="388" t="s">
        <v>0</v>
      </c>
      <c r="B3" s="389" t="s">
        <v>1</v>
      </c>
      <c r="C3" s="389" t="s">
        <v>322</v>
      </c>
      <c r="D3" s="389" t="s">
        <v>323</v>
      </c>
      <c r="E3" s="389" t="s">
        <v>324</v>
      </c>
      <c r="F3" s="389" t="s">
        <v>325</v>
      </c>
      <c r="G3" s="389" t="s">
        <v>326</v>
      </c>
      <c r="H3" s="390" t="s">
        <v>375</v>
      </c>
      <c r="I3" s="390" t="s">
        <v>381</v>
      </c>
      <c r="J3" s="390" t="s">
        <v>382</v>
      </c>
      <c r="K3" s="391" t="s">
        <v>383</v>
      </c>
    </row>
    <row r="4" spans="1:11" ht="15">
      <c r="A4" s="392">
        <v>1</v>
      </c>
      <c r="B4" s="393">
        <v>2</v>
      </c>
      <c r="C4" s="393">
        <v>3</v>
      </c>
      <c r="D4" s="393">
        <v>4</v>
      </c>
      <c r="E4" s="393">
        <v>5</v>
      </c>
      <c r="F4" s="393">
        <v>6</v>
      </c>
      <c r="G4" s="393">
        <v>7</v>
      </c>
      <c r="H4" s="394">
        <v>8</v>
      </c>
      <c r="I4" s="394">
        <v>9</v>
      </c>
      <c r="J4" s="394">
        <v>10</v>
      </c>
      <c r="K4" s="395">
        <v>11</v>
      </c>
    </row>
    <row r="5" spans="1:11" ht="25.5">
      <c r="A5" s="396">
        <v>1</v>
      </c>
      <c r="B5" s="397" t="s">
        <v>327</v>
      </c>
      <c r="C5" s="398"/>
      <c r="D5" s="399"/>
      <c r="E5" s="399"/>
      <c r="F5" s="399"/>
      <c r="G5" s="399"/>
      <c r="H5" s="400"/>
      <c r="I5" s="400"/>
      <c r="J5" s="400"/>
      <c r="K5" s="203"/>
    </row>
    <row r="6" spans="1:11" ht="26.25" thickBot="1">
      <c r="A6" s="401">
        <v>2</v>
      </c>
      <c r="B6" s="402" t="s">
        <v>23</v>
      </c>
      <c r="C6" s="403"/>
      <c r="D6" s="404"/>
      <c r="E6" s="404"/>
      <c r="F6" s="404"/>
      <c r="G6" s="404"/>
      <c r="H6" s="405"/>
      <c r="I6" s="405"/>
      <c r="J6" s="405"/>
      <c r="K6" s="204"/>
    </row>
    <row r="9" spans="2:11" ht="15">
      <c r="B9" s="587" t="s">
        <v>343</v>
      </c>
      <c r="C9" s="587"/>
      <c r="D9" s="587"/>
      <c r="E9" s="291"/>
      <c r="H9" s="406"/>
      <c r="I9" s="406"/>
      <c r="J9" s="406"/>
      <c r="K9" s="406"/>
    </row>
    <row r="10" spans="2:11" ht="15">
      <c r="B10" s="291"/>
      <c r="C10" s="291"/>
      <c r="D10" s="292" t="s">
        <v>344</v>
      </c>
      <c r="E10" s="293" t="s">
        <v>345</v>
      </c>
      <c r="H10" s="406"/>
      <c r="I10" s="406"/>
      <c r="J10" s="406"/>
      <c r="K10" s="406"/>
    </row>
    <row r="11" spans="2:5" ht="15">
      <c r="B11" s="291"/>
      <c r="C11" s="291"/>
      <c r="D11" s="294" t="s">
        <v>346</v>
      </c>
      <c r="E11" s="294" t="s">
        <v>347</v>
      </c>
    </row>
    <row r="12" spans="2:5" ht="15">
      <c r="B12" s="290" t="s">
        <v>348</v>
      </c>
      <c r="C12" s="290"/>
      <c r="D12" s="291"/>
      <c r="E12" s="291"/>
    </row>
    <row r="13" spans="2:5" ht="15">
      <c r="B13" s="291"/>
      <c r="C13" s="291"/>
      <c r="D13" s="295" t="s">
        <v>344</v>
      </c>
      <c r="E13" s="293" t="s">
        <v>345</v>
      </c>
    </row>
    <row r="14" spans="2:5" ht="15">
      <c r="B14" s="291"/>
      <c r="C14" s="292" t="s">
        <v>349</v>
      </c>
      <c r="D14" s="294" t="s">
        <v>346</v>
      </c>
      <c r="E14" s="294" t="s">
        <v>347</v>
      </c>
    </row>
  </sheetData>
  <sheetProtection password="C7AC" sheet="1"/>
  <mergeCells count="1">
    <mergeCell ref="B9:D9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2:I22"/>
  <sheetViews>
    <sheetView tabSelected="1" zoomScale="85" zoomScaleNormal="85" zoomScalePageLayoutView="0" workbookViewId="0" topLeftCell="A2">
      <selection activeCell="G9" sqref="G9"/>
    </sheetView>
  </sheetViews>
  <sheetFormatPr defaultColWidth="9.140625" defaultRowHeight="15"/>
  <cols>
    <col min="1" max="1" width="6.7109375" style="38" customWidth="1"/>
    <col min="2" max="2" width="39.140625" style="38" customWidth="1"/>
    <col min="3" max="3" width="17.421875" style="38" customWidth="1"/>
    <col min="4" max="4" width="17.140625" style="38" customWidth="1"/>
    <col min="5" max="5" width="10.28125" style="38" customWidth="1"/>
    <col min="6" max="6" width="14.8515625" style="38" customWidth="1"/>
    <col min="7" max="7" width="14.00390625" style="38" customWidth="1"/>
    <col min="8" max="8" width="10.28125" style="38" bestFit="1" customWidth="1"/>
    <col min="9" max="16384" width="9.140625" style="38" customWidth="1"/>
  </cols>
  <sheetData>
    <row r="2" ht="15">
      <c r="B2" s="241" t="s">
        <v>406</v>
      </c>
    </row>
    <row r="3" ht="15.75" thickBot="1"/>
    <row r="4" spans="1:7" ht="95.25" customHeight="1">
      <c r="A4" s="242" t="s">
        <v>0</v>
      </c>
      <c r="B4" s="243" t="s">
        <v>328</v>
      </c>
      <c r="C4" s="243" t="s">
        <v>329</v>
      </c>
      <c r="D4" s="243" t="s">
        <v>330</v>
      </c>
      <c r="E4" s="243" t="s">
        <v>331</v>
      </c>
      <c r="F4" s="243" t="s">
        <v>332</v>
      </c>
      <c r="G4" s="244" t="s">
        <v>333</v>
      </c>
    </row>
    <row r="5" spans="1:7" ht="15">
      <c r="A5" s="245">
        <v>1</v>
      </c>
      <c r="B5" s="246">
        <v>2</v>
      </c>
      <c r="C5" s="246">
        <v>3</v>
      </c>
      <c r="D5" s="246">
        <v>4</v>
      </c>
      <c r="E5" s="246">
        <v>5</v>
      </c>
      <c r="F5" s="246">
        <v>6</v>
      </c>
      <c r="G5" s="247">
        <v>7</v>
      </c>
    </row>
    <row r="6" spans="1:9" ht="105.75" thickBot="1">
      <c r="A6" s="248">
        <v>1</v>
      </c>
      <c r="B6" s="249" t="s">
        <v>334</v>
      </c>
      <c r="C6" s="250" t="s">
        <v>350</v>
      </c>
      <c r="D6" s="530" t="e">
        <f>VLOOKUP(E6,Формула!A4:G103,6,0)</f>
        <v>#N/A</v>
      </c>
      <c r="E6" s="529">
        <v>0</v>
      </c>
      <c r="F6" s="525">
        <f>'R0102'!C7</f>
        <v>0</v>
      </c>
      <c r="G6" s="524" t="e">
        <f>D6-F6</f>
        <v>#N/A</v>
      </c>
      <c r="I6" s="490"/>
    </row>
    <row r="7" spans="1:9" ht="45.75" thickBot="1">
      <c r="A7" s="248">
        <v>2</v>
      </c>
      <c r="B7" s="249" t="s">
        <v>335</v>
      </c>
      <c r="C7" s="197" t="s">
        <v>351</v>
      </c>
      <c r="D7" s="531">
        <v>0.2</v>
      </c>
      <c r="E7" s="525">
        <f>E6</f>
        <v>0</v>
      </c>
      <c r="F7" s="526">
        <f>'R0704'!D6</f>
        <v>0</v>
      </c>
      <c r="G7" s="521" t="e">
        <f>VLOOKUP(E6,Формула!A4:I103,9,0)</f>
        <v>#N/A</v>
      </c>
      <c r="I7" s="490"/>
    </row>
    <row r="8" spans="1:9" ht="45.75" thickBot="1">
      <c r="A8" s="248">
        <v>3</v>
      </c>
      <c r="B8" s="249" t="s">
        <v>336</v>
      </c>
      <c r="C8" s="198" t="s">
        <v>352</v>
      </c>
      <c r="D8" s="532">
        <v>0.15</v>
      </c>
      <c r="E8" s="525">
        <f aca="true" t="shared" si="0" ref="E8:E13">E7</f>
        <v>0</v>
      </c>
      <c r="F8" s="527" t="e">
        <f>(('R0101'!C22+'R0101'!C23)/(Формула!D5))*100</f>
        <v>#DIV/0!</v>
      </c>
      <c r="G8" s="521" t="e">
        <f>15-F8</f>
        <v>#DIV/0!</v>
      </c>
      <c r="H8" s="200"/>
      <c r="I8" s="491" t="e">
        <f>IF('R0102'!C37&gt;0,('R0101'!C22+'R0101'!C23)/('R0102'!C32+'R0102'!C33+'R0102'!C36),('R0101'!C22+'R0101'!C23)/('R0102'!C32+'R0102'!C33+'R0102'!C35))</f>
        <v>#DIV/0!</v>
      </c>
    </row>
    <row r="9" spans="1:9" ht="45.75" thickBot="1">
      <c r="A9" s="248">
        <v>4</v>
      </c>
      <c r="B9" s="249" t="s">
        <v>337</v>
      </c>
      <c r="C9" s="198" t="s">
        <v>353</v>
      </c>
      <c r="D9" s="532">
        <v>0.2</v>
      </c>
      <c r="E9" s="525">
        <f t="shared" si="0"/>
        <v>0</v>
      </c>
      <c r="F9" s="527" t="e">
        <f>('R0101'!C16/(Формула!D5))*100</f>
        <v>#DIV/0!</v>
      </c>
      <c r="G9" s="521" t="e">
        <f>20-F9</f>
        <v>#DIV/0!</v>
      </c>
      <c r="H9" s="200"/>
      <c r="I9" s="490" t="e">
        <f>IF('R0102'!C37&gt;0,('R0101'!C16)/('R0102'!C32+'R0102'!C33+'R0102'!C36),('R0101'!C16)/('R0102'!C32+'R0102'!C33+'R0102'!C35))</f>
        <v>#DIV/0!</v>
      </c>
    </row>
    <row r="10" spans="1:9" ht="30.75" thickBot="1">
      <c r="A10" s="248">
        <v>5</v>
      </c>
      <c r="B10" s="249" t="s">
        <v>338</v>
      </c>
      <c r="C10" s="198" t="s">
        <v>354</v>
      </c>
      <c r="D10" s="532">
        <v>0.05</v>
      </c>
      <c r="E10" s="525">
        <f t="shared" si="0"/>
        <v>0</v>
      </c>
      <c r="F10" s="527" t="e">
        <f>('R0101'!C9/('R0102'!C30-'R0102'!C29-'R0102'!C27))*100</f>
        <v>#DIV/0!</v>
      </c>
      <c r="G10" s="521" t="e">
        <f>F10-5</f>
        <v>#DIV/0!</v>
      </c>
      <c r="I10" s="490"/>
    </row>
    <row r="11" spans="1:7" ht="45.75" thickBot="1">
      <c r="A11" s="248">
        <v>6</v>
      </c>
      <c r="B11" s="249" t="s">
        <v>339</v>
      </c>
      <c r="C11" s="198" t="s">
        <v>355</v>
      </c>
      <c r="D11" s="532">
        <v>0.15</v>
      </c>
      <c r="E11" s="525">
        <f>E10</f>
        <v>0</v>
      </c>
      <c r="F11" s="527">
        <f>IF(('R0102'!C6+'R0706'!C5+'R0706'!C6+'R0706'!C7+'R0706'!C8)=0,0,(('R0101'!C9-'R0708'!C9)/('R0102'!C6+'R0706'!C5+'R0706'!C6+'R0706'!C7+'R0706'!C8))*100)</f>
        <v>0</v>
      </c>
      <c r="G11" s="521">
        <f>IF(F11=0,0,F11-15)</f>
        <v>0</v>
      </c>
    </row>
    <row r="12" spans="1:7" ht="45.75" thickBot="1">
      <c r="A12" s="248">
        <v>7</v>
      </c>
      <c r="B12" s="249" t="s">
        <v>340</v>
      </c>
      <c r="C12" s="198" t="s">
        <v>356</v>
      </c>
      <c r="D12" s="534" t="s">
        <v>358</v>
      </c>
      <c r="E12" s="525">
        <f t="shared" si="0"/>
        <v>0</v>
      </c>
      <c r="F12" s="527" t="e">
        <f>(Формула!J2/'R0101'!$C$38)*100</f>
        <v>#DIV/0!</v>
      </c>
      <c r="G12" s="522" t="e">
        <f>F12-VLOOKUP(E6,Формула!A4:J103,10,0)</f>
        <v>#DIV/0!</v>
      </c>
    </row>
    <row r="13" spans="1:7" ht="45">
      <c r="A13" s="248">
        <v>8</v>
      </c>
      <c r="B13" s="249" t="s">
        <v>341</v>
      </c>
      <c r="C13" s="199" t="s">
        <v>357</v>
      </c>
      <c r="D13" s="535" t="s">
        <v>358</v>
      </c>
      <c r="E13" s="525">
        <f t="shared" si="0"/>
        <v>0</v>
      </c>
      <c r="F13" s="527" t="e">
        <f>(Формула!D5/'R0101'!$C$38)*100</f>
        <v>#DIV/0!</v>
      </c>
      <c r="G13" s="521" t="e">
        <f>F13-VLOOKUP(E6,Формула!A4:K103,11,0)</f>
        <v>#DIV/0!</v>
      </c>
    </row>
    <row r="14" spans="1:7" ht="30.75" thickBot="1">
      <c r="A14" s="251">
        <v>9</v>
      </c>
      <c r="B14" s="252" t="s">
        <v>342</v>
      </c>
      <c r="C14" s="253" t="s">
        <v>467</v>
      </c>
      <c r="D14" s="533">
        <v>4.5</v>
      </c>
      <c r="E14" s="528"/>
      <c r="F14" s="528">
        <f>'R0602'!G8</f>
        <v>0</v>
      </c>
      <c r="G14" s="523">
        <f>IF(F14=0,0,(Формула!J2*4.5)-F14)</f>
        <v>0</v>
      </c>
    </row>
    <row r="17" spans="2:5" ht="15">
      <c r="B17" s="586" t="s">
        <v>343</v>
      </c>
      <c r="C17" s="586"/>
      <c r="D17" s="586"/>
      <c r="E17"/>
    </row>
    <row r="18" spans="2:5" ht="15">
      <c r="B18"/>
      <c r="C18"/>
      <c r="D18" s="193" t="s">
        <v>344</v>
      </c>
      <c r="E18" s="194" t="s">
        <v>345</v>
      </c>
    </row>
    <row r="19" spans="2:5" ht="15">
      <c r="B19"/>
      <c r="C19"/>
      <c r="D19" s="195" t="s">
        <v>346</v>
      </c>
      <c r="E19" s="195" t="s">
        <v>347</v>
      </c>
    </row>
    <row r="20" spans="2:5" ht="15">
      <c r="B20" s="192" t="s">
        <v>348</v>
      </c>
      <c r="C20" s="192"/>
      <c r="D20"/>
      <c r="E20"/>
    </row>
    <row r="21" spans="2:5" ht="15">
      <c r="B21"/>
      <c r="C21"/>
      <c r="D21" s="196" t="s">
        <v>344</v>
      </c>
      <c r="E21" s="194" t="s">
        <v>345</v>
      </c>
    </row>
    <row r="22" spans="2:5" ht="15">
      <c r="B22"/>
      <c r="C22" s="193" t="s">
        <v>349</v>
      </c>
      <c r="D22" s="195" t="s">
        <v>346</v>
      </c>
      <c r="E22" s="195" t="s">
        <v>347</v>
      </c>
    </row>
  </sheetData>
  <sheetProtection password="C7AC" sheet="1"/>
  <mergeCells count="1">
    <mergeCell ref="B17:D17"/>
  </mergeCells>
  <conditionalFormatting sqref="G6:G14">
    <cfRule type="cellIs" priority="2" dxfId="4" operator="lessThan" stopIfTrue="1">
      <formula>0</formula>
    </cfRule>
  </conditionalFormatting>
  <conditionalFormatting sqref="G14">
    <cfRule type="cellIs" priority="1" dxfId="4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25"/>
  <sheetViews>
    <sheetView zoomScalePageLayoutView="0" workbookViewId="0" topLeftCell="A1">
      <selection activeCell="G4" sqref="G4"/>
    </sheetView>
  </sheetViews>
  <sheetFormatPr defaultColWidth="9.140625" defaultRowHeight="15"/>
  <cols>
    <col min="6" max="6" width="11.7109375" style="485" customWidth="1"/>
    <col min="7" max="9" width="12.140625" style="0" bestFit="1" customWidth="1"/>
    <col min="11" max="11" width="9.140625" style="489" customWidth="1"/>
  </cols>
  <sheetData>
    <row r="1" spans="2:10" ht="15"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 t="s">
        <v>466</v>
      </c>
    </row>
    <row r="2" spans="1:10" ht="15">
      <c r="A2" t="s">
        <v>460</v>
      </c>
      <c r="D2" t="s">
        <v>461</v>
      </c>
      <c r="E2" t="s">
        <v>462</v>
      </c>
      <c r="F2" s="482" t="s">
        <v>464</v>
      </c>
      <c r="G2" t="s">
        <v>463</v>
      </c>
      <c r="J2" s="492">
        <f>E5/4</f>
        <v>0</v>
      </c>
    </row>
    <row r="3" spans="6:10" ht="15">
      <c r="F3" s="482"/>
      <c r="J3" s="489" t="s">
        <v>465</v>
      </c>
    </row>
    <row r="4" spans="1:10" ht="15">
      <c r="A4" s="39">
        <v>1</v>
      </c>
      <c r="B4" s="39"/>
      <c r="C4" s="39"/>
      <c r="D4" s="39"/>
      <c r="E4" s="39"/>
      <c r="F4" s="483">
        <f>'R0706'!C9</f>
        <v>0</v>
      </c>
      <c r="G4" s="536">
        <f>'R0704'!D5*3</f>
        <v>0</v>
      </c>
      <c r="H4" s="538">
        <f>'R0704'!D6</f>
        <v>0</v>
      </c>
      <c r="I4" s="538">
        <f>G4-H4</f>
        <v>0</v>
      </c>
      <c r="J4" s="489"/>
    </row>
    <row r="5" spans="1:11" ht="15">
      <c r="A5" s="246">
        <v>2</v>
      </c>
      <c r="B5" s="477">
        <f>'R0102'!C33+'R0102'!C36</f>
        <v>0</v>
      </c>
      <c r="C5" s="477">
        <f>'R0102'!C37</f>
        <v>0</v>
      </c>
      <c r="D5" s="478">
        <f>IF(C5&lt;0,'R0102'!C33+'R0102'!C36+'R0102'!C37,B5)+F4</f>
        <v>0</v>
      </c>
      <c r="E5" s="479">
        <f>IF(C5&lt;0,'R0102'!C33+'R0102'!C36+'R0102'!C37,B5)*4</f>
        <v>0</v>
      </c>
      <c r="F5" s="483">
        <f>IF(D5&gt;E5,D5,E5)</f>
        <v>0</v>
      </c>
      <c r="G5" s="537" t="e">
        <f>('R0704'!$D$6/(Формула!$D$5))*100</f>
        <v>#DIV/0!</v>
      </c>
      <c r="H5" s="538">
        <v>20</v>
      </c>
      <c r="I5" s="538" t="e">
        <f>H5-G5</f>
        <v>#DIV/0!</v>
      </c>
      <c r="J5" s="538">
        <v>1</v>
      </c>
      <c r="K5" s="539">
        <v>13</v>
      </c>
    </row>
    <row r="6" spans="1:11" ht="15">
      <c r="A6" s="39">
        <v>3</v>
      </c>
      <c r="B6" s="39"/>
      <c r="C6" s="39"/>
      <c r="D6" s="39"/>
      <c r="E6" s="39"/>
      <c r="F6" s="483">
        <f>$J$2*4</f>
        <v>0</v>
      </c>
      <c r="G6" s="537" t="e">
        <f>('R0704'!$D$6/(Формула!$D$5))*100</f>
        <v>#DIV/0!</v>
      </c>
      <c r="H6" s="538">
        <v>20</v>
      </c>
      <c r="I6" s="538" t="e">
        <f aca="true" t="shared" si="0" ref="I6:I69">H6-G6</f>
        <v>#DIV/0!</v>
      </c>
      <c r="J6" s="538">
        <v>3</v>
      </c>
      <c r="K6" s="539">
        <v>13</v>
      </c>
    </row>
    <row r="7" spans="1:11" ht="15">
      <c r="A7" s="39">
        <v>4</v>
      </c>
      <c r="B7" s="263"/>
      <c r="C7" s="263"/>
      <c r="D7" s="263"/>
      <c r="E7" s="263"/>
      <c r="F7" s="483">
        <f aca="true" t="shared" si="1" ref="F7:F70">$J$2*4</f>
        <v>0</v>
      </c>
      <c r="G7" s="537" t="e">
        <f>('R0704'!$D$6/(Формула!$D$5))*100</f>
        <v>#DIV/0!</v>
      </c>
      <c r="H7" s="538">
        <v>20</v>
      </c>
      <c r="I7" s="538" t="e">
        <f t="shared" si="0"/>
        <v>#DIV/0!</v>
      </c>
      <c r="J7" s="538">
        <v>6</v>
      </c>
      <c r="K7" s="539">
        <v>14</v>
      </c>
    </row>
    <row r="8" spans="1:11" ht="15">
      <c r="A8" s="39">
        <v>5</v>
      </c>
      <c r="B8" s="263"/>
      <c r="C8" s="263"/>
      <c r="D8" s="263"/>
      <c r="E8" s="263"/>
      <c r="F8" s="483">
        <f t="shared" si="1"/>
        <v>0</v>
      </c>
      <c r="G8" s="537" t="e">
        <f>('R0704'!$D$6/(Формула!$D$5))*100</f>
        <v>#DIV/0!</v>
      </c>
      <c r="H8" s="538">
        <v>20</v>
      </c>
      <c r="I8" s="538" t="e">
        <f t="shared" si="0"/>
        <v>#DIV/0!</v>
      </c>
      <c r="J8" s="538">
        <v>6</v>
      </c>
      <c r="K8" s="539">
        <v>14</v>
      </c>
    </row>
    <row r="9" spans="1:11" ht="15">
      <c r="A9" s="39">
        <v>6</v>
      </c>
      <c r="B9" s="263"/>
      <c r="C9" s="263"/>
      <c r="D9" s="263"/>
      <c r="E9" s="263"/>
      <c r="F9" s="483">
        <f t="shared" si="1"/>
        <v>0</v>
      </c>
      <c r="G9" s="537" t="e">
        <f>('R0704'!$D$6/(Формула!$D$5))*100</f>
        <v>#DIV/0!</v>
      </c>
      <c r="H9" s="538">
        <v>20</v>
      </c>
      <c r="I9" s="538" t="e">
        <f t="shared" si="0"/>
        <v>#DIV/0!</v>
      </c>
      <c r="J9" s="538">
        <v>9</v>
      </c>
      <c r="K9" s="539">
        <v>16</v>
      </c>
    </row>
    <row r="10" spans="1:11" ht="15">
      <c r="A10" s="39">
        <v>7</v>
      </c>
      <c r="B10" s="263"/>
      <c r="C10" s="263"/>
      <c r="D10" s="263"/>
      <c r="E10" s="263"/>
      <c r="F10" s="483">
        <f t="shared" si="1"/>
        <v>0</v>
      </c>
      <c r="G10" s="537" t="e">
        <f>('R0704'!$D$6/(Формула!$D$5))*100</f>
        <v>#DIV/0!</v>
      </c>
      <c r="H10" s="538">
        <v>20</v>
      </c>
      <c r="I10" s="538" t="e">
        <f t="shared" si="0"/>
        <v>#DIV/0!</v>
      </c>
      <c r="J10" s="538">
        <v>9</v>
      </c>
      <c r="K10" s="539">
        <v>16</v>
      </c>
    </row>
    <row r="11" spans="1:11" ht="15">
      <c r="A11" s="39">
        <v>8</v>
      </c>
      <c r="B11" s="263"/>
      <c r="C11" s="263"/>
      <c r="D11" s="263"/>
      <c r="E11" s="263"/>
      <c r="F11" s="483">
        <f t="shared" si="1"/>
        <v>0</v>
      </c>
      <c r="G11" s="537" t="e">
        <f>('R0704'!$D$6/(Формула!$D$5))*100</f>
        <v>#DIV/0!</v>
      </c>
      <c r="H11" s="538">
        <v>20</v>
      </c>
      <c r="I11" s="538" t="e">
        <f t="shared" si="0"/>
        <v>#DIV/0!</v>
      </c>
      <c r="J11" s="538">
        <v>12</v>
      </c>
      <c r="K11" s="539">
        <v>8</v>
      </c>
    </row>
    <row r="12" spans="1:11" ht="15">
      <c r="A12" s="39">
        <v>9</v>
      </c>
      <c r="B12" s="263"/>
      <c r="C12" s="263"/>
      <c r="D12" s="263"/>
      <c r="E12" s="263"/>
      <c r="F12" s="483">
        <f t="shared" si="1"/>
        <v>0</v>
      </c>
      <c r="G12" s="537" t="e">
        <f>('R0704'!$D$6/(Формула!$D$5))*100</f>
        <v>#DIV/0!</v>
      </c>
      <c r="H12" s="538">
        <v>20</v>
      </c>
      <c r="I12" s="538" t="e">
        <f t="shared" si="0"/>
        <v>#DIV/0!</v>
      </c>
      <c r="J12" s="538">
        <v>12</v>
      </c>
      <c r="K12" s="539">
        <v>8</v>
      </c>
    </row>
    <row r="13" spans="1:11" ht="15">
      <c r="A13" s="39">
        <v>10</v>
      </c>
      <c r="B13" s="263"/>
      <c r="C13" s="263"/>
      <c r="D13" s="263"/>
      <c r="E13" s="263"/>
      <c r="F13" s="483">
        <f t="shared" si="1"/>
        <v>0</v>
      </c>
      <c r="G13" s="537" t="e">
        <f>('R0704'!$D$6/(Формула!$D$5))*100</f>
        <v>#DIV/0!</v>
      </c>
      <c r="H13" s="538">
        <v>20</v>
      </c>
      <c r="I13" s="538" t="e">
        <f t="shared" si="0"/>
        <v>#DIV/0!</v>
      </c>
      <c r="J13" s="538">
        <v>12</v>
      </c>
      <c r="K13" s="539">
        <v>8</v>
      </c>
    </row>
    <row r="14" spans="1:11" ht="15">
      <c r="A14" s="39">
        <v>11</v>
      </c>
      <c r="B14" s="263"/>
      <c r="C14" s="263"/>
      <c r="D14" s="263"/>
      <c r="E14" s="263"/>
      <c r="F14" s="483">
        <f t="shared" si="1"/>
        <v>0</v>
      </c>
      <c r="G14" s="537" t="e">
        <f>('R0704'!$D$6/(Формула!$D$5))*100</f>
        <v>#DIV/0!</v>
      </c>
      <c r="H14" s="538">
        <v>20</v>
      </c>
      <c r="I14" s="538" t="e">
        <f t="shared" si="0"/>
        <v>#DIV/0!</v>
      </c>
      <c r="J14" s="538">
        <v>12</v>
      </c>
      <c r="K14" s="539">
        <v>8</v>
      </c>
    </row>
    <row r="15" spans="1:11" ht="15">
      <c r="A15" s="39">
        <v>12</v>
      </c>
      <c r="B15" s="263"/>
      <c r="C15" s="263"/>
      <c r="D15" s="263"/>
      <c r="E15" s="263"/>
      <c r="F15" s="483">
        <f t="shared" si="1"/>
        <v>0</v>
      </c>
      <c r="G15" s="537" t="e">
        <f>('R0704'!$D$6/(Формула!$D$5))*100</f>
        <v>#DIV/0!</v>
      </c>
      <c r="H15" s="538">
        <v>20</v>
      </c>
      <c r="I15" s="538" t="e">
        <f t="shared" si="0"/>
        <v>#DIV/0!</v>
      </c>
      <c r="J15" s="538">
        <v>12</v>
      </c>
      <c r="K15" s="539">
        <v>8</v>
      </c>
    </row>
    <row r="16" spans="1:11" ht="15">
      <c r="A16" s="39">
        <v>13</v>
      </c>
      <c r="B16" s="263"/>
      <c r="C16" s="263"/>
      <c r="D16" s="263"/>
      <c r="E16" s="263"/>
      <c r="F16" s="483">
        <f t="shared" si="1"/>
        <v>0</v>
      </c>
      <c r="G16" s="537" t="e">
        <f>('R0704'!$D$6/(Формула!$D$5))*100</f>
        <v>#DIV/0!</v>
      </c>
      <c r="H16" s="538">
        <v>20</v>
      </c>
      <c r="I16" s="538" t="e">
        <f t="shared" si="0"/>
        <v>#DIV/0!</v>
      </c>
      <c r="J16" s="538">
        <v>12</v>
      </c>
      <c r="K16" s="539">
        <v>8</v>
      </c>
    </row>
    <row r="17" spans="1:11" ht="15">
      <c r="A17" s="39">
        <v>14</v>
      </c>
      <c r="B17" s="263"/>
      <c r="C17" s="263"/>
      <c r="D17" s="263"/>
      <c r="E17" s="263"/>
      <c r="F17" s="483">
        <f t="shared" si="1"/>
        <v>0</v>
      </c>
      <c r="G17" s="537" t="e">
        <f>('R0704'!$D$6/(Формула!$D$5))*100</f>
        <v>#DIV/0!</v>
      </c>
      <c r="H17" s="538">
        <v>20</v>
      </c>
      <c r="I17" s="538" t="e">
        <f t="shared" si="0"/>
        <v>#DIV/0!</v>
      </c>
      <c r="J17" s="538">
        <v>12</v>
      </c>
      <c r="K17" s="539">
        <v>8</v>
      </c>
    </row>
    <row r="18" spans="1:11" ht="15">
      <c r="A18" s="39">
        <v>15</v>
      </c>
      <c r="B18" s="263"/>
      <c r="C18" s="263"/>
      <c r="D18" s="263"/>
      <c r="E18" s="263"/>
      <c r="F18" s="483">
        <f t="shared" si="1"/>
        <v>0</v>
      </c>
      <c r="G18" s="537" t="e">
        <f>('R0704'!$D$6/(Формула!$D$5))*100</f>
        <v>#DIV/0!</v>
      </c>
      <c r="H18" s="538">
        <v>20</v>
      </c>
      <c r="I18" s="538" t="e">
        <f t="shared" si="0"/>
        <v>#DIV/0!</v>
      </c>
      <c r="J18" s="538">
        <v>12</v>
      </c>
      <c r="K18" s="539">
        <v>8</v>
      </c>
    </row>
    <row r="19" spans="1:11" ht="15">
      <c r="A19" s="39">
        <v>16</v>
      </c>
      <c r="B19" s="263"/>
      <c r="C19" s="263"/>
      <c r="D19" s="263"/>
      <c r="E19" s="263"/>
      <c r="F19" s="483">
        <f t="shared" si="1"/>
        <v>0</v>
      </c>
      <c r="G19" s="537" t="e">
        <f>('R0704'!$D$6/(Формула!$D$5))*100</f>
        <v>#DIV/0!</v>
      </c>
      <c r="H19" s="538">
        <v>20</v>
      </c>
      <c r="I19" s="538" t="e">
        <f t="shared" si="0"/>
        <v>#DIV/0!</v>
      </c>
      <c r="J19" s="538">
        <v>12</v>
      </c>
      <c r="K19" s="539">
        <v>8</v>
      </c>
    </row>
    <row r="20" spans="1:11" ht="15">
      <c r="A20" s="39">
        <v>17</v>
      </c>
      <c r="B20" s="263"/>
      <c r="C20" s="263"/>
      <c r="D20" s="263"/>
      <c r="E20" s="263"/>
      <c r="F20" s="483">
        <f t="shared" si="1"/>
        <v>0</v>
      </c>
      <c r="G20" s="537" t="e">
        <f>('R0704'!$D$6/(Формула!$D$5))*100</f>
        <v>#DIV/0!</v>
      </c>
      <c r="H20" s="538">
        <v>20</v>
      </c>
      <c r="I20" s="538" t="e">
        <f t="shared" si="0"/>
        <v>#DIV/0!</v>
      </c>
      <c r="J20" s="538">
        <v>12</v>
      </c>
      <c r="K20" s="539">
        <v>8</v>
      </c>
    </row>
    <row r="21" spans="1:11" ht="15">
      <c r="A21" s="39">
        <v>18</v>
      </c>
      <c r="B21" s="263"/>
      <c r="C21" s="263"/>
      <c r="D21" s="263"/>
      <c r="E21" s="263"/>
      <c r="F21" s="483">
        <f t="shared" si="1"/>
        <v>0</v>
      </c>
      <c r="G21" s="537" t="e">
        <f>('R0704'!$D$6/(Формула!$D$5))*100</f>
        <v>#DIV/0!</v>
      </c>
      <c r="H21" s="538">
        <v>20</v>
      </c>
      <c r="I21" s="538" t="e">
        <f t="shared" si="0"/>
        <v>#DIV/0!</v>
      </c>
      <c r="J21" s="538">
        <v>12</v>
      </c>
      <c r="K21" s="539">
        <v>8</v>
      </c>
    </row>
    <row r="22" spans="1:11" ht="15">
      <c r="A22" s="39">
        <v>19</v>
      </c>
      <c r="B22" s="263"/>
      <c r="C22" s="263"/>
      <c r="D22" s="263"/>
      <c r="E22" s="263"/>
      <c r="F22" s="483">
        <f t="shared" si="1"/>
        <v>0</v>
      </c>
      <c r="G22" s="537" t="e">
        <f>('R0704'!$D$6/(Формула!$D$5))*100</f>
        <v>#DIV/0!</v>
      </c>
      <c r="H22" s="538">
        <v>20</v>
      </c>
      <c r="I22" s="538" t="e">
        <f t="shared" si="0"/>
        <v>#DIV/0!</v>
      </c>
      <c r="J22" s="538">
        <v>12</v>
      </c>
      <c r="K22" s="539">
        <v>8</v>
      </c>
    </row>
    <row r="23" spans="1:11" ht="15">
      <c r="A23" s="39">
        <v>20</v>
      </c>
      <c r="B23" s="263"/>
      <c r="C23" s="263"/>
      <c r="D23" s="263"/>
      <c r="E23" s="263"/>
      <c r="F23" s="483">
        <f t="shared" si="1"/>
        <v>0</v>
      </c>
      <c r="G23" s="537" t="e">
        <f>('R0704'!$D$6/(Формула!$D$5))*100</f>
        <v>#DIV/0!</v>
      </c>
      <c r="H23" s="538">
        <v>20</v>
      </c>
      <c r="I23" s="538" t="e">
        <f t="shared" si="0"/>
        <v>#DIV/0!</v>
      </c>
      <c r="J23" s="538">
        <v>12</v>
      </c>
      <c r="K23" s="539">
        <v>8</v>
      </c>
    </row>
    <row r="24" spans="1:11" ht="15">
      <c r="A24" s="39">
        <v>21</v>
      </c>
      <c r="B24" s="263"/>
      <c r="C24" s="263"/>
      <c r="D24" s="263"/>
      <c r="E24" s="263"/>
      <c r="F24" s="483">
        <f t="shared" si="1"/>
        <v>0</v>
      </c>
      <c r="G24" s="537" t="e">
        <f>('R0704'!$D$6/(Формула!$D$5))*100</f>
        <v>#DIV/0!</v>
      </c>
      <c r="H24" s="538">
        <v>20</v>
      </c>
      <c r="I24" s="538" t="e">
        <f t="shared" si="0"/>
        <v>#DIV/0!</v>
      </c>
      <c r="J24" s="538">
        <v>12</v>
      </c>
      <c r="K24" s="539">
        <v>8</v>
      </c>
    </row>
    <row r="25" spans="1:11" ht="15">
      <c r="A25" s="39">
        <v>22</v>
      </c>
      <c r="B25" s="263"/>
      <c r="C25" s="263"/>
      <c r="D25" s="263"/>
      <c r="E25" s="263"/>
      <c r="F25" s="483">
        <f t="shared" si="1"/>
        <v>0</v>
      </c>
      <c r="G25" s="537" t="e">
        <f>('R0704'!$D$6/(Формула!$D$5))*100</f>
        <v>#DIV/0!</v>
      </c>
      <c r="H25" s="538">
        <v>20</v>
      </c>
      <c r="I25" s="538" t="e">
        <f t="shared" si="0"/>
        <v>#DIV/0!</v>
      </c>
      <c r="J25" s="538">
        <v>12</v>
      </c>
      <c r="K25" s="539">
        <v>8</v>
      </c>
    </row>
    <row r="26" spans="1:11" ht="15">
      <c r="A26" s="39">
        <v>23</v>
      </c>
      <c r="B26" s="263"/>
      <c r="C26" s="263"/>
      <c r="D26" s="263"/>
      <c r="E26" s="263"/>
      <c r="F26" s="483">
        <f t="shared" si="1"/>
        <v>0</v>
      </c>
      <c r="G26" s="537" t="e">
        <f>('R0704'!$D$6/(Формула!$D$5))*100</f>
        <v>#DIV/0!</v>
      </c>
      <c r="H26" s="538">
        <v>20</v>
      </c>
      <c r="I26" s="538" t="e">
        <f t="shared" si="0"/>
        <v>#DIV/0!</v>
      </c>
      <c r="J26" s="538">
        <v>12</v>
      </c>
      <c r="K26" s="539">
        <v>8</v>
      </c>
    </row>
    <row r="27" spans="1:11" ht="15">
      <c r="A27" s="39">
        <v>24</v>
      </c>
      <c r="B27" s="263"/>
      <c r="C27" s="263"/>
      <c r="D27" s="263"/>
      <c r="E27" s="263"/>
      <c r="F27" s="483">
        <f t="shared" si="1"/>
        <v>0</v>
      </c>
      <c r="G27" s="537" t="e">
        <f>('R0704'!$D$6/(Формула!$D$5))*100</f>
        <v>#DIV/0!</v>
      </c>
      <c r="H27" s="538">
        <v>20</v>
      </c>
      <c r="I27" s="538" t="e">
        <f t="shared" si="0"/>
        <v>#DIV/0!</v>
      </c>
      <c r="J27" s="538">
        <v>12</v>
      </c>
      <c r="K27" s="539">
        <v>8</v>
      </c>
    </row>
    <row r="28" spans="1:11" ht="15">
      <c r="A28" s="39">
        <v>25</v>
      </c>
      <c r="B28" s="263"/>
      <c r="C28" s="263"/>
      <c r="D28" s="263"/>
      <c r="E28" s="263"/>
      <c r="F28" s="483">
        <f t="shared" si="1"/>
        <v>0</v>
      </c>
      <c r="G28" s="537" t="e">
        <f>('R0704'!$D$6/(Формула!$D$5))*100</f>
        <v>#DIV/0!</v>
      </c>
      <c r="H28" s="538">
        <v>20</v>
      </c>
      <c r="I28" s="538" t="e">
        <f t="shared" si="0"/>
        <v>#DIV/0!</v>
      </c>
      <c r="J28" s="538">
        <v>12</v>
      </c>
      <c r="K28" s="539">
        <v>8</v>
      </c>
    </row>
    <row r="29" spans="1:11" ht="15">
      <c r="A29" s="39">
        <v>26</v>
      </c>
      <c r="B29" s="263"/>
      <c r="C29" s="263"/>
      <c r="D29" s="263"/>
      <c r="E29" s="263"/>
      <c r="F29" s="483">
        <f t="shared" si="1"/>
        <v>0</v>
      </c>
      <c r="G29" s="537" t="e">
        <f>('R0704'!$D$6/(Формула!$D$5))*100</f>
        <v>#DIV/0!</v>
      </c>
      <c r="H29" s="538">
        <v>20</v>
      </c>
      <c r="I29" s="538" t="e">
        <f t="shared" si="0"/>
        <v>#DIV/0!</v>
      </c>
      <c r="J29" s="538">
        <v>12</v>
      </c>
      <c r="K29" s="539">
        <v>8</v>
      </c>
    </row>
    <row r="30" spans="1:11" ht="15">
      <c r="A30" s="39">
        <v>27</v>
      </c>
      <c r="B30" s="263"/>
      <c r="C30" s="263"/>
      <c r="D30" s="263"/>
      <c r="E30" s="263"/>
      <c r="F30" s="483">
        <f t="shared" si="1"/>
        <v>0</v>
      </c>
      <c r="G30" s="537" t="e">
        <f>('R0704'!$D$6/(Формула!$D$5))*100</f>
        <v>#DIV/0!</v>
      </c>
      <c r="H30" s="538">
        <v>20</v>
      </c>
      <c r="I30" s="538" t="e">
        <f t="shared" si="0"/>
        <v>#DIV/0!</v>
      </c>
      <c r="J30" s="538">
        <v>12</v>
      </c>
      <c r="K30" s="539">
        <v>8</v>
      </c>
    </row>
    <row r="31" spans="1:11" ht="15">
      <c r="A31" s="39">
        <v>28</v>
      </c>
      <c r="B31" s="263"/>
      <c r="C31" s="263"/>
      <c r="D31" s="263"/>
      <c r="E31" s="263"/>
      <c r="F31" s="483">
        <f t="shared" si="1"/>
        <v>0</v>
      </c>
      <c r="G31" s="537" t="e">
        <f>('R0704'!$D$6/(Формула!$D$5))*100</f>
        <v>#DIV/0!</v>
      </c>
      <c r="H31" s="538">
        <v>20</v>
      </c>
      <c r="I31" s="538" t="e">
        <f t="shared" si="0"/>
        <v>#DIV/0!</v>
      </c>
      <c r="J31" s="538">
        <v>12</v>
      </c>
      <c r="K31" s="539">
        <v>8</v>
      </c>
    </row>
    <row r="32" spans="1:11" ht="15">
      <c r="A32" s="39">
        <v>29</v>
      </c>
      <c r="B32" s="263"/>
      <c r="C32" s="263"/>
      <c r="D32" s="263"/>
      <c r="E32" s="263"/>
      <c r="F32" s="483">
        <f t="shared" si="1"/>
        <v>0</v>
      </c>
      <c r="G32" s="537" t="e">
        <f>('R0704'!$D$6/(Формула!$D$5))*100</f>
        <v>#DIV/0!</v>
      </c>
      <c r="H32" s="538">
        <v>20</v>
      </c>
      <c r="I32" s="538" t="e">
        <f t="shared" si="0"/>
        <v>#DIV/0!</v>
      </c>
      <c r="J32" s="538">
        <v>12</v>
      </c>
      <c r="K32" s="539">
        <v>8</v>
      </c>
    </row>
    <row r="33" spans="1:11" ht="15">
      <c r="A33" s="39">
        <v>30</v>
      </c>
      <c r="B33" s="263"/>
      <c r="C33" s="263"/>
      <c r="D33" s="263"/>
      <c r="E33" s="263"/>
      <c r="F33" s="483">
        <f t="shared" si="1"/>
        <v>0</v>
      </c>
      <c r="G33" s="537" t="e">
        <f>('R0704'!$D$6/(Формула!$D$5))*100</f>
        <v>#DIV/0!</v>
      </c>
      <c r="H33" s="538">
        <v>20</v>
      </c>
      <c r="I33" s="538" t="e">
        <f t="shared" si="0"/>
        <v>#DIV/0!</v>
      </c>
      <c r="J33" s="538">
        <v>12</v>
      </c>
      <c r="K33" s="539">
        <v>8</v>
      </c>
    </row>
    <row r="34" spans="1:11" ht="15">
      <c r="A34" s="39">
        <v>31</v>
      </c>
      <c r="B34" s="263"/>
      <c r="C34" s="263"/>
      <c r="D34" s="263"/>
      <c r="E34" s="263"/>
      <c r="F34" s="483">
        <f t="shared" si="1"/>
        <v>0</v>
      </c>
      <c r="G34" s="537" t="e">
        <f>('R0704'!$D$6/(Формула!$D$5))*100</f>
        <v>#DIV/0!</v>
      </c>
      <c r="H34" s="538">
        <v>20</v>
      </c>
      <c r="I34" s="538" t="e">
        <f t="shared" si="0"/>
        <v>#DIV/0!</v>
      </c>
      <c r="J34" s="538">
        <v>12</v>
      </c>
      <c r="K34" s="539">
        <v>8</v>
      </c>
    </row>
    <row r="35" spans="1:11" ht="15">
      <c r="A35" s="39">
        <v>32</v>
      </c>
      <c r="B35" s="263"/>
      <c r="C35" s="263"/>
      <c r="D35" s="263"/>
      <c r="E35" s="263"/>
      <c r="F35" s="483">
        <f t="shared" si="1"/>
        <v>0</v>
      </c>
      <c r="G35" s="537" t="e">
        <f>('R0704'!$D$6/(Формула!$D$5))*100</f>
        <v>#DIV/0!</v>
      </c>
      <c r="H35" s="538">
        <v>20</v>
      </c>
      <c r="I35" s="538" t="e">
        <f t="shared" si="0"/>
        <v>#DIV/0!</v>
      </c>
      <c r="J35" s="538">
        <v>12</v>
      </c>
      <c r="K35" s="539">
        <v>8</v>
      </c>
    </row>
    <row r="36" spans="1:11" ht="15">
      <c r="A36" s="39">
        <v>33</v>
      </c>
      <c r="B36" s="263"/>
      <c r="C36" s="263"/>
      <c r="D36" s="263"/>
      <c r="E36" s="263"/>
      <c r="F36" s="483">
        <f t="shared" si="1"/>
        <v>0</v>
      </c>
      <c r="G36" s="537" t="e">
        <f>('R0704'!$D$6/(Формула!$D$5))*100</f>
        <v>#DIV/0!</v>
      </c>
      <c r="H36" s="538">
        <v>20</v>
      </c>
      <c r="I36" s="538" t="e">
        <f t="shared" si="0"/>
        <v>#DIV/0!</v>
      </c>
      <c r="J36" s="538">
        <v>12</v>
      </c>
      <c r="K36" s="539">
        <v>8</v>
      </c>
    </row>
    <row r="37" spans="1:11" ht="15">
      <c r="A37" s="39">
        <v>34</v>
      </c>
      <c r="B37" s="263"/>
      <c r="C37" s="263"/>
      <c r="D37" s="263"/>
      <c r="E37" s="263"/>
      <c r="F37" s="483">
        <f t="shared" si="1"/>
        <v>0</v>
      </c>
      <c r="G37" s="537" t="e">
        <f>('R0704'!$D$6/(Формула!$D$5))*100</f>
        <v>#DIV/0!</v>
      </c>
      <c r="H37" s="538">
        <v>20</v>
      </c>
      <c r="I37" s="538" t="e">
        <f t="shared" si="0"/>
        <v>#DIV/0!</v>
      </c>
      <c r="J37" s="538">
        <v>12</v>
      </c>
      <c r="K37" s="539">
        <v>8</v>
      </c>
    </row>
    <row r="38" spans="1:11" ht="15">
      <c r="A38" s="39">
        <v>35</v>
      </c>
      <c r="B38" s="263"/>
      <c r="C38" s="263"/>
      <c r="D38" s="263"/>
      <c r="E38" s="263"/>
      <c r="F38" s="483">
        <f t="shared" si="1"/>
        <v>0</v>
      </c>
      <c r="G38" s="537" t="e">
        <f>('R0704'!$D$6/(Формула!$D$5))*100</f>
        <v>#DIV/0!</v>
      </c>
      <c r="H38" s="538">
        <v>20</v>
      </c>
      <c r="I38" s="538" t="e">
        <f t="shared" si="0"/>
        <v>#DIV/0!</v>
      </c>
      <c r="J38" s="538">
        <v>12</v>
      </c>
      <c r="K38" s="539">
        <v>8</v>
      </c>
    </row>
    <row r="39" spans="1:11" ht="15">
      <c r="A39" s="39">
        <v>36</v>
      </c>
      <c r="B39" s="263"/>
      <c r="C39" s="263"/>
      <c r="D39" s="263"/>
      <c r="E39" s="263"/>
      <c r="F39" s="483">
        <f t="shared" si="1"/>
        <v>0</v>
      </c>
      <c r="G39" s="537" t="e">
        <f>('R0704'!$D$6/(Формула!$D$5))*100</f>
        <v>#DIV/0!</v>
      </c>
      <c r="H39" s="538">
        <v>20</v>
      </c>
      <c r="I39" s="538" t="e">
        <f t="shared" si="0"/>
        <v>#DIV/0!</v>
      </c>
      <c r="J39" s="538">
        <v>12</v>
      </c>
      <c r="K39" s="539">
        <v>8</v>
      </c>
    </row>
    <row r="40" spans="1:11" ht="15">
      <c r="A40" s="39">
        <v>37</v>
      </c>
      <c r="B40" s="263"/>
      <c r="C40" s="263"/>
      <c r="D40" s="263"/>
      <c r="E40" s="263"/>
      <c r="F40" s="483">
        <f t="shared" si="1"/>
        <v>0</v>
      </c>
      <c r="G40" s="537" t="e">
        <f>('R0704'!$D$6/(Формула!$D$5))*100</f>
        <v>#DIV/0!</v>
      </c>
      <c r="H40" s="538">
        <v>20</v>
      </c>
      <c r="I40" s="538" t="e">
        <f t="shared" si="0"/>
        <v>#DIV/0!</v>
      </c>
      <c r="J40" s="538">
        <v>12</v>
      </c>
      <c r="K40" s="539">
        <v>8</v>
      </c>
    </row>
    <row r="41" spans="1:11" ht="15">
      <c r="A41" s="39">
        <v>38</v>
      </c>
      <c r="B41" s="263"/>
      <c r="C41" s="263"/>
      <c r="D41" s="263"/>
      <c r="E41" s="263"/>
      <c r="F41" s="483">
        <f t="shared" si="1"/>
        <v>0</v>
      </c>
      <c r="G41" s="537" t="e">
        <f>('R0704'!$D$6/(Формула!$D$5))*100</f>
        <v>#DIV/0!</v>
      </c>
      <c r="H41" s="538">
        <v>20</v>
      </c>
      <c r="I41" s="538" t="e">
        <f t="shared" si="0"/>
        <v>#DIV/0!</v>
      </c>
      <c r="J41" s="538">
        <v>12</v>
      </c>
      <c r="K41" s="539">
        <v>8</v>
      </c>
    </row>
    <row r="42" spans="1:11" ht="15">
      <c r="A42" s="39">
        <v>39</v>
      </c>
      <c r="B42" s="263"/>
      <c r="C42" s="263"/>
      <c r="D42" s="263"/>
      <c r="E42" s="263"/>
      <c r="F42" s="483">
        <f t="shared" si="1"/>
        <v>0</v>
      </c>
      <c r="G42" s="537" t="e">
        <f>('R0704'!$D$6/(Формула!$D$5))*100</f>
        <v>#DIV/0!</v>
      </c>
      <c r="H42" s="538">
        <v>20</v>
      </c>
      <c r="I42" s="538" t="e">
        <f t="shared" si="0"/>
        <v>#DIV/0!</v>
      </c>
      <c r="J42" s="538">
        <v>12</v>
      </c>
      <c r="K42" s="539">
        <v>8</v>
      </c>
    </row>
    <row r="43" spans="1:11" ht="15">
      <c r="A43" s="39">
        <v>40</v>
      </c>
      <c r="B43" s="263"/>
      <c r="C43" s="263"/>
      <c r="D43" s="263"/>
      <c r="E43" s="263"/>
      <c r="F43" s="483">
        <f t="shared" si="1"/>
        <v>0</v>
      </c>
      <c r="G43" s="537" t="e">
        <f>('R0704'!$D$6/(Формула!$D$5))*100</f>
        <v>#DIV/0!</v>
      </c>
      <c r="H43" s="538">
        <v>20</v>
      </c>
      <c r="I43" s="538" t="e">
        <f t="shared" si="0"/>
        <v>#DIV/0!</v>
      </c>
      <c r="J43" s="538">
        <v>12</v>
      </c>
      <c r="K43" s="539">
        <v>8</v>
      </c>
    </row>
    <row r="44" spans="1:11" ht="15">
      <c r="A44" s="39">
        <v>41</v>
      </c>
      <c r="B44" s="263"/>
      <c r="C44" s="263"/>
      <c r="D44" s="263"/>
      <c r="E44" s="263"/>
      <c r="F44" s="483">
        <f t="shared" si="1"/>
        <v>0</v>
      </c>
      <c r="G44" s="537" t="e">
        <f>('R0704'!$D$6/(Формула!$D$5))*100</f>
        <v>#DIV/0!</v>
      </c>
      <c r="H44" s="538">
        <v>20</v>
      </c>
      <c r="I44" s="538" t="e">
        <f t="shared" si="0"/>
        <v>#DIV/0!</v>
      </c>
      <c r="J44" s="538">
        <v>12</v>
      </c>
      <c r="K44" s="539">
        <v>8</v>
      </c>
    </row>
    <row r="45" spans="1:11" ht="15">
      <c r="A45" s="39">
        <v>42</v>
      </c>
      <c r="B45" s="263"/>
      <c r="C45" s="263"/>
      <c r="D45" s="263"/>
      <c r="E45" s="263"/>
      <c r="F45" s="483">
        <f t="shared" si="1"/>
        <v>0</v>
      </c>
      <c r="G45" s="537" t="e">
        <f>('R0704'!$D$6/(Формула!$D$5))*100</f>
        <v>#DIV/0!</v>
      </c>
      <c r="H45" s="538">
        <v>20</v>
      </c>
      <c r="I45" s="538" t="e">
        <f t="shared" si="0"/>
        <v>#DIV/0!</v>
      </c>
      <c r="J45" s="538">
        <v>12</v>
      </c>
      <c r="K45" s="539">
        <v>8</v>
      </c>
    </row>
    <row r="46" spans="1:11" ht="15">
      <c r="A46" s="39">
        <v>43</v>
      </c>
      <c r="B46" s="263"/>
      <c r="C46" s="263"/>
      <c r="D46" s="263"/>
      <c r="E46" s="263"/>
      <c r="F46" s="483">
        <f t="shared" si="1"/>
        <v>0</v>
      </c>
      <c r="G46" s="537" t="e">
        <f>('R0704'!$D$6/(Формула!$D$5))*100</f>
        <v>#DIV/0!</v>
      </c>
      <c r="H46" s="538">
        <v>20</v>
      </c>
      <c r="I46" s="538" t="e">
        <f t="shared" si="0"/>
        <v>#DIV/0!</v>
      </c>
      <c r="J46" s="538">
        <v>12</v>
      </c>
      <c r="K46" s="539">
        <v>8</v>
      </c>
    </row>
    <row r="47" spans="1:11" ht="15">
      <c r="A47" s="39">
        <v>44</v>
      </c>
      <c r="B47" s="263"/>
      <c r="C47" s="263"/>
      <c r="D47" s="263"/>
      <c r="E47" s="263"/>
      <c r="F47" s="483">
        <f t="shared" si="1"/>
        <v>0</v>
      </c>
      <c r="G47" s="537" t="e">
        <f>('R0704'!$D$6/(Формула!$D$5))*100</f>
        <v>#DIV/0!</v>
      </c>
      <c r="H47" s="538">
        <v>20</v>
      </c>
      <c r="I47" s="538" t="e">
        <f t="shared" si="0"/>
        <v>#DIV/0!</v>
      </c>
      <c r="J47" s="538">
        <v>12</v>
      </c>
      <c r="K47" s="539">
        <v>8</v>
      </c>
    </row>
    <row r="48" spans="1:11" ht="15">
      <c r="A48" s="39">
        <v>45</v>
      </c>
      <c r="B48" s="263"/>
      <c r="C48" s="263"/>
      <c r="D48" s="263"/>
      <c r="E48" s="263"/>
      <c r="F48" s="483">
        <f t="shared" si="1"/>
        <v>0</v>
      </c>
      <c r="G48" s="537" t="e">
        <f>('R0704'!$D$6/(Формула!$D$5))*100</f>
        <v>#DIV/0!</v>
      </c>
      <c r="H48" s="538">
        <v>20</v>
      </c>
      <c r="I48" s="538" t="e">
        <f t="shared" si="0"/>
        <v>#DIV/0!</v>
      </c>
      <c r="J48" s="538">
        <v>12</v>
      </c>
      <c r="K48" s="539">
        <v>8</v>
      </c>
    </row>
    <row r="49" spans="1:11" ht="15">
      <c r="A49" s="39">
        <v>46</v>
      </c>
      <c r="B49" s="263"/>
      <c r="C49" s="263"/>
      <c r="D49" s="263"/>
      <c r="E49" s="263"/>
      <c r="F49" s="483">
        <f t="shared" si="1"/>
        <v>0</v>
      </c>
      <c r="G49" s="537" t="e">
        <f>('R0704'!$D$6/(Формула!$D$5))*100</f>
        <v>#DIV/0!</v>
      </c>
      <c r="H49" s="538">
        <v>20</v>
      </c>
      <c r="I49" s="538" t="e">
        <f t="shared" si="0"/>
        <v>#DIV/0!</v>
      </c>
      <c r="J49" s="538">
        <v>12</v>
      </c>
      <c r="K49" s="539">
        <v>8</v>
      </c>
    </row>
    <row r="50" spans="1:11" ht="15">
      <c r="A50" s="39">
        <v>47</v>
      </c>
      <c r="B50" s="263"/>
      <c r="C50" s="263"/>
      <c r="D50" s="263"/>
      <c r="E50" s="263"/>
      <c r="F50" s="483">
        <f t="shared" si="1"/>
        <v>0</v>
      </c>
      <c r="G50" s="537" t="e">
        <f>('R0704'!$D$6/(Формула!$D$5))*100</f>
        <v>#DIV/0!</v>
      </c>
      <c r="H50" s="538">
        <v>20</v>
      </c>
      <c r="I50" s="538" t="e">
        <f t="shared" si="0"/>
        <v>#DIV/0!</v>
      </c>
      <c r="J50" s="538">
        <v>12</v>
      </c>
      <c r="K50" s="539">
        <v>8</v>
      </c>
    </row>
    <row r="51" spans="1:11" ht="15">
      <c r="A51" s="39">
        <v>48</v>
      </c>
      <c r="B51" s="263"/>
      <c r="C51" s="263"/>
      <c r="D51" s="263"/>
      <c r="E51" s="263"/>
      <c r="F51" s="483">
        <f t="shared" si="1"/>
        <v>0</v>
      </c>
      <c r="G51" s="537" t="e">
        <f>('R0704'!$D$6/(Формула!$D$5))*100</f>
        <v>#DIV/0!</v>
      </c>
      <c r="H51" s="538">
        <v>20</v>
      </c>
      <c r="I51" s="538" t="e">
        <f t="shared" si="0"/>
        <v>#DIV/0!</v>
      </c>
      <c r="J51" s="538">
        <v>12</v>
      </c>
      <c r="K51" s="539">
        <v>8</v>
      </c>
    </row>
    <row r="52" spans="1:11" ht="15">
      <c r="A52" s="39">
        <v>49</v>
      </c>
      <c r="B52" s="263"/>
      <c r="C52" s="263"/>
      <c r="D52" s="263"/>
      <c r="E52" s="263"/>
      <c r="F52" s="483">
        <f t="shared" si="1"/>
        <v>0</v>
      </c>
      <c r="G52" s="537" t="e">
        <f>('R0704'!$D$6/(Формула!$D$5))*100</f>
        <v>#DIV/0!</v>
      </c>
      <c r="H52" s="538">
        <v>20</v>
      </c>
      <c r="I52" s="538" t="e">
        <f t="shared" si="0"/>
        <v>#DIV/0!</v>
      </c>
      <c r="J52" s="538">
        <v>12</v>
      </c>
      <c r="K52" s="539">
        <v>8</v>
      </c>
    </row>
    <row r="53" spans="1:11" ht="15">
      <c r="A53" s="39">
        <v>50</v>
      </c>
      <c r="B53" s="263"/>
      <c r="C53" s="263"/>
      <c r="D53" s="263"/>
      <c r="E53" s="263"/>
      <c r="F53" s="483">
        <f t="shared" si="1"/>
        <v>0</v>
      </c>
      <c r="G53" s="537" t="e">
        <f>('R0704'!$D$6/(Формула!$D$5))*100</f>
        <v>#DIV/0!</v>
      </c>
      <c r="H53" s="538">
        <v>20</v>
      </c>
      <c r="I53" s="538" t="e">
        <f t="shared" si="0"/>
        <v>#DIV/0!</v>
      </c>
      <c r="J53" s="538">
        <v>12</v>
      </c>
      <c r="K53" s="539">
        <v>8</v>
      </c>
    </row>
    <row r="54" spans="1:11" ht="15">
      <c r="A54" s="39">
        <v>51</v>
      </c>
      <c r="B54" s="263"/>
      <c r="C54" s="263"/>
      <c r="D54" s="263"/>
      <c r="E54" s="263"/>
      <c r="F54" s="483">
        <f t="shared" si="1"/>
        <v>0</v>
      </c>
      <c r="G54" s="537" t="e">
        <f>('R0704'!$D$6/(Формула!$D$5))*100</f>
        <v>#DIV/0!</v>
      </c>
      <c r="H54" s="538">
        <v>20</v>
      </c>
      <c r="I54" s="538" t="e">
        <f t="shared" si="0"/>
        <v>#DIV/0!</v>
      </c>
      <c r="J54" s="538">
        <v>12</v>
      </c>
      <c r="K54" s="539">
        <v>8</v>
      </c>
    </row>
    <row r="55" spans="1:11" ht="15">
      <c r="A55" s="39">
        <v>52</v>
      </c>
      <c r="B55" s="263"/>
      <c r="C55" s="263"/>
      <c r="D55" s="263"/>
      <c r="E55" s="263"/>
      <c r="F55" s="483">
        <f t="shared" si="1"/>
        <v>0</v>
      </c>
      <c r="G55" s="537" t="e">
        <f>('R0704'!$D$6/(Формула!$D$5))*100</f>
        <v>#DIV/0!</v>
      </c>
      <c r="H55" s="538">
        <v>20</v>
      </c>
      <c r="I55" s="538" t="e">
        <f t="shared" si="0"/>
        <v>#DIV/0!</v>
      </c>
      <c r="J55" s="538">
        <v>12</v>
      </c>
      <c r="K55" s="539">
        <v>8</v>
      </c>
    </row>
    <row r="56" spans="1:11" ht="15">
      <c r="A56" s="39">
        <v>53</v>
      </c>
      <c r="B56" s="263"/>
      <c r="C56" s="263"/>
      <c r="D56" s="263"/>
      <c r="E56" s="263"/>
      <c r="F56" s="483">
        <f t="shared" si="1"/>
        <v>0</v>
      </c>
      <c r="G56" s="537" t="e">
        <f>('R0704'!$D$6/(Формула!$D$5))*100</f>
        <v>#DIV/0!</v>
      </c>
      <c r="H56" s="538">
        <v>20</v>
      </c>
      <c r="I56" s="538" t="e">
        <f t="shared" si="0"/>
        <v>#DIV/0!</v>
      </c>
      <c r="J56" s="538">
        <v>12</v>
      </c>
      <c r="K56" s="539">
        <v>8</v>
      </c>
    </row>
    <row r="57" spans="1:11" ht="15">
      <c r="A57" s="39">
        <v>54</v>
      </c>
      <c r="B57" s="263"/>
      <c r="C57" s="263"/>
      <c r="D57" s="263"/>
      <c r="E57" s="263"/>
      <c r="F57" s="483">
        <f t="shared" si="1"/>
        <v>0</v>
      </c>
      <c r="G57" s="537" t="e">
        <f>('R0704'!$D$6/(Формула!$D$5))*100</f>
        <v>#DIV/0!</v>
      </c>
      <c r="H57" s="538">
        <v>20</v>
      </c>
      <c r="I57" s="538" t="e">
        <f t="shared" si="0"/>
        <v>#DIV/0!</v>
      </c>
      <c r="J57" s="538">
        <v>12</v>
      </c>
      <c r="K57" s="539">
        <v>8</v>
      </c>
    </row>
    <row r="58" spans="1:11" ht="15">
      <c r="A58" s="39">
        <v>55</v>
      </c>
      <c r="B58" s="263"/>
      <c r="C58" s="263"/>
      <c r="D58" s="263"/>
      <c r="E58" s="263"/>
      <c r="F58" s="483">
        <f t="shared" si="1"/>
        <v>0</v>
      </c>
      <c r="G58" s="537" t="e">
        <f>('R0704'!$D$6/(Формула!$D$5))*100</f>
        <v>#DIV/0!</v>
      </c>
      <c r="H58" s="538">
        <v>20</v>
      </c>
      <c r="I58" s="538" t="e">
        <f t="shared" si="0"/>
        <v>#DIV/0!</v>
      </c>
      <c r="J58" s="538">
        <v>12</v>
      </c>
      <c r="K58" s="539">
        <v>8</v>
      </c>
    </row>
    <row r="59" spans="1:11" ht="15">
      <c r="A59" s="39">
        <v>56</v>
      </c>
      <c r="B59" s="263"/>
      <c r="C59" s="263"/>
      <c r="D59" s="263"/>
      <c r="E59" s="263"/>
      <c r="F59" s="483">
        <f t="shared" si="1"/>
        <v>0</v>
      </c>
      <c r="G59" s="537" t="e">
        <f>('R0704'!$D$6/(Формула!$D$5))*100</f>
        <v>#DIV/0!</v>
      </c>
      <c r="H59" s="538">
        <v>20</v>
      </c>
      <c r="I59" s="538" t="e">
        <f t="shared" si="0"/>
        <v>#DIV/0!</v>
      </c>
      <c r="J59" s="538">
        <v>12</v>
      </c>
      <c r="K59" s="539">
        <v>8</v>
      </c>
    </row>
    <row r="60" spans="1:11" ht="15">
      <c r="A60" s="39">
        <v>57</v>
      </c>
      <c r="B60" s="263"/>
      <c r="C60" s="263"/>
      <c r="D60" s="263"/>
      <c r="E60" s="263"/>
      <c r="F60" s="483">
        <f t="shared" si="1"/>
        <v>0</v>
      </c>
      <c r="G60" s="537" t="e">
        <f>('R0704'!$D$6/(Формула!$D$5))*100</f>
        <v>#DIV/0!</v>
      </c>
      <c r="H60" s="538">
        <v>20</v>
      </c>
      <c r="I60" s="538" t="e">
        <f t="shared" si="0"/>
        <v>#DIV/0!</v>
      </c>
      <c r="J60" s="538">
        <v>12</v>
      </c>
      <c r="K60" s="539">
        <v>8</v>
      </c>
    </row>
    <row r="61" spans="1:11" ht="15">
      <c r="A61" s="39">
        <v>58</v>
      </c>
      <c r="B61" s="263"/>
      <c r="C61" s="263"/>
      <c r="D61" s="263"/>
      <c r="E61" s="263"/>
      <c r="F61" s="483">
        <f t="shared" si="1"/>
        <v>0</v>
      </c>
      <c r="G61" s="537" t="e">
        <f>('R0704'!$D$6/(Формула!$D$5))*100</f>
        <v>#DIV/0!</v>
      </c>
      <c r="H61" s="538">
        <v>20</v>
      </c>
      <c r="I61" s="538" t="e">
        <f t="shared" si="0"/>
        <v>#DIV/0!</v>
      </c>
      <c r="J61" s="538">
        <v>12</v>
      </c>
      <c r="K61" s="539">
        <v>8</v>
      </c>
    </row>
    <row r="62" spans="1:11" ht="15">
      <c r="A62" s="39">
        <v>59</v>
      </c>
      <c r="B62" s="263"/>
      <c r="C62" s="263"/>
      <c r="D62" s="263"/>
      <c r="E62" s="263"/>
      <c r="F62" s="483">
        <f t="shared" si="1"/>
        <v>0</v>
      </c>
      <c r="G62" s="537" t="e">
        <f>('R0704'!$D$6/(Формула!$D$5))*100</f>
        <v>#DIV/0!</v>
      </c>
      <c r="H62" s="538">
        <v>20</v>
      </c>
      <c r="I62" s="538" t="e">
        <f t="shared" si="0"/>
        <v>#DIV/0!</v>
      </c>
      <c r="J62" s="538">
        <v>12</v>
      </c>
      <c r="K62" s="539">
        <v>8</v>
      </c>
    </row>
    <row r="63" spans="1:11" ht="15">
      <c r="A63" s="39">
        <v>60</v>
      </c>
      <c r="B63" s="263"/>
      <c r="C63" s="263"/>
      <c r="D63" s="263"/>
      <c r="E63" s="263"/>
      <c r="F63" s="483">
        <f t="shared" si="1"/>
        <v>0</v>
      </c>
      <c r="G63" s="537" t="e">
        <f>('R0704'!$D$6/(Формула!$D$5))*100</f>
        <v>#DIV/0!</v>
      </c>
      <c r="H63" s="538">
        <v>20</v>
      </c>
      <c r="I63" s="538" t="e">
        <f t="shared" si="0"/>
        <v>#DIV/0!</v>
      </c>
      <c r="J63" s="538">
        <v>12</v>
      </c>
      <c r="K63" s="539">
        <v>8</v>
      </c>
    </row>
    <row r="64" spans="1:11" ht="15">
      <c r="A64" s="39">
        <v>61</v>
      </c>
      <c r="B64" s="263"/>
      <c r="C64" s="263"/>
      <c r="D64" s="263"/>
      <c r="E64" s="263"/>
      <c r="F64" s="483">
        <f t="shared" si="1"/>
        <v>0</v>
      </c>
      <c r="G64" s="537" t="e">
        <f>('R0704'!$D$6/(Формула!$D$5))*100</f>
        <v>#DIV/0!</v>
      </c>
      <c r="H64" s="538">
        <v>20</v>
      </c>
      <c r="I64" s="538" t="e">
        <f t="shared" si="0"/>
        <v>#DIV/0!</v>
      </c>
      <c r="J64" s="538">
        <v>12</v>
      </c>
      <c r="K64" s="539">
        <v>8</v>
      </c>
    </row>
    <row r="65" spans="1:11" ht="15">
      <c r="A65" s="39">
        <v>62</v>
      </c>
      <c r="B65" s="263"/>
      <c r="C65" s="263"/>
      <c r="D65" s="263"/>
      <c r="E65" s="263"/>
      <c r="F65" s="483">
        <f t="shared" si="1"/>
        <v>0</v>
      </c>
      <c r="G65" s="537" t="e">
        <f>('R0704'!$D$6/(Формула!$D$5))*100</f>
        <v>#DIV/0!</v>
      </c>
      <c r="H65" s="538">
        <v>20</v>
      </c>
      <c r="I65" s="538" t="e">
        <f t="shared" si="0"/>
        <v>#DIV/0!</v>
      </c>
      <c r="J65" s="538">
        <v>12</v>
      </c>
      <c r="K65" s="539">
        <v>8</v>
      </c>
    </row>
    <row r="66" spans="1:11" ht="15">
      <c r="A66" s="39">
        <v>63</v>
      </c>
      <c r="B66" s="263"/>
      <c r="C66" s="263"/>
      <c r="D66" s="263"/>
      <c r="E66" s="263"/>
      <c r="F66" s="483">
        <f t="shared" si="1"/>
        <v>0</v>
      </c>
      <c r="G66" s="537" t="e">
        <f>('R0704'!$D$6/(Формула!$D$5))*100</f>
        <v>#DIV/0!</v>
      </c>
      <c r="H66" s="538">
        <v>20</v>
      </c>
      <c r="I66" s="538" t="e">
        <f t="shared" si="0"/>
        <v>#DIV/0!</v>
      </c>
      <c r="J66" s="538">
        <v>12</v>
      </c>
      <c r="K66" s="539">
        <v>8</v>
      </c>
    </row>
    <row r="67" spans="1:11" ht="15">
      <c r="A67" s="39">
        <v>64</v>
      </c>
      <c r="B67" s="263"/>
      <c r="C67" s="263"/>
      <c r="D67" s="263"/>
      <c r="E67" s="263"/>
      <c r="F67" s="483">
        <f t="shared" si="1"/>
        <v>0</v>
      </c>
      <c r="G67" s="537" t="e">
        <f>('R0704'!$D$6/(Формула!$D$5))*100</f>
        <v>#DIV/0!</v>
      </c>
      <c r="H67" s="538">
        <v>20</v>
      </c>
      <c r="I67" s="538" t="e">
        <f t="shared" si="0"/>
        <v>#DIV/0!</v>
      </c>
      <c r="J67" s="538">
        <v>12</v>
      </c>
      <c r="K67" s="539">
        <v>8</v>
      </c>
    </row>
    <row r="68" spans="1:11" ht="15">
      <c r="A68" s="39">
        <v>65</v>
      </c>
      <c r="B68" s="263"/>
      <c r="C68" s="263"/>
      <c r="D68" s="263"/>
      <c r="E68" s="263"/>
      <c r="F68" s="483">
        <f t="shared" si="1"/>
        <v>0</v>
      </c>
      <c r="G68" s="537" t="e">
        <f>('R0704'!$D$6/(Формула!$D$5))*100</f>
        <v>#DIV/0!</v>
      </c>
      <c r="H68" s="538">
        <v>20</v>
      </c>
      <c r="I68" s="538" t="e">
        <f t="shared" si="0"/>
        <v>#DIV/0!</v>
      </c>
      <c r="J68" s="538">
        <v>12</v>
      </c>
      <c r="K68" s="539">
        <v>8</v>
      </c>
    </row>
    <row r="69" spans="1:11" ht="15">
      <c r="A69" s="39">
        <v>66</v>
      </c>
      <c r="B69" s="263"/>
      <c r="C69" s="263"/>
      <c r="D69" s="263"/>
      <c r="E69" s="263"/>
      <c r="F69" s="483">
        <f t="shared" si="1"/>
        <v>0</v>
      </c>
      <c r="G69" s="537" t="e">
        <f>('R0704'!$D$6/(Формула!$D$5))*100</f>
        <v>#DIV/0!</v>
      </c>
      <c r="H69" s="538">
        <v>20</v>
      </c>
      <c r="I69" s="538" t="e">
        <f t="shared" si="0"/>
        <v>#DIV/0!</v>
      </c>
      <c r="J69" s="538">
        <v>12</v>
      </c>
      <c r="K69" s="539">
        <v>8</v>
      </c>
    </row>
    <row r="70" spans="1:11" ht="15">
      <c r="A70" s="39">
        <v>67</v>
      </c>
      <c r="B70" s="263"/>
      <c r="C70" s="263"/>
      <c r="D70" s="263"/>
      <c r="E70" s="263"/>
      <c r="F70" s="483">
        <f t="shared" si="1"/>
        <v>0</v>
      </c>
      <c r="G70" s="537" t="e">
        <f>('R0704'!$D$6/(Формула!$D$5))*100</f>
        <v>#DIV/0!</v>
      </c>
      <c r="H70" s="538">
        <v>20</v>
      </c>
      <c r="I70" s="538" t="e">
        <f aca="true" t="shared" si="2" ref="I70:I103">H70-G70</f>
        <v>#DIV/0!</v>
      </c>
      <c r="J70" s="538">
        <v>12</v>
      </c>
      <c r="K70" s="539">
        <v>8</v>
      </c>
    </row>
    <row r="71" spans="1:11" ht="15">
      <c r="A71" s="39">
        <v>68</v>
      </c>
      <c r="B71" s="263"/>
      <c r="C71" s="263"/>
      <c r="D71" s="263"/>
      <c r="E71" s="263"/>
      <c r="F71" s="483">
        <f aca="true" t="shared" si="3" ref="F71:F103">$J$2*4</f>
        <v>0</v>
      </c>
      <c r="G71" s="537" t="e">
        <f>('R0704'!$D$6/(Формула!$D$5))*100</f>
        <v>#DIV/0!</v>
      </c>
      <c r="H71" s="538">
        <v>20</v>
      </c>
      <c r="I71" s="538" t="e">
        <f t="shared" si="2"/>
        <v>#DIV/0!</v>
      </c>
      <c r="J71" s="538">
        <v>12</v>
      </c>
      <c r="K71" s="539">
        <v>8</v>
      </c>
    </row>
    <row r="72" spans="1:11" ht="15">
      <c r="A72" s="39">
        <v>69</v>
      </c>
      <c r="B72" s="263"/>
      <c r="C72" s="263"/>
      <c r="D72" s="263"/>
      <c r="E72" s="263"/>
      <c r="F72" s="483">
        <f t="shared" si="3"/>
        <v>0</v>
      </c>
      <c r="G72" s="537" t="e">
        <f>('R0704'!$D$6/(Формула!$D$5))*100</f>
        <v>#DIV/0!</v>
      </c>
      <c r="H72" s="538">
        <v>20</v>
      </c>
      <c r="I72" s="538" t="e">
        <f t="shared" si="2"/>
        <v>#DIV/0!</v>
      </c>
      <c r="J72" s="538">
        <v>12</v>
      </c>
      <c r="K72" s="539">
        <v>8</v>
      </c>
    </row>
    <row r="73" spans="1:11" ht="15">
      <c r="A73" s="39">
        <v>70</v>
      </c>
      <c r="B73" s="263"/>
      <c r="C73" s="263"/>
      <c r="D73" s="263"/>
      <c r="E73" s="263"/>
      <c r="F73" s="483">
        <f t="shared" si="3"/>
        <v>0</v>
      </c>
      <c r="G73" s="537" t="e">
        <f>('R0704'!$D$6/(Формула!$D$5))*100</f>
        <v>#DIV/0!</v>
      </c>
      <c r="H73" s="538">
        <v>20</v>
      </c>
      <c r="I73" s="538" t="e">
        <f t="shared" si="2"/>
        <v>#DIV/0!</v>
      </c>
      <c r="J73" s="538">
        <v>12</v>
      </c>
      <c r="K73" s="539">
        <v>8</v>
      </c>
    </row>
    <row r="74" spans="1:11" ht="15">
      <c r="A74" s="39">
        <v>71</v>
      </c>
      <c r="B74" s="263"/>
      <c r="C74" s="263"/>
      <c r="D74" s="263"/>
      <c r="E74" s="263"/>
      <c r="F74" s="483">
        <f t="shared" si="3"/>
        <v>0</v>
      </c>
      <c r="G74" s="537" t="e">
        <f>('R0704'!$D$6/(Формула!$D$5))*100</f>
        <v>#DIV/0!</v>
      </c>
      <c r="H74" s="538">
        <v>20</v>
      </c>
      <c r="I74" s="538" t="e">
        <f t="shared" si="2"/>
        <v>#DIV/0!</v>
      </c>
      <c r="J74" s="538">
        <v>12</v>
      </c>
      <c r="K74" s="539">
        <v>8</v>
      </c>
    </row>
    <row r="75" spans="1:11" ht="15">
      <c r="A75" s="39">
        <v>72</v>
      </c>
      <c r="B75" s="263"/>
      <c r="C75" s="263"/>
      <c r="D75" s="263"/>
      <c r="E75" s="263"/>
      <c r="F75" s="483">
        <f t="shared" si="3"/>
        <v>0</v>
      </c>
      <c r="G75" s="537" t="e">
        <f>('R0704'!$D$6/(Формула!$D$5))*100</f>
        <v>#DIV/0!</v>
      </c>
      <c r="H75" s="538">
        <v>20</v>
      </c>
      <c r="I75" s="538" t="e">
        <f t="shared" si="2"/>
        <v>#DIV/0!</v>
      </c>
      <c r="J75" s="538">
        <v>12</v>
      </c>
      <c r="K75" s="539">
        <v>8</v>
      </c>
    </row>
    <row r="76" spans="1:11" ht="15">
      <c r="A76" s="39">
        <v>73</v>
      </c>
      <c r="B76" s="263"/>
      <c r="C76" s="263"/>
      <c r="D76" s="263"/>
      <c r="E76" s="263"/>
      <c r="F76" s="483">
        <f t="shared" si="3"/>
        <v>0</v>
      </c>
      <c r="G76" s="537" t="e">
        <f>('R0704'!$D$6/(Формула!$D$5))*100</f>
        <v>#DIV/0!</v>
      </c>
      <c r="H76" s="538">
        <v>20</v>
      </c>
      <c r="I76" s="538" t="e">
        <f t="shared" si="2"/>
        <v>#DIV/0!</v>
      </c>
      <c r="J76" s="538">
        <v>12</v>
      </c>
      <c r="K76" s="539">
        <v>8</v>
      </c>
    </row>
    <row r="77" spans="1:11" ht="15">
      <c r="A77" s="39">
        <v>74</v>
      </c>
      <c r="B77" s="263"/>
      <c r="C77" s="263"/>
      <c r="D77" s="263"/>
      <c r="E77" s="263"/>
      <c r="F77" s="483">
        <f t="shared" si="3"/>
        <v>0</v>
      </c>
      <c r="G77" s="537" t="e">
        <f>('R0704'!$D$6/(Формула!$D$5))*100</f>
        <v>#DIV/0!</v>
      </c>
      <c r="H77" s="538">
        <v>20</v>
      </c>
      <c r="I77" s="538" t="e">
        <f t="shared" si="2"/>
        <v>#DIV/0!</v>
      </c>
      <c r="J77" s="538">
        <v>12</v>
      </c>
      <c r="K77" s="539">
        <v>8</v>
      </c>
    </row>
    <row r="78" spans="1:11" ht="15">
      <c r="A78" s="39">
        <v>75</v>
      </c>
      <c r="B78" s="263"/>
      <c r="C78" s="263"/>
      <c r="D78" s="263"/>
      <c r="E78" s="263"/>
      <c r="F78" s="483">
        <f t="shared" si="3"/>
        <v>0</v>
      </c>
      <c r="G78" s="537" t="e">
        <f>('R0704'!$D$6/(Формула!$D$5))*100</f>
        <v>#DIV/0!</v>
      </c>
      <c r="H78" s="538">
        <v>20</v>
      </c>
      <c r="I78" s="538" t="e">
        <f t="shared" si="2"/>
        <v>#DIV/0!</v>
      </c>
      <c r="J78" s="538">
        <v>12</v>
      </c>
      <c r="K78" s="539">
        <v>8</v>
      </c>
    </row>
    <row r="79" spans="1:11" ht="15">
      <c r="A79" s="39">
        <v>76</v>
      </c>
      <c r="B79" s="263"/>
      <c r="C79" s="263"/>
      <c r="D79" s="263"/>
      <c r="E79" s="263"/>
      <c r="F79" s="483">
        <f t="shared" si="3"/>
        <v>0</v>
      </c>
      <c r="G79" s="537" t="e">
        <f>('R0704'!$D$6/(Формула!$D$5))*100</f>
        <v>#DIV/0!</v>
      </c>
      <c r="H79" s="538">
        <v>20</v>
      </c>
      <c r="I79" s="538" t="e">
        <f t="shared" si="2"/>
        <v>#DIV/0!</v>
      </c>
      <c r="J79" s="538">
        <v>12</v>
      </c>
      <c r="K79" s="539">
        <v>8</v>
      </c>
    </row>
    <row r="80" spans="1:11" ht="15">
      <c r="A80" s="39">
        <v>77</v>
      </c>
      <c r="B80" s="263"/>
      <c r="C80" s="263"/>
      <c r="D80" s="263"/>
      <c r="E80" s="263"/>
      <c r="F80" s="483">
        <f t="shared" si="3"/>
        <v>0</v>
      </c>
      <c r="G80" s="537" t="e">
        <f>('R0704'!$D$6/(Формула!$D$5))*100</f>
        <v>#DIV/0!</v>
      </c>
      <c r="H80" s="538">
        <v>20</v>
      </c>
      <c r="I80" s="538" t="e">
        <f t="shared" si="2"/>
        <v>#DIV/0!</v>
      </c>
      <c r="J80" s="538">
        <v>12</v>
      </c>
      <c r="K80" s="539">
        <v>8</v>
      </c>
    </row>
    <row r="81" spans="1:11" ht="15">
      <c r="A81" s="39">
        <v>78</v>
      </c>
      <c r="B81" s="263"/>
      <c r="C81" s="263"/>
      <c r="D81" s="263"/>
      <c r="E81" s="263"/>
      <c r="F81" s="483">
        <f t="shared" si="3"/>
        <v>0</v>
      </c>
      <c r="G81" s="537" t="e">
        <f>('R0704'!$D$6/(Формула!$D$5))*100</f>
        <v>#DIV/0!</v>
      </c>
      <c r="H81" s="538">
        <v>20</v>
      </c>
      <c r="I81" s="538" t="e">
        <f t="shared" si="2"/>
        <v>#DIV/0!</v>
      </c>
      <c r="J81" s="538">
        <v>12</v>
      </c>
      <c r="K81" s="539">
        <v>8</v>
      </c>
    </row>
    <row r="82" spans="1:11" ht="15">
      <c r="A82" s="39">
        <v>79</v>
      </c>
      <c r="B82" s="263"/>
      <c r="C82" s="263"/>
      <c r="D82" s="263"/>
      <c r="E82" s="263"/>
      <c r="F82" s="483">
        <f t="shared" si="3"/>
        <v>0</v>
      </c>
      <c r="G82" s="537" t="e">
        <f>('R0704'!$D$6/(Формула!$D$5))*100</f>
        <v>#DIV/0!</v>
      </c>
      <c r="H82" s="538">
        <v>20</v>
      </c>
      <c r="I82" s="538" t="e">
        <f t="shared" si="2"/>
        <v>#DIV/0!</v>
      </c>
      <c r="J82" s="538">
        <v>12</v>
      </c>
      <c r="K82" s="539">
        <v>8</v>
      </c>
    </row>
    <row r="83" spans="1:11" ht="15">
      <c r="A83" s="39">
        <v>80</v>
      </c>
      <c r="B83" s="263"/>
      <c r="C83" s="263"/>
      <c r="D83" s="263"/>
      <c r="E83" s="263"/>
      <c r="F83" s="483">
        <f t="shared" si="3"/>
        <v>0</v>
      </c>
      <c r="G83" s="537" t="e">
        <f>('R0704'!$D$6/(Формула!$D$5))*100</f>
        <v>#DIV/0!</v>
      </c>
      <c r="H83" s="538">
        <v>20</v>
      </c>
      <c r="I83" s="538" t="e">
        <f t="shared" si="2"/>
        <v>#DIV/0!</v>
      </c>
      <c r="J83" s="538">
        <v>12</v>
      </c>
      <c r="K83" s="539">
        <v>8</v>
      </c>
    </row>
    <row r="84" spans="1:11" ht="15">
      <c r="A84" s="39">
        <v>81</v>
      </c>
      <c r="B84" s="263"/>
      <c r="C84" s="263"/>
      <c r="D84" s="263"/>
      <c r="E84" s="263"/>
      <c r="F84" s="483">
        <f t="shared" si="3"/>
        <v>0</v>
      </c>
      <c r="G84" s="537" t="e">
        <f>('R0704'!$D$6/(Формула!$D$5))*100</f>
        <v>#DIV/0!</v>
      </c>
      <c r="H84" s="538">
        <v>20</v>
      </c>
      <c r="I84" s="538" t="e">
        <f t="shared" si="2"/>
        <v>#DIV/0!</v>
      </c>
      <c r="J84" s="538">
        <v>12</v>
      </c>
      <c r="K84" s="539">
        <v>8</v>
      </c>
    </row>
    <row r="85" spans="1:11" ht="15">
      <c r="A85" s="39">
        <v>82</v>
      </c>
      <c r="B85" s="263"/>
      <c r="C85" s="263"/>
      <c r="D85" s="263"/>
      <c r="E85" s="263"/>
      <c r="F85" s="483">
        <f t="shared" si="3"/>
        <v>0</v>
      </c>
      <c r="G85" s="537" t="e">
        <f>('R0704'!$D$6/(Формула!$D$5))*100</f>
        <v>#DIV/0!</v>
      </c>
      <c r="H85" s="538">
        <v>20</v>
      </c>
      <c r="I85" s="538" t="e">
        <f t="shared" si="2"/>
        <v>#DIV/0!</v>
      </c>
      <c r="J85" s="538">
        <v>12</v>
      </c>
      <c r="K85" s="539">
        <v>8</v>
      </c>
    </row>
    <row r="86" spans="1:11" ht="15">
      <c r="A86" s="39">
        <v>83</v>
      </c>
      <c r="B86" s="263"/>
      <c r="C86" s="263"/>
      <c r="D86" s="263"/>
      <c r="E86" s="263"/>
      <c r="F86" s="483">
        <f t="shared" si="3"/>
        <v>0</v>
      </c>
      <c r="G86" s="537" t="e">
        <f>('R0704'!$D$6/(Формула!$D$5))*100</f>
        <v>#DIV/0!</v>
      </c>
      <c r="H86" s="538">
        <v>20</v>
      </c>
      <c r="I86" s="538" t="e">
        <f t="shared" si="2"/>
        <v>#DIV/0!</v>
      </c>
      <c r="J86" s="538">
        <v>12</v>
      </c>
      <c r="K86" s="539">
        <v>8</v>
      </c>
    </row>
    <row r="87" spans="1:11" ht="15">
      <c r="A87" s="39">
        <v>84</v>
      </c>
      <c r="B87" s="263"/>
      <c r="C87" s="263"/>
      <c r="D87" s="263"/>
      <c r="E87" s="263"/>
      <c r="F87" s="483">
        <f t="shared" si="3"/>
        <v>0</v>
      </c>
      <c r="G87" s="537" t="e">
        <f>('R0704'!$D$6/(Формула!$D$5))*100</f>
        <v>#DIV/0!</v>
      </c>
      <c r="H87" s="538">
        <v>20</v>
      </c>
      <c r="I87" s="538" t="e">
        <f t="shared" si="2"/>
        <v>#DIV/0!</v>
      </c>
      <c r="J87" s="538">
        <v>12</v>
      </c>
      <c r="K87" s="539">
        <v>8</v>
      </c>
    </row>
    <row r="88" spans="1:11" ht="15">
      <c r="A88" s="39">
        <v>85</v>
      </c>
      <c r="B88" s="263"/>
      <c r="C88" s="263"/>
      <c r="D88" s="263"/>
      <c r="E88" s="263"/>
      <c r="F88" s="483">
        <f t="shared" si="3"/>
        <v>0</v>
      </c>
      <c r="G88" s="537" t="e">
        <f>('R0704'!$D$6/(Формула!$D$5))*100</f>
        <v>#DIV/0!</v>
      </c>
      <c r="H88" s="538">
        <v>20</v>
      </c>
      <c r="I88" s="538" t="e">
        <f t="shared" si="2"/>
        <v>#DIV/0!</v>
      </c>
      <c r="J88" s="538">
        <v>12</v>
      </c>
      <c r="K88" s="539">
        <v>8</v>
      </c>
    </row>
    <row r="89" spans="1:11" ht="15">
      <c r="A89" s="39">
        <v>86</v>
      </c>
      <c r="B89" s="263"/>
      <c r="C89" s="263"/>
      <c r="D89" s="263"/>
      <c r="E89" s="263"/>
      <c r="F89" s="483">
        <f t="shared" si="3"/>
        <v>0</v>
      </c>
      <c r="G89" s="537" t="e">
        <f>('R0704'!$D$6/(Формула!$D$5))*100</f>
        <v>#DIV/0!</v>
      </c>
      <c r="H89" s="538">
        <v>20</v>
      </c>
      <c r="I89" s="538" t="e">
        <f t="shared" si="2"/>
        <v>#DIV/0!</v>
      </c>
      <c r="J89" s="538">
        <v>12</v>
      </c>
      <c r="K89" s="539">
        <v>8</v>
      </c>
    </row>
    <row r="90" spans="1:11" ht="15">
      <c r="A90" s="39">
        <v>87</v>
      </c>
      <c r="B90" s="263"/>
      <c r="C90" s="263"/>
      <c r="D90" s="263"/>
      <c r="E90" s="263"/>
      <c r="F90" s="483">
        <f t="shared" si="3"/>
        <v>0</v>
      </c>
      <c r="G90" s="537" t="e">
        <f>('R0704'!$D$6/(Формула!$D$5))*100</f>
        <v>#DIV/0!</v>
      </c>
      <c r="H90" s="538">
        <v>20</v>
      </c>
      <c r="I90" s="538" t="e">
        <f t="shared" si="2"/>
        <v>#DIV/0!</v>
      </c>
      <c r="J90" s="538">
        <v>12</v>
      </c>
      <c r="K90" s="539">
        <v>8</v>
      </c>
    </row>
    <row r="91" spans="1:11" ht="15">
      <c r="A91" s="39">
        <v>88</v>
      </c>
      <c r="B91" s="263"/>
      <c r="C91" s="263"/>
      <c r="D91" s="263"/>
      <c r="E91" s="263"/>
      <c r="F91" s="483">
        <f t="shared" si="3"/>
        <v>0</v>
      </c>
      <c r="G91" s="537" t="e">
        <f>('R0704'!$D$6/(Формула!$D$5))*100</f>
        <v>#DIV/0!</v>
      </c>
      <c r="H91" s="538">
        <v>20</v>
      </c>
      <c r="I91" s="538" t="e">
        <f t="shared" si="2"/>
        <v>#DIV/0!</v>
      </c>
      <c r="J91" s="538">
        <v>12</v>
      </c>
      <c r="K91" s="539">
        <v>8</v>
      </c>
    </row>
    <row r="92" spans="1:11" ht="15">
      <c r="A92" s="39">
        <v>89</v>
      </c>
      <c r="B92" s="263"/>
      <c r="C92" s="263"/>
      <c r="D92" s="263"/>
      <c r="E92" s="263"/>
      <c r="F92" s="483">
        <f t="shared" si="3"/>
        <v>0</v>
      </c>
      <c r="G92" s="537" t="e">
        <f>('R0704'!$D$6/(Формула!$D$5))*100</f>
        <v>#DIV/0!</v>
      </c>
      <c r="H92" s="538">
        <v>20</v>
      </c>
      <c r="I92" s="538" t="e">
        <f t="shared" si="2"/>
        <v>#DIV/0!</v>
      </c>
      <c r="J92" s="538">
        <v>12</v>
      </c>
      <c r="K92" s="539">
        <v>8</v>
      </c>
    </row>
    <row r="93" spans="1:11" ht="15">
      <c r="A93" s="39">
        <v>90</v>
      </c>
      <c r="B93" s="263"/>
      <c r="C93" s="263"/>
      <c r="D93" s="263"/>
      <c r="E93" s="263"/>
      <c r="F93" s="483">
        <f t="shared" si="3"/>
        <v>0</v>
      </c>
      <c r="G93" s="537" t="e">
        <f>('R0704'!$D$6/(Формула!$D$5))*100</f>
        <v>#DIV/0!</v>
      </c>
      <c r="H93" s="538">
        <v>20</v>
      </c>
      <c r="I93" s="538" t="e">
        <f t="shared" si="2"/>
        <v>#DIV/0!</v>
      </c>
      <c r="J93" s="538">
        <v>12</v>
      </c>
      <c r="K93" s="539">
        <v>8</v>
      </c>
    </row>
    <row r="94" spans="1:11" ht="15">
      <c r="A94" s="39">
        <v>91</v>
      </c>
      <c r="B94" s="263"/>
      <c r="C94" s="263"/>
      <c r="D94" s="263"/>
      <c r="E94" s="263"/>
      <c r="F94" s="483">
        <f t="shared" si="3"/>
        <v>0</v>
      </c>
      <c r="G94" s="537" t="e">
        <f>('R0704'!$D$6/(Формула!$D$5))*100</f>
        <v>#DIV/0!</v>
      </c>
      <c r="H94" s="538">
        <v>20</v>
      </c>
      <c r="I94" s="538" t="e">
        <f t="shared" si="2"/>
        <v>#DIV/0!</v>
      </c>
      <c r="J94" s="538">
        <v>12</v>
      </c>
      <c r="K94" s="539">
        <v>8</v>
      </c>
    </row>
    <row r="95" spans="1:11" ht="15">
      <c r="A95" s="39">
        <v>92</v>
      </c>
      <c r="B95" s="263"/>
      <c r="C95" s="263"/>
      <c r="D95" s="263"/>
      <c r="E95" s="263"/>
      <c r="F95" s="483">
        <f t="shared" si="3"/>
        <v>0</v>
      </c>
      <c r="G95" s="537" t="e">
        <f>('R0704'!$D$6/(Формула!$D$5))*100</f>
        <v>#DIV/0!</v>
      </c>
      <c r="H95" s="538">
        <v>20</v>
      </c>
      <c r="I95" s="538" t="e">
        <f t="shared" si="2"/>
        <v>#DIV/0!</v>
      </c>
      <c r="J95" s="538">
        <v>12</v>
      </c>
      <c r="K95" s="539">
        <v>8</v>
      </c>
    </row>
    <row r="96" spans="1:11" ht="15">
      <c r="A96" s="39">
        <v>93</v>
      </c>
      <c r="B96" s="263"/>
      <c r="C96" s="263"/>
      <c r="D96" s="263"/>
      <c r="E96" s="263"/>
      <c r="F96" s="483">
        <f t="shared" si="3"/>
        <v>0</v>
      </c>
      <c r="G96" s="537" t="e">
        <f>('R0704'!$D$6/(Формула!$D$5))*100</f>
        <v>#DIV/0!</v>
      </c>
      <c r="H96" s="538">
        <v>20</v>
      </c>
      <c r="I96" s="538" t="e">
        <f t="shared" si="2"/>
        <v>#DIV/0!</v>
      </c>
      <c r="J96" s="538">
        <v>12</v>
      </c>
      <c r="K96" s="539">
        <v>8</v>
      </c>
    </row>
    <row r="97" spans="1:11" ht="15">
      <c r="A97" s="39">
        <v>94</v>
      </c>
      <c r="B97" s="263"/>
      <c r="C97" s="263"/>
      <c r="D97" s="263"/>
      <c r="E97" s="263"/>
      <c r="F97" s="483">
        <f t="shared" si="3"/>
        <v>0</v>
      </c>
      <c r="G97" s="537" t="e">
        <f>('R0704'!$D$6/(Формула!$D$5))*100</f>
        <v>#DIV/0!</v>
      </c>
      <c r="H97" s="538">
        <v>20</v>
      </c>
      <c r="I97" s="538" t="e">
        <f t="shared" si="2"/>
        <v>#DIV/0!</v>
      </c>
      <c r="J97" s="538">
        <v>12</v>
      </c>
      <c r="K97" s="539">
        <v>8</v>
      </c>
    </row>
    <row r="98" spans="1:11" ht="15">
      <c r="A98" s="39">
        <v>95</v>
      </c>
      <c r="B98" s="263"/>
      <c r="C98" s="263"/>
      <c r="D98" s="263"/>
      <c r="E98" s="263"/>
      <c r="F98" s="483">
        <f t="shared" si="3"/>
        <v>0</v>
      </c>
      <c r="G98" s="537" t="e">
        <f>('R0704'!$D$6/(Формула!$D$5))*100</f>
        <v>#DIV/0!</v>
      </c>
      <c r="H98" s="538">
        <v>20</v>
      </c>
      <c r="I98" s="538" t="e">
        <f t="shared" si="2"/>
        <v>#DIV/0!</v>
      </c>
      <c r="J98" s="538">
        <v>12</v>
      </c>
      <c r="K98" s="539">
        <v>8</v>
      </c>
    </row>
    <row r="99" spans="1:11" ht="15">
      <c r="A99" s="39">
        <v>96</v>
      </c>
      <c r="B99" s="263"/>
      <c r="C99" s="263"/>
      <c r="D99" s="263"/>
      <c r="E99" s="263"/>
      <c r="F99" s="483">
        <f t="shared" si="3"/>
        <v>0</v>
      </c>
      <c r="G99" s="537" t="e">
        <f>('R0704'!$D$6/(Формула!$D$5))*100</f>
        <v>#DIV/0!</v>
      </c>
      <c r="H99" s="538">
        <v>20</v>
      </c>
      <c r="I99" s="538" t="e">
        <f t="shared" si="2"/>
        <v>#DIV/0!</v>
      </c>
      <c r="J99" s="538">
        <v>12</v>
      </c>
      <c r="K99" s="539">
        <v>8</v>
      </c>
    </row>
    <row r="100" spans="1:11" ht="15">
      <c r="A100" s="39">
        <v>97</v>
      </c>
      <c r="B100" s="263"/>
      <c r="C100" s="263"/>
      <c r="D100" s="263"/>
      <c r="E100" s="263"/>
      <c r="F100" s="483">
        <f t="shared" si="3"/>
        <v>0</v>
      </c>
      <c r="G100" s="537" t="e">
        <f>('R0704'!$D$6/(Формула!$D$5))*100</f>
        <v>#DIV/0!</v>
      </c>
      <c r="H100" s="538">
        <v>20</v>
      </c>
      <c r="I100" s="538" t="e">
        <f t="shared" si="2"/>
        <v>#DIV/0!</v>
      </c>
      <c r="J100" s="538">
        <v>12</v>
      </c>
      <c r="K100" s="539">
        <v>8</v>
      </c>
    </row>
    <row r="101" spans="1:11" ht="15">
      <c r="A101" s="39">
        <v>98</v>
      </c>
      <c r="B101" s="263"/>
      <c r="C101" s="263"/>
      <c r="D101" s="263"/>
      <c r="E101" s="263"/>
      <c r="F101" s="483">
        <f t="shared" si="3"/>
        <v>0</v>
      </c>
      <c r="G101" s="537" t="e">
        <f>('R0704'!$D$6/(Формула!$D$5))*100</f>
        <v>#DIV/0!</v>
      </c>
      <c r="H101" s="538">
        <v>20</v>
      </c>
      <c r="I101" s="538" t="e">
        <f t="shared" si="2"/>
        <v>#DIV/0!</v>
      </c>
      <c r="J101" s="538">
        <v>12</v>
      </c>
      <c r="K101" s="539">
        <v>8</v>
      </c>
    </row>
    <row r="102" spans="1:11" ht="15">
      <c r="A102" s="39">
        <v>99</v>
      </c>
      <c r="B102" s="263"/>
      <c r="C102" s="263"/>
      <c r="D102" s="263"/>
      <c r="E102" s="263"/>
      <c r="F102" s="483">
        <f t="shared" si="3"/>
        <v>0</v>
      </c>
      <c r="G102" s="537" t="e">
        <f>('R0704'!$D$6/(Формула!$D$5))*100</f>
        <v>#DIV/0!</v>
      </c>
      <c r="H102" s="538">
        <v>20</v>
      </c>
      <c r="I102" s="538" t="e">
        <f t="shared" si="2"/>
        <v>#DIV/0!</v>
      </c>
      <c r="J102" s="538">
        <v>12</v>
      </c>
      <c r="K102" s="539">
        <v>8</v>
      </c>
    </row>
    <row r="103" spans="1:11" ht="15">
      <c r="A103" s="39">
        <v>100</v>
      </c>
      <c r="B103" s="263"/>
      <c r="C103" s="263"/>
      <c r="D103" s="263"/>
      <c r="E103" s="263"/>
      <c r="F103" s="483">
        <f t="shared" si="3"/>
        <v>0</v>
      </c>
      <c r="G103" s="537" t="e">
        <f>('R0704'!$D$6/(Формула!$D$5))*100</f>
        <v>#DIV/0!</v>
      </c>
      <c r="H103" s="538">
        <v>20</v>
      </c>
      <c r="I103" s="538" t="e">
        <f t="shared" si="2"/>
        <v>#DIV/0!</v>
      </c>
      <c r="J103" s="538">
        <v>12</v>
      </c>
      <c r="K103" s="539">
        <v>8</v>
      </c>
    </row>
    <row r="104" spans="1:6" ht="15">
      <c r="A104" s="480"/>
      <c r="B104" s="481"/>
      <c r="C104" s="481"/>
      <c r="D104" s="481"/>
      <c r="E104" s="481"/>
      <c r="F104" s="484"/>
    </row>
    <row r="105" spans="1:6" ht="15">
      <c r="A105" s="480"/>
      <c r="B105" s="481"/>
      <c r="C105" s="481"/>
      <c r="D105" s="481"/>
      <c r="E105" s="481"/>
      <c r="F105" s="484"/>
    </row>
    <row r="106" spans="1:6" ht="15">
      <c r="A106" s="480"/>
      <c r="B106" s="481"/>
      <c r="C106" s="481"/>
      <c r="D106" s="481"/>
      <c r="E106" s="481"/>
      <c r="F106" s="484"/>
    </row>
    <row r="107" spans="1:6" ht="15">
      <c r="A107" s="480"/>
      <c r="B107" s="481"/>
      <c r="C107" s="481"/>
      <c r="D107" s="481"/>
      <c r="E107" s="481"/>
      <c r="F107" s="484"/>
    </row>
    <row r="108" spans="1:6" ht="15">
      <c r="A108" s="480"/>
      <c r="B108" s="481"/>
      <c r="C108" s="481"/>
      <c r="D108" s="481"/>
      <c r="E108" s="481"/>
      <c r="F108" s="484"/>
    </row>
    <row r="109" spans="1:6" ht="15">
      <c r="A109" s="480"/>
      <c r="B109" s="481"/>
      <c r="C109" s="481"/>
      <c r="D109" s="481"/>
      <c r="E109" s="481"/>
      <c r="F109" s="484"/>
    </row>
    <row r="110" spans="1:6" ht="15">
      <c r="A110" s="480"/>
      <c r="B110" s="481"/>
      <c r="C110" s="481"/>
      <c r="D110" s="481"/>
      <c r="E110" s="481"/>
      <c r="F110" s="484"/>
    </row>
    <row r="111" spans="1:6" ht="15">
      <c r="A111" s="480"/>
      <c r="B111" s="481"/>
      <c r="C111" s="481"/>
      <c r="D111" s="481"/>
      <c r="E111" s="481"/>
      <c r="F111" s="484"/>
    </row>
    <row r="112" spans="1:6" ht="15">
      <c r="A112" s="480"/>
      <c r="B112" s="481"/>
      <c r="C112" s="481"/>
      <c r="D112" s="481"/>
      <c r="E112" s="481"/>
      <c r="F112" s="484"/>
    </row>
    <row r="113" spans="1:6" ht="15">
      <c r="A113" s="480"/>
      <c r="B113" s="481"/>
      <c r="C113" s="481"/>
      <c r="D113" s="481"/>
      <c r="E113" s="481"/>
      <c r="F113" s="484"/>
    </row>
    <row r="114" spans="1:6" ht="15">
      <c r="A114" s="480"/>
      <c r="B114" s="481"/>
      <c r="C114" s="481"/>
      <c r="D114" s="481"/>
      <c r="E114" s="481"/>
      <c r="F114" s="484"/>
    </row>
    <row r="115" spans="1:6" ht="15">
      <c r="A115" s="480"/>
      <c r="B115" s="481"/>
      <c r="C115" s="481"/>
      <c r="D115" s="481"/>
      <c r="E115" s="481"/>
      <c r="F115" s="484"/>
    </row>
    <row r="116" spans="1:6" ht="15">
      <c r="A116" s="480"/>
      <c r="B116" s="481"/>
      <c r="C116" s="481"/>
      <c r="D116" s="481"/>
      <c r="E116" s="481"/>
      <c r="F116" s="484"/>
    </row>
    <row r="117" spans="1:6" ht="15">
      <c r="A117" s="480"/>
      <c r="B117" s="481"/>
      <c r="C117" s="481"/>
      <c r="D117" s="481"/>
      <c r="E117" s="481"/>
      <c r="F117" s="484"/>
    </row>
    <row r="118" spans="1:6" ht="15">
      <c r="A118" s="480"/>
      <c r="B118" s="481"/>
      <c r="C118" s="481"/>
      <c r="D118" s="481"/>
      <c r="E118" s="481"/>
      <c r="F118" s="484"/>
    </row>
    <row r="119" spans="1:6" ht="15">
      <c r="A119" s="480"/>
      <c r="B119" s="481"/>
      <c r="C119" s="481"/>
      <c r="D119" s="481"/>
      <c r="E119" s="481"/>
      <c r="F119" s="484"/>
    </row>
    <row r="120" spans="1:6" ht="15">
      <c r="A120" s="480"/>
      <c r="B120" s="481"/>
      <c r="C120" s="481"/>
      <c r="D120" s="481"/>
      <c r="E120" s="481"/>
      <c r="F120" s="484"/>
    </row>
    <row r="121" spans="1:6" ht="15">
      <c r="A121" s="480"/>
      <c r="B121" s="481"/>
      <c r="C121" s="481"/>
      <c r="D121" s="481"/>
      <c r="E121" s="481"/>
      <c r="F121" s="484"/>
    </row>
    <row r="122" spans="1:6" ht="15">
      <c r="A122" s="480"/>
      <c r="B122" s="481"/>
      <c r="C122" s="481"/>
      <c r="D122" s="481"/>
      <c r="E122" s="481"/>
      <c r="F122" s="484"/>
    </row>
    <row r="123" spans="1:6" ht="15">
      <c r="A123" s="480"/>
      <c r="B123" s="481"/>
      <c r="C123" s="481"/>
      <c r="D123" s="481"/>
      <c r="E123" s="481"/>
      <c r="F123" s="484"/>
    </row>
    <row r="124" spans="1:6" ht="15">
      <c r="A124" s="480"/>
      <c r="B124" s="481"/>
      <c r="C124" s="481"/>
      <c r="D124" s="481"/>
      <c r="E124" s="481"/>
      <c r="F124" s="484"/>
    </row>
    <row r="125" spans="1:6" ht="15">
      <c r="A125" s="480"/>
      <c r="B125" s="481"/>
      <c r="C125" s="481"/>
      <c r="D125" s="481"/>
      <c r="E125" s="481"/>
      <c r="F125" s="484"/>
    </row>
    <row r="126" spans="1:6" ht="15">
      <c r="A126" s="480"/>
      <c r="B126" s="481"/>
      <c r="C126" s="481"/>
      <c r="D126" s="481"/>
      <c r="E126" s="481"/>
      <c r="F126" s="484"/>
    </row>
    <row r="127" spans="1:6" ht="15">
      <c r="A127" s="480"/>
      <c r="B127" s="481"/>
      <c r="C127" s="481"/>
      <c r="D127" s="481"/>
      <c r="E127" s="481"/>
      <c r="F127" s="484"/>
    </row>
    <row r="128" spans="1:6" ht="15">
      <c r="A128" s="480"/>
      <c r="B128" s="481"/>
      <c r="C128" s="481"/>
      <c r="D128" s="481"/>
      <c r="E128" s="481"/>
      <c r="F128" s="484"/>
    </row>
    <row r="129" spans="1:6" ht="15">
      <c r="A129" s="480"/>
      <c r="B129" s="481"/>
      <c r="C129" s="481"/>
      <c r="D129" s="481"/>
      <c r="E129" s="481"/>
      <c r="F129" s="484"/>
    </row>
    <row r="130" spans="1:6" ht="15">
      <c r="A130" s="480"/>
      <c r="B130" s="481"/>
      <c r="C130" s="481"/>
      <c r="D130" s="481"/>
      <c r="E130" s="481"/>
      <c r="F130" s="484"/>
    </row>
    <row r="131" spans="1:6" ht="15">
      <c r="A131" s="480"/>
      <c r="B131" s="481"/>
      <c r="C131" s="481"/>
      <c r="D131" s="481"/>
      <c r="E131" s="481"/>
      <c r="F131" s="484"/>
    </row>
    <row r="132" spans="1:6" ht="15">
      <c r="A132" s="480"/>
      <c r="B132" s="481"/>
      <c r="C132" s="481"/>
      <c r="D132" s="481"/>
      <c r="E132" s="481"/>
      <c r="F132" s="484"/>
    </row>
    <row r="133" spans="1:6" ht="15">
      <c r="A133" s="480"/>
      <c r="B133" s="481"/>
      <c r="C133" s="481"/>
      <c r="D133" s="481"/>
      <c r="E133" s="481"/>
      <c r="F133" s="484"/>
    </row>
    <row r="134" spans="1:6" ht="15">
      <c r="A134" s="480"/>
      <c r="B134" s="481"/>
      <c r="C134" s="481"/>
      <c r="D134" s="481"/>
      <c r="E134" s="481"/>
      <c r="F134" s="484"/>
    </row>
    <row r="135" spans="1:6" ht="15">
      <c r="A135" s="480"/>
      <c r="B135" s="481"/>
      <c r="C135" s="481"/>
      <c r="D135" s="481"/>
      <c r="E135" s="481"/>
      <c r="F135" s="484"/>
    </row>
    <row r="136" spans="1:6" ht="15">
      <c r="A136" s="480"/>
      <c r="B136" s="481"/>
      <c r="C136" s="481"/>
      <c r="D136" s="481"/>
      <c r="E136" s="481"/>
      <c r="F136" s="484"/>
    </row>
    <row r="137" spans="1:6" ht="15">
      <c r="A137" s="480"/>
      <c r="B137" s="481"/>
      <c r="C137" s="481"/>
      <c r="D137" s="481"/>
      <c r="E137" s="481"/>
      <c r="F137" s="484"/>
    </row>
    <row r="138" spans="1:6" ht="15">
      <c r="A138" s="480"/>
      <c r="B138" s="481"/>
      <c r="C138" s="481"/>
      <c r="D138" s="481"/>
      <c r="E138" s="481"/>
      <c r="F138" s="484"/>
    </row>
    <row r="139" spans="1:6" ht="15">
      <c r="A139" s="480"/>
      <c r="B139" s="481"/>
      <c r="C139" s="481"/>
      <c r="D139" s="481"/>
      <c r="E139" s="481"/>
      <c r="F139" s="484"/>
    </row>
    <row r="140" spans="1:6" ht="15">
      <c r="A140" s="480"/>
      <c r="B140" s="481"/>
      <c r="C140" s="481"/>
      <c r="D140" s="481"/>
      <c r="E140" s="481"/>
      <c r="F140" s="484"/>
    </row>
    <row r="141" spans="1:6" ht="15">
      <c r="A141" s="480"/>
      <c r="B141" s="481"/>
      <c r="C141" s="481"/>
      <c r="D141" s="481"/>
      <c r="E141" s="481"/>
      <c r="F141" s="484"/>
    </row>
    <row r="142" spans="1:6" ht="15">
      <c r="A142" s="480"/>
      <c r="B142" s="481"/>
      <c r="C142" s="481"/>
      <c r="D142" s="481"/>
      <c r="E142" s="481"/>
      <c r="F142" s="484"/>
    </row>
    <row r="143" spans="1:6" ht="15">
      <c r="A143" s="480"/>
      <c r="B143" s="481"/>
      <c r="C143" s="481"/>
      <c r="D143" s="481"/>
      <c r="E143" s="481"/>
      <c r="F143" s="484"/>
    </row>
    <row r="144" spans="1:6" ht="15">
      <c r="A144" s="480"/>
      <c r="B144" s="481"/>
      <c r="C144" s="481"/>
      <c r="D144" s="481"/>
      <c r="E144" s="481"/>
      <c r="F144" s="484"/>
    </row>
    <row r="145" spans="1:6" ht="15">
      <c r="A145" s="480"/>
      <c r="B145" s="481"/>
      <c r="C145" s="481"/>
      <c r="D145" s="481"/>
      <c r="E145" s="481"/>
      <c r="F145" s="484"/>
    </row>
    <row r="146" spans="1:6" ht="15">
      <c r="A146" s="480"/>
      <c r="B146" s="481"/>
      <c r="C146" s="481"/>
      <c r="D146" s="481"/>
      <c r="E146" s="481"/>
      <c r="F146" s="484"/>
    </row>
    <row r="147" spans="1:6" ht="15">
      <c r="A147" s="480"/>
      <c r="B147" s="481"/>
      <c r="C147" s="481"/>
      <c r="D147" s="481"/>
      <c r="E147" s="481"/>
      <c r="F147" s="484"/>
    </row>
    <row r="148" spans="1:6" ht="15">
      <c r="A148" s="480"/>
      <c r="B148" s="481"/>
      <c r="C148" s="481"/>
      <c r="D148" s="481"/>
      <c r="E148" s="481"/>
      <c r="F148" s="484"/>
    </row>
    <row r="149" spans="1:6" ht="15">
      <c r="A149" s="480"/>
      <c r="B149" s="481"/>
      <c r="C149" s="481"/>
      <c r="D149" s="481"/>
      <c r="E149" s="481"/>
      <c r="F149" s="484"/>
    </row>
    <row r="150" spans="1:6" ht="15">
      <c r="A150" s="480"/>
      <c r="B150" s="481"/>
      <c r="C150" s="481"/>
      <c r="D150" s="481"/>
      <c r="E150" s="481"/>
      <c r="F150" s="484"/>
    </row>
    <row r="151" spans="1:6" ht="15">
      <c r="A151" s="480"/>
      <c r="B151" s="481"/>
      <c r="C151" s="481"/>
      <c r="D151" s="481"/>
      <c r="E151" s="481"/>
      <c r="F151" s="484"/>
    </row>
    <row r="152" spans="1:6" ht="15">
      <c r="A152" s="480"/>
      <c r="B152" s="481"/>
      <c r="C152" s="481"/>
      <c r="D152" s="481"/>
      <c r="E152" s="481"/>
      <c r="F152" s="484"/>
    </row>
    <row r="153" spans="1:6" ht="15">
      <c r="A153" s="480"/>
      <c r="B153" s="481"/>
      <c r="C153" s="481"/>
      <c r="D153" s="481"/>
      <c r="E153" s="481"/>
      <c r="F153" s="484"/>
    </row>
    <row r="154" spans="1:6" ht="15">
      <c r="A154" s="480"/>
      <c r="B154" s="481"/>
      <c r="C154" s="481"/>
      <c r="D154" s="481"/>
      <c r="E154" s="481"/>
      <c r="F154" s="484"/>
    </row>
    <row r="155" spans="1:6" ht="15">
      <c r="A155" s="480"/>
      <c r="B155" s="481"/>
      <c r="C155" s="481"/>
      <c r="D155" s="481"/>
      <c r="E155" s="481"/>
      <c r="F155" s="484"/>
    </row>
    <row r="156" spans="1:6" ht="15">
      <c r="A156" s="480"/>
      <c r="B156" s="481"/>
      <c r="C156" s="481"/>
      <c r="D156" s="481"/>
      <c r="E156" s="481"/>
      <c r="F156" s="484"/>
    </row>
    <row r="157" spans="1:6" ht="15">
      <c r="A157" s="480"/>
      <c r="B157" s="481"/>
      <c r="C157" s="481"/>
      <c r="D157" s="481"/>
      <c r="E157" s="481"/>
      <c r="F157" s="484"/>
    </row>
    <row r="158" spans="1:6" ht="15">
      <c r="A158" s="480"/>
      <c r="B158" s="481"/>
      <c r="C158" s="481"/>
      <c r="D158" s="481"/>
      <c r="E158" s="481"/>
      <c r="F158" s="484"/>
    </row>
    <row r="159" spans="1:6" ht="15">
      <c r="A159" s="480"/>
      <c r="B159" s="481"/>
      <c r="C159" s="481"/>
      <c r="D159" s="481"/>
      <c r="E159" s="481"/>
      <c r="F159" s="484"/>
    </row>
    <row r="160" spans="1:6" ht="15">
      <c r="A160" s="480"/>
      <c r="B160" s="481"/>
      <c r="C160" s="481"/>
      <c r="D160" s="481"/>
      <c r="E160" s="481"/>
      <c r="F160" s="484"/>
    </row>
    <row r="161" spans="1:6" ht="15">
      <c r="A161" s="480"/>
      <c r="B161" s="481"/>
      <c r="C161" s="481"/>
      <c r="D161" s="481"/>
      <c r="E161" s="481"/>
      <c r="F161" s="484"/>
    </row>
    <row r="162" spans="1:6" ht="15">
      <c r="A162" s="480"/>
      <c r="B162" s="481"/>
      <c r="C162" s="481"/>
      <c r="D162" s="481"/>
      <c r="E162" s="481"/>
      <c r="F162" s="484"/>
    </row>
    <row r="163" spans="1:6" ht="15">
      <c r="A163" s="480"/>
      <c r="B163" s="481"/>
      <c r="C163" s="481"/>
      <c r="D163" s="481"/>
      <c r="E163" s="481"/>
      <c r="F163" s="484"/>
    </row>
    <row r="164" spans="1:6" ht="15">
      <c r="A164" s="480"/>
      <c r="B164" s="481"/>
      <c r="C164" s="481"/>
      <c r="D164" s="481"/>
      <c r="E164" s="481"/>
      <c r="F164" s="484"/>
    </row>
    <row r="165" spans="1:6" ht="15">
      <c r="A165" s="480"/>
      <c r="B165" s="481"/>
      <c r="C165" s="481"/>
      <c r="D165" s="481"/>
      <c r="E165" s="481"/>
      <c r="F165" s="484"/>
    </row>
    <row r="166" spans="1:6" ht="15">
      <c r="A166" s="480"/>
      <c r="B166" s="481"/>
      <c r="C166" s="481"/>
      <c r="D166" s="481"/>
      <c r="E166" s="481"/>
      <c r="F166" s="484"/>
    </row>
    <row r="167" spans="1:6" ht="15">
      <c r="A167" s="480"/>
      <c r="B167" s="481"/>
      <c r="C167" s="481"/>
      <c r="D167" s="481"/>
      <c r="E167" s="481"/>
      <c r="F167" s="484"/>
    </row>
    <row r="168" spans="1:6" ht="15">
      <c r="A168" s="480"/>
      <c r="B168" s="481"/>
      <c r="C168" s="481"/>
      <c r="D168" s="481"/>
      <c r="E168" s="481"/>
      <c r="F168" s="484"/>
    </row>
    <row r="169" spans="1:6" ht="15">
      <c r="A169" s="480"/>
      <c r="B169" s="481"/>
      <c r="C169" s="481"/>
      <c r="D169" s="481"/>
      <c r="E169" s="481"/>
      <c r="F169" s="484"/>
    </row>
    <row r="170" spans="1:6" ht="15">
      <c r="A170" s="480"/>
      <c r="B170" s="481"/>
      <c r="C170" s="481"/>
      <c r="D170" s="481"/>
      <c r="E170" s="481"/>
      <c r="F170" s="484"/>
    </row>
    <row r="171" spans="1:6" ht="15">
      <c r="A171" s="480"/>
      <c r="B171" s="481"/>
      <c r="C171" s="481"/>
      <c r="D171" s="481"/>
      <c r="E171" s="481"/>
      <c r="F171" s="484"/>
    </row>
    <row r="172" spans="1:6" ht="15">
      <c r="A172" s="480"/>
      <c r="B172" s="481"/>
      <c r="C172" s="481"/>
      <c r="D172" s="481"/>
      <c r="E172" s="481"/>
      <c r="F172" s="484"/>
    </row>
    <row r="173" spans="1:6" ht="15">
      <c r="A173" s="480"/>
      <c r="B173" s="481"/>
      <c r="C173" s="481"/>
      <c r="D173" s="481"/>
      <c r="E173" s="481"/>
      <c r="F173" s="484"/>
    </row>
    <row r="174" spans="1:6" ht="15">
      <c r="A174" s="480"/>
      <c r="B174" s="481"/>
      <c r="C174" s="481"/>
      <c r="D174" s="481"/>
      <c r="E174" s="481"/>
      <c r="F174" s="484"/>
    </row>
    <row r="175" spans="1:6" ht="15">
      <c r="A175" s="480"/>
      <c r="B175" s="481"/>
      <c r="C175" s="481"/>
      <c r="D175" s="481"/>
      <c r="E175" s="481"/>
      <c r="F175" s="484"/>
    </row>
    <row r="176" spans="1:6" ht="15">
      <c r="A176" s="480"/>
      <c r="B176" s="481"/>
      <c r="C176" s="481"/>
      <c r="D176" s="481"/>
      <c r="E176" s="481"/>
      <c r="F176" s="484"/>
    </row>
    <row r="177" spans="1:6" ht="15">
      <c r="A177" s="480"/>
      <c r="B177" s="481"/>
      <c r="C177" s="481"/>
      <c r="D177" s="481"/>
      <c r="E177" s="481"/>
      <c r="F177" s="484"/>
    </row>
    <row r="178" spans="1:6" ht="15">
      <c r="A178" s="480"/>
      <c r="B178" s="481"/>
      <c r="C178" s="481"/>
      <c r="D178" s="481"/>
      <c r="E178" s="481"/>
      <c r="F178" s="484"/>
    </row>
    <row r="179" spans="1:6" ht="15">
      <c r="A179" s="480"/>
      <c r="B179" s="481"/>
      <c r="C179" s="481"/>
      <c r="D179" s="481"/>
      <c r="E179" s="481"/>
      <c r="F179" s="484"/>
    </row>
    <row r="180" spans="1:6" ht="15">
      <c r="A180" s="480"/>
      <c r="B180" s="481"/>
      <c r="C180" s="481"/>
      <c r="D180" s="481"/>
      <c r="E180" s="481"/>
      <c r="F180" s="484"/>
    </row>
    <row r="181" spans="1:6" ht="15">
      <c r="A181" s="480"/>
      <c r="B181" s="481"/>
      <c r="C181" s="481"/>
      <c r="D181" s="481"/>
      <c r="E181" s="481"/>
      <c r="F181" s="484"/>
    </row>
    <row r="182" spans="1:6" ht="15">
      <c r="A182" s="480"/>
      <c r="B182" s="481"/>
      <c r="C182" s="481"/>
      <c r="D182" s="481"/>
      <c r="E182" s="481"/>
      <c r="F182" s="484"/>
    </row>
    <row r="183" spans="1:6" ht="15">
      <c r="A183" s="480"/>
      <c r="B183" s="481"/>
      <c r="C183" s="481"/>
      <c r="D183" s="481"/>
      <c r="E183" s="481"/>
      <c r="F183" s="484"/>
    </row>
    <row r="184" spans="1:6" ht="15">
      <c r="A184" s="480"/>
      <c r="B184" s="481"/>
      <c r="C184" s="481"/>
      <c r="D184" s="481"/>
      <c r="E184" s="481"/>
      <c r="F184" s="484"/>
    </row>
    <row r="185" spans="1:6" ht="15">
      <c r="A185" s="480"/>
      <c r="B185" s="481"/>
      <c r="C185" s="481"/>
      <c r="D185" s="481"/>
      <c r="E185" s="481"/>
      <c r="F185" s="484"/>
    </row>
    <row r="186" spans="1:6" ht="15">
      <c r="A186" s="480"/>
      <c r="B186" s="481"/>
      <c r="C186" s="481"/>
      <c r="D186" s="481"/>
      <c r="E186" s="481"/>
      <c r="F186" s="484"/>
    </row>
    <row r="187" spans="1:6" ht="15">
      <c r="A187" s="480"/>
      <c r="B187" s="481"/>
      <c r="C187" s="481"/>
      <c r="D187" s="481"/>
      <c r="E187" s="481"/>
      <c r="F187" s="484"/>
    </row>
    <row r="188" spans="1:6" ht="15">
      <c r="A188" s="480"/>
      <c r="B188" s="481"/>
      <c r="C188" s="481"/>
      <c r="D188" s="481"/>
      <c r="E188" s="481"/>
      <c r="F188" s="484"/>
    </row>
    <row r="189" spans="1:6" ht="15">
      <c r="A189" s="480"/>
      <c r="B189" s="481"/>
      <c r="C189" s="481"/>
      <c r="D189" s="481"/>
      <c r="E189" s="481"/>
      <c r="F189" s="484"/>
    </row>
    <row r="190" spans="1:6" ht="15">
      <c r="A190" s="480"/>
      <c r="B190" s="481"/>
      <c r="C190" s="481"/>
      <c r="D190" s="481"/>
      <c r="E190" s="481"/>
      <c r="F190" s="484"/>
    </row>
    <row r="191" spans="1:6" ht="15">
      <c r="A191" s="480"/>
      <c r="B191" s="481"/>
      <c r="C191" s="481"/>
      <c r="D191" s="481"/>
      <c r="E191" s="481"/>
      <c r="F191" s="484"/>
    </row>
    <row r="192" spans="1:6" ht="15">
      <c r="A192" s="480"/>
      <c r="B192" s="481"/>
      <c r="C192" s="481"/>
      <c r="D192" s="481"/>
      <c r="E192" s="481"/>
      <c r="F192" s="484"/>
    </row>
    <row r="193" spans="1:6" ht="15">
      <c r="A193" s="480"/>
      <c r="B193" s="481"/>
      <c r="C193" s="481"/>
      <c r="D193" s="481"/>
      <c r="E193" s="481"/>
      <c r="F193" s="484"/>
    </row>
    <row r="194" spans="1:6" ht="15">
      <c r="A194" s="480"/>
      <c r="B194" s="481"/>
      <c r="C194" s="481"/>
      <c r="D194" s="481"/>
      <c r="E194" s="481"/>
      <c r="F194" s="484"/>
    </row>
    <row r="195" spans="1:6" ht="15">
      <c r="A195" s="480"/>
      <c r="B195" s="481"/>
      <c r="C195" s="481"/>
      <c r="D195" s="481"/>
      <c r="E195" s="481"/>
      <c r="F195" s="484"/>
    </row>
    <row r="196" spans="1:6" ht="15">
      <c r="A196" s="480"/>
      <c r="B196" s="481"/>
      <c r="C196" s="481"/>
      <c r="D196" s="481"/>
      <c r="E196" s="481"/>
      <c r="F196" s="484"/>
    </row>
    <row r="197" spans="1:6" ht="15">
      <c r="A197" s="480"/>
      <c r="B197" s="481"/>
      <c r="C197" s="481"/>
      <c r="D197" s="481"/>
      <c r="E197" s="481"/>
      <c r="F197" s="484"/>
    </row>
    <row r="198" spans="1:6" ht="15">
      <c r="A198" s="480"/>
      <c r="B198" s="481"/>
      <c r="C198" s="481"/>
      <c r="D198" s="481"/>
      <c r="E198" s="481"/>
      <c r="F198" s="484"/>
    </row>
    <row r="199" spans="1:6" ht="15">
      <c r="A199" s="480"/>
      <c r="B199" s="481"/>
      <c r="C199" s="481"/>
      <c r="D199" s="481"/>
      <c r="E199" s="481"/>
      <c r="F199" s="484"/>
    </row>
    <row r="200" spans="1:6" ht="15">
      <c r="A200" s="480"/>
      <c r="B200" s="481"/>
      <c r="C200" s="481"/>
      <c r="D200" s="481"/>
      <c r="E200" s="481"/>
      <c r="F200" s="484"/>
    </row>
    <row r="201" spans="1:6" ht="15">
      <c r="A201" s="480"/>
      <c r="B201" s="481"/>
      <c r="C201" s="481"/>
      <c r="D201" s="481"/>
      <c r="E201" s="481"/>
      <c r="F201" s="484"/>
    </row>
    <row r="202" spans="1:6" ht="15">
      <c r="A202" s="480"/>
      <c r="B202" s="481"/>
      <c r="C202" s="481"/>
      <c r="D202" s="481"/>
      <c r="E202" s="481"/>
      <c r="F202" s="484"/>
    </row>
    <row r="203" spans="1:6" ht="15">
      <c r="A203" s="480"/>
      <c r="B203" s="481"/>
      <c r="C203" s="481"/>
      <c r="D203" s="481"/>
      <c r="E203" s="481"/>
      <c r="F203" s="484"/>
    </row>
    <row r="204" spans="1:6" ht="15">
      <c r="A204" s="480"/>
      <c r="B204" s="481"/>
      <c r="C204" s="481"/>
      <c r="D204" s="481"/>
      <c r="E204" s="481"/>
      <c r="F204" s="484"/>
    </row>
    <row r="205" spans="1:6" ht="15">
      <c r="A205" s="480"/>
      <c r="B205" s="481"/>
      <c r="C205" s="481"/>
      <c r="D205" s="481"/>
      <c r="E205" s="481"/>
      <c r="F205" s="484"/>
    </row>
    <row r="206" spans="1:6" ht="15">
      <c r="A206" s="480"/>
      <c r="B206" s="481"/>
      <c r="C206" s="481"/>
      <c r="D206" s="481"/>
      <c r="E206" s="481"/>
      <c r="F206" s="484"/>
    </row>
    <row r="207" spans="1:6" ht="15">
      <c r="A207" s="480"/>
      <c r="B207" s="481"/>
      <c r="C207" s="481"/>
      <c r="D207" s="481"/>
      <c r="E207" s="481"/>
      <c r="F207" s="484"/>
    </row>
    <row r="208" spans="1:6" ht="15">
      <c r="A208" s="480"/>
      <c r="B208" s="481"/>
      <c r="C208" s="481"/>
      <c r="D208" s="481"/>
      <c r="E208" s="481"/>
      <c r="F208" s="484"/>
    </row>
    <row r="209" spans="1:6" ht="15">
      <c r="A209" s="480"/>
      <c r="B209" s="481"/>
      <c r="C209" s="481"/>
      <c r="D209" s="481"/>
      <c r="E209" s="481"/>
      <c r="F209" s="484"/>
    </row>
    <row r="210" spans="1:6" ht="15">
      <c r="A210" s="480"/>
      <c r="B210" s="481"/>
      <c r="C210" s="481"/>
      <c r="D210" s="481"/>
      <c r="E210" s="481"/>
      <c r="F210" s="484"/>
    </row>
    <row r="211" spans="1:6" ht="15">
      <c r="A211" s="480"/>
      <c r="B211" s="481"/>
      <c r="C211" s="481"/>
      <c r="D211" s="481"/>
      <c r="E211" s="481"/>
      <c r="F211" s="484"/>
    </row>
    <row r="212" spans="1:6" ht="15">
      <c r="A212" s="480"/>
      <c r="B212" s="481"/>
      <c r="C212" s="481"/>
      <c r="D212" s="481"/>
      <c r="E212" s="481"/>
      <c r="F212" s="484"/>
    </row>
    <row r="213" spans="1:6" ht="15">
      <c r="A213" s="480"/>
      <c r="B213" s="481"/>
      <c r="C213" s="481"/>
      <c r="D213" s="481"/>
      <c r="E213" s="481"/>
      <c r="F213" s="484"/>
    </row>
    <row r="214" spans="1:6" ht="15">
      <c r="A214" s="480"/>
      <c r="B214" s="481"/>
      <c r="C214" s="481"/>
      <c r="D214" s="481"/>
      <c r="E214" s="481"/>
      <c r="F214" s="484"/>
    </row>
    <row r="215" spans="1:6" ht="15">
      <c r="A215" s="480"/>
      <c r="B215" s="481"/>
      <c r="C215" s="481"/>
      <c r="D215" s="481"/>
      <c r="E215" s="481"/>
      <c r="F215" s="484"/>
    </row>
    <row r="216" spans="1:6" ht="15">
      <c r="A216" s="480"/>
      <c r="B216" s="481"/>
      <c r="C216" s="481"/>
      <c r="D216" s="481"/>
      <c r="E216" s="481"/>
      <c r="F216" s="484"/>
    </row>
    <row r="217" spans="1:6" ht="15">
      <c r="A217" s="480"/>
      <c r="B217" s="481"/>
      <c r="C217" s="481"/>
      <c r="D217" s="481"/>
      <c r="E217" s="481"/>
      <c r="F217" s="484"/>
    </row>
    <row r="218" spans="1:6" ht="15">
      <c r="A218" s="480"/>
      <c r="B218" s="481"/>
      <c r="C218" s="481"/>
      <c r="D218" s="481"/>
      <c r="E218" s="481"/>
      <c r="F218" s="484"/>
    </row>
    <row r="219" spans="1:6" ht="15">
      <c r="A219" s="480"/>
      <c r="B219" s="481"/>
      <c r="C219" s="481"/>
      <c r="D219" s="481"/>
      <c r="E219" s="481"/>
      <c r="F219" s="484"/>
    </row>
    <row r="220" spans="1:6" ht="15">
      <c r="A220" s="480"/>
      <c r="B220" s="481"/>
      <c r="C220" s="481"/>
      <c r="D220" s="481"/>
      <c r="E220" s="481"/>
      <c r="F220" s="484"/>
    </row>
    <row r="221" spans="1:6" ht="15">
      <c r="A221" s="480"/>
      <c r="B221" s="481"/>
      <c r="C221" s="481"/>
      <c r="D221" s="481"/>
      <c r="E221" s="481"/>
      <c r="F221" s="484"/>
    </row>
    <row r="222" spans="1:6" ht="15">
      <c r="A222" s="480"/>
      <c r="B222" s="481"/>
      <c r="C222" s="481"/>
      <c r="D222" s="481"/>
      <c r="E222" s="481"/>
      <c r="F222" s="484"/>
    </row>
    <row r="223" spans="1:6" ht="15">
      <c r="A223" s="480"/>
      <c r="B223" s="481"/>
      <c r="C223" s="481"/>
      <c r="D223" s="481"/>
      <c r="E223" s="481"/>
      <c r="F223" s="484"/>
    </row>
    <row r="224" spans="1:6" ht="15">
      <c r="A224" s="480"/>
      <c r="B224" s="481"/>
      <c r="C224" s="481"/>
      <c r="D224" s="481"/>
      <c r="E224" s="481"/>
      <c r="F224" s="484"/>
    </row>
    <row r="225" spans="1:6" ht="15">
      <c r="A225" s="480"/>
      <c r="B225" s="481"/>
      <c r="C225" s="481"/>
      <c r="D225" s="481"/>
      <c r="E225" s="481"/>
      <c r="F225" s="484"/>
    </row>
  </sheetData>
  <sheetProtection password="C7AC" sheet="1"/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0">
      <selection activeCell="L10" sqref="L10"/>
    </sheetView>
  </sheetViews>
  <sheetFormatPr defaultColWidth="9.140625" defaultRowHeight="15"/>
  <cols>
    <col min="1" max="1" width="5.28125" style="0" customWidth="1"/>
    <col min="2" max="2" width="57.140625" style="254" customWidth="1"/>
    <col min="3" max="3" width="11.57421875" style="0" customWidth="1"/>
    <col min="4" max="4" width="11.8515625" style="0" customWidth="1"/>
  </cols>
  <sheetData>
    <row r="1" ht="15">
      <c r="B1" s="254" t="s">
        <v>411</v>
      </c>
    </row>
    <row r="2" ht="15.75" thickBot="1"/>
    <row r="3" spans="1:5" ht="15">
      <c r="A3" s="255" t="s">
        <v>0</v>
      </c>
      <c r="B3" s="256" t="s">
        <v>412</v>
      </c>
      <c r="C3" s="257" t="s">
        <v>413</v>
      </c>
      <c r="D3" s="257" t="s">
        <v>414</v>
      </c>
      <c r="E3" s="258" t="s">
        <v>415</v>
      </c>
    </row>
    <row r="4" spans="1:5" ht="45">
      <c r="A4" s="259">
        <v>1</v>
      </c>
      <c r="B4" s="260" t="s">
        <v>416</v>
      </c>
      <c r="C4" s="261">
        <f>'R0101'!C38</f>
        <v>0</v>
      </c>
      <c r="D4" s="261">
        <f>'R0102'!C39</f>
        <v>0</v>
      </c>
      <c r="E4" s="262">
        <f>C4-D4</f>
        <v>0</v>
      </c>
    </row>
    <row r="5" spans="1:5" ht="45">
      <c r="A5" s="259">
        <v>2</v>
      </c>
      <c r="B5" s="260" t="s">
        <v>419</v>
      </c>
      <c r="C5" s="261">
        <f>'R0102'!C37</f>
        <v>0</v>
      </c>
      <c r="D5" s="261">
        <f>'R0201'!D39</f>
        <v>0</v>
      </c>
      <c r="E5" s="262">
        <f aca="true" t="shared" si="0" ref="E5:E17">C5-D5</f>
        <v>0</v>
      </c>
    </row>
    <row r="6" spans="1:5" ht="45">
      <c r="A6" s="259">
        <v>3</v>
      </c>
      <c r="B6" s="260" t="s">
        <v>418</v>
      </c>
      <c r="C6" s="261">
        <f>'R0101'!C10</f>
        <v>0</v>
      </c>
      <c r="D6" s="261">
        <f>'R0302'!C14</f>
        <v>0</v>
      </c>
      <c r="E6" s="262">
        <f t="shared" si="0"/>
        <v>0</v>
      </c>
    </row>
    <row r="7" spans="1:5" ht="45">
      <c r="A7" s="259">
        <v>4</v>
      </c>
      <c r="B7" s="260" t="s">
        <v>417</v>
      </c>
      <c r="C7" s="261">
        <f>'R0101'!C10</f>
        <v>0</v>
      </c>
      <c r="D7" s="261">
        <f>'R0304'!F15</f>
        <v>0</v>
      </c>
      <c r="E7" s="262">
        <f t="shared" si="0"/>
        <v>0</v>
      </c>
    </row>
    <row r="8" spans="1:5" ht="45">
      <c r="A8" s="259">
        <v>5</v>
      </c>
      <c r="B8" s="260" t="s">
        <v>423</v>
      </c>
      <c r="C8" s="261">
        <f>'R0101'!C10</f>
        <v>0</v>
      </c>
      <c r="D8" s="261">
        <f>'R0702'!E8</f>
        <v>0</v>
      </c>
      <c r="E8" s="262">
        <f t="shared" si="0"/>
        <v>0</v>
      </c>
    </row>
    <row r="9" spans="1:5" ht="45">
      <c r="A9" s="259">
        <v>6</v>
      </c>
      <c r="B9" s="260" t="s">
        <v>469</v>
      </c>
      <c r="C9" s="261">
        <f>'R0101'!C13</f>
        <v>0</v>
      </c>
      <c r="D9" s="261">
        <f>'R0305'!F15</f>
        <v>0</v>
      </c>
      <c r="E9" s="262">
        <f t="shared" si="0"/>
        <v>0</v>
      </c>
    </row>
    <row r="10" spans="1:5" ht="45">
      <c r="A10" s="259">
        <v>7</v>
      </c>
      <c r="B10" s="260" t="s">
        <v>420</v>
      </c>
      <c r="C10" s="261">
        <f>'R0101'!C11</f>
        <v>0</v>
      </c>
      <c r="D10" s="261">
        <f>'R0302'!M14</f>
        <v>0</v>
      </c>
      <c r="E10" s="262">
        <f t="shared" si="0"/>
        <v>0</v>
      </c>
    </row>
    <row r="11" spans="1:5" ht="45">
      <c r="A11" s="259">
        <v>8</v>
      </c>
      <c r="B11" s="260" t="s">
        <v>421</v>
      </c>
      <c r="C11" s="261">
        <f>'R0101'!C14</f>
        <v>0</v>
      </c>
      <c r="D11" s="261">
        <f>'R0303'!C14</f>
        <v>0</v>
      </c>
      <c r="E11" s="262">
        <f>C11-D11</f>
        <v>0</v>
      </c>
    </row>
    <row r="12" spans="1:5" ht="45">
      <c r="A12" s="259">
        <v>9</v>
      </c>
      <c r="B12" s="260" t="s">
        <v>422</v>
      </c>
      <c r="C12" s="261">
        <f>'R0102'!C34</f>
        <v>0</v>
      </c>
      <c r="D12" s="263">
        <f>'R0302'!I14+'R0303'!I14</f>
        <v>0</v>
      </c>
      <c r="E12" s="262">
        <f t="shared" si="0"/>
        <v>0</v>
      </c>
    </row>
    <row r="13" spans="1:5" ht="45">
      <c r="A13" s="259">
        <v>10</v>
      </c>
      <c r="B13" s="260" t="s">
        <v>424</v>
      </c>
      <c r="C13" s="261">
        <f>'R0702'!C8</f>
        <v>0</v>
      </c>
      <c r="D13" s="263">
        <f>'R0703'!F5</f>
        <v>0</v>
      </c>
      <c r="E13" s="262">
        <f t="shared" si="0"/>
        <v>0</v>
      </c>
    </row>
    <row r="14" spans="1:5" ht="45">
      <c r="A14" s="259">
        <v>11</v>
      </c>
      <c r="B14" s="260" t="s">
        <v>425</v>
      </c>
      <c r="C14" s="261">
        <f>'R0702'!D8</f>
        <v>0</v>
      </c>
      <c r="D14" s="261">
        <f>'R0703'!F6</f>
        <v>0</v>
      </c>
      <c r="E14" s="262">
        <f t="shared" si="0"/>
        <v>0</v>
      </c>
    </row>
    <row r="15" spans="1:5" ht="45">
      <c r="A15" s="263">
        <v>12</v>
      </c>
      <c r="B15" s="260" t="s">
        <v>426</v>
      </c>
      <c r="C15" s="261">
        <f>'R0102'!C32</f>
        <v>0</v>
      </c>
      <c r="D15" s="261">
        <f>'R0706'!C10</f>
        <v>0</v>
      </c>
      <c r="E15" s="261">
        <f t="shared" si="0"/>
        <v>0</v>
      </c>
    </row>
    <row r="16" spans="1:5" ht="30">
      <c r="A16" s="259">
        <v>13</v>
      </c>
      <c r="B16" s="260" t="s">
        <v>454</v>
      </c>
      <c r="C16" s="263">
        <f>'R0304'!C15+'R0304'!D15-'R0304'!E15</f>
        <v>0</v>
      </c>
      <c r="D16" s="263">
        <f>'R0304'!F15</f>
        <v>0</v>
      </c>
      <c r="E16" s="261">
        <f t="shared" si="0"/>
        <v>0</v>
      </c>
    </row>
    <row r="17" spans="1:5" ht="30">
      <c r="A17" s="263">
        <v>14</v>
      </c>
      <c r="B17" s="260" t="s">
        <v>455</v>
      </c>
      <c r="C17" s="263">
        <f>'R0305'!C15+'R0305'!D15-'R0305'!E15</f>
        <v>0</v>
      </c>
      <c r="D17" s="468">
        <f>'R0305'!F15</f>
        <v>0</v>
      </c>
      <c r="E17" s="261">
        <f t="shared" si="0"/>
        <v>0</v>
      </c>
    </row>
    <row r="18" spans="1:5" ht="30" customHeight="1">
      <c r="A18" s="263">
        <v>15</v>
      </c>
      <c r="B18" s="651" t="s">
        <v>456</v>
      </c>
      <c r="C18" s="652"/>
      <c r="D18" s="653"/>
      <c r="E18" s="261">
        <f>IF(_XLL.МНИМ.ABS('R0302'!C5-'R0304'!F6)&lt;1,0,1)+IF(_XLL.МНИМ.ABS('R0302'!C6-'R0304'!F7)&lt;1,0,1)+IF(_XLL.МНИМ.ABS('R0302'!C7-'R0304'!F8)&lt;1,0,1)+IF(_XLL.МНИМ.ABS('R0302'!C8-'R0304'!F9)&lt;1,0,1)+IF(_XLL.МНИМ.ABS('R0302'!C9-'R0304'!F10)&lt;1,0,1)+IF(_XLL.МНИМ.ABS('R0302'!C10-'R0304'!F11)&lt;1,0,1)+IF(_XLL.МНИМ.ABS('R0302'!C11-'R0304'!F12)&lt;1,0,1)+IF(_XLL.МНИМ.ABS('R0302'!C12-'R0304'!F13)&lt;1,0,1)+IF(_XLL.МНИМ.ABS('R0302'!C13-'R0304'!F14)&lt;1,0,1)</f>
        <v>0</v>
      </c>
    </row>
  </sheetData>
  <sheetProtection password="C7AC" sheet="1"/>
  <mergeCells count="1">
    <mergeCell ref="B18:D18"/>
  </mergeCells>
  <conditionalFormatting sqref="E4:E18">
    <cfRule type="cellIs" priority="3" dxfId="1" operator="equal" stopIfTrue="1">
      <formula>0</formula>
    </cfRule>
    <cfRule type="cellIs" priority="4" dxfId="0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6.140625" style="265" customWidth="1"/>
    <col min="2" max="2" width="65.140625" style="265" customWidth="1"/>
    <col min="3" max="3" width="19.7109375" style="267" customWidth="1"/>
    <col min="4" max="16384" width="9.140625" style="265" customWidth="1"/>
  </cols>
  <sheetData>
    <row r="1" ht="15">
      <c r="B1" s="296" t="s">
        <v>386</v>
      </c>
    </row>
    <row r="2" ht="15.75" thickBot="1">
      <c r="C2" s="428" t="s">
        <v>440</v>
      </c>
    </row>
    <row r="3" spans="1:3" ht="22.5" customHeight="1">
      <c r="A3" s="297" t="s">
        <v>0</v>
      </c>
      <c r="B3" s="298" t="s">
        <v>1</v>
      </c>
      <c r="C3" s="299" t="s">
        <v>438</v>
      </c>
    </row>
    <row r="4" spans="1:3" ht="15">
      <c r="A4" s="300">
        <v>1</v>
      </c>
      <c r="B4" s="301" t="s">
        <v>359</v>
      </c>
      <c r="C4" s="272"/>
    </row>
    <row r="5" spans="1:3" ht="15">
      <c r="A5" s="300">
        <v>2</v>
      </c>
      <c r="B5" s="301" t="s">
        <v>360</v>
      </c>
      <c r="C5" s="272"/>
    </row>
    <row r="6" spans="1:3" ht="15">
      <c r="A6" s="302">
        <v>3</v>
      </c>
      <c r="B6" s="303" t="s">
        <v>387</v>
      </c>
      <c r="C6" s="272"/>
    </row>
    <row r="7" spans="1:3" ht="15">
      <c r="A7" s="302">
        <v>4</v>
      </c>
      <c r="B7" s="304" t="s">
        <v>361</v>
      </c>
      <c r="C7" s="272"/>
    </row>
    <row r="8" spans="1:3" ht="15">
      <c r="A8" s="413">
        <v>5</v>
      </c>
      <c r="B8" s="414" t="s">
        <v>362</v>
      </c>
      <c r="C8" s="415">
        <f>C4+C5+C6+C7</f>
        <v>0</v>
      </c>
    </row>
    <row r="11" spans="2:9" ht="15">
      <c r="B11" s="588" t="s">
        <v>343</v>
      </c>
      <c r="C11" s="588"/>
      <c r="D11" s="588"/>
      <c r="E11" s="305"/>
      <c r="I11" s="265" t="s">
        <v>437</v>
      </c>
    </row>
    <row r="12" spans="2:5" ht="15">
      <c r="B12" s="305"/>
      <c r="C12" s="305"/>
      <c r="D12" s="417" t="s">
        <v>344</v>
      </c>
      <c r="E12" s="418" t="s">
        <v>345</v>
      </c>
    </row>
    <row r="13" spans="2:5" ht="15">
      <c r="B13" s="305"/>
      <c r="C13" s="305"/>
      <c r="D13" s="419" t="s">
        <v>346</v>
      </c>
      <c r="E13" s="419" t="s">
        <v>347</v>
      </c>
    </row>
    <row r="14" spans="2:5" ht="15">
      <c r="B14" s="588" t="s">
        <v>348</v>
      </c>
      <c r="C14" s="588"/>
      <c r="D14" s="305"/>
      <c r="E14" s="305"/>
    </row>
    <row r="15" spans="2:5" ht="15">
      <c r="B15" s="305"/>
      <c r="C15" s="305"/>
      <c r="D15" s="420" t="s">
        <v>344</v>
      </c>
      <c r="E15" s="418" t="s">
        <v>345</v>
      </c>
    </row>
    <row r="16" spans="2:5" ht="15">
      <c r="B16" s="305"/>
      <c r="C16" s="417" t="s">
        <v>349</v>
      </c>
      <c r="D16" s="419" t="s">
        <v>346</v>
      </c>
      <c r="E16" s="419" t="s">
        <v>347</v>
      </c>
    </row>
  </sheetData>
  <sheetProtection password="C7AC" sheet="1"/>
  <mergeCells count="2">
    <mergeCell ref="B11:D11"/>
    <mergeCell ref="B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4">
      <selection activeCell="D21" sqref="D21"/>
    </sheetView>
  </sheetViews>
  <sheetFormatPr defaultColWidth="9.140625" defaultRowHeight="15"/>
  <cols>
    <col min="1" max="1" width="6.00390625" style="430" customWidth="1"/>
    <col min="2" max="2" width="51.421875" style="430" customWidth="1"/>
    <col min="3" max="3" width="16.421875" style="430" customWidth="1"/>
    <col min="4" max="4" width="20.00390625" style="430" customWidth="1"/>
    <col min="5" max="16384" width="9.140625" style="430" customWidth="1"/>
  </cols>
  <sheetData>
    <row r="1" ht="15.75">
      <c r="B1" s="325" t="s">
        <v>388</v>
      </c>
    </row>
    <row r="2" ht="15.75" thickBot="1"/>
    <row r="3" spans="1:4" ht="48.75" customHeight="1">
      <c r="A3" s="431" t="s">
        <v>0</v>
      </c>
      <c r="B3" s="432" t="s">
        <v>1</v>
      </c>
      <c r="C3" s="432" t="s">
        <v>431</v>
      </c>
      <c r="D3" s="433" t="s">
        <v>101</v>
      </c>
    </row>
    <row r="4" spans="1:4" ht="15">
      <c r="A4" s="434">
        <v>1</v>
      </c>
      <c r="B4" s="435" t="s">
        <v>105</v>
      </c>
      <c r="C4" s="436">
        <f>C5+C6+C7</f>
        <v>0</v>
      </c>
      <c r="D4" s="436">
        <f>D5+D6+D7</f>
        <v>0</v>
      </c>
    </row>
    <row r="5" spans="1:4" ht="15">
      <c r="A5" s="437">
        <v>2</v>
      </c>
      <c r="B5" s="438" t="s">
        <v>102</v>
      </c>
      <c r="C5" s="439"/>
      <c r="D5" s="439"/>
    </row>
    <row r="6" spans="1:4" ht="30">
      <c r="A6" s="437">
        <v>3</v>
      </c>
      <c r="B6" s="438" t="s">
        <v>103</v>
      </c>
      <c r="C6" s="439"/>
      <c r="D6" s="439"/>
    </row>
    <row r="7" spans="1:4" ht="15">
      <c r="A7" s="437">
        <v>4</v>
      </c>
      <c r="B7" s="438" t="s">
        <v>104</v>
      </c>
      <c r="C7" s="439"/>
      <c r="D7" s="439"/>
    </row>
    <row r="8" spans="1:4" ht="15">
      <c r="A8" s="434">
        <v>5</v>
      </c>
      <c r="B8" s="435" t="s">
        <v>106</v>
      </c>
      <c r="C8" s="436">
        <f>C9+C10+C11</f>
        <v>0</v>
      </c>
      <c r="D8" s="436">
        <f>D9+D10+D11</f>
        <v>0</v>
      </c>
    </row>
    <row r="9" spans="1:4" ht="15">
      <c r="A9" s="437">
        <v>6</v>
      </c>
      <c r="B9" s="438" t="s">
        <v>107</v>
      </c>
      <c r="C9" s="439"/>
      <c r="D9" s="439"/>
    </row>
    <row r="10" spans="1:4" ht="30">
      <c r="A10" s="437">
        <v>7</v>
      </c>
      <c r="B10" s="438" t="s">
        <v>108</v>
      </c>
      <c r="C10" s="439"/>
      <c r="D10" s="439"/>
    </row>
    <row r="11" spans="1:4" ht="15">
      <c r="A11" s="437">
        <v>8</v>
      </c>
      <c r="B11" s="438" t="s">
        <v>109</v>
      </c>
      <c r="C11" s="439"/>
      <c r="D11" s="439"/>
    </row>
    <row r="12" spans="1:4" ht="15">
      <c r="A12" s="434">
        <v>9</v>
      </c>
      <c r="B12" s="435" t="s">
        <v>111</v>
      </c>
      <c r="C12" s="436">
        <f>C4-C8</f>
        <v>0</v>
      </c>
      <c r="D12" s="436">
        <f>D4-D8</f>
        <v>0</v>
      </c>
    </row>
    <row r="13" spans="1:4" ht="30">
      <c r="A13" s="437">
        <v>10</v>
      </c>
      <c r="B13" s="438" t="s">
        <v>112</v>
      </c>
      <c r="C13" s="440"/>
      <c r="D13" s="441"/>
    </row>
    <row r="14" spans="1:4" ht="15">
      <c r="A14" s="434">
        <v>11</v>
      </c>
      <c r="B14" s="435" t="s">
        <v>110</v>
      </c>
      <c r="C14" s="436">
        <f>C12-C13</f>
        <v>0</v>
      </c>
      <c r="D14" s="436">
        <f>D12-D13</f>
        <v>0</v>
      </c>
    </row>
    <row r="15" spans="1:4" ht="15">
      <c r="A15" s="434">
        <v>12</v>
      </c>
      <c r="B15" s="435" t="s">
        <v>113</v>
      </c>
      <c r="C15" s="436">
        <f>C16+C17+C18+C19+C20+C21</f>
        <v>0</v>
      </c>
      <c r="D15" s="436">
        <f>D16+D17+D18+D19+D20+D21</f>
        <v>0</v>
      </c>
    </row>
    <row r="16" spans="1:4" ht="15">
      <c r="A16" s="442" t="s">
        <v>114</v>
      </c>
      <c r="B16" s="438" t="s">
        <v>120</v>
      </c>
      <c r="C16" s="439"/>
      <c r="D16" s="439"/>
    </row>
    <row r="17" spans="1:4" ht="15">
      <c r="A17" s="442" t="s">
        <v>115</v>
      </c>
      <c r="B17" s="438" t="s">
        <v>121</v>
      </c>
      <c r="C17" s="439"/>
      <c r="D17" s="439"/>
    </row>
    <row r="18" spans="1:4" ht="15">
      <c r="A18" s="442" t="s">
        <v>116</v>
      </c>
      <c r="B18" s="438" t="s">
        <v>122</v>
      </c>
      <c r="C18" s="439"/>
      <c r="D18" s="439"/>
    </row>
    <row r="19" spans="1:4" ht="15">
      <c r="A19" s="442" t="s">
        <v>117</v>
      </c>
      <c r="B19" s="438" t="s">
        <v>123</v>
      </c>
      <c r="C19" s="439"/>
      <c r="D19" s="439"/>
    </row>
    <row r="20" spans="1:4" ht="15">
      <c r="A20" s="442" t="s">
        <v>118</v>
      </c>
      <c r="B20" s="438" t="s">
        <v>124</v>
      </c>
      <c r="C20" s="439"/>
      <c r="D20" s="439"/>
    </row>
    <row r="21" spans="1:4" ht="15">
      <c r="A21" s="442" t="s">
        <v>119</v>
      </c>
      <c r="B21" s="438" t="s">
        <v>448</v>
      </c>
      <c r="C21" s="439"/>
      <c r="D21" s="439"/>
    </row>
    <row r="22" spans="1:4" ht="15">
      <c r="A22" s="434">
        <v>13</v>
      </c>
      <c r="B22" s="435" t="s">
        <v>125</v>
      </c>
      <c r="C22" s="436">
        <f>C23+C25+C26+C27+C28+C31+C32+C33+C34+C35</f>
        <v>0</v>
      </c>
      <c r="D22" s="436">
        <f>D23+D25+D26+D27+D28+D31+D32+D33+D34+D35</f>
        <v>0</v>
      </c>
    </row>
    <row r="23" spans="1:4" ht="15">
      <c r="A23" s="437">
        <v>14</v>
      </c>
      <c r="B23" s="438" t="s">
        <v>126</v>
      </c>
      <c r="C23" s="439"/>
      <c r="D23" s="439"/>
    </row>
    <row r="24" spans="1:4" ht="15">
      <c r="A24" s="443" t="s">
        <v>14</v>
      </c>
      <c r="B24" s="444" t="s">
        <v>127</v>
      </c>
      <c r="C24" s="439"/>
      <c r="D24" s="439"/>
    </row>
    <row r="25" spans="1:4" ht="15">
      <c r="A25" s="437">
        <v>15</v>
      </c>
      <c r="B25" s="438" t="s">
        <v>128</v>
      </c>
      <c r="C25" s="439"/>
      <c r="D25" s="439"/>
    </row>
    <row r="26" spans="1:4" ht="30">
      <c r="A26" s="437">
        <v>16</v>
      </c>
      <c r="B26" s="438" t="s">
        <v>129</v>
      </c>
      <c r="C26" s="439"/>
      <c r="D26" s="439"/>
    </row>
    <row r="27" spans="1:4" ht="15">
      <c r="A27" s="437">
        <v>17</v>
      </c>
      <c r="B27" s="438" t="s">
        <v>130</v>
      </c>
      <c r="C27" s="439"/>
      <c r="D27" s="439"/>
    </row>
    <row r="28" spans="1:4" ht="15">
      <c r="A28" s="445">
        <v>18</v>
      </c>
      <c r="B28" s="446" t="s">
        <v>131</v>
      </c>
      <c r="C28" s="447">
        <f>C29+C30</f>
        <v>0</v>
      </c>
      <c r="D28" s="447">
        <f>D29+D30</f>
        <v>0</v>
      </c>
    </row>
    <row r="29" spans="1:4" ht="15">
      <c r="A29" s="442" t="s">
        <v>132</v>
      </c>
      <c r="B29" s="438" t="s">
        <v>134</v>
      </c>
      <c r="C29" s="439"/>
      <c r="D29" s="439"/>
    </row>
    <row r="30" spans="1:4" ht="30">
      <c r="A30" s="442" t="s">
        <v>133</v>
      </c>
      <c r="B30" s="438" t="s">
        <v>135</v>
      </c>
      <c r="C30" s="439"/>
      <c r="D30" s="439"/>
    </row>
    <row r="31" spans="1:4" ht="15">
      <c r="A31" s="437">
        <v>19</v>
      </c>
      <c r="B31" s="438" t="s">
        <v>136</v>
      </c>
      <c r="C31" s="439"/>
      <c r="D31" s="439"/>
    </row>
    <row r="32" spans="1:4" ht="15">
      <c r="A32" s="437">
        <v>20</v>
      </c>
      <c r="B32" s="438" t="s">
        <v>137</v>
      </c>
      <c r="C32" s="439"/>
      <c r="D32" s="439"/>
    </row>
    <row r="33" spans="1:4" ht="15">
      <c r="A33" s="437">
        <v>21</v>
      </c>
      <c r="B33" s="438" t="s">
        <v>185</v>
      </c>
      <c r="C33" s="439"/>
      <c r="D33" s="439"/>
    </row>
    <row r="34" spans="1:4" ht="15">
      <c r="A34" s="437">
        <v>21</v>
      </c>
      <c r="B34" s="438" t="s">
        <v>138</v>
      </c>
      <c r="C34" s="439"/>
      <c r="D34" s="439"/>
    </row>
    <row r="35" spans="1:4" ht="15">
      <c r="A35" s="437">
        <v>22</v>
      </c>
      <c r="B35" s="438" t="s">
        <v>139</v>
      </c>
      <c r="C35" s="439"/>
      <c r="D35" s="439"/>
    </row>
    <row r="36" spans="1:4" ht="15" hidden="1">
      <c r="A36" s="434">
        <v>23</v>
      </c>
      <c r="B36" s="435" t="s">
        <v>449</v>
      </c>
      <c r="C36" s="448"/>
      <c r="D36" s="448"/>
    </row>
    <row r="37" spans="1:4" ht="15">
      <c r="A37" s="434">
        <v>24</v>
      </c>
      <c r="B37" s="435" t="s">
        <v>140</v>
      </c>
      <c r="C37" s="436">
        <f>C14+C15-C22</f>
        <v>0</v>
      </c>
      <c r="D37" s="436">
        <f>D14+D15-D22</f>
        <v>0</v>
      </c>
    </row>
    <row r="38" spans="1:4" ht="30">
      <c r="A38" s="437">
        <v>25</v>
      </c>
      <c r="B38" s="438" t="s">
        <v>141</v>
      </c>
      <c r="C38" s="439"/>
      <c r="D38" s="449"/>
    </row>
    <row r="39" spans="1:4" ht="32.25" thickBot="1">
      <c r="A39" s="450">
        <v>26</v>
      </c>
      <c r="B39" s="451" t="s">
        <v>142</v>
      </c>
      <c r="C39" s="452">
        <f>C37-C38</f>
        <v>0</v>
      </c>
      <c r="D39" s="452">
        <f>D37-D38</f>
        <v>0</v>
      </c>
    </row>
    <row r="41" ht="15">
      <c r="E41" s="453"/>
    </row>
    <row r="42" spans="2:5" ht="15">
      <c r="B42" s="587" t="s">
        <v>343</v>
      </c>
      <c r="C42" s="587"/>
      <c r="D42" s="587"/>
      <c r="E42" s="453"/>
    </row>
    <row r="43" spans="2:5" ht="15">
      <c r="B43" s="453"/>
      <c r="C43" s="453"/>
      <c r="D43" s="292" t="s">
        <v>344</v>
      </c>
      <c r="E43" s="293" t="s">
        <v>345</v>
      </c>
    </row>
    <row r="44" spans="2:5" ht="15">
      <c r="B44" s="453"/>
      <c r="C44" s="453"/>
      <c r="D44" s="294" t="s">
        <v>346</v>
      </c>
      <c r="E44" s="294" t="s">
        <v>347</v>
      </c>
    </row>
    <row r="45" spans="2:5" ht="15">
      <c r="B45" s="290" t="s">
        <v>348</v>
      </c>
      <c r="C45" s="290"/>
      <c r="D45" s="453"/>
      <c r="E45" s="453"/>
    </row>
    <row r="46" spans="2:5" ht="15">
      <c r="B46" s="453"/>
      <c r="C46" s="453"/>
      <c r="D46" s="295" t="s">
        <v>344</v>
      </c>
      <c r="E46" s="293" t="s">
        <v>345</v>
      </c>
    </row>
    <row r="47" spans="2:5" ht="15">
      <c r="B47" s="453"/>
      <c r="C47" s="292" t="s">
        <v>349</v>
      </c>
      <c r="D47" s="294" t="s">
        <v>346</v>
      </c>
      <c r="E47" s="294" t="s">
        <v>347</v>
      </c>
    </row>
  </sheetData>
  <sheetProtection password="C7AC" sheet="1" formatCells="0"/>
  <mergeCells count="1">
    <mergeCell ref="B42:D4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4.7109375" style="7" customWidth="1"/>
    <col min="2" max="2" width="49.28125" style="7" customWidth="1"/>
    <col min="3" max="3" width="14.8515625" style="7" customWidth="1"/>
    <col min="4" max="4" width="15.140625" style="7" customWidth="1"/>
    <col min="5" max="5" width="17.28125" style="7" customWidth="1"/>
    <col min="6" max="16384" width="9.140625" style="7" customWidth="1"/>
  </cols>
  <sheetData>
    <row r="1" ht="30.75" customHeight="1">
      <c r="B1" s="42" t="s">
        <v>389</v>
      </c>
    </row>
    <row r="2" ht="15.75" thickBot="1"/>
    <row r="3" spans="1:5" ht="16.5" customHeight="1">
      <c r="A3" s="593" t="s">
        <v>0</v>
      </c>
      <c r="B3" s="591" t="s">
        <v>143</v>
      </c>
      <c r="C3" s="589" t="s">
        <v>146</v>
      </c>
      <c r="D3" s="589"/>
      <c r="E3" s="590"/>
    </row>
    <row r="4" spans="1:5" ht="80.25" customHeight="1">
      <c r="A4" s="594"/>
      <c r="B4" s="592"/>
      <c r="C4" s="43" t="s">
        <v>144</v>
      </c>
      <c r="D4" s="43" t="s">
        <v>145</v>
      </c>
      <c r="E4" s="44" t="s">
        <v>459</v>
      </c>
    </row>
    <row r="5" spans="1:5" ht="15">
      <c r="A5" s="36">
        <v>1</v>
      </c>
      <c r="B5" s="45" t="s">
        <v>147</v>
      </c>
      <c r="C5" s="48"/>
      <c r="D5" s="48"/>
      <c r="E5" s="46">
        <f>C5+D5</f>
        <v>0</v>
      </c>
    </row>
    <row r="6" spans="1:5" ht="15">
      <c r="A6" s="36">
        <v>2</v>
      </c>
      <c r="B6" s="45" t="s">
        <v>476</v>
      </c>
      <c r="C6" s="48"/>
      <c r="D6" s="48"/>
      <c r="E6" s="46">
        <f>C6+D6</f>
        <v>0</v>
      </c>
    </row>
    <row r="7" spans="1:5" ht="15">
      <c r="A7" s="36">
        <v>3</v>
      </c>
      <c r="B7" s="45" t="s">
        <v>477</v>
      </c>
      <c r="C7" s="48"/>
      <c r="D7" s="48"/>
      <c r="E7" s="46">
        <f>C7+D7</f>
        <v>0</v>
      </c>
    </row>
    <row r="8" spans="1:5" ht="15">
      <c r="A8" s="36">
        <v>4</v>
      </c>
      <c r="B8" s="45" t="s">
        <v>478</v>
      </c>
      <c r="C8" s="48"/>
      <c r="D8" s="48"/>
      <c r="E8" s="46">
        <f>C8+D8</f>
        <v>0</v>
      </c>
    </row>
    <row r="9" spans="1:5" ht="15">
      <c r="A9" s="36">
        <v>5</v>
      </c>
      <c r="B9" s="45" t="s">
        <v>148</v>
      </c>
      <c r="C9" s="48"/>
      <c r="D9" s="48"/>
      <c r="E9" s="46">
        <f>C9+D9</f>
        <v>0</v>
      </c>
    </row>
    <row r="10" spans="1:5" ht="15">
      <c r="A10" s="37">
        <v>6</v>
      </c>
      <c r="B10" s="47" t="s">
        <v>149</v>
      </c>
      <c r="C10" s="47">
        <f>C5+C6+C7+C8+C9</f>
        <v>0</v>
      </c>
      <c r="D10" s="47">
        <f>D5+D6+D7+D8+D9</f>
        <v>0</v>
      </c>
      <c r="E10" s="47">
        <f>E5+E6+E7+E8+E9</f>
        <v>0</v>
      </c>
    </row>
    <row r="11" spans="1:5" ht="15">
      <c r="A11" s="471">
        <v>7</v>
      </c>
      <c r="B11" s="472" t="s">
        <v>152</v>
      </c>
      <c r="C11" s="495">
        <f>C12+C13</f>
        <v>0</v>
      </c>
      <c r="D11" s="495">
        <f>D12+D13</f>
        <v>0</v>
      </c>
      <c r="E11" s="49">
        <f>C11+D11</f>
        <v>0</v>
      </c>
    </row>
    <row r="12" spans="1:5" ht="15">
      <c r="A12" s="471">
        <v>8</v>
      </c>
      <c r="B12" s="472" t="s">
        <v>150</v>
      </c>
      <c r="C12" s="48"/>
      <c r="D12" s="48"/>
      <c r="E12" s="49">
        <f>C12+D12</f>
        <v>0</v>
      </c>
    </row>
    <row r="13" spans="1:5" ht="15">
      <c r="A13" s="471">
        <v>9</v>
      </c>
      <c r="B13" s="472" t="s">
        <v>151</v>
      </c>
      <c r="C13" s="48"/>
      <c r="D13" s="48"/>
      <c r="E13" s="49">
        <f>C13+D13</f>
        <v>0</v>
      </c>
    </row>
    <row r="14" spans="1:5" ht="30">
      <c r="A14" s="471">
        <v>10</v>
      </c>
      <c r="B14" s="473" t="s">
        <v>458</v>
      </c>
      <c r="C14" s="48"/>
      <c r="D14" s="48"/>
      <c r="E14" s="49">
        <f>C14+D14</f>
        <v>0</v>
      </c>
    </row>
    <row r="15" spans="1:5" ht="30.75" thickBot="1">
      <c r="A15" s="474">
        <v>11</v>
      </c>
      <c r="B15" s="475" t="s">
        <v>153</v>
      </c>
      <c r="C15" s="50"/>
      <c r="D15" s="50"/>
      <c r="E15" s="49">
        <f>C15+D15</f>
        <v>0</v>
      </c>
    </row>
    <row r="18" spans="2:5" ht="15">
      <c r="B18" s="586" t="s">
        <v>343</v>
      </c>
      <c r="C18" s="586"/>
      <c r="D18" s="586"/>
      <c r="E18"/>
    </row>
    <row r="19" spans="2:5" ht="15">
      <c r="B19"/>
      <c r="C19"/>
      <c r="D19" s="193" t="s">
        <v>344</v>
      </c>
      <c r="E19" s="194" t="s">
        <v>345</v>
      </c>
    </row>
    <row r="20" spans="2:5" ht="15">
      <c r="B20"/>
      <c r="C20"/>
      <c r="D20" s="195" t="s">
        <v>346</v>
      </c>
      <c r="E20" s="195" t="s">
        <v>347</v>
      </c>
    </row>
    <row r="21" spans="2:5" ht="15">
      <c r="B21" s="192" t="s">
        <v>348</v>
      </c>
      <c r="C21" s="192"/>
      <c r="D21"/>
      <c r="E21"/>
    </row>
    <row r="22" spans="2:5" ht="15">
      <c r="B22"/>
      <c r="C22"/>
      <c r="D22" s="196" t="s">
        <v>344</v>
      </c>
      <c r="E22" s="194" t="s">
        <v>345</v>
      </c>
    </row>
    <row r="23" spans="2:5" ht="15">
      <c r="B23"/>
      <c r="C23" s="193" t="s">
        <v>349</v>
      </c>
      <c r="D23" s="195" t="s">
        <v>346</v>
      </c>
      <c r="E23" s="195" t="s">
        <v>347</v>
      </c>
    </row>
  </sheetData>
  <sheetProtection password="C7AC" sheet="1" formatCells="0"/>
  <mergeCells count="4">
    <mergeCell ref="C3:E3"/>
    <mergeCell ref="B3:B4"/>
    <mergeCell ref="A3:A4"/>
    <mergeCell ref="B18:D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N12" sqref="N5:N12"/>
    </sheetView>
  </sheetViews>
  <sheetFormatPr defaultColWidth="9.140625" defaultRowHeight="15"/>
  <cols>
    <col min="1" max="1" width="9.140625" style="305" customWidth="1"/>
    <col min="2" max="2" width="36.00390625" style="305" customWidth="1"/>
    <col min="3" max="5" width="9.140625" style="305" customWidth="1"/>
    <col min="6" max="6" width="8.8515625" style="305" customWidth="1"/>
    <col min="7" max="7" width="0.13671875" style="305" customWidth="1"/>
    <col min="8" max="16384" width="9.140625" style="305" customWidth="1"/>
  </cols>
  <sheetData>
    <row r="1" spans="2:14" ht="15.75">
      <c r="B1" s="266" t="s">
        <v>410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</row>
    <row r="2" spans="2:14" ht="15.75" thickBot="1"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</row>
    <row r="3" spans="1:14" ht="108.75" customHeight="1" thickBot="1">
      <c r="A3" s="306" t="s">
        <v>0</v>
      </c>
      <c r="B3" s="307" t="s">
        <v>1</v>
      </c>
      <c r="C3" s="308" t="s">
        <v>186</v>
      </c>
      <c r="D3" s="308" t="s">
        <v>187</v>
      </c>
      <c r="E3" s="308" t="s">
        <v>188</v>
      </c>
      <c r="F3" s="308" t="s">
        <v>189</v>
      </c>
      <c r="G3" s="308" t="s">
        <v>363</v>
      </c>
      <c r="H3" s="308" t="s">
        <v>191</v>
      </c>
      <c r="I3" s="308" t="s">
        <v>192</v>
      </c>
      <c r="J3" s="308" t="s">
        <v>193</v>
      </c>
      <c r="K3" s="308" t="s">
        <v>194</v>
      </c>
      <c r="L3" s="307" t="s">
        <v>195</v>
      </c>
      <c r="M3" s="308" t="s">
        <v>196</v>
      </c>
      <c r="N3" s="309" t="s">
        <v>197</v>
      </c>
    </row>
    <row r="4" spans="1:14" ht="15.75" thickBot="1">
      <c r="A4" s="310">
        <v>1</v>
      </c>
      <c r="B4" s="311">
        <v>2</v>
      </c>
      <c r="C4" s="311">
        <v>3</v>
      </c>
      <c r="D4" s="311">
        <v>4</v>
      </c>
      <c r="E4" s="311">
        <v>5</v>
      </c>
      <c r="F4" s="311">
        <v>6</v>
      </c>
      <c r="G4" s="311">
        <v>7</v>
      </c>
      <c r="H4" s="311">
        <v>8</v>
      </c>
      <c r="I4" s="311">
        <v>9</v>
      </c>
      <c r="J4" s="311">
        <v>10</v>
      </c>
      <c r="K4" s="311">
        <v>11</v>
      </c>
      <c r="L4" s="311">
        <v>12</v>
      </c>
      <c r="M4" s="311">
        <v>13</v>
      </c>
      <c r="N4" s="312">
        <v>14</v>
      </c>
    </row>
    <row r="5" spans="1:14" ht="15">
      <c r="A5" s="313">
        <v>1</v>
      </c>
      <c r="B5" s="314" t="s">
        <v>198</v>
      </c>
      <c r="C5" s="315">
        <f>F5+G5+H5+J5+K5+L5</f>
        <v>0</v>
      </c>
      <c r="D5" s="316"/>
      <c r="E5" s="476">
        <f>I5+M5</f>
        <v>0</v>
      </c>
      <c r="F5" s="316"/>
      <c r="G5" s="316"/>
      <c r="H5" s="316"/>
      <c r="I5" s="412">
        <f>H5*0.1</f>
        <v>0</v>
      </c>
      <c r="J5" s="316"/>
      <c r="K5" s="316"/>
      <c r="L5" s="316"/>
      <c r="M5" s="315">
        <f>J5*0.25+K5*0.5+L5</f>
        <v>0</v>
      </c>
      <c r="N5" s="317"/>
    </row>
    <row r="6" spans="1:14" ht="15">
      <c r="A6" s="313">
        <v>2</v>
      </c>
      <c r="B6" s="318" t="s">
        <v>199</v>
      </c>
      <c r="C6" s="315">
        <f aca="true" t="shared" si="0" ref="C6:C13">F6+G6+H6+J6+K6+L6</f>
        <v>0</v>
      </c>
      <c r="D6" s="319"/>
      <c r="E6" s="476">
        <f>I6+M6</f>
        <v>0</v>
      </c>
      <c r="F6" s="319"/>
      <c r="G6" s="319"/>
      <c r="H6" s="319"/>
      <c r="I6" s="412">
        <f aca="true" t="shared" si="1" ref="I6:I13">H6*0.1</f>
        <v>0</v>
      </c>
      <c r="J6" s="319"/>
      <c r="K6" s="319"/>
      <c r="L6" s="319"/>
      <c r="M6" s="315">
        <f aca="true" t="shared" si="2" ref="M6:M13">J6*0.25+K6*0.5+L6</f>
        <v>0</v>
      </c>
      <c r="N6" s="320"/>
    </row>
    <row r="7" spans="1:14" ht="15">
      <c r="A7" s="313">
        <v>3</v>
      </c>
      <c r="B7" s="318" t="s">
        <v>200</v>
      </c>
      <c r="C7" s="315">
        <f t="shared" si="0"/>
        <v>0</v>
      </c>
      <c r="D7" s="316"/>
      <c r="E7" s="315">
        <f aca="true" t="shared" si="3" ref="E7:E13">I7+M7</f>
        <v>0</v>
      </c>
      <c r="F7" s="319"/>
      <c r="G7" s="319"/>
      <c r="H7" s="319"/>
      <c r="I7" s="412">
        <f t="shared" si="1"/>
        <v>0</v>
      </c>
      <c r="J7" s="319"/>
      <c r="K7" s="319"/>
      <c r="L7" s="319"/>
      <c r="M7" s="315">
        <f t="shared" si="2"/>
        <v>0</v>
      </c>
      <c r="N7" s="320"/>
    </row>
    <row r="8" spans="1:14" ht="15">
      <c r="A8" s="313">
        <v>4</v>
      </c>
      <c r="B8" s="318" t="s">
        <v>201</v>
      </c>
      <c r="C8" s="315">
        <f t="shared" si="0"/>
        <v>0</v>
      </c>
      <c r="D8" s="319"/>
      <c r="E8" s="315">
        <f t="shared" si="3"/>
        <v>0</v>
      </c>
      <c r="F8" s="319"/>
      <c r="G8" s="319"/>
      <c r="H8" s="319"/>
      <c r="I8" s="412">
        <f t="shared" si="1"/>
        <v>0</v>
      </c>
      <c r="J8" s="319"/>
      <c r="K8" s="319"/>
      <c r="L8" s="319"/>
      <c r="M8" s="315">
        <f t="shared" si="2"/>
        <v>0</v>
      </c>
      <c r="N8" s="320"/>
    </row>
    <row r="9" spans="1:14" ht="15">
      <c r="A9" s="313">
        <v>5</v>
      </c>
      <c r="B9" s="318" t="s">
        <v>202</v>
      </c>
      <c r="C9" s="315">
        <f t="shared" si="0"/>
        <v>0</v>
      </c>
      <c r="D9" s="316"/>
      <c r="E9" s="315">
        <f t="shared" si="3"/>
        <v>0</v>
      </c>
      <c r="F9" s="319"/>
      <c r="G9" s="319"/>
      <c r="H9" s="319"/>
      <c r="I9" s="412">
        <f t="shared" si="1"/>
        <v>0</v>
      </c>
      <c r="J9" s="319"/>
      <c r="K9" s="319"/>
      <c r="L9" s="319"/>
      <c r="M9" s="315">
        <f t="shared" si="2"/>
        <v>0</v>
      </c>
      <c r="N9" s="320"/>
    </row>
    <row r="10" spans="1:14" ht="15">
      <c r="A10" s="313">
        <v>6</v>
      </c>
      <c r="B10" s="318" t="s">
        <v>203</v>
      </c>
      <c r="C10" s="315">
        <f t="shared" si="0"/>
        <v>0</v>
      </c>
      <c r="D10" s="319"/>
      <c r="E10" s="315">
        <f t="shared" si="3"/>
        <v>0</v>
      </c>
      <c r="F10" s="319"/>
      <c r="G10" s="319"/>
      <c r="H10" s="319"/>
      <c r="I10" s="412">
        <f t="shared" si="1"/>
        <v>0</v>
      </c>
      <c r="J10" s="319"/>
      <c r="K10" s="319"/>
      <c r="L10" s="319"/>
      <c r="M10" s="315">
        <f t="shared" si="2"/>
        <v>0</v>
      </c>
      <c r="N10" s="320"/>
    </row>
    <row r="11" spans="1:14" ht="15">
      <c r="A11" s="313">
        <v>7</v>
      </c>
      <c r="B11" s="318" t="s">
        <v>204</v>
      </c>
      <c r="C11" s="315">
        <f t="shared" si="0"/>
        <v>0</v>
      </c>
      <c r="D11" s="316"/>
      <c r="E11" s="315">
        <f t="shared" si="3"/>
        <v>0</v>
      </c>
      <c r="F11" s="319"/>
      <c r="G11" s="319"/>
      <c r="H11" s="319"/>
      <c r="I11" s="412">
        <f t="shared" si="1"/>
        <v>0</v>
      </c>
      <c r="J11" s="319"/>
      <c r="K11" s="319"/>
      <c r="L11" s="319"/>
      <c r="M11" s="315">
        <f t="shared" si="2"/>
        <v>0</v>
      </c>
      <c r="N11" s="320"/>
    </row>
    <row r="12" spans="1:14" ht="26.25">
      <c r="A12" s="313">
        <v>8</v>
      </c>
      <c r="B12" s="318" t="s">
        <v>205</v>
      </c>
      <c r="C12" s="315">
        <f t="shared" si="0"/>
        <v>0</v>
      </c>
      <c r="D12" s="319"/>
      <c r="E12" s="315">
        <f t="shared" si="3"/>
        <v>0</v>
      </c>
      <c r="F12" s="319"/>
      <c r="G12" s="319"/>
      <c r="H12" s="319"/>
      <c r="I12" s="412">
        <f t="shared" si="1"/>
        <v>0</v>
      </c>
      <c r="J12" s="319"/>
      <c r="K12" s="319"/>
      <c r="L12" s="319"/>
      <c r="M12" s="315">
        <f t="shared" si="2"/>
        <v>0</v>
      </c>
      <c r="N12" s="320"/>
    </row>
    <row r="13" spans="1:14" ht="15">
      <c r="A13" s="313">
        <v>9</v>
      </c>
      <c r="B13" s="318" t="s">
        <v>46</v>
      </c>
      <c r="C13" s="315">
        <f t="shared" si="0"/>
        <v>0</v>
      </c>
      <c r="D13" s="316"/>
      <c r="E13" s="315">
        <f t="shared" si="3"/>
        <v>0</v>
      </c>
      <c r="F13" s="319"/>
      <c r="G13" s="319"/>
      <c r="H13" s="319"/>
      <c r="I13" s="412">
        <f t="shared" si="1"/>
        <v>0</v>
      </c>
      <c r="J13" s="319"/>
      <c r="K13" s="319"/>
      <c r="L13" s="319"/>
      <c r="M13" s="315">
        <f t="shared" si="2"/>
        <v>0</v>
      </c>
      <c r="N13" s="320"/>
    </row>
    <row r="14" spans="1:14" ht="15.75" thickBot="1">
      <c r="A14" s="321"/>
      <c r="B14" s="322" t="s">
        <v>206</v>
      </c>
      <c r="C14" s="323">
        <f>SUM(C5:C13)</f>
        <v>0</v>
      </c>
      <c r="D14" s="323">
        <f aca="true" t="shared" si="4" ref="D14:M14">SUM(D5:D13)</f>
        <v>0</v>
      </c>
      <c r="E14" s="323">
        <f t="shared" si="4"/>
        <v>0</v>
      </c>
      <c r="F14" s="323">
        <f t="shared" si="4"/>
        <v>0</v>
      </c>
      <c r="G14" s="323">
        <f t="shared" si="4"/>
        <v>0</v>
      </c>
      <c r="H14" s="323">
        <f t="shared" si="4"/>
        <v>0</v>
      </c>
      <c r="I14" s="323">
        <f t="shared" si="4"/>
        <v>0</v>
      </c>
      <c r="J14" s="323">
        <f t="shared" si="4"/>
        <v>0</v>
      </c>
      <c r="K14" s="323">
        <f t="shared" si="4"/>
        <v>0</v>
      </c>
      <c r="L14" s="323">
        <f t="shared" si="4"/>
        <v>0</v>
      </c>
      <c r="M14" s="323">
        <f t="shared" si="4"/>
        <v>0</v>
      </c>
      <c r="N14" s="324">
        <f>IF(C14=0,0,(C5*N5+C6*N6+C7*N7+C8*N8+C9*N9+C10*N10+C11*N11+C12*N12+C13*N13)/C14)</f>
        <v>0</v>
      </c>
    </row>
    <row r="17" spans="2:5" ht="15">
      <c r="B17" s="587" t="s">
        <v>343</v>
      </c>
      <c r="C17" s="587"/>
      <c r="D17" s="587"/>
      <c r="E17" s="291"/>
    </row>
    <row r="18" spans="2:5" ht="15">
      <c r="B18" s="291"/>
      <c r="C18" s="291"/>
      <c r="D18" s="292" t="s">
        <v>344</v>
      </c>
      <c r="E18" s="293" t="s">
        <v>345</v>
      </c>
    </row>
    <row r="19" spans="2:5" ht="15">
      <c r="B19" s="291"/>
      <c r="C19" s="291"/>
      <c r="D19" s="294" t="s">
        <v>346</v>
      </c>
      <c r="E19" s="294" t="s">
        <v>347</v>
      </c>
    </row>
    <row r="20" spans="2:5" ht="15">
      <c r="B20" s="290" t="s">
        <v>348</v>
      </c>
      <c r="C20" s="290"/>
      <c r="D20" s="291"/>
      <c r="E20" s="291"/>
    </row>
    <row r="21" spans="2:5" ht="15">
      <c r="B21" s="291"/>
      <c r="C21" s="291"/>
      <c r="D21" s="295" t="s">
        <v>344</v>
      </c>
      <c r="E21" s="293" t="s">
        <v>345</v>
      </c>
    </row>
    <row r="22" spans="2:5" ht="15">
      <c r="B22" s="291"/>
      <c r="C22" s="292" t="s">
        <v>349</v>
      </c>
      <c r="D22" s="294" t="s">
        <v>346</v>
      </c>
      <c r="E22" s="294" t="s">
        <v>347</v>
      </c>
    </row>
  </sheetData>
  <sheetProtection password="C7AC" sheet="1"/>
  <mergeCells count="1">
    <mergeCell ref="B17:D1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N5" sqref="N5"/>
    </sheetView>
  </sheetViews>
  <sheetFormatPr defaultColWidth="9.140625" defaultRowHeight="15"/>
  <cols>
    <col min="1" max="1" width="9.140625" style="38" customWidth="1"/>
    <col min="2" max="2" width="52.57421875" style="38" bestFit="1" customWidth="1"/>
    <col min="3" max="16384" width="9.140625" style="38" customWidth="1"/>
  </cols>
  <sheetData>
    <row r="1" spans="2:14" ht="15.75">
      <c r="B1" s="42" t="s">
        <v>391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2:14" ht="15.75" thickBo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90" thickBot="1">
      <c r="A3" s="51" t="s">
        <v>0</v>
      </c>
      <c r="B3" s="52" t="s">
        <v>1</v>
      </c>
      <c r="C3" s="53" t="s">
        <v>186</v>
      </c>
      <c r="D3" s="53" t="s">
        <v>187</v>
      </c>
      <c r="E3" s="53" t="s">
        <v>188</v>
      </c>
      <c r="F3" s="53" t="s">
        <v>189</v>
      </c>
      <c r="G3" s="53" t="s">
        <v>190</v>
      </c>
      <c r="H3" s="53" t="s">
        <v>191</v>
      </c>
      <c r="I3" s="53" t="s">
        <v>192</v>
      </c>
      <c r="J3" s="53" t="s">
        <v>193</v>
      </c>
      <c r="K3" s="53" t="s">
        <v>194</v>
      </c>
      <c r="L3" s="52" t="s">
        <v>195</v>
      </c>
      <c r="M3" s="53" t="s">
        <v>196</v>
      </c>
      <c r="N3" s="54" t="s">
        <v>197</v>
      </c>
    </row>
    <row r="4" spans="1:14" ht="15.75" thickBot="1">
      <c r="A4" s="55">
        <v>1</v>
      </c>
      <c r="B4" s="56">
        <v>2</v>
      </c>
      <c r="C4" s="56">
        <v>3</v>
      </c>
      <c r="D4" s="56">
        <v>4</v>
      </c>
      <c r="E4" s="56">
        <v>5</v>
      </c>
      <c r="F4" s="56">
        <v>6</v>
      </c>
      <c r="G4" s="56">
        <v>7</v>
      </c>
      <c r="H4" s="56">
        <v>8</v>
      </c>
      <c r="I4" s="56">
        <v>9</v>
      </c>
      <c r="J4" s="56">
        <v>10</v>
      </c>
      <c r="K4" s="56">
        <v>11</v>
      </c>
      <c r="L4" s="56">
        <v>12</v>
      </c>
      <c r="M4" s="56">
        <v>13</v>
      </c>
      <c r="N4" s="57">
        <v>14</v>
      </c>
    </row>
    <row r="5" spans="1:14" ht="15">
      <c r="A5" s="58">
        <v>1</v>
      </c>
      <c r="B5" s="59" t="s">
        <v>198</v>
      </c>
      <c r="C5" s="60">
        <f>F5+G5+H5+J5+K5+L5</f>
        <v>0</v>
      </c>
      <c r="D5" s="65"/>
      <c r="E5" s="60">
        <f>I5+M5</f>
        <v>0</v>
      </c>
      <c r="F5" s="65"/>
      <c r="G5" s="65"/>
      <c r="H5" s="65"/>
      <c r="I5" s="65">
        <f>H5*0.1</f>
        <v>0</v>
      </c>
      <c r="J5" s="65"/>
      <c r="K5" s="65"/>
      <c r="L5" s="65"/>
      <c r="M5" s="60">
        <f>J5*0.25+K5*0.5+L5</f>
        <v>0</v>
      </c>
      <c r="N5" s="67"/>
    </row>
    <row r="6" spans="1:14" ht="15">
      <c r="A6" s="58">
        <v>2</v>
      </c>
      <c r="B6" s="61" t="s">
        <v>199</v>
      </c>
      <c r="C6" s="60">
        <f aca="true" t="shared" si="0" ref="C6:C13">F6+G6+H6+J6+K6+L6</f>
        <v>0</v>
      </c>
      <c r="D6" s="66"/>
      <c r="E6" s="60">
        <f aca="true" t="shared" si="1" ref="E6:E13">I6+M6</f>
        <v>0</v>
      </c>
      <c r="F6" s="66"/>
      <c r="G6" s="66"/>
      <c r="H6" s="66"/>
      <c r="I6" s="65">
        <f aca="true" t="shared" si="2" ref="I6:I13">H6*0.1</f>
        <v>0</v>
      </c>
      <c r="J6" s="66"/>
      <c r="K6" s="66"/>
      <c r="L6" s="66"/>
      <c r="M6" s="60">
        <f aca="true" t="shared" si="3" ref="M6:M13">J6*0.25+K6*0.5+L6</f>
        <v>0</v>
      </c>
      <c r="N6" s="68"/>
    </row>
    <row r="7" spans="1:14" ht="15">
      <c r="A7" s="58">
        <v>3</v>
      </c>
      <c r="B7" s="61" t="s">
        <v>200</v>
      </c>
      <c r="C7" s="60">
        <f t="shared" si="0"/>
        <v>0</v>
      </c>
      <c r="D7" s="66"/>
      <c r="E7" s="60">
        <f t="shared" si="1"/>
        <v>0</v>
      </c>
      <c r="F7" s="66"/>
      <c r="G7" s="66"/>
      <c r="H7" s="66"/>
      <c r="I7" s="65">
        <f t="shared" si="2"/>
        <v>0</v>
      </c>
      <c r="J7" s="66"/>
      <c r="K7" s="66"/>
      <c r="L7" s="66"/>
      <c r="M7" s="60">
        <f t="shared" si="3"/>
        <v>0</v>
      </c>
      <c r="N7" s="68"/>
    </row>
    <row r="8" spans="1:14" ht="15">
      <c r="A8" s="58">
        <v>4</v>
      </c>
      <c r="B8" s="61" t="s">
        <v>201</v>
      </c>
      <c r="C8" s="60">
        <f t="shared" si="0"/>
        <v>0</v>
      </c>
      <c r="D8" s="66"/>
      <c r="E8" s="60">
        <f t="shared" si="1"/>
        <v>0</v>
      </c>
      <c r="F8" s="66"/>
      <c r="G8" s="66"/>
      <c r="H8" s="66"/>
      <c r="I8" s="65">
        <f t="shared" si="2"/>
        <v>0</v>
      </c>
      <c r="J8" s="66"/>
      <c r="K8" s="66"/>
      <c r="L8" s="66"/>
      <c r="M8" s="60">
        <f t="shared" si="3"/>
        <v>0</v>
      </c>
      <c r="N8" s="68"/>
    </row>
    <row r="9" spans="1:14" ht="15">
      <c r="A9" s="58">
        <v>5</v>
      </c>
      <c r="B9" s="61" t="s">
        <v>202</v>
      </c>
      <c r="C9" s="60">
        <f t="shared" si="0"/>
        <v>0</v>
      </c>
      <c r="D9" s="66"/>
      <c r="E9" s="60">
        <f t="shared" si="1"/>
        <v>0</v>
      </c>
      <c r="F9" s="66"/>
      <c r="G9" s="66"/>
      <c r="H9" s="66"/>
      <c r="I9" s="65">
        <f t="shared" si="2"/>
        <v>0</v>
      </c>
      <c r="J9" s="66"/>
      <c r="K9" s="66"/>
      <c r="L9" s="66"/>
      <c r="M9" s="60">
        <f t="shared" si="3"/>
        <v>0</v>
      </c>
      <c r="N9" s="68"/>
    </row>
    <row r="10" spans="1:14" ht="15">
      <c r="A10" s="58">
        <v>6</v>
      </c>
      <c r="B10" s="61" t="s">
        <v>203</v>
      </c>
      <c r="C10" s="60">
        <f t="shared" si="0"/>
        <v>0</v>
      </c>
      <c r="D10" s="66"/>
      <c r="E10" s="60">
        <f t="shared" si="1"/>
        <v>0</v>
      </c>
      <c r="F10" s="66"/>
      <c r="G10" s="66"/>
      <c r="H10" s="66"/>
      <c r="I10" s="65">
        <f t="shared" si="2"/>
        <v>0</v>
      </c>
      <c r="J10" s="66"/>
      <c r="K10" s="66"/>
      <c r="L10" s="66"/>
      <c r="M10" s="60">
        <f t="shared" si="3"/>
        <v>0</v>
      </c>
      <c r="N10" s="68"/>
    </row>
    <row r="11" spans="1:14" ht="15">
      <c r="A11" s="58">
        <v>7</v>
      </c>
      <c r="B11" s="61" t="s">
        <v>204</v>
      </c>
      <c r="C11" s="60">
        <f t="shared" si="0"/>
        <v>0</v>
      </c>
      <c r="D11" s="66"/>
      <c r="E11" s="60">
        <f t="shared" si="1"/>
        <v>0</v>
      </c>
      <c r="F11" s="66"/>
      <c r="G11" s="66"/>
      <c r="H11" s="66"/>
      <c r="I11" s="65">
        <f t="shared" si="2"/>
        <v>0</v>
      </c>
      <c r="J11" s="66"/>
      <c r="K11" s="66"/>
      <c r="L11" s="66"/>
      <c r="M11" s="60">
        <f t="shared" si="3"/>
        <v>0</v>
      </c>
      <c r="N11" s="68"/>
    </row>
    <row r="12" spans="1:14" ht="15">
      <c r="A12" s="58">
        <v>8</v>
      </c>
      <c r="B12" s="61" t="s">
        <v>205</v>
      </c>
      <c r="C12" s="60">
        <f t="shared" si="0"/>
        <v>0</v>
      </c>
      <c r="D12" s="66"/>
      <c r="E12" s="60">
        <f t="shared" si="1"/>
        <v>0</v>
      </c>
      <c r="F12" s="66"/>
      <c r="G12" s="66"/>
      <c r="H12" s="66"/>
      <c r="I12" s="65">
        <f t="shared" si="2"/>
        <v>0</v>
      </c>
      <c r="J12" s="66"/>
      <c r="K12" s="66"/>
      <c r="L12" s="66"/>
      <c r="M12" s="60">
        <f t="shared" si="3"/>
        <v>0</v>
      </c>
      <c r="N12" s="68"/>
    </row>
    <row r="13" spans="1:14" ht="15">
      <c r="A13" s="58">
        <v>9</v>
      </c>
      <c r="B13" s="61" t="s">
        <v>46</v>
      </c>
      <c r="C13" s="60">
        <f t="shared" si="0"/>
        <v>0</v>
      </c>
      <c r="D13" s="66"/>
      <c r="E13" s="60">
        <f t="shared" si="1"/>
        <v>0</v>
      </c>
      <c r="F13" s="66"/>
      <c r="G13" s="66"/>
      <c r="H13" s="66"/>
      <c r="I13" s="65">
        <f t="shared" si="2"/>
        <v>0</v>
      </c>
      <c r="J13" s="66"/>
      <c r="K13" s="66"/>
      <c r="L13" s="66"/>
      <c r="M13" s="60">
        <f t="shared" si="3"/>
        <v>0</v>
      </c>
      <c r="N13" s="68"/>
    </row>
    <row r="14" spans="1:14" ht="15.75" thickBot="1">
      <c r="A14" s="62"/>
      <c r="B14" s="63" t="s">
        <v>206</v>
      </c>
      <c r="C14" s="64">
        <f>SUM(C5:C13)</f>
        <v>0</v>
      </c>
      <c r="D14" s="64">
        <f aca="true" t="shared" si="4" ref="D14:M14">SUM(D5:D13)</f>
        <v>0</v>
      </c>
      <c r="E14" s="64">
        <f t="shared" si="4"/>
        <v>0</v>
      </c>
      <c r="F14" s="64">
        <f t="shared" si="4"/>
        <v>0</v>
      </c>
      <c r="G14" s="64">
        <f t="shared" si="4"/>
        <v>0</v>
      </c>
      <c r="H14" s="64">
        <f t="shared" si="4"/>
        <v>0</v>
      </c>
      <c r="I14" s="64">
        <f t="shared" si="4"/>
        <v>0</v>
      </c>
      <c r="J14" s="64">
        <f t="shared" si="4"/>
        <v>0</v>
      </c>
      <c r="K14" s="64">
        <f t="shared" si="4"/>
        <v>0</v>
      </c>
      <c r="L14" s="64">
        <f t="shared" si="4"/>
        <v>0</v>
      </c>
      <c r="M14" s="64">
        <f t="shared" si="4"/>
        <v>0</v>
      </c>
      <c r="N14" s="64">
        <f>IF(C14=0,0,(C5*N5+C6*N6+C7*N7+C8*N8+C9*N9+C10*N10+C11*N11+C12*N12+C13*N13)/C14)</f>
        <v>0</v>
      </c>
    </row>
    <row r="17" spans="2:5" ht="15">
      <c r="B17" s="586" t="s">
        <v>343</v>
      </c>
      <c r="C17" s="586"/>
      <c r="D17" s="586"/>
      <c r="E17"/>
    </row>
    <row r="18" spans="2:5" ht="15">
      <c r="B18"/>
      <c r="C18"/>
      <c r="D18" s="193" t="s">
        <v>344</v>
      </c>
      <c r="E18" s="194" t="s">
        <v>345</v>
      </c>
    </row>
    <row r="19" spans="2:5" ht="15">
      <c r="B19"/>
      <c r="C19"/>
      <c r="D19" s="195" t="s">
        <v>346</v>
      </c>
      <c r="E19" s="195" t="s">
        <v>347</v>
      </c>
    </row>
    <row r="20" spans="2:5" ht="15">
      <c r="B20" s="192" t="s">
        <v>348</v>
      </c>
      <c r="C20" s="192"/>
      <c r="D20"/>
      <c r="E20"/>
    </row>
    <row r="21" spans="2:5" ht="15">
      <c r="B21"/>
      <c r="C21"/>
      <c r="D21" s="196" t="s">
        <v>344</v>
      </c>
      <c r="E21" s="194" t="s">
        <v>345</v>
      </c>
    </row>
    <row r="22" spans="2:5" ht="15">
      <c r="B22"/>
      <c r="C22" s="193" t="s">
        <v>349</v>
      </c>
      <c r="D22" s="195" t="s">
        <v>346</v>
      </c>
      <c r="E22" s="195" t="s">
        <v>347</v>
      </c>
    </row>
  </sheetData>
  <sheetProtection password="C7AC" sheet="1"/>
  <mergeCells count="1">
    <mergeCell ref="B17:D1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2.7109375" style="38" bestFit="1" customWidth="1"/>
    <col min="2" max="2" width="35.00390625" style="38" bestFit="1" customWidth="1"/>
    <col min="3" max="15" width="9.421875" style="38" customWidth="1"/>
    <col min="16" max="16384" width="9.140625" style="38" customWidth="1"/>
  </cols>
  <sheetData>
    <row r="1" spans="1:15" ht="15.75">
      <c r="A1" s="7"/>
      <c r="B1" s="69" t="s">
        <v>393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.75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">
      <c r="A3" s="599" t="s">
        <v>0</v>
      </c>
      <c r="B3" s="597" t="s">
        <v>1</v>
      </c>
      <c r="C3" s="597" t="s">
        <v>207</v>
      </c>
      <c r="D3" s="597" t="s">
        <v>453</v>
      </c>
      <c r="E3" s="597" t="s">
        <v>208</v>
      </c>
      <c r="F3" s="597" t="s">
        <v>209</v>
      </c>
      <c r="G3" s="597" t="s">
        <v>210</v>
      </c>
      <c r="H3" s="597"/>
      <c r="I3" s="597"/>
      <c r="J3" s="597"/>
      <c r="K3" s="597"/>
      <c r="L3" s="597"/>
      <c r="M3" s="597"/>
      <c r="N3" s="597"/>
      <c r="O3" s="595" t="s">
        <v>211</v>
      </c>
    </row>
    <row r="4" spans="1:15" ht="79.5" customHeight="1" thickBot="1">
      <c r="A4" s="600"/>
      <c r="B4" s="598"/>
      <c r="C4" s="598"/>
      <c r="D4" s="598"/>
      <c r="E4" s="598"/>
      <c r="F4" s="598"/>
      <c r="G4" s="70" t="s">
        <v>212</v>
      </c>
      <c r="H4" s="70" t="s">
        <v>213</v>
      </c>
      <c r="I4" s="70" t="s">
        <v>214</v>
      </c>
      <c r="J4" s="70" t="s">
        <v>215</v>
      </c>
      <c r="K4" s="70" t="s">
        <v>216</v>
      </c>
      <c r="L4" s="70" t="s">
        <v>217</v>
      </c>
      <c r="M4" s="70" t="s">
        <v>218</v>
      </c>
      <c r="N4" s="70" t="s">
        <v>219</v>
      </c>
      <c r="O4" s="596"/>
    </row>
    <row r="5" spans="1:15" ht="15.75" thickBot="1">
      <c r="A5" s="71">
        <v>1</v>
      </c>
      <c r="B5" s="72">
        <v>2</v>
      </c>
      <c r="C5" s="72">
        <v>3</v>
      </c>
      <c r="D5" s="72">
        <v>4</v>
      </c>
      <c r="E5" s="72">
        <v>5</v>
      </c>
      <c r="F5" s="72">
        <v>6</v>
      </c>
      <c r="G5" s="72">
        <v>7</v>
      </c>
      <c r="H5" s="72">
        <v>8</v>
      </c>
      <c r="I5" s="72">
        <v>9</v>
      </c>
      <c r="J5" s="72">
        <v>10</v>
      </c>
      <c r="K5" s="72">
        <v>11</v>
      </c>
      <c r="L5" s="72">
        <v>12</v>
      </c>
      <c r="M5" s="72">
        <v>13</v>
      </c>
      <c r="N5" s="72">
        <v>14</v>
      </c>
      <c r="O5" s="73">
        <v>15</v>
      </c>
    </row>
    <row r="6" spans="1:15" ht="15">
      <c r="A6" s="74">
        <v>1</v>
      </c>
      <c r="B6" s="59" t="s">
        <v>198</v>
      </c>
      <c r="C6" s="65"/>
      <c r="D6" s="469"/>
      <c r="E6" s="65"/>
      <c r="F6" s="466">
        <f>SUM(G6:N6)</f>
        <v>0</v>
      </c>
      <c r="G6" s="65"/>
      <c r="H6" s="65"/>
      <c r="I6" s="65"/>
      <c r="J6" s="65"/>
      <c r="K6" s="65"/>
      <c r="L6" s="65"/>
      <c r="M6" s="65"/>
      <c r="N6" s="65"/>
      <c r="O6" s="67"/>
    </row>
    <row r="7" spans="1:15" ht="15">
      <c r="A7" s="75">
        <v>2</v>
      </c>
      <c r="B7" s="61" t="s">
        <v>199</v>
      </c>
      <c r="C7" s="65"/>
      <c r="D7" s="469"/>
      <c r="E7" s="65"/>
      <c r="F7" s="466">
        <f aca="true" t="shared" si="0" ref="F7:F14">SUM(G7:N7)</f>
        <v>0</v>
      </c>
      <c r="G7" s="65"/>
      <c r="H7" s="65"/>
      <c r="I7" s="65"/>
      <c r="J7" s="65"/>
      <c r="K7" s="65"/>
      <c r="L7" s="65"/>
      <c r="M7" s="65"/>
      <c r="N7" s="65"/>
      <c r="O7" s="68"/>
    </row>
    <row r="8" spans="1:15" ht="15">
      <c r="A8" s="75">
        <v>3</v>
      </c>
      <c r="B8" s="61" t="s">
        <v>200</v>
      </c>
      <c r="C8" s="65"/>
      <c r="D8" s="469"/>
      <c r="E8" s="65"/>
      <c r="F8" s="466">
        <f t="shared" si="0"/>
        <v>0</v>
      </c>
      <c r="G8" s="65"/>
      <c r="H8" s="65"/>
      <c r="I8" s="65"/>
      <c r="J8" s="65"/>
      <c r="K8" s="65"/>
      <c r="L8" s="65"/>
      <c r="M8" s="65"/>
      <c r="N8" s="65"/>
      <c r="O8" s="68"/>
    </row>
    <row r="9" spans="1:15" ht="15">
      <c r="A9" s="75">
        <v>4</v>
      </c>
      <c r="B9" s="61" t="s">
        <v>201</v>
      </c>
      <c r="C9" s="65"/>
      <c r="D9" s="469"/>
      <c r="E9" s="65"/>
      <c r="F9" s="466">
        <f t="shared" si="0"/>
        <v>0</v>
      </c>
      <c r="G9" s="65"/>
      <c r="H9" s="65"/>
      <c r="I9" s="65"/>
      <c r="J9" s="65"/>
      <c r="K9" s="65"/>
      <c r="L9" s="65"/>
      <c r="M9" s="65"/>
      <c r="N9" s="65"/>
      <c r="O9" s="68"/>
    </row>
    <row r="10" spans="1:15" ht="15">
      <c r="A10" s="75">
        <v>5</v>
      </c>
      <c r="B10" s="61" t="s">
        <v>202</v>
      </c>
      <c r="C10" s="65"/>
      <c r="D10" s="469"/>
      <c r="E10" s="65"/>
      <c r="F10" s="466">
        <f t="shared" si="0"/>
        <v>0</v>
      </c>
      <c r="G10" s="65"/>
      <c r="H10" s="65"/>
      <c r="I10" s="65"/>
      <c r="J10" s="65"/>
      <c r="K10" s="65"/>
      <c r="L10" s="65"/>
      <c r="M10" s="65"/>
      <c r="N10" s="65"/>
      <c r="O10" s="68"/>
    </row>
    <row r="11" spans="1:15" ht="15">
      <c r="A11" s="75">
        <v>6</v>
      </c>
      <c r="B11" s="61" t="s">
        <v>203</v>
      </c>
      <c r="C11" s="65"/>
      <c r="D11" s="469"/>
      <c r="E11" s="65"/>
      <c r="F11" s="466">
        <f t="shared" si="0"/>
        <v>0</v>
      </c>
      <c r="G11" s="65"/>
      <c r="H11" s="65"/>
      <c r="I11" s="65"/>
      <c r="J11" s="65"/>
      <c r="K11" s="65"/>
      <c r="L11" s="65"/>
      <c r="M11" s="65"/>
      <c r="N11" s="65"/>
      <c r="O11" s="68"/>
    </row>
    <row r="12" spans="1:15" ht="15">
      <c r="A12" s="75">
        <v>7</v>
      </c>
      <c r="B12" s="61" t="s">
        <v>204</v>
      </c>
      <c r="C12" s="65"/>
      <c r="D12" s="469"/>
      <c r="E12" s="65"/>
      <c r="F12" s="466">
        <f t="shared" si="0"/>
        <v>0</v>
      </c>
      <c r="G12" s="65"/>
      <c r="H12" s="65"/>
      <c r="I12" s="65"/>
      <c r="J12" s="65"/>
      <c r="K12" s="65"/>
      <c r="L12" s="65"/>
      <c r="M12" s="65"/>
      <c r="N12" s="65"/>
      <c r="O12" s="68"/>
    </row>
    <row r="13" spans="1:15" ht="26.25">
      <c r="A13" s="75">
        <v>8</v>
      </c>
      <c r="B13" s="61" t="s">
        <v>205</v>
      </c>
      <c r="C13" s="65"/>
      <c r="D13" s="469"/>
      <c r="E13" s="65"/>
      <c r="F13" s="466">
        <f t="shared" si="0"/>
        <v>0</v>
      </c>
      <c r="G13" s="65"/>
      <c r="H13" s="65"/>
      <c r="I13" s="65"/>
      <c r="J13" s="65"/>
      <c r="K13" s="65"/>
      <c r="L13" s="65"/>
      <c r="M13" s="65"/>
      <c r="N13" s="65"/>
      <c r="O13" s="68"/>
    </row>
    <row r="14" spans="1:15" ht="15">
      <c r="A14" s="75">
        <v>9</v>
      </c>
      <c r="B14" s="61" t="s">
        <v>46</v>
      </c>
      <c r="C14" s="65"/>
      <c r="D14" s="469"/>
      <c r="E14" s="65"/>
      <c r="F14" s="466">
        <f t="shared" si="0"/>
        <v>0</v>
      </c>
      <c r="G14" s="65"/>
      <c r="H14" s="65"/>
      <c r="I14" s="65"/>
      <c r="J14" s="65"/>
      <c r="K14" s="65"/>
      <c r="L14" s="65"/>
      <c r="M14" s="65"/>
      <c r="N14" s="65"/>
      <c r="O14" s="68"/>
    </row>
    <row r="15" spans="1:15" ht="15.75" thickBot="1">
      <c r="A15" s="76"/>
      <c r="B15" s="77" t="s">
        <v>206</v>
      </c>
      <c r="C15" s="467">
        <f>SUM(C6:C14)</f>
        <v>0</v>
      </c>
      <c r="D15" s="77">
        <f aca="true" t="shared" si="1" ref="D15:N15">SUM(D6:D14)</f>
        <v>0</v>
      </c>
      <c r="E15" s="77">
        <f t="shared" si="1"/>
        <v>0</v>
      </c>
      <c r="F15" s="77">
        <f t="shared" si="1"/>
        <v>0</v>
      </c>
      <c r="G15" s="77">
        <f t="shared" si="1"/>
        <v>0</v>
      </c>
      <c r="H15" s="77">
        <f t="shared" si="1"/>
        <v>0</v>
      </c>
      <c r="I15" s="77">
        <f t="shared" si="1"/>
        <v>0</v>
      </c>
      <c r="J15" s="77">
        <f t="shared" si="1"/>
        <v>0</v>
      </c>
      <c r="K15" s="77">
        <f t="shared" si="1"/>
        <v>0</v>
      </c>
      <c r="L15" s="77">
        <f t="shared" si="1"/>
        <v>0</v>
      </c>
      <c r="M15" s="77">
        <f t="shared" si="1"/>
        <v>0</v>
      </c>
      <c r="N15" s="77">
        <f t="shared" si="1"/>
        <v>0</v>
      </c>
      <c r="O15" s="77">
        <f>IF(F15=0,0,(O6*F6+O7*F7+O8*F8+O9*F9+O10*F10+O11*F11+O12*F12+O13*F13+O14*F14)/F15)</f>
        <v>0</v>
      </c>
    </row>
    <row r="18" spans="2:5" ht="15">
      <c r="B18" s="586" t="s">
        <v>343</v>
      </c>
      <c r="C18" s="586"/>
      <c r="D18" s="586"/>
      <c r="E18"/>
    </row>
    <row r="19" spans="2:5" ht="15">
      <c r="B19"/>
      <c r="C19"/>
      <c r="D19" s="193" t="s">
        <v>344</v>
      </c>
      <c r="E19" s="194" t="s">
        <v>345</v>
      </c>
    </row>
    <row r="20" spans="2:5" ht="15">
      <c r="B20"/>
      <c r="C20"/>
      <c r="D20" s="195" t="s">
        <v>346</v>
      </c>
      <c r="E20" s="195" t="s">
        <v>347</v>
      </c>
    </row>
    <row r="21" spans="2:5" ht="15">
      <c r="B21" s="192" t="s">
        <v>348</v>
      </c>
      <c r="C21" s="192"/>
      <c r="D21"/>
      <c r="E21"/>
    </row>
    <row r="22" spans="2:5" ht="15">
      <c r="B22"/>
      <c r="C22"/>
      <c r="D22" s="196" t="s">
        <v>344</v>
      </c>
      <c r="E22" s="194" t="s">
        <v>345</v>
      </c>
    </row>
    <row r="23" spans="2:5" ht="15">
      <c r="B23"/>
      <c r="C23" s="193" t="s">
        <v>349</v>
      </c>
      <c r="D23" s="195" t="s">
        <v>346</v>
      </c>
      <c r="E23" s="195" t="s">
        <v>347</v>
      </c>
    </row>
  </sheetData>
  <sheetProtection password="C7AC" sheet="1"/>
  <mergeCells count="9">
    <mergeCell ref="O3:O4"/>
    <mergeCell ref="B18:D18"/>
    <mergeCell ref="E3:E4"/>
    <mergeCell ref="A3:A4"/>
    <mergeCell ref="B3:B4"/>
    <mergeCell ref="C3:C4"/>
    <mergeCell ref="D3:D4"/>
    <mergeCell ref="F3:F4"/>
    <mergeCell ref="G3:N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Tolomushev Aziz Kanjarbekovich</dc:creator>
  <cp:keywords/>
  <dc:description/>
  <cp:lastModifiedBy>Байтереков Талгат Конурбекович</cp:lastModifiedBy>
  <cp:lastPrinted>2013-03-12T10:09:46Z</cp:lastPrinted>
  <dcterms:created xsi:type="dcterms:W3CDTF">2013-03-11T09:33:59Z</dcterms:created>
  <dcterms:modified xsi:type="dcterms:W3CDTF">2018-10-12T10:53:12Z</dcterms:modified>
  <cp:category/>
  <cp:version/>
  <cp:contentType/>
  <cp:contentStatus/>
</cp:coreProperties>
</file>