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Макро-экон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<sst xmlns="http://schemas.openxmlformats.org/spreadsheetml/2006/main" count="723" uniqueCount="120">
  <si>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</si>
  <si>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</si>
  <si>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</si>
  <si>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</si>
  <si>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</si>
  <si>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</si>
  <si>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</si>
  <si>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</si>
  <si>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</si>
  <si>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</si>
  <si>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</si>
  <si>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</si>
  <si>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</si>
  <si>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</si>
  <si>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</si>
  <si>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</si>
  <si>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</si>
  <si>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</si>
  <si>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</si>
  <si>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</si>
  <si>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</si>
  <si>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</si>
  <si>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</si>
  <si>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</si>
  <si>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</si>
  <si>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</si>
  <si>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</si>
  <si>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</si>
  <si>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</si>
  <si>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</si>
  <si>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</si>
  <si>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</si>
  <si>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</si>
  <si>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</si>
  <si>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</si>
  <si>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</si>
  <si>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</si>
  <si>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</si>
  <si>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</si>
  <si>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</si>
  <si>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</si>
  <si>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</si>
  <si>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</si>
  <si>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</si>
  <si>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</si>
  <si>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</si>
  <si>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</si>
  <si>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</si>
  <si>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</si>
  <si>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</si>
  <si>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</si>
  <si>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</si>
  <si>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</si>
  <si>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</si>
  <si>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</si>
  <si>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</si>
  <si>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</si>
  <si>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</si>
  <si>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</si>
  <si>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</si>
  <si>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</si>
  <si>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</si>
  <si>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</si>
  <si>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</si>
  <si>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</si>
  <si>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</si>
  <si>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</si>
  <si>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</si>
  <si>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</si>
  <si>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</si>
  <si>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</si>
  <si>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</si>
  <si>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</si>
  <si>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</si>
  <si>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</si>
  <si>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</si>
  <si>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</si>
  <si>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</si>
  <si>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</si>
  <si>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</si>
  <si>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</si>
  <si>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</si>
  <si>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</si>
  <si>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</si>
  <si>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</si>
  <si>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</si>
  <si>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</si>
  <si>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</si>
  <si>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</si>
  <si>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</si>
  <si>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</si>
  <si>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</si>
  <si>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</si>
  <si>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</si>
  <si>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</si>
  <si>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</si>
  <si>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</si>
  <si>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</si>
  <si>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</si>
  <si>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</si>
  <si>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</si>
  <si>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</si>
  <si>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</si>
  <si>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</si>
  <si>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</si>
  <si>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</si>
  <si>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</si>
  <si>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</si>
  <si>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2014 год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</si>
  <si>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</si>
  <si>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</si>
  <si>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</si>
  <si>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</si>
  <si>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</si>
  <si>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</si>
  <si>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</si>
  <si>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</si>
  <si>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Август 2015</t>
  </si>
  <si>
    <t>янв.-авг.14</t>
  </si>
  <si>
    <t>янв.-авг. 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</si>
</sst>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b/>
      <i/>
      <sz val="8"/>
      <color indexed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5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5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72" fillId="0" borderId="0" xfId="52" applyNumberFormat="1" applyFont="1" applyBorder="1">
      <alignment/>
      <protection/>
    </xf>
    <xf numFmtId="164" fontId="7" fillId="0" borderId="0" xfId="61" applyNumberFormat="1" applyFont="1" applyFill="1" applyBorder="1" applyAlignment="1">
      <alignment vertical="center"/>
      <protection/>
    </xf>
    <xf numFmtId="164" fontId="73" fillId="0" borderId="0" xfId="56" applyNumberFormat="1" applyFont="1" applyFill="1" applyAlignment="1">
      <alignment horizontal="right" vertical="center"/>
      <protection/>
    </xf>
    <xf numFmtId="166" fontId="2" fillId="0" borderId="0" xfId="0" applyNumberFormat="1" applyFont="1" applyAlignment="1">
      <alignment/>
    </xf>
    <xf numFmtId="166" fontId="2" fillId="0" borderId="0" xfId="56" applyNumberFormat="1" applyFont="1" applyFill="1" applyAlignment="1">
      <alignment horizontal="right" vertical="center"/>
      <protection/>
    </xf>
    <xf numFmtId="166" fontId="2" fillId="0" borderId="0" xfId="0" applyNumberFormat="1" applyFont="1" applyAlignment="1">
      <alignment horizontal="right"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4696213"/>
        <c:axId val="20939326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4696213"/>
        <c:axId val="20939326"/>
      </c:lineChart>
      <c:catAx>
        <c:axId val="246962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39326"/>
        <c:crosses val="autoZero"/>
        <c:auto val="1"/>
        <c:lblOffset val="100"/>
        <c:tickLblSkip val="1"/>
        <c:noMultiLvlLbl val="0"/>
      </c:catAx>
      <c:valAx>
        <c:axId val="2093932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962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4236207"/>
        <c:axId val="1836381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4236207"/>
        <c:axId val="18363816"/>
      </c:lineChart>
      <c:catAx>
        <c:axId val="542362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63816"/>
        <c:crosses val="autoZero"/>
        <c:auto val="1"/>
        <c:lblOffset val="100"/>
        <c:tickLblSkip val="1"/>
        <c:noMultiLvlLbl val="0"/>
      </c:catAx>
      <c:valAx>
        <c:axId val="1836381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362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1056617"/>
        <c:axId val="1107409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1056617"/>
        <c:axId val="11074098"/>
      </c:lineChart>
      <c:catAx>
        <c:axId val="310566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74098"/>
        <c:crosses val="autoZero"/>
        <c:auto val="1"/>
        <c:lblOffset val="100"/>
        <c:tickLblSkip val="1"/>
        <c:noMultiLvlLbl val="0"/>
      </c:catAx>
      <c:valAx>
        <c:axId val="1107409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566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32558019"/>
        <c:axId val="24586716"/>
      </c:lineChart>
      <c:catAx>
        <c:axId val="3255801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86716"/>
        <c:crosses val="autoZero"/>
        <c:auto val="0"/>
        <c:lblOffset val="100"/>
        <c:tickLblSkip val="1"/>
        <c:noMultiLvlLbl val="0"/>
      </c:catAx>
      <c:valAx>
        <c:axId val="2458671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801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9953853"/>
        <c:axId val="4536695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649367"/>
        <c:axId val="50844304"/>
      </c:lineChart>
      <c:catAx>
        <c:axId val="199538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366950"/>
        <c:crosses val="autoZero"/>
        <c:auto val="0"/>
        <c:lblOffset val="100"/>
        <c:tickLblSkip val="5"/>
        <c:noMultiLvlLbl val="0"/>
      </c:catAx>
      <c:valAx>
        <c:axId val="4536695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3853"/>
        <c:crossesAt val="1"/>
        <c:crossBetween val="between"/>
        <c:dispUnits/>
        <c:majorUnit val="2000"/>
        <c:minorUnit val="100"/>
      </c:valAx>
      <c:catAx>
        <c:axId val="5649367"/>
        <c:scaling>
          <c:orientation val="minMax"/>
        </c:scaling>
        <c:axPos val="b"/>
        <c:delete val="1"/>
        <c:majorTickMark val="out"/>
        <c:minorTickMark val="none"/>
        <c:tickLblPos val="none"/>
        <c:crossAx val="50844304"/>
        <c:crossesAt val="39"/>
        <c:auto val="0"/>
        <c:lblOffset val="100"/>
        <c:tickLblSkip val="1"/>
        <c:noMultiLvlLbl val="0"/>
      </c:catAx>
      <c:valAx>
        <c:axId val="5084430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6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4945553"/>
        <c:axId val="24747930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4945553"/>
        <c:axId val="24747930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21404779"/>
        <c:axId val="58425284"/>
      </c:lineChart>
      <c:catAx>
        <c:axId val="54945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47930"/>
        <c:crosses val="autoZero"/>
        <c:auto val="0"/>
        <c:lblOffset val="100"/>
        <c:tickLblSkip val="1"/>
        <c:noMultiLvlLbl val="0"/>
      </c:catAx>
      <c:valAx>
        <c:axId val="2474793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45553"/>
        <c:crossesAt val="1"/>
        <c:crossBetween val="between"/>
        <c:dispUnits/>
        <c:majorUnit val="1"/>
      </c:valAx>
      <c:catAx>
        <c:axId val="21404779"/>
        <c:scaling>
          <c:orientation val="minMax"/>
        </c:scaling>
        <c:axPos val="b"/>
        <c:delete val="1"/>
        <c:majorTickMark val="out"/>
        <c:minorTickMark val="none"/>
        <c:tickLblPos val="none"/>
        <c:crossAx val="58425284"/>
        <c:crosses val="autoZero"/>
        <c:auto val="0"/>
        <c:lblOffset val="100"/>
        <c:tickLblSkip val="1"/>
        <c:noMultiLvlLbl val="0"/>
      </c:catAx>
      <c:valAx>
        <c:axId val="5842528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0477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6065509"/>
        <c:axId val="3482753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6065509"/>
        <c:axId val="34827534"/>
      </c:lineChart>
      <c:catAx>
        <c:axId val="560655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27534"/>
        <c:crosses val="autoZero"/>
        <c:auto val="1"/>
        <c:lblOffset val="100"/>
        <c:tickLblSkip val="1"/>
        <c:noMultiLvlLbl val="0"/>
      </c:catAx>
      <c:valAx>
        <c:axId val="3482753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6550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0" sqref="O10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70" t="s">
        <v>18</v>
      </c>
      <c r="B1" s="170"/>
      <c r="C1" s="170"/>
      <c r="D1" s="170"/>
      <c r="E1" s="170"/>
      <c r="F1" s="170"/>
      <c r="G1" s="170"/>
      <c r="H1" s="119"/>
      <c r="I1" s="119"/>
      <c r="J1" s="119"/>
      <c r="K1" s="119"/>
      <c r="L1" s="119"/>
      <c r="M1" s="119"/>
      <c r="N1" s="119"/>
      <c r="O1" s="119"/>
      <c r="P1" s="52"/>
      <c r="Q1" s="52"/>
      <c r="R1" s="52"/>
      <c r="S1" s="52"/>
      <c r="T1" s="52"/>
      <c r="U1" s="52"/>
      <c r="V1" s="52"/>
      <c r="W1" s="52"/>
    </row>
    <row r="2" spans="1:23" ht="15.75">
      <c r="A2" s="171" t="s">
        <v>117</v>
      </c>
      <c r="B2" s="171"/>
      <c r="C2" s="171"/>
      <c r="D2" s="171"/>
      <c r="E2" s="171"/>
      <c r="F2" s="171"/>
      <c r="G2" s="171"/>
      <c r="H2" s="120"/>
      <c r="I2" s="120"/>
      <c r="J2" s="120"/>
      <c r="K2" s="120"/>
      <c r="L2" s="120"/>
      <c r="M2" s="120"/>
      <c r="N2" s="120"/>
      <c r="O2" s="120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6" s="27" customFormat="1" ht="26.25" customHeight="1">
      <c r="A6" s="53"/>
      <c r="B6" s="54" t="s">
        <v>96</v>
      </c>
      <c r="C6" s="54" t="s">
        <v>108</v>
      </c>
      <c r="D6" s="54">
        <v>42005</v>
      </c>
      <c r="E6" s="54">
        <v>42036</v>
      </c>
      <c r="F6" s="54">
        <v>42064</v>
      </c>
      <c r="G6" s="54">
        <v>42095</v>
      </c>
      <c r="H6" s="54">
        <v>42125</v>
      </c>
      <c r="I6" s="54">
        <v>42156</v>
      </c>
      <c r="J6" s="54">
        <v>42186</v>
      </c>
      <c r="K6" s="54">
        <v>42217</v>
      </c>
      <c r="L6" s="137"/>
      <c r="M6" s="137"/>
      <c r="N6" s="137"/>
      <c r="O6" s="137"/>
      <c r="P6" s="137"/>
    </row>
    <row r="7" spans="1:16" ht="26.25" customHeight="1">
      <c r="A7" s="29" t="s">
        <v>78</v>
      </c>
      <c r="B7" s="98">
        <v>10.9</v>
      </c>
      <c r="C7" s="98">
        <v>3.6</v>
      </c>
      <c r="D7" s="98">
        <v>8.4</v>
      </c>
      <c r="E7" s="98">
        <v>9.5</v>
      </c>
      <c r="F7" s="98">
        <v>7</v>
      </c>
      <c r="G7" s="138">
        <v>7</v>
      </c>
      <c r="H7" s="138">
        <v>6.9</v>
      </c>
      <c r="I7" s="138">
        <v>7.3</v>
      </c>
      <c r="J7" s="138">
        <v>7.1</v>
      </c>
      <c r="K7" s="138">
        <v>6.8</v>
      </c>
      <c r="L7" s="138"/>
      <c r="M7" s="138"/>
      <c r="N7" s="138"/>
      <c r="O7" s="138"/>
      <c r="P7" s="138"/>
    </row>
    <row r="8" spans="1:16" ht="26.25" customHeight="1">
      <c r="A8" s="29" t="s">
        <v>79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9">
        <v>102</v>
      </c>
      <c r="H8" s="139">
        <v>101.18127736643842</v>
      </c>
      <c r="I8" s="139">
        <v>100.2</v>
      </c>
      <c r="J8" s="139">
        <v>99.78827634684552</v>
      </c>
      <c r="K8" s="139">
        <v>100.09205401136707</v>
      </c>
      <c r="L8" s="139"/>
      <c r="M8" s="139"/>
      <c r="N8" s="139"/>
      <c r="O8" s="139"/>
      <c r="P8" s="139"/>
    </row>
    <row r="9" spans="1:16" ht="26.25" customHeight="1">
      <c r="A9" s="29" t="s">
        <v>80</v>
      </c>
      <c r="B9" s="70" t="s">
        <v>1</v>
      </c>
      <c r="C9" s="70" t="s">
        <v>1</v>
      </c>
      <c r="D9" s="69">
        <v>101.46183886280357</v>
      </c>
      <c r="E9" s="69">
        <v>100.27109184540161</v>
      </c>
      <c r="F9" s="69">
        <v>99.8087231735266</v>
      </c>
      <c r="G9" s="139">
        <v>100.41116007193445</v>
      </c>
      <c r="H9" s="139">
        <v>99.23644557095936</v>
      </c>
      <c r="I9" s="139">
        <v>99.07598560663804</v>
      </c>
      <c r="J9" s="139">
        <v>99.5430542225313</v>
      </c>
      <c r="K9" s="139">
        <v>100.30442219832085</v>
      </c>
      <c r="L9" s="139"/>
      <c r="M9" s="139"/>
      <c r="N9" s="139"/>
      <c r="O9" s="139"/>
      <c r="P9" s="139"/>
    </row>
    <row r="10" spans="1:17" ht="26.25" customHeight="1">
      <c r="A10" s="29" t="s">
        <v>8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>
        <v>8</v>
      </c>
      <c r="K10" s="92">
        <v>8</v>
      </c>
      <c r="L10" s="92"/>
      <c r="M10" s="92"/>
      <c r="N10" s="92"/>
      <c r="O10" s="92"/>
      <c r="P10" s="92"/>
      <c r="Q10" s="70"/>
    </row>
    <row r="11" spans="1:16" ht="26.25" customHeight="1">
      <c r="A11" s="29" t="s">
        <v>9</v>
      </c>
      <c r="B11" s="99">
        <v>49.247</v>
      </c>
      <c r="C11" s="99">
        <v>58.8865</v>
      </c>
      <c r="D11" s="99">
        <v>59.81</v>
      </c>
      <c r="E11" s="99">
        <v>61.2914</v>
      </c>
      <c r="F11" s="99">
        <v>63.8736</v>
      </c>
      <c r="G11" s="99">
        <v>60.0705</v>
      </c>
      <c r="H11" s="99">
        <v>58.1472</v>
      </c>
      <c r="I11" s="99">
        <v>62.0788</v>
      </c>
      <c r="J11" s="99">
        <v>61.0213</v>
      </c>
      <c r="K11" s="99">
        <v>65.0953</v>
      </c>
      <c r="L11" s="99"/>
      <c r="M11" s="99"/>
      <c r="N11" s="99"/>
      <c r="O11" s="99"/>
      <c r="P11" s="99"/>
    </row>
    <row r="12" spans="1:16" s="25" customFormat="1" ht="26.25" customHeight="1">
      <c r="A12" s="29" t="s">
        <v>81</v>
      </c>
      <c r="B12" s="100">
        <v>3.89399424487142</v>
      </c>
      <c r="C12" s="100">
        <f>C11/B11*100-100</f>
        <v>19.573781144029084</v>
      </c>
      <c r="D12" s="100">
        <f>D11/C11*100-100</f>
        <v>1.568271165717121</v>
      </c>
      <c r="E12" s="100">
        <f>E11/C11*100-100</f>
        <v>4.0839581228295145</v>
      </c>
      <c r="F12" s="100">
        <f>F11/C11*100-100</f>
        <v>8.469003931291553</v>
      </c>
      <c r="G12" s="100">
        <f>G11/C11*100-100</f>
        <v>2.010647601742349</v>
      </c>
      <c r="H12" s="100">
        <f>H11/C11*100-100</f>
        <v>-1.2554660236217074</v>
      </c>
      <c r="I12" s="100">
        <f>I11/C11*100-100</f>
        <v>5.42110670527201</v>
      </c>
      <c r="J12" s="100">
        <f>J11/C11*100-100</f>
        <v>3.625279138682046</v>
      </c>
      <c r="K12" s="100">
        <f>K11/C11*100-100</f>
        <v>10.543672998055584</v>
      </c>
      <c r="L12" s="140"/>
      <c r="M12" s="140"/>
      <c r="N12" s="140"/>
      <c r="O12" s="140"/>
      <c r="P12" s="140"/>
    </row>
    <row r="13" spans="1:16" s="25" customFormat="1" ht="26.25" customHeight="1">
      <c r="A13" s="29" t="s">
        <v>82</v>
      </c>
      <c r="B13" s="100" t="s">
        <v>1</v>
      </c>
      <c r="C13" s="100" t="s">
        <v>1</v>
      </c>
      <c r="D13" s="100">
        <f aca="true" t="shared" si="0" ref="D13:J13">D11/C11*100-100</f>
        <v>1.568271165717121</v>
      </c>
      <c r="E13" s="100">
        <f t="shared" si="0"/>
        <v>2.4768433372345697</v>
      </c>
      <c r="F13" s="100">
        <f t="shared" si="0"/>
        <v>4.212989097981108</v>
      </c>
      <c r="G13" s="100">
        <f t="shared" si="0"/>
        <v>-5.954103103629677</v>
      </c>
      <c r="H13" s="100">
        <f t="shared" si="0"/>
        <v>-3.201737957899482</v>
      </c>
      <c r="I13" s="100">
        <f t="shared" si="0"/>
        <v>6.76146056903859</v>
      </c>
      <c r="J13" s="100">
        <f t="shared" si="0"/>
        <v>-1.7034800930430407</v>
      </c>
      <c r="K13" s="100">
        <f>K11/J11*100-100</f>
        <v>6.6763572719689535</v>
      </c>
      <c r="L13" s="140"/>
      <c r="M13" s="140"/>
      <c r="N13" s="140"/>
      <c r="O13" s="140"/>
      <c r="P13" s="140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4" t="s">
        <v>96</v>
      </c>
      <c r="C17" s="54">
        <v>41821</v>
      </c>
      <c r="D17" s="54">
        <v>41852</v>
      </c>
      <c r="E17" s="54" t="s">
        <v>108</v>
      </c>
      <c r="F17" s="54">
        <v>42186</v>
      </c>
      <c r="G17" s="54">
        <v>42217</v>
      </c>
      <c r="H17" s="57" t="s">
        <v>2</v>
      </c>
      <c r="I17" s="57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0">
        <v>66954.15370000001</v>
      </c>
      <c r="C18" s="70">
        <v>66197.7975</v>
      </c>
      <c r="D18" s="70">
        <v>65485.065200000005</v>
      </c>
      <c r="E18" s="70">
        <v>57074.5912</v>
      </c>
      <c r="F18" s="70">
        <v>58354.160200000006</v>
      </c>
      <c r="G18" s="70">
        <v>59544.8326</v>
      </c>
      <c r="H18" s="72">
        <f>G18-F18</f>
        <v>1190.6723999999958</v>
      </c>
      <c r="I18" s="72">
        <f>G18-E18</f>
        <v>2470.241399999999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0">
        <v>73139.397</v>
      </c>
      <c r="C19" s="70">
        <v>72962.132</v>
      </c>
      <c r="D19" s="70">
        <v>72701.1759</v>
      </c>
      <c r="E19" s="70">
        <v>64471.911799999994</v>
      </c>
      <c r="F19" s="70">
        <v>66598.0094</v>
      </c>
      <c r="G19" s="70">
        <v>68502.546</v>
      </c>
      <c r="H19" s="72">
        <f>G19-F19</f>
        <v>1904.5366000000067</v>
      </c>
      <c r="I19" s="72">
        <f>G19-E19</f>
        <v>4030.6342000000077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0">
        <v>120903.44435374001</v>
      </c>
      <c r="C20" s="70">
        <v>123388.49530000999</v>
      </c>
      <c r="D20" s="70">
        <v>124832.53433369</v>
      </c>
      <c r="E20" s="70">
        <v>124544.35376750001</v>
      </c>
      <c r="F20" s="70">
        <v>131231.03788363</v>
      </c>
      <c r="G20" s="70">
        <v>134526.87933415003</v>
      </c>
      <c r="H20" s="72">
        <f>G20-F20</f>
        <v>3295.8414505200344</v>
      </c>
      <c r="I20" s="72">
        <f>G20-E20</f>
        <v>9982.525566650016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6</v>
      </c>
      <c r="B21" s="92">
        <v>30.359294647302747</v>
      </c>
      <c r="C21" s="92">
        <v>31.89467280856694</v>
      </c>
      <c r="D21" s="92">
        <v>31.8600346445781</v>
      </c>
      <c r="E21" s="92">
        <v>30.9202192521429</v>
      </c>
      <c r="F21" s="92">
        <v>29.37408010758496</v>
      </c>
      <c r="G21" s="92">
        <v>29.406957885134048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5" t="s">
        <v>77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6"/>
      <c r="F24" s="95"/>
      <c r="G24" s="95"/>
      <c r="I24" s="102"/>
      <c r="K24" s="96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4" t="s">
        <v>96</v>
      </c>
      <c r="C27" s="54">
        <v>41821</v>
      </c>
      <c r="D27" s="54">
        <v>41852</v>
      </c>
      <c r="E27" s="54" t="s">
        <v>108</v>
      </c>
      <c r="F27" s="54">
        <v>42186</v>
      </c>
      <c r="G27" s="54">
        <v>42217</v>
      </c>
      <c r="H27" s="57" t="s">
        <v>2</v>
      </c>
      <c r="I27" s="57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165">
        <v>2238.35003959054</v>
      </c>
      <c r="C28" s="165">
        <v>2262.99483887334</v>
      </c>
      <c r="D28" s="165">
        <v>2222.6796736172573</v>
      </c>
      <c r="E28" s="165">
        <v>1957.55597687923</v>
      </c>
      <c r="F28" s="165">
        <v>1890.23549329</v>
      </c>
      <c r="G28" s="165">
        <v>1855.99382597</v>
      </c>
      <c r="H28" s="72">
        <f>G28-F28</f>
        <v>-34.24166732000003</v>
      </c>
      <c r="I28" s="72">
        <f>G28-E28</f>
        <v>-101.56215090923001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8"/>
      <c r="B32" s="54" t="s">
        <v>96</v>
      </c>
      <c r="C32" s="54">
        <v>41821</v>
      </c>
      <c r="D32" s="54">
        <v>41852</v>
      </c>
      <c r="E32" s="54" t="s">
        <v>108</v>
      </c>
      <c r="F32" s="54">
        <v>42186</v>
      </c>
      <c r="G32" s="54">
        <v>42217</v>
      </c>
      <c r="H32" s="57" t="s">
        <v>2</v>
      </c>
      <c r="I32" s="57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97">
        <v>49.247</v>
      </c>
      <c r="C33" s="97">
        <v>51.7518</v>
      </c>
      <c r="D33" s="97">
        <v>52.9560773480663</v>
      </c>
      <c r="E33" s="97">
        <v>58.8865</v>
      </c>
      <c r="F33" s="99">
        <v>61.0213</v>
      </c>
      <c r="G33" s="99">
        <v>65.0953</v>
      </c>
      <c r="H33" s="72">
        <f>G33-F33</f>
        <v>4.073999999999998</v>
      </c>
      <c r="I33" s="72">
        <f>G33-E33</f>
        <v>6.2087999999999965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97">
        <v>49.1894</v>
      </c>
      <c r="C34" s="97">
        <v>51.6978</v>
      </c>
      <c r="D34" s="97">
        <v>52.9560773480663</v>
      </c>
      <c r="E34" s="97">
        <v>58.8956</v>
      </c>
      <c r="F34" s="97">
        <v>61.1094</v>
      </c>
      <c r="G34" s="97">
        <v>65.0952</v>
      </c>
      <c r="H34" s="72">
        <f>G34-F34</f>
        <v>3.9858000000000047</v>
      </c>
      <c r="I34" s="72">
        <f>G34-E34</f>
        <v>6.199600000000004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97">
        <v>1.3745</v>
      </c>
      <c r="C35" s="97">
        <v>1.3396</v>
      </c>
      <c r="D35" s="97">
        <v>1.3132</v>
      </c>
      <c r="E35" s="97">
        <v>1.2097</v>
      </c>
      <c r="F35" s="97">
        <v>1.0987</v>
      </c>
      <c r="G35" s="97">
        <v>1.1211</v>
      </c>
      <c r="H35" s="72">
        <f>G35-F35</f>
        <v>0.022399999999999975</v>
      </c>
      <c r="I35" s="72">
        <f>G35-E35</f>
        <v>-0.08860000000000001</v>
      </c>
      <c r="J35" s="97"/>
      <c r="K35" s="97"/>
      <c r="L35" s="97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97"/>
      <c r="C36" s="97"/>
      <c r="D36" s="97"/>
      <c r="E36" s="97"/>
      <c r="F36" s="97"/>
      <c r="G36" s="97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47</v>
      </c>
      <c r="B37" s="97">
        <v>49.37299928771657</v>
      </c>
      <c r="C37" s="97">
        <v>51.6824</v>
      </c>
      <c r="D37" s="97">
        <v>52.9016</v>
      </c>
      <c r="E37" s="97">
        <v>59.2205</v>
      </c>
      <c r="F37" s="97">
        <v>61.3934</v>
      </c>
      <c r="G37" s="97">
        <v>64.2799</v>
      </c>
      <c r="H37" s="72">
        <f>G37-F37</f>
        <v>2.886499999999998</v>
      </c>
      <c r="I37" s="72">
        <f>G37-E37</f>
        <v>5.059399999999997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48</v>
      </c>
      <c r="B38" s="97">
        <v>67.50965123083661</v>
      </c>
      <c r="C38" s="97">
        <v>69.3064</v>
      </c>
      <c r="D38" s="97">
        <v>69.8691</v>
      </c>
      <c r="E38" s="97">
        <v>71.5211</v>
      </c>
      <c r="F38" s="97">
        <v>67.2222</v>
      </c>
      <c r="G38" s="97">
        <v>72.0313</v>
      </c>
      <c r="H38" s="72">
        <f>G38-F38</f>
        <v>4.809100000000001</v>
      </c>
      <c r="I38" s="72">
        <f>G38-E38</f>
        <v>0.5101999999999975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49</v>
      </c>
      <c r="B39" s="97">
        <v>1.4906328389036205</v>
      </c>
      <c r="C39" s="97">
        <v>1.4578</v>
      </c>
      <c r="D39" s="97">
        <v>1.4359</v>
      </c>
      <c r="E39" s="97">
        <v>1.0176</v>
      </c>
      <c r="F39" s="97">
        <v>1.0233</v>
      </c>
      <c r="G39" s="97">
        <v>0.9668</v>
      </c>
      <c r="H39" s="72">
        <f>G39-F39</f>
        <v>-0.056500000000000106</v>
      </c>
      <c r="I39" s="72">
        <f>G39-E39</f>
        <v>-0.05080000000000007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50</v>
      </c>
      <c r="B40" s="97">
        <v>0.3170441936065914</v>
      </c>
      <c r="C40" s="97">
        <v>0.2814</v>
      </c>
      <c r="D40" s="97">
        <v>0.2885</v>
      </c>
      <c r="E40" s="97">
        <v>0.3198</v>
      </c>
      <c r="F40" s="97">
        <v>0.3259</v>
      </c>
      <c r="G40" s="97">
        <v>0.269</v>
      </c>
      <c r="H40" s="72">
        <f>G40-F40</f>
        <v>-0.056900000000000006</v>
      </c>
      <c r="I40" s="72">
        <f>G40-E40</f>
        <v>-0.050799999999999956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1"/>
      <c r="D42" s="101"/>
      <c r="E42" s="101"/>
    </row>
    <row r="43" spans="3:7" ht="15">
      <c r="C43" s="101"/>
      <c r="D43" s="101"/>
      <c r="E43" s="101"/>
      <c r="G43" s="134"/>
    </row>
    <row r="44" spans="3:7" ht="15">
      <c r="C44" s="101"/>
      <c r="D44" s="101"/>
      <c r="E44" s="101"/>
      <c r="G44" s="134"/>
    </row>
    <row r="45" spans="3:7" ht="15.75">
      <c r="C45" s="101"/>
      <c r="D45" s="101"/>
      <c r="E45" s="101"/>
      <c r="G45" s="136"/>
    </row>
    <row r="46" ht="15.75">
      <c r="G46" s="136"/>
    </row>
    <row r="47" ht="15.75">
      <c r="G47" s="136"/>
    </row>
    <row r="48" ht="15.75">
      <c r="G48" s="136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39">
      <selection activeCell="K25" sqref="K25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100</v>
      </c>
      <c r="B1" s="1"/>
    </row>
    <row r="2" spans="1:7" s="6" customFormat="1" ht="12.75" customHeight="1">
      <c r="A2" s="5" t="s">
        <v>101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108</v>
      </c>
      <c r="C3" s="54" t="s">
        <v>118</v>
      </c>
      <c r="D3" s="54" t="s">
        <v>119</v>
      </c>
      <c r="E3" s="54">
        <v>42186</v>
      </c>
      <c r="F3" s="54">
        <v>42217</v>
      </c>
      <c r="G3" s="57" t="s">
        <v>2</v>
      </c>
      <c r="H3" s="57" t="s">
        <v>3</v>
      </c>
      <c r="J3" s="130"/>
    </row>
    <row r="4" spans="1:12" ht="13.5" customHeight="1">
      <c r="A4" s="8" t="s">
        <v>102</v>
      </c>
      <c r="B4" s="163">
        <v>557.1744640000001</v>
      </c>
      <c r="C4" s="71">
        <v>272.808508</v>
      </c>
      <c r="D4" s="71">
        <v>223.01999999999998</v>
      </c>
      <c r="E4" s="163">
        <v>3.2</v>
      </c>
      <c r="F4" s="163">
        <v>0</v>
      </c>
      <c r="G4" s="72">
        <f>F4-E4</f>
        <v>-3.2</v>
      </c>
      <c r="H4" s="72">
        <f>D4-C4</f>
        <v>-49.788508000000036</v>
      </c>
      <c r="I4" s="71"/>
      <c r="K4" s="126"/>
      <c r="L4" s="126"/>
    </row>
    <row r="5" spans="1:12" ht="13.5" customHeight="1">
      <c r="A5" s="46" t="s">
        <v>103</v>
      </c>
      <c r="B5" s="69">
        <v>-516.274464</v>
      </c>
      <c r="C5" s="69">
        <v>-231.908508</v>
      </c>
      <c r="D5" s="69">
        <v>-135.12</v>
      </c>
      <c r="E5" s="69">
        <v>3.2</v>
      </c>
      <c r="F5" s="69">
        <v>0</v>
      </c>
      <c r="G5" s="72">
        <f>F5-E5</f>
        <v>-3.2</v>
      </c>
      <c r="H5" s="72">
        <f>D5-C5</f>
        <v>96.78850800000001</v>
      </c>
      <c r="I5" s="69"/>
      <c r="J5" s="131"/>
      <c r="K5" s="126"/>
      <c r="L5" s="126"/>
    </row>
    <row r="6" spans="1:12" ht="13.5" customHeight="1">
      <c r="A6" s="51" t="s">
        <v>22</v>
      </c>
      <c r="B6" s="70">
        <v>20.45</v>
      </c>
      <c r="C6" s="70">
        <v>20.45</v>
      </c>
      <c r="D6" s="70">
        <v>43.95</v>
      </c>
      <c r="E6" s="70">
        <v>3.2</v>
      </c>
      <c r="F6" s="70">
        <v>0</v>
      </c>
      <c r="G6" s="72">
        <f>F6-E6</f>
        <v>-3.2</v>
      </c>
      <c r="H6" s="72">
        <f>D6-C6</f>
        <v>23.500000000000004</v>
      </c>
      <c r="I6" s="89"/>
      <c r="K6" s="126"/>
      <c r="L6" s="126"/>
    </row>
    <row r="7" spans="1:12" ht="13.5" customHeight="1">
      <c r="A7" s="51" t="s">
        <v>23</v>
      </c>
      <c r="B7" s="70">
        <v>536.724464</v>
      </c>
      <c r="C7" s="70">
        <v>252.358508</v>
      </c>
      <c r="D7" s="70">
        <v>179.07</v>
      </c>
      <c r="E7" s="70">
        <v>0</v>
      </c>
      <c r="F7" s="70">
        <v>0</v>
      </c>
      <c r="G7" s="72">
        <f>F7-E7</f>
        <v>0</v>
      </c>
      <c r="H7" s="72">
        <f>D7-C7</f>
        <v>-73.28850800000001</v>
      </c>
      <c r="I7" s="89"/>
      <c r="K7" s="126"/>
      <c r="L7" s="126"/>
    </row>
    <row r="8" spans="1:12" ht="13.5" customHeight="1">
      <c r="A8" s="46" t="s">
        <v>104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89" t="s">
        <v>1</v>
      </c>
      <c r="H8" s="89" t="s">
        <v>1</v>
      </c>
      <c r="I8" s="89"/>
      <c r="J8" s="89"/>
      <c r="K8" s="126"/>
      <c r="L8" s="126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6"/>
      <c r="L9" s="126"/>
    </row>
    <row r="10" spans="1:12" s="9" customFormat="1" ht="15" customHeight="1">
      <c r="A10" s="93" t="s">
        <v>105</v>
      </c>
      <c r="B10" s="94"/>
      <c r="K10" s="106"/>
      <c r="L10" s="106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6"/>
      <c r="L11" s="126"/>
    </row>
    <row r="12" spans="1:12" ht="26.25" customHeight="1">
      <c r="A12" s="56"/>
      <c r="B12" s="54" t="s">
        <v>108</v>
      </c>
      <c r="C12" s="54" t="s">
        <v>118</v>
      </c>
      <c r="D12" s="54" t="s">
        <v>119</v>
      </c>
      <c r="E12" s="54">
        <v>42186</v>
      </c>
      <c r="F12" s="54">
        <v>42217</v>
      </c>
      <c r="G12" s="57" t="s">
        <v>2</v>
      </c>
      <c r="H12" s="57" t="s">
        <v>3</v>
      </c>
      <c r="K12" s="126"/>
      <c r="L12" s="126"/>
    </row>
    <row r="13" spans="1:12" ht="12.75" customHeight="1">
      <c r="A13" s="8" t="s">
        <v>20</v>
      </c>
      <c r="B13" s="71">
        <f>B14+B18+B19+B20+B21+B23</f>
        <v>243750.71245112</v>
      </c>
      <c r="C13" s="71">
        <v>157176.22774499998</v>
      </c>
      <c r="D13" s="71">
        <f>D19+D21</f>
        <v>194517.04518166</v>
      </c>
      <c r="E13" s="71">
        <f>E19+E21</f>
        <v>27031.45454544</v>
      </c>
      <c r="F13" s="71">
        <f>F19+F21</f>
        <v>25324.27272726</v>
      </c>
      <c r="G13" s="72">
        <f>F13-E13</f>
        <v>-1707.1818181800008</v>
      </c>
      <c r="H13" s="72">
        <f>+D13-C13</f>
        <v>37340.81743666003</v>
      </c>
      <c r="I13" s="141"/>
      <c r="J13" s="9"/>
      <c r="K13" s="126"/>
      <c r="L13" s="126"/>
    </row>
    <row r="14" spans="1:10" ht="12.75" customHeight="1">
      <c r="A14" s="46" t="s">
        <v>40</v>
      </c>
      <c r="B14" s="70">
        <v>421.43302</v>
      </c>
      <c r="C14" s="70">
        <v>421.43302</v>
      </c>
      <c r="D14" s="70" t="s">
        <v>1</v>
      </c>
      <c r="E14" s="70" t="s">
        <v>1</v>
      </c>
      <c r="F14" s="70" t="s">
        <v>1</v>
      </c>
      <c r="G14" s="72" t="s">
        <v>1</v>
      </c>
      <c r="H14" s="72">
        <f>-C14</f>
        <v>-421.43302</v>
      </c>
      <c r="I14" s="142"/>
      <c r="J14" s="9"/>
    </row>
    <row r="15" spans="1:10" ht="12.75" customHeight="1">
      <c r="A15" s="51" t="s">
        <v>22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2" t="s">
        <v>1</v>
      </c>
      <c r="H15" s="72" t="s">
        <v>1</v>
      </c>
      <c r="I15" s="142"/>
      <c r="J15" s="9"/>
    </row>
    <row r="16" spans="1:10" ht="12.75" customHeight="1">
      <c r="A16" s="51" t="s">
        <v>23</v>
      </c>
      <c r="B16" s="70">
        <v>421.43302</v>
      </c>
      <c r="C16" s="70">
        <v>421.43302</v>
      </c>
      <c r="D16" s="70" t="s">
        <v>1</v>
      </c>
      <c r="E16" s="70" t="s">
        <v>1</v>
      </c>
      <c r="F16" s="70" t="s">
        <v>1</v>
      </c>
      <c r="G16" s="72" t="s">
        <v>1</v>
      </c>
      <c r="H16" s="72">
        <f>-C16</f>
        <v>-421.43302</v>
      </c>
      <c r="I16" s="142"/>
      <c r="J16" s="9"/>
    </row>
    <row r="17" spans="1:10" ht="12.75" customHeight="1" hidden="1">
      <c r="A17" s="104" t="s">
        <v>92</v>
      </c>
      <c r="B17" s="89" t="s">
        <v>1</v>
      </c>
      <c r="C17" s="89" t="s">
        <v>1</v>
      </c>
      <c r="D17" s="70"/>
      <c r="E17" s="70"/>
      <c r="F17" s="70"/>
      <c r="G17" s="72" t="s">
        <v>1</v>
      </c>
      <c r="H17" s="72" t="e">
        <f>-C17</f>
        <v>#VALUE!</v>
      </c>
      <c r="I17" s="142"/>
      <c r="J17" s="9"/>
    </row>
    <row r="18" spans="1:10" ht="12.75" customHeight="1">
      <c r="A18" s="46" t="s">
        <v>90</v>
      </c>
      <c r="B18" s="89">
        <v>4345.58918121</v>
      </c>
      <c r="C18" s="89">
        <v>4345.58918121</v>
      </c>
      <c r="D18" s="89">
        <v>93.90354545</v>
      </c>
      <c r="E18" s="89" t="s">
        <v>1</v>
      </c>
      <c r="F18" s="89" t="s">
        <v>1</v>
      </c>
      <c r="G18" s="72" t="s">
        <v>1</v>
      </c>
      <c r="H18" s="72">
        <f>D18-C18</f>
        <v>-4251.68563576</v>
      </c>
      <c r="I18" s="142"/>
      <c r="J18" s="9"/>
    </row>
    <row r="19" spans="1:10" ht="12.75" customHeight="1">
      <c r="A19" s="46" t="s">
        <v>39</v>
      </c>
      <c r="B19" s="89">
        <v>56724.64658991</v>
      </c>
      <c r="C19" s="89">
        <v>48312.51778378999</v>
      </c>
      <c r="D19" s="89">
        <v>20567.79518166</v>
      </c>
      <c r="E19" s="89">
        <v>483.45454544</v>
      </c>
      <c r="F19" s="89">
        <v>1242.27272726</v>
      </c>
      <c r="G19" s="72">
        <f>F19-E19</f>
        <v>758.8181818200001</v>
      </c>
      <c r="H19" s="72">
        <f>+D19-C19</f>
        <v>-27744.72260212999</v>
      </c>
      <c r="I19" s="143"/>
      <c r="J19" s="11"/>
    </row>
    <row r="20" spans="1:10" ht="12.75" customHeight="1">
      <c r="A20" s="46" t="s">
        <v>97</v>
      </c>
      <c r="B20" s="89">
        <v>3260</v>
      </c>
      <c r="C20" s="89">
        <v>1960</v>
      </c>
      <c r="D20" s="89">
        <v>1475</v>
      </c>
      <c r="E20" s="89" t="s">
        <v>1</v>
      </c>
      <c r="F20" s="89" t="s">
        <v>1</v>
      </c>
      <c r="G20" s="89" t="s">
        <v>1</v>
      </c>
      <c r="H20" s="72">
        <f>+D20-C20</f>
        <v>-485</v>
      </c>
      <c r="I20" s="143"/>
      <c r="J20" s="9"/>
    </row>
    <row r="21" spans="1:10" ht="12.75" customHeight="1">
      <c r="A21" s="103" t="s">
        <v>99</v>
      </c>
      <c r="B21" s="89">
        <v>137629.5</v>
      </c>
      <c r="C21" s="89">
        <v>76232</v>
      </c>
      <c r="D21" s="89">
        <v>173949.25</v>
      </c>
      <c r="E21" s="89">
        <v>26548</v>
      </c>
      <c r="F21" s="89">
        <v>24082</v>
      </c>
      <c r="G21" s="72">
        <f>F21-E21</f>
        <v>-2466</v>
      </c>
      <c r="H21" s="72">
        <f>+D21-C21</f>
        <v>97717.25</v>
      </c>
      <c r="I21" s="142"/>
      <c r="J21" s="9"/>
    </row>
    <row r="22" spans="1:10" s="9" customFormat="1" ht="27" customHeight="1" hidden="1">
      <c r="A22" s="103" t="s">
        <v>88</v>
      </c>
      <c r="B22" s="31" t="s">
        <v>1</v>
      </c>
      <c r="C22" s="31" t="s">
        <v>1</v>
      </c>
      <c r="D22" s="31"/>
      <c r="E22" s="31"/>
      <c r="F22" s="31"/>
      <c r="G22" s="72" t="s">
        <v>1</v>
      </c>
      <c r="H22" s="72" t="s">
        <v>1</v>
      </c>
      <c r="I22" s="143"/>
      <c r="J22" s="11"/>
    </row>
    <row r="23" spans="1:10" ht="25.5" customHeight="1">
      <c r="A23" s="103" t="s">
        <v>89</v>
      </c>
      <c r="B23" s="70">
        <v>41369.54366</v>
      </c>
      <c r="C23" s="70">
        <v>25904.68776</v>
      </c>
      <c r="D23" s="31" t="s">
        <v>1</v>
      </c>
      <c r="E23" s="70" t="s">
        <v>1</v>
      </c>
      <c r="F23" s="70" t="s">
        <v>1</v>
      </c>
      <c r="G23" s="72" t="s">
        <v>1</v>
      </c>
      <c r="H23" s="72">
        <f>-C23</f>
        <v>-25904.68776</v>
      </c>
      <c r="I23" s="144"/>
      <c r="J23" s="11"/>
    </row>
    <row r="24" spans="1:10" ht="12.75" customHeight="1">
      <c r="A24" s="132" t="s">
        <v>38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3" t="s">
        <v>69</v>
      </c>
      <c r="B25" s="31">
        <v>10.5</v>
      </c>
      <c r="C25" s="31">
        <v>6.5</v>
      </c>
      <c r="D25" s="31">
        <v>8</v>
      </c>
      <c r="E25" s="31">
        <v>8</v>
      </c>
      <c r="F25" s="31">
        <v>8</v>
      </c>
      <c r="G25" s="72">
        <f>F25-E25</f>
        <v>0</v>
      </c>
      <c r="H25" s="72">
        <f>+D25-C25</f>
        <v>1.5</v>
      </c>
      <c r="I25" s="145"/>
      <c r="J25" s="11"/>
    </row>
    <row r="26" spans="1:10" ht="12.75" customHeight="1">
      <c r="A26" s="103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2" t="s">
        <v>1</v>
      </c>
      <c r="H26" s="72" t="s">
        <v>1</v>
      </c>
      <c r="I26" s="145"/>
      <c r="J26" s="11"/>
    </row>
    <row r="27" spans="1:10" ht="12.75" customHeight="1">
      <c r="A27" s="103" t="s">
        <v>21</v>
      </c>
      <c r="B27" s="31">
        <v>4.014916936652387</v>
      </c>
      <c r="C27" s="31">
        <v>4.014916936652387</v>
      </c>
      <c r="D27" s="31" t="s">
        <v>1</v>
      </c>
      <c r="E27" s="31" t="s">
        <v>1</v>
      </c>
      <c r="F27" s="31" t="s">
        <v>1</v>
      </c>
      <c r="G27" s="72" t="s">
        <v>1</v>
      </c>
      <c r="H27" s="72">
        <f>-C27</f>
        <v>-4.014916936652387</v>
      </c>
      <c r="I27" s="146"/>
      <c r="J27" s="129"/>
    </row>
    <row r="28" spans="1:10" ht="12.75" customHeight="1" hidden="1">
      <c r="A28" s="103" t="s">
        <v>91</v>
      </c>
      <c r="B28" s="31" t="s">
        <v>1</v>
      </c>
      <c r="C28" s="31" t="s">
        <v>1</v>
      </c>
      <c r="D28" s="31"/>
      <c r="E28" s="31"/>
      <c r="F28" s="31"/>
      <c r="G28" s="72" t="s">
        <v>1</v>
      </c>
      <c r="H28" s="72" t="s">
        <v>1</v>
      </c>
      <c r="I28" s="146"/>
      <c r="J28" s="129"/>
    </row>
    <row r="29" spans="1:10" ht="26.25" customHeight="1">
      <c r="A29" s="103" t="s">
        <v>70</v>
      </c>
      <c r="B29" s="31">
        <v>9.08163766059502</v>
      </c>
      <c r="C29" s="31">
        <v>9</v>
      </c>
      <c r="D29" s="31">
        <v>11</v>
      </c>
      <c r="E29" s="31">
        <v>11</v>
      </c>
      <c r="F29" s="31">
        <v>11</v>
      </c>
      <c r="G29" s="72">
        <f>F29-E29</f>
        <v>0</v>
      </c>
      <c r="H29" s="72">
        <f>+D29-C29</f>
        <v>2</v>
      </c>
      <c r="I29" s="146"/>
      <c r="J29" s="129"/>
    </row>
    <row r="30" spans="1:10" ht="12">
      <c r="A30" s="103" t="s">
        <v>95</v>
      </c>
      <c r="B30" s="31">
        <v>10.27573458502427</v>
      </c>
      <c r="C30" s="31">
        <v>9.81</v>
      </c>
      <c r="D30" s="31">
        <v>11.14</v>
      </c>
      <c r="E30" s="31" t="s">
        <v>1</v>
      </c>
      <c r="F30" s="31" t="s">
        <v>1</v>
      </c>
      <c r="G30" s="31" t="s">
        <v>1</v>
      </c>
      <c r="H30" s="72">
        <f>+D30-C30</f>
        <v>1.33</v>
      </c>
      <c r="I30" s="146"/>
      <c r="J30" s="9"/>
    </row>
    <row r="31" spans="1:10" ht="12">
      <c r="A31" s="103" t="s">
        <v>99</v>
      </c>
      <c r="B31" s="31">
        <v>2.0076398266359448</v>
      </c>
      <c r="C31" s="31">
        <v>1.41</v>
      </c>
      <c r="D31" s="31">
        <v>3.9871262131685237</v>
      </c>
      <c r="E31" s="31">
        <v>2</v>
      </c>
      <c r="F31" s="31">
        <v>2</v>
      </c>
      <c r="G31" s="72">
        <f>F31-E31</f>
        <v>0</v>
      </c>
      <c r="H31" s="72">
        <f>+D31-C31</f>
        <v>2.5771262131685235</v>
      </c>
      <c r="I31" s="146"/>
      <c r="J31" s="9"/>
    </row>
    <row r="32" spans="1:10" ht="27" customHeight="1" hidden="1">
      <c r="A32" s="46" t="s">
        <v>88</v>
      </c>
      <c r="B32" s="31" t="s">
        <v>1</v>
      </c>
      <c r="C32" s="31" t="s">
        <v>1</v>
      </c>
      <c r="D32" s="31"/>
      <c r="E32" s="31" t="s">
        <v>1</v>
      </c>
      <c r="F32" s="31"/>
      <c r="G32" s="72" t="s">
        <v>1</v>
      </c>
      <c r="H32" s="72" t="s">
        <v>1</v>
      </c>
      <c r="I32" s="32"/>
      <c r="J32" s="11"/>
    </row>
    <row r="33" spans="1:4" ht="12" customHeight="1">
      <c r="A33" s="13" t="s">
        <v>98</v>
      </c>
      <c r="D33" s="31"/>
    </row>
    <row r="34" spans="1:4" ht="15" customHeight="1">
      <c r="A34" s="13"/>
      <c r="D34" s="31"/>
    </row>
    <row r="35" spans="1:2" ht="15" customHeight="1">
      <c r="A35" s="42" t="s">
        <v>106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54" t="s">
        <v>108</v>
      </c>
      <c r="C37" s="54" t="s">
        <v>118</v>
      </c>
      <c r="D37" s="54" t="s">
        <v>119</v>
      </c>
      <c r="E37" s="54">
        <v>42186</v>
      </c>
      <c r="F37" s="54">
        <v>42217</v>
      </c>
      <c r="G37" s="57" t="s">
        <v>2</v>
      </c>
      <c r="H37" s="57" t="s">
        <v>3</v>
      </c>
      <c r="J37" s="6"/>
    </row>
    <row r="38" spans="1:8" ht="23.25" customHeight="1">
      <c r="A38" s="8" t="s">
        <v>13</v>
      </c>
      <c r="B38" s="112">
        <f>SUM(B39:B41)</f>
        <v>137500</v>
      </c>
      <c r="C38" s="112">
        <v>94000</v>
      </c>
      <c r="D38" s="112">
        <v>84000</v>
      </c>
      <c r="E38" s="112">
        <v>8000</v>
      </c>
      <c r="F38" s="112">
        <v>8000</v>
      </c>
      <c r="G38" s="72">
        <f>F38-E38</f>
        <v>0</v>
      </c>
      <c r="H38" s="72">
        <f>D38-C38</f>
        <v>-10000</v>
      </c>
    </row>
    <row r="39" spans="1:8" ht="12.75" customHeight="1">
      <c r="A39" s="50" t="s">
        <v>30</v>
      </c>
      <c r="B39" s="109">
        <v>125200</v>
      </c>
      <c r="C39" s="109">
        <v>81700</v>
      </c>
      <c r="D39" s="109">
        <v>84000</v>
      </c>
      <c r="E39" s="109">
        <v>8000</v>
      </c>
      <c r="F39" s="109">
        <v>8000</v>
      </c>
      <c r="G39" s="72">
        <f>F39-E39</f>
        <v>0</v>
      </c>
      <c r="H39" s="72">
        <f>D39-C39</f>
        <v>2300</v>
      </c>
    </row>
    <row r="40" spans="1:11" ht="12.75" customHeight="1">
      <c r="A40" s="50" t="s">
        <v>31</v>
      </c>
      <c r="B40" s="109" t="s">
        <v>1</v>
      </c>
      <c r="C40" s="109" t="s">
        <v>1</v>
      </c>
      <c r="D40" s="109" t="s">
        <v>1</v>
      </c>
      <c r="E40" s="109" t="s">
        <v>1</v>
      </c>
      <c r="F40" s="109" t="s">
        <v>1</v>
      </c>
      <c r="G40" s="109" t="s">
        <v>1</v>
      </c>
      <c r="H40" s="72" t="s">
        <v>1</v>
      </c>
      <c r="J40" s="87"/>
      <c r="K40" s="164"/>
    </row>
    <row r="41" spans="1:10" ht="12.75" customHeight="1">
      <c r="A41" s="50" t="s">
        <v>32</v>
      </c>
      <c r="B41" s="109">
        <v>12300</v>
      </c>
      <c r="C41" s="109">
        <v>12300</v>
      </c>
      <c r="D41" s="109" t="s">
        <v>1</v>
      </c>
      <c r="E41" s="109" t="s">
        <v>1</v>
      </c>
      <c r="F41" s="109" t="s">
        <v>1</v>
      </c>
      <c r="G41" s="109" t="s">
        <v>1</v>
      </c>
      <c r="H41" s="72">
        <f>-C41</f>
        <v>-12300</v>
      </c>
      <c r="J41" s="87"/>
    </row>
    <row r="42" spans="1:10" ht="12.75" customHeight="1" hidden="1">
      <c r="A42" s="50" t="s">
        <v>33</v>
      </c>
      <c r="B42" s="109"/>
      <c r="C42" s="109"/>
      <c r="D42" s="147"/>
      <c r="E42" s="147"/>
      <c r="F42" s="147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34</v>
      </c>
      <c r="B43" s="116"/>
      <c r="C43" s="116"/>
      <c r="D43" s="148"/>
      <c r="E43" s="148"/>
      <c r="F43" s="148"/>
      <c r="G43" s="72">
        <f>F43-E43</f>
        <v>0</v>
      </c>
      <c r="H43" s="72">
        <f>D43-C43</f>
        <v>0</v>
      </c>
      <c r="J43" s="87"/>
    </row>
    <row r="44" spans="1:10" ht="12.75" customHeight="1">
      <c r="A44" s="8" t="s">
        <v>12</v>
      </c>
      <c r="B44" s="112">
        <f>SUM(B45:B47)</f>
        <v>81773.20000000001</v>
      </c>
      <c r="C44" s="112">
        <v>70874.19</v>
      </c>
      <c r="D44" s="112">
        <v>39633.97</v>
      </c>
      <c r="E44" s="112">
        <v>5331.42</v>
      </c>
      <c r="F44" s="112">
        <v>5886.1</v>
      </c>
      <c r="G44" s="72">
        <f>F44-E44</f>
        <v>554.6800000000003</v>
      </c>
      <c r="H44" s="72">
        <f>D44-C44</f>
        <v>-31240.22</v>
      </c>
      <c r="J44" s="87"/>
    </row>
    <row r="45" spans="1:10" ht="12.75" customHeight="1">
      <c r="A45" s="50" t="s">
        <v>30</v>
      </c>
      <c r="B45" s="109">
        <v>69340.85</v>
      </c>
      <c r="C45" s="109">
        <v>58441.84</v>
      </c>
      <c r="D45" s="109">
        <v>39633.97</v>
      </c>
      <c r="E45" s="109">
        <v>5331.42</v>
      </c>
      <c r="F45" s="109">
        <v>5886.1</v>
      </c>
      <c r="G45" s="72">
        <f>F45-E45</f>
        <v>554.6800000000003</v>
      </c>
      <c r="H45" s="72">
        <f>D45-C45</f>
        <v>-18807.869999999995</v>
      </c>
      <c r="J45" s="87"/>
    </row>
    <row r="46" spans="1:10" ht="12.75" customHeight="1">
      <c r="A46" s="50" t="s">
        <v>31</v>
      </c>
      <c r="B46" s="109" t="s">
        <v>1</v>
      </c>
      <c r="C46" s="109" t="s">
        <v>1</v>
      </c>
      <c r="D46" s="109" t="s">
        <v>1</v>
      </c>
      <c r="E46" s="109" t="s">
        <v>1</v>
      </c>
      <c r="F46" s="109" t="s">
        <v>1</v>
      </c>
      <c r="G46" s="109" t="s">
        <v>1</v>
      </c>
      <c r="H46" s="72" t="s">
        <v>1</v>
      </c>
      <c r="J46" s="87"/>
    </row>
    <row r="47" spans="1:10" ht="12.75" customHeight="1">
      <c r="A47" s="50" t="s">
        <v>32</v>
      </c>
      <c r="B47" s="109">
        <v>12432.35</v>
      </c>
      <c r="C47" s="109">
        <v>12432.35</v>
      </c>
      <c r="D47" s="109" t="s">
        <v>1</v>
      </c>
      <c r="E47" s="109" t="s">
        <v>1</v>
      </c>
      <c r="F47" s="109" t="s">
        <v>1</v>
      </c>
      <c r="G47" s="109" t="s">
        <v>1</v>
      </c>
      <c r="H47" s="72">
        <f>-C47</f>
        <v>-12432.35</v>
      </c>
      <c r="J47" s="87"/>
    </row>
    <row r="48" spans="1:10" ht="12.75" customHeight="1" hidden="1">
      <c r="A48" s="50" t="s">
        <v>33</v>
      </c>
      <c r="B48" s="116"/>
      <c r="C48" s="116"/>
      <c r="D48" s="148"/>
      <c r="E48" s="148"/>
      <c r="F48" s="148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34</v>
      </c>
      <c r="B49" s="116"/>
      <c r="C49" s="116"/>
      <c r="D49" s="148"/>
      <c r="E49" s="148"/>
      <c r="F49" s="148"/>
      <c r="G49" s="72">
        <f>F49-E49</f>
        <v>0</v>
      </c>
      <c r="H49" s="72">
        <f>D49-C49</f>
        <v>0</v>
      </c>
      <c r="J49" s="87"/>
    </row>
    <row r="50" spans="1:10" ht="12.75" customHeight="1">
      <c r="A50" s="8" t="s">
        <v>14</v>
      </c>
      <c r="B50" s="112">
        <f>SUM(B51:B53)</f>
        <v>78756.17</v>
      </c>
      <c r="C50" s="112">
        <v>67277.16</v>
      </c>
      <c r="D50" s="112">
        <v>39450.95</v>
      </c>
      <c r="E50" s="112">
        <v>5331.42</v>
      </c>
      <c r="F50" s="112">
        <v>5703.08</v>
      </c>
      <c r="G50" s="72">
        <f>F50-E50</f>
        <v>371.65999999999985</v>
      </c>
      <c r="H50" s="72">
        <f>D50-C50</f>
        <v>-27826.210000000006</v>
      </c>
      <c r="J50" s="87"/>
    </row>
    <row r="51" spans="1:10" ht="12.75" customHeight="1">
      <c r="A51" s="50" t="s">
        <v>30</v>
      </c>
      <c r="B51" s="109">
        <v>68172.62</v>
      </c>
      <c r="C51" s="109">
        <v>56693.61</v>
      </c>
      <c r="D51" s="109">
        <v>39450.95</v>
      </c>
      <c r="E51" s="109">
        <v>5331.42</v>
      </c>
      <c r="F51" s="109">
        <v>5703.08</v>
      </c>
      <c r="G51" s="72">
        <f>F51-E51</f>
        <v>371.65999999999985</v>
      </c>
      <c r="H51" s="72">
        <f>D51-C51</f>
        <v>-17242.660000000003</v>
      </c>
      <c r="J51" s="87"/>
    </row>
    <row r="52" spans="1:10" ht="12.75" customHeight="1">
      <c r="A52" s="50" t="s">
        <v>31</v>
      </c>
      <c r="B52" s="109" t="s">
        <v>1</v>
      </c>
      <c r="C52" s="109" t="s">
        <v>1</v>
      </c>
      <c r="D52" s="109" t="s">
        <v>1</v>
      </c>
      <c r="E52" s="109" t="s">
        <v>1</v>
      </c>
      <c r="F52" s="109" t="s">
        <v>1</v>
      </c>
      <c r="G52" s="109" t="s">
        <v>1</v>
      </c>
      <c r="H52" s="72" t="s">
        <v>1</v>
      </c>
      <c r="J52" s="87"/>
    </row>
    <row r="53" spans="1:10" ht="12.75" customHeight="1">
      <c r="A53" s="50" t="s">
        <v>32</v>
      </c>
      <c r="B53" s="109">
        <v>10583.55</v>
      </c>
      <c r="C53" s="109">
        <v>10583.550000000001</v>
      </c>
      <c r="D53" s="109" t="s">
        <v>1</v>
      </c>
      <c r="E53" s="109" t="s">
        <v>1</v>
      </c>
      <c r="F53" s="109" t="s">
        <v>1</v>
      </c>
      <c r="G53" s="109" t="s">
        <v>1</v>
      </c>
      <c r="H53" s="72">
        <f>-C53</f>
        <v>-10583.550000000001</v>
      </c>
      <c r="J53" s="87"/>
    </row>
    <row r="54" spans="1:10" ht="12.75" customHeight="1" hidden="1">
      <c r="A54" s="50" t="s">
        <v>33</v>
      </c>
      <c r="B54" s="116"/>
      <c r="C54" s="116"/>
      <c r="D54" s="148"/>
      <c r="E54" s="148"/>
      <c r="F54" s="148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34</v>
      </c>
      <c r="B55" s="116"/>
      <c r="C55" s="116"/>
      <c r="D55" s="148"/>
      <c r="E55" s="148"/>
      <c r="F55" s="148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15</v>
      </c>
      <c r="B56" s="112">
        <v>6.35</v>
      </c>
      <c r="C56" s="112">
        <v>5.452950577679649</v>
      </c>
      <c r="D56" s="112">
        <v>10.13</v>
      </c>
      <c r="E56" s="112">
        <v>9.14</v>
      </c>
      <c r="F56" s="112">
        <v>7.984536980522136</v>
      </c>
      <c r="G56" s="72">
        <f>F56-E56</f>
        <v>-1.1554630194778648</v>
      </c>
      <c r="H56" s="72">
        <f>D56-C56</f>
        <v>4.677049422320351</v>
      </c>
      <c r="I56" s="65"/>
      <c r="J56" s="87"/>
    </row>
    <row r="57" spans="1:10" ht="12" customHeight="1">
      <c r="A57" s="50" t="s">
        <v>30</v>
      </c>
      <c r="B57" s="109">
        <v>6.11</v>
      </c>
      <c r="C57" s="109">
        <v>5.100459770060596</v>
      </c>
      <c r="D57" s="109">
        <v>10.13</v>
      </c>
      <c r="E57" s="112">
        <v>9.14</v>
      </c>
      <c r="F57" s="112">
        <v>7.984536980522136</v>
      </c>
      <c r="G57" s="72">
        <f>F57-E57</f>
        <v>-1.1554630194778648</v>
      </c>
      <c r="H57" s="72">
        <f>D57-C57</f>
        <v>5.029540229939405</v>
      </c>
      <c r="I57" s="65"/>
      <c r="J57" s="87"/>
    </row>
    <row r="58" spans="1:10" ht="12" customHeight="1">
      <c r="A58" s="50" t="s">
        <v>31</v>
      </c>
      <c r="B58" s="109" t="s">
        <v>1</v>
      </c>
      <c r="C58" s="109" t="s">
        <v>1</v>
      </c>
      <c r="D58" s="109" t="s">
        <v>1</v>
      </c>
      <c r="E58" s="109" t="s">
        <v>1</v>
      </c>
      <c r="F58" s="109" t="s">
        <v>1</v>
      </c>
      <c r="G58" s="109" t="s">
        <v>1</v>
      </c>
      <c r="H58" s="72" t="s">
        <v>1</v>
      </c>
      <c r="I58" s="65"/>
      <c r="J58" s="87"/>
    </row>
    <row r="59" spans="1:10" ht="12" customHeight="1">
      <c r="A59" s="50" t="s">
        <v>32</v>
      </c>
      <c r="B59" s="109">
        <v>4.81</v>
      </c>
      <c r="C59" s="109">
        <v>4.814376593877177</v>
      </c>
      <c r="D59" s="109" t="s">
        <v>1</v>
      </c>
      <c r="E59" s="109" t="s">
        <v>1</v>
      </c>
      <c r="F59" s="109" t="s">
        <v>1</v>
      </c>
      <c r="G59" s="109" t="s">
        <v>1</v>
      </c>
      <c r="H59" s="72">
        <f>-C59</f>
        <v>-4.814376593877177</v>
      </c>
      <c r="I59" s="65"/>
      <c r="J59" s="87"/>
    </row>
    <row r="60" spans="1:11" ht="12" customHeight="1" hidden="1">
      <c r="A60" s="50" t="s">
        <v>33</v>
      </c>
      <c r="B60" s="84">
        <v>0</v>
      </c>
      <c r="C60" s="84">
        <v>0</v>
      </c>
      <c r="D60" s="109" t="s">
        <v>1</v>
      </c>
      <c r="E60" s="84">
        <v>0</v>
      </c>
      <c r="F60" s="84"/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34</v>
      </c>
      <c r="B61" s="84">
        <v>0</v>
      </c>
      <c r="C61" s="84">
        <v>0</v>
      </c>
      <c r="D61" s="109" t="s">
        <v>1</v>
      </c>
      <c r="E61" s="84">
        <v>0</v>
      </c>
      <c r="F61" s="84"/>
      <c r="G61" s="72">
        <f>F61-E61</f>
        <v>0</v>
      </c>
      <c r="H61" s="72">
        <f>G61-F61</f>
        <v>0</v>
      </c>
    </row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31">
      <selection activeCell="L44" sqref="L4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108</v>
      </c>
      <c r="C3" s="54" t="s">
        <v>118</v>
      </c>
      <c r="D3" s="54" t="s">
        <v>119</v>
      </c>
      <c r="E3" s="54">
        <v>42186</v>
      </c>
      <c r="F3" s="54">
        <v>42217</v>
      </c>
      <c r="G3" s="57" t="s">
        <v>2</v>
      </c>
      <c r="H3" s="57" t="s">
        <v>3</v>
      </c>
    </row>
    <row r="4" spans="1:13" ht="12.75" customHeight="1">
      <c r="A4" s="63" t="s">
        <v>62</v>
      </c>
      <c r="B4" s="112">
        <f>SUM(B5:B7)</f>
        <v>5375.5</v>
      </c>
      <c r="C4" s="112">
        <v>3524.5</v>
      </c>
      <c r="D4" s="112">
        <v>4216.4</v>
      </c>
      <c r="E4" s="112">
        <f>SUM(E5:E7)</f>
        <v>732</v>
      </c>
      <c r="F4" s="112">
        <v>481</v>
      </c>
      <c r="G4" s="72">
        <f>F4-E4</f>
        <v>-251</v>
      </c>
      <c r="H4" s="72">
        <f>+D4-C4</f>
        <v>691.8999999999996</v>
      </c>
      <c r="K4" s="88"/>
      <c r="L4" s="88"/>
      <c r="M4" s="88"/>
    </row>
    <row r="5" spans="1:13" ht="12.75" customHeight="1">
      <c r="A5" s="64" t="s">
        <v>10</v>
      </c>
      <c r="B5" s="109">
        <v>233</v>
      </c>
      <c r="C5" s="109">
        <v>119</v>
      </c>
      <c r="D5" s="109">
        <v>191</v>
      </c>
      <c r="E5" s="109">
        <v>37</v>
      </c>
      <c r="F5" s="109">
        <v>26</v>
      </c>
      <c r="G5" s="72">
        <f>F5-E5</f>
        <v>-11</v>
      </c>
      <c r="H5" s="72">
        <f aca="true" t="shared" si="0" ref="H5:H25">+D5-C5</f>
        <v>72</v>
      </c>
      <c r="K5" s="88"/>
      <c r="L5" s="88"/>
      <c r="M5" s="88"/>
    </row>
    <row r="6" spans="1:13" ht="12.75" customHeight="1">
      <c r="A6" s="64" t="s">
        <v>35</v>
      </c>
      <c r="B6" s="109">
        <v>1332</v>
      </c>
      <c r="C6" s="109">
        <v>890</v>
      </c>
      <c r="D6" s="109">
        <v>908</v>
      </c>
      <c r="E6" s="109">
        <v>110</v>
      </c>
      <c r="F6" s="109">
        <v>110</v>
      </c>
      <c r="G6" s="72">
        <f>F6-E6</f>
        <v>0</v>
      </c>
      <c r="H6" s="72">
        <f t="shared" si="0"/>
        <v>18</v>
      </c>
      <c r="K6" s="88"/>
      <c r="L6" s="88"/>
      <c r="M6" s="88"/>
    </row>
    <row r="7" spans="1:13" ht="12.75" customHeight="1">
      <c r="A7" s="64" t="s">
        <v>11</v>
      </c>
      <c r="B7" s="109">
        <v>3810.5</v>
      </c>
      <c r="C7" s="109">
        <v>2515.5</v>
      </c>
      <c r="D7" s="109">
        <v>3117.4</v>
      </c>
      <c r="E7" s="109">
        <v>585</v>
      </c>
      <c r="F7" s="109">
        <v>345</v>
      </c>
      <c r="G7" s="72">
        <f>F7-E7</f>
        <v>-240</v>
      </c>
      <c r="H7" s="72">
        <f t="shared" si="0"/>
        <v>601.9000000000001</v>
      </c>
      <c r="K7" s="88"/>
      <c r="L7" s="88"/>
      <c r="M7" s="88"/>
    </row>
    <row r="8" spans="1:13" ht="13.5" customHeight="1" hidden="1">
      <c r="A8" s="64" t="s">
        <v>36</v>
      </c>
      <c r="B8" s="109"/>
      <c r="C8" s="109"/>
      <c r="D8" s="109"/>
      <c r="E8" s="109"/>
      <c r="F8" s="109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37</v>
      </c>
      <c r="B9" s="109"/>
      <c r="C9" s="109"/>
      <c r="D9" s="109"/>
      <c r="E9" s="109"/>
      <c r="F9" s="109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64</v>
      </c>
      <c r="B10" s="112">
        <f>SUM(B11:B13)</f>
        <v>7739.4349999999995</v>
      </c>
      <c r="C10" s="112">
        <v>4873.695</v>
      </c>
      <c r="D10" s="112">
        <v>3791.0037</v>
      </c>
      <c r="E10" s="112">
        <f>SUM(E11:E13)</f>
        <v>1035.0436</v>
      </c>
      <c r="F10" s="112">
        <v>328.15</v>
      </c>
      <c r="G10" s="72">
        <f>F10-E10</f>
        <v>-706.8936</v>
      </c>
      <c r="H10" s="72">
        <f t="shared" si="0"/>
        <v>-1082.6912999999995</v>
      </c>
      <c r="J10" s="12"/>
      <c r="K10" s="88"/>
      <c r="L10" s="88"/>
      <c r="M10" s="88"/>
    </row>
    <row r="11" spans="1:13" ht="12.75" customHeight="1">
      <c r="A11" s="64" t="s">
        <v>10</v>
      </c>
      <c r="B11" s="109">
        <v>56.27</v>
      </c>
      <c r="C11" s="109">
        <v>44</v>
      </c>
      <c r="D11" s="109">
        <v>25.55</v>
      </c>
      <c r="E11" s="109">
        <v>18.05</v>
      </c>
      <c r="F11" s="109" t="s">
        <v>1</v>
      </c>
      <c r="G11" s="109" t="str">
        <f>F11</f>
        <v>-</v>
      </c>
      <c r="H11" s="72">
        <f t="shared" si="0"/>
        <v>-18.45</v>
      </c>
      <c r="J11" s="12"/>
      <c r="K11" s="88"/>
      <c r="L11" s="88"/>
      <c r="M11" s="88"/>
    </row>
    <row r="12" spans="1:13" ht="12.75" customHeight="1">
      <c r="A12" s="64" t="s">
        <v>35</v>
      </c>
      <c r="B12" s="109">
        <v>1522.705</v>
      </c>
      <c r="C12" s="109">
        <v>989.835</v>
      </c>
      <c r="D12" s="109">
        <v>807.7401</v>
      </c>
      <c r="E12" s="109">
        <v>50</v>
      </c>
      <c r="F12" s="109">
        <v>101.2</v>
      </c>
      <c r="G12" s="72">
        <f>F12-E12</f>
        <v>51.2</v>
      </c>
      <c r="H12" s="72">
        <f t="shared" si="0"/>
        <v>-182.09490000000005</v>
      </c>
      <c r="K12" s="88"/>
      <c r="L12" s="88"/>
      <c r="M12" s="88"/>
    </row>
    <row r="13" spans="1:13" ht="12.75" customHeight="1">
      <c r="A13" s="121" t="s">
        <v>11</v>
      </c>
      <c r="B13" s="109">
        <v>6160.46</v>
      </c>
      <c r="C13" s="109">
        <v>3839.86</v>
      </c>
      <c r="D13" s="109">
        <v>2957.7136</v>
      </c>
      <c r="E13" s="109">
        <v>966.9936</v>
      </c>
      <c r="F13" s="109">
        <v>227.4</v>
      </c>
      <c r="G13" s="72">
        <f>F13-E13</f>
        <v>-739.5936</v>
      </c>
      <c r="H13" s="72">
        <f t="shared" si="0"/>
        <v>-882.1464000000001</v>
      </c>
      <c r="K13" s="88"/>
      <c r="L13" s="88"/>
      <c r="M13" s="88"/>
    </row>
    <row r="14" spans="1:13" ht="12.75" customHeight="1" hidden="1">
      <c r="A14" s="121" t="s">
        <v>36</v>
      </c>
      <c r="B14" s="109"/>
      <c r="C14" s="109"/>
      <c r="D14" s="109"/>
      <c r="E14" s="109"/>
      <c r="F14" s="109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1" t="s">
        <v>37</v>
      </c>
      <c r="B15" s="109"/>
      <c r="C15" s="109"/>
      <c r="D15" s="109"/>
      <c r="E15" s="109"/>
      <c r="F15" s="109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0" t="s">
        <v>65</v>
      </c>
      <c r="B16" s="112">
        <f>SUM(B17:B19)</f>
        <v>3419.86</v>
      </c>
      <c r="C16" s="112">
        <v>2051.61</v>
      </c>
      <c r="D16" s="112">
        <v>2839.96</v>
      </c>
      <c r="E16" s="112">
        <f>SUM(E17:E19)</f>
        <v>684.5</v>
      </c>
      <c r="F16" s="112">
        <v>279</v>
      </c>
      <c r="G16" s="72">
        <f>F16-E16</f>
        <v>-405.5</v>
      </c>
      <c r="H16" s="72">
        <f t="shared" si="0"/>
        <v>788.3499999999999</v>
      </c>
      <c r="K16" s="88"/>
      <c r="L16" s="88"/>
      <c r="M16" s="88"/>
    </row>
    <row r="17" spans="1:13" ht="12.75" customHeight="1">
      <c r="A17" s="64" t="s">
        <v>10</v>
      </c>
      <c r="B17" s="109">
        <v>15</v>
      </c>
      <c r="C17" s="109">
        <v>7</v>
      </c>
      <c r="D17" s="109">
        <v>4</v>
      </c>
      <c r="E17" s="109" t="s">
        <v>1</v>
      </c>
      <c r="F17" s="109" t="s">
        <v>1</v>
      </c>
      <c r="G17" s="72" t="str">
        <f>E17</f>
        <v>-</v>
      </c>
      <c r="H17" s="72">
        <f>+D17-C17</f>
        <v>-3</v>
      </c>
      <c r="K17" s="88"/>
      <c r="L17" s="88"/>
      <c r="M17" s="88"/>
    </row>
    <row r="18" spans="1:13" ht="12.75" customHeight="1">
      <c r="A18" s="64" t="s">
        <v>35</v>
      </c>
      <c r="B18" s="109">
        <v>615.46</v>
      </c>
      <c r="C18" s="109">
        <v>405.46</v>
      </c>
      <c r="D18" s="109">
        <v>525.3</v>
      </c>
      <c r="E18" s="109">
        <v>50</v>
      </c>
      <c r="F18" s="109">
        <v>55</v>
      </c>
      <c r="G18" s="72">
        <f>F18-E18</f>
        <v>5</v>
      </c>
      <c r="H18" s="72">
        <f t="shared" si="0"/>
        <v>119.83999999999997</v>
      </c>
      <c r="I18" s="118"/>
      <c r="K18" s="88"/>
      <c r="L18" s="88"/>
      <c r="M18" s="88"/>
    </row>
    <row r="19" spans="1:13" ht="12.75" customHeight="1">
      <c r="A19" s="121" t="s">
        <v>11</v>
      </c>
      <c r="B19" s="109">
        <v>2789.4</v>
      </c>
      <c r="C19" s="109">
        <v>1639.15</v>
      </c>
      <c r="D19" s="109">
        <v>2310.66</v>
      </c>
      <c r="E19" s="109">
        <v>634.5</v>
      </c>
      <c r="F19" s="109">
        <v>224</v>
      </c>
      <c r="G19" s="72">
        <f aca="true" t="shared" si="2" ref="G19:G25">F19-E19</f>
        <v>-410.5</v>
      </c>
      <c r="H19" s="72">
        <f t="shared" si="0"/>
        <v>671.5099999999998</v>
      </c>
      <c r="K19" s="88"/>
      <c r="L19" s="88"/>
      <c r="M19" s="88"/>
    </row>
    <row r="20" spans="1:13" ht="12.75" customHeight="1" hidden="1">
      <c r="A20" s="121" t="s">
        <v>36</v>
      </c>
      <c r="B20" s="109"/>
      <c r="C20" s="109"/>
      <c r="D20" s="109"/>
      <c r="E20" s="109"/>
      <c r="F20" s="109"/>
      <c r="G20" s="72">
        <f t="shared" si="2"/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1" t="s">
        <v>37</v>
      </c>
      <c r="B21" s="109"/>
      <c r="C21" s="109"/>
      <c r="D21" s="109"/>
      <c r="E21" s="109"/>
      <c r="F21" s="109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0" t="s">
        <v>63</v>
      </c>
      <c r="B22" s="112">
        <v>9.46</v>
      </c>
      <c r="C22" s="112">
        <v>8.76507317611822</v>
      </c>
      <c r="D22" s="112">
        <v>8.77</v>
      </c>
      <c r="E22" s="112">
        <v>13.099554419284148</v>
      </c>
      <c r="F22" s="112">
        <v>12.867096774193548</v>
      </c>
      <c r="G22" s="72">
        <f>F22-E22</f>
        <v>-0.23245764509059974</v>
      </c>
      <c r="H22" s="72">
        <f t="shared" si="0"/>
        <v>0.004926823881779896</v>
      </c>
      <c r="J22" s="65"/>
      <c r="K22" s="88"/>
      <c r="L22" s="88"/>
      <c r="M22" s="88"/>
    </row>
    <row r="23" spans="1:13" ht="12.75" customHeight="1">
      <c r="A23" s="64" t="s">
        <v>10</v>
      </c>
      <c r="B23" s="109">
        <v>5.17</v>
      </c>
      <c r="C23" s="109">
        <v>4.5</v>
      </c>
      <c r="D23" s="109">
        <v>4.5</v>
      </c>
      <c r="E23" s="109" t="s">
        <v>1</v>
      </c>
      <c r="F23" s="109" t="s">
        <v>1</v>
      </c>
      <c r="G23" s="109" t="s">
        <v>1</v>
      </c>
      <c r="H23" s="72">
        <f t="shared" si="0"/>
        <v>0</v>
      </c>
      <c r="J23" s="65"/>
      <c r="K23" s="88"/>
      <c r="L23" s="88"/>
      <c r="M23" s="88"/>
    </row>
    <row r="24" spans="1:13" ht="12.75" customHeight="1">
      <c r="A24" s="64" t="s">
        <v>35</v>
      </c>
      <c r="B24" s="109">
        <v>8.77</v>
      </c>
      <c r="C24" s="109">
        <v>7.950472312699955</v>
      </c>
      <c r="D24" s="109">
        <v>7.95</v>
      </c>
      <c r="E24" s="109">
        <v>11.96</v>
      </c>
      <c r="F24" s="109">
        <v>12</v>
      </c>
      <c r="G24" s="72">
        <f>F24-E24</f>
        <v>0.03999999999999915</v>
      </c>
      <c r="H24" s="72">
        <f t="shared" si="0"/>
        <v>-0.00047231269995506864</v>
      </c>
      <c r="J24" s="65"/>
      <c r="K24" s="88"/>
      <c r="L24" s="88"/>
      <c r="M24" s="88"/>
    </row>
    <row r="25" spans="1:13" ht="12.75" customHeight="1">
      <c r="A25" s="64" t="s">
        <v>11</v>
      </c>
      <c r="B25" s="109">
        <v>9.74</v>
      </c>
      <c r="C25" s="109">
        <v>9.110979246653756</v>
      </c>
      <c r="D25" s="109">
        <v>9.11</v>
      </c>
      <c r="E25" s="109">
        <v>13.189353821907014</v>
      </c>
      <c r="F25" s="109">
        <v>13.08</v>
      </c>
      <c r="G25" s="72">
        <f t="shared" si="2"/>
        <v>-0.10935382190701404</v>
      </c>
      <c r="H25" s="72">
        <f t="shared" si="0"/>
        <v>-0.0009792466537561495</v>
      </c>
      <c r="J25" s="65"/>
      <c r="K25" s="88"/>
      <c r="L25" s="88"/>
      <c r="M25" s="88"/>
    </row>
    <row r="26" spans="1:15" ht="12.75" customHeight="1" hidden="1">
      <c r="A26" s="64" t="s">
        <v>36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37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50" t="s">
        <v>112</v>
      </c>
      <c r="B30" s="151"/>
      <c r="C30" s="152"/>
      <c r="D30" s="152"/>
      <c r="E30" s="152"/>
      <c r="F30" s="152"/>
      <c r="G30" s="152"/>
      <c r="H30" s="152"/>
      <c r="K30" s="127"/>
    </row>
    <row r="31" spans="1:12" ht="12.75" customHeight="1">
      <c r="A31" s="153" t="s">
        <v>0</v>
      </c>
      <c r="B31" s="153"/>
      <c r="C31" s="154"/>
      <c r="D31" s="154"/>
      <c r="E31" s="154"/>
      <c r="F31" s="154"/>
      <c r="G31" s="154"/>
      <c r="H31" s="155"/>
      <c r="I31" s="112"/>
      <c r="J31" s="109"/>
      <c r="K31" s="31"/>
      <c r="L31" s="135"/>
    </row>
    <row r="32" spans="1:8" ht="26.25" customHeight="1">
      <c r="A32" s="56"/>
      <c r="B32" s="54" t="s">
        <v>108</v>
      </c>
      <c r="C32" s="54" t="s">
        <v>118</v>
      </c>
      <c r="D32" s="54" t="s">
        <v>119</v>
      </c>
      <c r="E32" s="54">
        <v>42186</v>
      </c>
      <c r="F32" s="54">
        <v>42217</v>
      </c>
      <c r="G32" s="57" t="s">
        <v>2</v>
      </c>
      <c r="H32" s="57" t="s">
        <v>3</v>
      </c>
    </row>
    <row r="33" spans="1:12" ht="12.75" customHeight="1">
      <c r="A33" s="156" t="s">
        <v>62</v>
      </c>
      <c r="B33" s="157">
        <f>B34+B35+B36</f>
        <v>4004.7</v>
      </c>
      <c r="C33" s="157">
        <v>2989.7</v>
      </c>
      <c r="D33" s="157">
        <v>3771.8</v>
      </c>
      <c r="E33" s="157">
        <v>550</v>
      </c>
      <c r="F33" s="157">
        <v>715</v>
      </c>
      <c r="G33" s="158">
        <f>+F33-E33</f>
        <v>165</v>
      </c>
      <c r="H33" s="158">
        <f>+D33-C33</f>
        <v>782.1000000000004</v>
      </c>
      <c r="I33" s="109"/>
      <c r="J33" s="109"/>
      <c r="K33" s="105"/>
      <c r="L33" s="135"/>
    </row>
    <row r="34" spans="1:12" ht="12.75" customHeight="1">
      <c r="A34" s="159" t="s">
        <v>109</v>
      </c>
      <c r="B34" s="160">
        <v>3454.7</v>
      </c>
      <c r="C34" s="2">
        <v>2639.7</v>
      </c>
      <c r="D34" s="160">
        <v>2526.8</v>
      </c>
      <c r="E34" s="160">
        <v>270</v>
      </c>
      <c r="F34" s="160" t="s">
        <v>1</v>
      </c>
      <c r="G34" s="158">
        <f>-E34</f>
        <v>-270</v>
      </c>
      <c r="H34" s="158">
        <f>+D34-C34</f>
        <v>-112.89999999999964</v>
      </c>
      <c r="I34" s="109"/>
      <c r="J34" s="73"/>
      <c r="K34" s="135"/>
      <c r="L34" s="135"/>
    </row>
    <row r="35" spans="1:12" ht="12.75" customHeight="1">
      <c r="A35" s="159" t="s">
        <v>110</v>
      </c>
      <c r="B35" s="160">
        <v>100</v>
      </c>
      <c r="C35" s="160" t="s">
        <v>1</v>
      </c>
      <c r="D35" s="160">
        <v>530</v>
      </c>
      <c r="E35" s="160">
        <v>280</v>
      </c>
      <c r="F35" s="160" t="s">
        <v>1</v>
      </c>
      <c r="G35" s="158">
        <f>-E35</f>
        <v>-280</v>
      </c>
      <c r="H35" s="158">
        <f>+D35</f>
        <v>530</v>
      </c>
      <c r="I35" s="109"/>
      <c r="J35" s="73"/>
      <c r="K35" s="135"/>
      <c r="L35" s="135"/>
    </row>
    <row r="36" spans="1:12" ht="12.75" customHeight="1">
      <c r="A36" s="159" t="s">
        <v>111</v>
      </c>
      <c r="B36" s="160">
        <v>450</v>
      </c>
      <c r="C36" s="160">
        <v>350</v>
      </c>
      <c r="D36" s="160">
        <v>715</v>
      </c>
      <c r="E36" s="160" t="s">
        <v>1</v>
      </c>
      <c r="F36" s="160">
        <v>715</v>
      </c>
      <c r="G36" s="158">
        <f>+F36</f>
        <v>715</v>
      </c>
      <c r="H36" s="158">
        <f>+D36-C36</f>
        <v>365</v>
      </c>
      <c r="I36" s="73"/>
      <c r="J36" s="73"/>
      <c r="K36" s="135"/>
      <c r="L36" s="135"/>
    </row>
    <row r="37" spans="1:12" ht="12.75" customHeight="1">
      <c r="A37" s="159"/>
      <c r="B37" s="160"/>
      <c r="C37" s="160"/>
      <c r="D37" s="160"/>
      <c r="E37" s="160"/>
      <c r="F37" s="160"/>
      <c r="G37" s="158"/>
      <c r="H37" s="158"/>
      <c r="I37" s="73"/>
      <c r="J37" s="73"/>
      <c r="K37" s="135"/>
      <c r="L37" s="135"/>
    </row>
    <row r="38" spans="1:12" ht="12.75" customHeight="1">
      <c r="A38" s="156" t="s">
        <v>64</v>
      </c>
      <c r="B38" s="157">
        <f>B39+B40+B41</f>
        <v>7646.3</v>
      </c>
      <c r="C38" s="157">
        <v>5425.85</v>
      </c>
      <c r="D38" s="157">
        <f>D39+D40+D41</f>
        <v>4369.226500000001</v>
      </c>
      <c r="E38" s="157">
        <f>E39+E40</f>
        <v>1061.42</v>
      </c>
      <c r="F38" s="157">
        <v>1396.1765</v>
      </c>
      <c r="G38" s="158">
        <f>+F38-E38</f>
        <v>334.75649999999996</v>
      </c>
      <c r="H38" s="158">
        <f>+D38-C38</f>
        <v>-1056.6234999999997</v>
      </c>
      <c r="I38" s="73"/>
      <c r="J38" s="73"/>
      <c r="K38" s="135"/>
      <c r="L38" s="135"/>
    </row>
    <row r="39" spans="1:12" ht="12.75" customHeight="1">
      <c r="A39" s="159" t="s">
        <v>109</v>
      </c>
      <c r="B39" s="160">
        <v>6906.8</v>
      </c>
      <c r="C39" s="160">
        <v>5065.85</v>
      </c>
      <c r="D39" s="160">
        <v>2187.9</v>
      </c>
      <c r="E39" s="167">
        <v>371.27</v>
      </c>
      <c r="F39" s="169" t="s">
        <v>1</v>
      </c>
      <c r="G39" s="158">
        <f>-E39</f>
        <v>-371.27</v>
      </c>
      <c r="H39" s="158">
        <f>+D39-C39</f>
        <v>-2877.9500000000003</v>
      </c>
      <c r="I39" s="73"/>
      <c r="J39" s="115"/>
      <c r="K39" s="135"/>
      <c r="L39" s="135"/>
    </row>
    <row r="40" spans="1:12" ht="12.75" customHeight="1">
      <c r="A40" s="159" t="s">
        <v>110</v>
      </c>
      <c r="B40" s="160">
        <v>180.5</v>
      </c>
      <c r="C40" s="160" t="s">
        <v>1</v>
      </c>
      <c r="D40" s="160">
        <v>785.15</v>
      </c>
      <c r="E40" s="168">
        <v>690.15</v>
      </c>
      <c r="F40" s="169" t="s">
        <v>1</v>
      </c>
      <c r="G40" s="158">
        <f>-E40</f>
        <v>-690.15</v>
      </c>
      <c r="H40" s="158">
        <f>+D40</f>
        <v>785.15</v>
      </c>
      <c r="I40" s="73"/>
      <c r="J40" s="109"/>
      <c r="K40" s="135"/>
      <c r="L40" s="135"/>
    </row>
    <row r="41" spans="1:12" ht="12.75" customHeight="1">
      <c r="A41" s="159" t="s">
        <v>111</v>
      </c>
      <c r="B41" s="160">
        <v>559</v>
      </c>
      <c r="C41" s="160">
        <v>360</v>
      </c>
      <c r="D41" s="160">
        <v>1396.1765</v>
      </c>
      <c r="E41" s="160" t="s">
        <v>1</v>
      </c>
      <c r="F41" s="160">
        <v>1396.1765</v>
      </c>
      <c r="G41" s="158">
        <f>F41</f>
        <v>1396.1765</v>
      </c>
      <c r="H41" s="158">
        <f>-C41</f>
        <v>-360</v>
      </c>
      <c r="I41" s="115"/>
      <c r="J41" s="109"/>
      <c r="K41" s="135"/>
      <c r="L41" s="135"/>
    </row>
    <row r="42" spans="1:12" ht="12.75" customHeight="1">
      <c r="A42" s="161"/>
      <c r="B42" s="160"/>
      <c r="C42" s="160"/>
      <c r="D42" s="160"/>
      <c r="E42" s="160"/>
      <c r="F42" s="160"/>
      <c r="G42" s="158"/>
      <c r="H42" s="158"/>
      <c r="I42" s="109"/>
      <c r="J42" s="109"/>
      <c r="K42" s="135"/>
      <c r="L42" s="135"/>
    </row>
    <row r="43" spans="1:12" ht="12.75" customHeight="1">
      <c r="A43" s="162" t="s">
        <v>65</v>
      </c>
      <c r="B43" s="157">
        <f>B44+B45+B46</f>
        <v>4793.8</v>
      </c>
      <c r="C43" s="157">
        <v>3683</v>
      </c>
      <c r="D43" s="157">
        <f>D44+D45+D46</f>
        <v>3008.35</v>
      </c>
      <c r="E43" s="157">
        <f>E44+E45</f>
        <v>570</v>
      </c>
      <c r="F43" s="157">
        <v>1035</v>
      </c>
      <c r="G43" s="158">
        <f>+F43-E43</f>
        <v>465</v>
      </c>
      <c r="H43" s="158">
        <f>+D43-C43</f>
        <v>-674.6500000000001</v>
      </c>
      <c r="I43" s="109"/>
      <c r="J43" s="109"/>
      <c r="K43" s="135"/>
      <c r="L43" s="135"/>
    </row>
    <row r="44" spans="1:12" ht="12.75" customHeight="1">
      <c r="A44" s="159" t="s">
        <v>109</v>
      </c>
      <c r="B44" s="160">
        <v>4333.8</v>
      </c>
      <c r="C44" s="160">
        <v>3333</v>
      </c>
      <c r="D44" s="160">
        <v>1930.85</v>
      </c>
      <c r="E44" s="160">
        <v>290</v>
      </c>
      <c r="F44" s="160" t="s">
        <v>1</v>
      </c>
      <c r="G44" s="158">
        <f>-E44</f>
        <v>-290</v>
      </c>
      <c r="H44" s="158">
        <f>+D44-C44</f>
        <v>-1402.15</v>
      </c>
      <c r="I44" s="109"/>
      <c r="J44" s="109"/>
      <c r="K44" s="135"/>
      <c r="L44" s="135"/>
    </row>
    <row r="45" spans="1:12" ht="12.75" customHeight="1">
      <c r="A45" s="159" t="s">
        <v>110</v>
      </c>
      <c r="B45" s="160">
        <v>50</v>
      </c>
      <c r="C45" s="160" t="s">
        <v>1</v>
      </c>
      <c r="D45" s="160">
        <v>342.5</v>
      </c>
      <c r="E45" s="160">
        <v>280</v>
      </c>
      <c r="F45" s="160" t="s">
        <v>1</v>
      </c>
      <c r="G45" s="158">
        <f>-E45</f>
        <v>-280</v>
      </c>
      <c r="H45" s="158">
        <f>+D45</f>
        <v>342.5</v>
      </c>
      <c r="I45" s="109"/>
      <c r="J45" s="109"/>
      <c r="K45" s="135"/>
      <c r="L45" s="135"/>
    </row>
    <row r="46" spans="1:12" ht="12.75" customHeight="1">
      <c r="A46" s="159" t="s">
        <v>111</v>
      </c>
      <c r="B46" s="160">
        <v>410</v>
      </c>
      <c r="C46" s="160">
        <v>350</v>
      </c>
      <c r="D46" s="160">
        <v>735</v>
      </c>
      <c r="E46" s="160" t="s">
        <v>1</v>
      </c>
      <c r="F46" s="160">
        <v>1035</v>
      </c>
      <c r="G46" s="158">
        <f>F46</f>
        <v>1035</v>
      </c>
      <c r="H46" s="166">
        <f>-C46</f>
        <v>-350</v>
      </c>
      <c r="I46" s="109"/>
      <c r="J46" s="109"/>
      <c r="K46" s="135"/>
      <c r="L46" s="135"/>
    </row>
    <row r="47" spans="1:12" ht="12.75" customHeight="1">
      <c r="A47" s="161"/>
      <c r="B47" s="160"/>
      <c r="C47" s="160"/>
      <c r="D47" s="160"/>
      <c r="E47" s="160"/>
      <c r="F47" s="160"/>
      <c r="G47" s="158"/>
      <c r="H47" s="158"/>
      <c r="I47" s="109"/>
      <c r="J47" s="109"/>
      <c r="K47" s="135"/>
      <c r="L47" s="135"/>
    </row>
    <row r="48" spans="1:12" ht="12.75" customHeight="1">
      <c r="A48" s="162" t="s">
        <v>63</v>
      </c>
      <c r="B48" s="157">
        <v>14.41</v>
      </c>
      <c r="C48" s="157">
        <v>14.1</v>
      </c>
      <c r="D48" s="157">
        <v>15.93</v>
      </c>
      <c r="E48" s="157">
        <v>15.75</v>
      </c>
      <c r="F48" s="157">
        <v>17.81</v>
      </c>
      <c r="G48" s="158">
        <f>+F48-E48</f>
        <v>2.0599999999999987</v>
      </c>
      <c r="H48" s="158">
        <f>+D48-C48</f>
        <v>1.83</v>
      </c>
      <c r="I48" s="109"/>
      <c r="J48" s="109"/>
      <c r="K48" s="135"/>
      <c r="L48" s="135"/>
    </row>
    <row r="49" spans="1:12" ht="12.75" customHeight="1">
      <c r="A49" s="159" t="s">
        <v>109</v>
      </c>
      <c r="B49" s="160">
        <v>13.91</v>
      </c>
      <c r="C49" s="160">
        <v>13.6</v>
      </c>
      <c r="D49" s="160">
        <v>15.36</v>
      </c>
      <c r="E49" s="160">
        <v>15.75</v>
      </c>
      <c r="F49" s="160" t="s">
        <v>1</v>
      </c>
      <c r="G49" s="158">
        <f>-E49</f>
        <v>-15.75</v>
      </c>
      <c r="H49" s="158">
        <f>+D49-C49</f>
        <v>1.7599999999999998</v>
      </c>
      <c r="I49" s="109"/>
      <c r="J49" s="115"/>
      <c r="K49" s="135"/>
      <c r="L49" s="135"/>
    </row>
    <row r="50" spans="1:9" ht="12.75" customHeight="1">
      <c r="A50" s="159" t="s">
        <v>110</v>
      </c>
      <c r="B50" s="160">
        <v>16.35</v>
      </c>
      <c r="C50" s="160" t="s">
        <v>1</v>
      </c>
      <c r="D50" s="160">
        <v>16.595</v>
      </c>
      <c r="E50" s="160">
        <v>15.75</v>
      </c>
      <c r="F50" s="160" t="s">
        <v>1</v>
      </c>
      <c r="G50" s="158">
        <f>-E50</f>
        <v>-15.75</v>
      </c>
      <c r="H50" s="158">
        <f>D50</f>
        <v>16.595</v>
      </c>
      <c r="I50" s="109"/>
    </row>
    <row r="51" spans="1:12" ht="12.75" customHeight="1">
      <c r="A51" s="159" t="s">
        <v>111</v>
      </c>
      <c r="B51" s="160">
        <v>19.59</v>
      </c>
      <c r="C51" s="160">
        <v>19.92</v>
      </c>
      <c r="D51" s="160">
        <v>17.81</v>
      </c>
      <c r="E51" s="160" t="s">
        <v>1</v>
      </c>
      <c r="F51" s="160">
        <v>17.81</v>
      </c>
      <c r="G51" s="158">
        <f>+F51</f>
        <v>17.81</v>
      </c>
      <c r="H51" s="158">
        <f>-C51</f>
        <v>-19.92</v>
      </c>
      <c r="I51" s="115"/>
      <c r="J51" s="109"/>
      <c r="K51" s="107"/>
      <c r="L51" s="107"/>
    </row>
    <row r="52" spans="1:12" ht="12.75" customHeight="1">
      <c r="A52" s="61"/>
      <c r="B52" s="111"/>
      <c r="C52" s="111"/>
      <c r="D52" s="111"/>
      <c r="E52" s="111"/>
      <c r="F52" s="111"/>
      <c r="G52" s="72"/>
      <c r="H52" s="72"/>
      <c r="I52" s="109"/>
      <c r="J52" s="109"/>
      <c r="K52" s="107"/>
      <c r="L52" s="107"/>
    </row>
    <row r="53" spans="1:12" ht="12.75" customHeight="1">
      <c r="A53" s="61"/>
      <c r="B53" s="111"/>
      <c r="C53" s="111"/>
      <c r="D53" s="111"/>
      <c r="E53" s="111"/>
      <c r="F53" s="111"/>
      <c r="G53" s="72"/>
      <c r="H53" s="72"/>
      <c r="I53" s="109"/>
      <c r="J53" s="109"/>
      <c r="K53" s="107"/>
      <c r="L53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21">
      <selection activeCell="J39" sqref="J39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36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37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113</v>
      </c>
      <c r="B4" s="1"/>
      <c r="J4"/>
    </row>
    <row r="5" spans="1:11" s="6" customFormat="1" ht="12.75" customHeight="1">
      <c r="A5" s="5" t="s">
        <v>74</v>
      </c>
      <c r="B5" s="5"/>
      <c r="C5" s="7"/>
      <c r="D5" s="7"/>
      <c r="E5" s="7"/>
      <c r="F5" s="7"/>
      <c r="G5" s="7"/>
      <c r="K5" s="127"/>
    </row>
    <row r="6" spans="1:13" ht="26.25" customHeight="1">
      <c r="A6" s="56"/>
      <c r="B6" s="54" t="s">
        <v>108</v>
      </c>
      <c r="C6" s="54" t="s">
        <v>118</v>
      </c>
      <c r="D6" s="54" t="s">
        <v>119</v>
      </c>
      <c r="E6" s="54">
        <v>42186</v>
      </c>
      <c r="F6" s="54">
        <v>42217</v>
      </c>
      <c r="G6" s="57" t="s">
        <v>2</v>
      </c>
      <c r="H6" s="57" t="s">
        <v>3</v>
      </c>
      <c r="I6" s="17"/>
      <c r="J6" s="73"/>
      <c r="K6" s="31"/>
      <c r="L6" s="135"/>
      <c r="M6" s="107"/>
    </row>
    <row r="7" spans="1:13" ht="12.75" customHeight="1">
      <c r="A7" s="110" t="s">
        <v>40</v>
      </c>
      <c r="B7" s="68">
        <v>6.772092990287637</v>
      </c>
      <c r="C7" s="68">
        <v>6.4347975380142985</v>
      </c>
      <c r="D7" s="68">
        <v>9.54</v>
      </c>
      <c r="E7" s="68">
        <v>8.28158207020936</v>
      </c>
      <c r="F7" s="68">
        <v>6.662175337368449</v>
      </c>
      <c r="G7" s="72">
        <f>F7-E7</f>
        <v>-1.6194067328409112</v>
      </c>
      <c r="H7" s="72">
        <f>+D7-C7</f>
        <v>3.1052024619857006</v>
      </c>
      <c r="I7" s="112"/>
      <c r="J7" s="112"/>
      <c r="K7" s="112"/>
      <c r="L7" s="112"/>
      <c r="M7" s="112"/>
    </row>
    <row r="8" spans="1:13" ht="12.75" customHeight="1">
      <c r="A8" s="61" t="s">
        <v>25</v>
      </c>
      <c r="B8" s="31">
        <v>6.750200943585271</v>
      </c>
      <c r="C8" s="31">
        <v>6.460318366145892</v>
      </c>
      <c r="D8" s="31">
        <v>9.43</v>
      </c>
      <c r="E8" s="31">
        <v>8.360485472745419</v>
      </c>
      <c r="F8" s="31">
        <v>6.311199438677139</v>
      </c>
      <c r="G8" s="72">
        <f>F8-E8</f>
        <v>-2.0492860340682792</v>
      </c>
      <c r="H8" s="72">
        <f>+D8-C8</f>
        <v>2.9696816338541074</v>
      </c>
      <c r="I8" s="73"/>
      <c r="J8" s="73"/>
      <c r="K8" s="73"/>
      <c r="L8" s="73"/>
      <c r="M8" s="73"/>
    </row>
    <row r="9" spans="1:13" ht="12.75" customHeight="1">
      <c r="A9" s="61" t="s">
        <v>26</v>
      </c>
      <c r="B9" s="31">
        <v>6.80237807562149</v>
      </c>
      <c r="C9" s="31">
        <v>6.483562451739442</v>
      </c>
      <c r="D9" s="31">
        <v>9.49</v>
      </c>
      <c r="E9" s="31">
        <v>8.23822548309575</v>
      </c>
      <c r="F9" s="31">
        <v>6.5568785325196295</v>
      </c>
      <c r="G9" s="72">
        <f>F9-E9</f>
        <v>-1.6813469505761205</v>
      </c>
      <c r="H9" s="72">
        <f>+D9-C9</f>
        <v>3.006437548260558</v>
      </c>
      <c r="I9" s="109"/>
      <c r="J9" s="109"/>
      <c r="K9" s="109"/>
      <c r="L9" s="109"/>
      <c r="M9" s="109"/>
    </row>
    <row r="10" spans="1:13" ht="12.75" customHeight="1">
      <c r="A10" s="61" t="s">
        <v>27</v>
      </c>
      <c r="B10" s="31">
        <v>7.665585444741197</v>
      </c>
      <c r="C10" s="31">
        <v>7.304691693376246</v>
      </c>
      <c r="D10" s="31">
        <v>9.52</v>
      </c>
      <c r="E10" s="31">
        <v>8.22066582501901</v>
      </c>
      <c r="F10" s="31">
        <v>7.354352321990369</v>
      </c>
      <c r="G10" s="72">
        <f>F10-E10</f>
        <v>-0.8663135030286409</v>
      </c>
      <c r="H10" s="72">
        <f>+D10-C10</f>
        <v>2.2153083066237533</v>
      </c>
      <c r="I10" s="109"/>
      <c r="J10" s="109"/>
      <c r="K10" s="109"/>
      <c r="L10" s="109"/>
      <c r="M10" s="109"/>
    </row>
    <row r="11" spans="1:13" ht="12.75" customHeight="1">
      <c r="A11" s="61" t="s">
        <v>28</v>
      </c>
      <c r="B11" s="105">
        <v>9.474465523938452</v>
      </c>
      <c r="C11" s="105">
        <v>8</v>
      </c>
      <c r="D11" s="117">
        <v>9.5</v>
      </c>
      <c r="E11" s="117">
        <v>9</v>
      </c>
      <c r="F11" s="117" t="s">
        <v>1</v>
      </c>
      <c r="G11" s="72" t="str">
        <f>F11</f>
        <v>-</v>
      </c>
      <c r="H11" s="72">
        <f>+D11-C11</f>
        <v>1.5</v>
      </c>
      <c r="I11" s="109"/>
      <c r="J11" s="109"/>
      <c r="K11" s="109"/>
      <c r="L11" s="109"/>
      <c r="M11" s="109"/>
    </row>
    <row r="12" spans="1:13" ht="12.75" customHeight="1">
      <c r="A12" s="61" t="s">
        <v>29</v>
      </c>
      <c r="B12" s="106" t="s">
        <v>1</v>
      </c>
      <c r="C12" s="106" t="s">
        <v>1</v>
      </c>
      <c r="D12" s="106" t="s">
        <v>1</v>
      </c>
      <c r="E12" s="106" t="s">
        <v>1</v>
      </c>
      <c r="F12" s="106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66</v>
      </c>
      <c r="B13" s="106" t="s">
        <v>1</v>
      </c>
      <c r="C13" s="106" t="s">
        <v>1</v>
      </c>
      <c r="D13" s="106" t="s">
        <v>1</v>
      </c>
      <c r="E13" s="106" t="s">
        <v>1</v>
      </c>
      <c r="F13" s="106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67</v>
      </c>
      <c r="B14" s="106" t="s">
        <v>1</v>
      </c>
      <c r="C14" s="106" t="s">
        <v>1</v>
      </c>
      <c r="D14" s="106" t="s">
        <v>1</v>
      </c>
      <c r="E14" s="106" t="s">
        <v>1</v>
      </c>
      <c r="F14" s="106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68</v>
      </c>
      <c r="B15" s="106" t="s">
        <v>1</v>
      </c>
      <c r="C15" s="106" t="s">
        <v>1</v>
      </c>
      <c r="D15" s="106" t="s">
        <v>1</v>
      </c>
      <c r="E15" s="106" t="s">
        <v>1</v>
      </c>
      <c r="F15" s="106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94</v>
      </c>
      <c r="B16" s="106" t="s">
        <v>1</v>
      </c>
      <c r="C16" s="106" t="s">
        <v>1</v>
      </c>
      <c r="D16" s="106" t="s">
        <v>1</v>
      </c>
      <c r="E16" s="106" t="s">
        <v>1</v>
      </c>
      <c r="F16" s="106" t="s">
        <v>1</v>
      </c>
      <c r="G16" s="72" t="s">
        <v>1</v>
      </c>
      <c r="H16" s="72" t="s">
        <v>1</v>
      </c>
      <c r="I16" s="73"/>
      <c r="J16" s="73"/>
      <c r="K16" s="73"/>
      <c r="L16" s="73"/>
      <c r="M16" s="73"/>
    </row>
    <row r="17" spans="1:13" ht="12.75" customHeight="1">
      <c r="A17" s="110" t="s">
        <v>71</v>
      </c>
      <c r="B17" s="91">
        <v>10.548093168631008</v>
      </c>
      <c r="C17" s="91">
        <v>9.16733043608341</v>
      </c>
      <c r="D17" s="91">
        <v>16.5</v>
      </c>
      <c r="E17" s="91" t="s">
        <v>1</v>
      </c>
      <c r="F17" s="91" t="s">
        <v>1</v>
      </c>
      <c r="G17" s="72" t="s">
        <v>1</v>
      </c>
      <c r="H17" s="72">
        <f>D17-C17</f>
        <v>7.332669563916591</v>
      </c>
      <c r="I17" s="115"/>
      <c r="J17" s="115"/>
      <c r="K17" s="112"/>
      <c r="L17" s="115"/>
      <c r="M17" s="115"/>
    </row>
    <row r="18" spans="1:13" ht="12.75" customHeight="1">
      <c r="A18" s="61" t="s">
        <v>25</v>
      </c>
      <c r="B18" s="111" t="s">
        <v>1</v>
      </c>
      <c r="C18" s="111" t="s">
        <v>1</v>
      </c>
      <c r="D18" s="111" t="s">
        <v>1</v>
      </c>
      <c r="E18" s="111" t="s">
        <v>1</v>
      </c>
      <c r="F18" s="111" t="s">
        <v>1</v>
      </c>
      <c r="G18" s="72" t="s">
        <v>1</v>
      </c>
      <c r="H18" s="72" t="s">
        <v>1</v>
      </c>
      <c r="I18" s="109"/>
      <c r="J18" s="109"/>
      <c r="K18" s="73"/>
      <c r="L18" s="109"/>
      <c r="M18" s="109"/>
    </row>
    <row r="19" spans="1:13" ht="12.75" customHeight="1">
      <c r="A19" s="61" t="s">
        <v>26</v>
      </c>
      <c r="B19" s="111">
        <v>7</v>
      </c>
      <c r="C19" s="111">
        <v>7</v>
      </c>
      <c r="D19" s="111" t="s">
        <v>1</v>
      </c>
      <c r="E19" s="111" t="s">
        <v>1</v>
      </c>
      <c r="F19" s="111" t="s">
        <v>1</v>
      </c>
      <c r="G19" s="72" t="s">
        <v>1</v>
      </c>
      <c r="H19" s="72">
        <f>-C19</f>
        <v>-7</v>
      </c>
      <c r="I19" s="109"/>
      <c r="J19" s="109"/>
      <c r="K19" s="109"/>
      <c r="L19" s="109"/>
      <c r="M19" s="109"/>
    </row>
    <row r="20" spans="1:13" ht="12.75" customHeight="1">
      <c r="A20" s="61" t="s">
        <v>27</v>
      </c>
      <c r="B20" s="111">
        <v>11.75</v>
      </c>
      <c r="C20" s="111">
        <v>9.5</v>
      </c>
      <c r="D20" s="111">
        <v>15</v>
      </c>
      <c r="E20" s="111" t="s">
        <v>1</v>
      </c>
      <c r="F20" s="111" t="s">
        <v>1</v>
      </c>
      <c r="G20" s="72" t="s">
        <v>1</v>
      </c>
      <c r="H20" s="72">
        <f>D20-C20</f>
        <v>5.5</v>
      </c>
      <c r="I20" s="109"/>
      <c r="J20" s="109"/>
      <c r="K20" s="109"/>
      <c r="L20" s="109"/>
      <c r="M20" s="109"/>
    </row>
    <row r="21" spans="1:13" ht="12.75" customHeight="1">
      <c r="A21" s="61" t="s">
        <v>28</v>
      </c>
      <c r="B21" s="111" t="s">
        <v>1</v>
      </c>
      <c r="C21" s="111" t="s">
        <v>1</v>
      </c>
      <c r="D21" s="111" t="s">
        <v>1</v>
      </c>
      <c r="E21" s="111" t="s">
        <v>1</v>
      </c>
      <c r="F21" s="111" t="s">
        <v>1</v>
      </c>
      <c r="G21" s="72" t="s">
        <v>1</v>
      </c>
      <c r="H21" s="72" t="s">
        <v>1</v>
      </c>
      <c r="I21" s="109"/>
      <c r="J21" s="109"/>
      <c r="K21" s="109"/>
      <c r="L21" s="109"/>
      <c r="M21" s="109"/>
    </row>
    <row r="22" spans="1:13" ht="12.75" customHeight="1">
      <c r="A22" s="61" t="s">
        <v>29</v>
      </c>
      <c r="B22" s="105" t="s">
        <v>1</v>
      </c>
      <c r="C22" s="105" t="s">
        <v>1</v>
      </c>
      <c r="D22" s="105" t="s">
        <v>1</v>
      </c>
      <c r="E22" s="105" t="s">
        <v>1</v>
      </c>
      <c r="F22" s="105" t="s">
        <v>1</v>
      </c>
      <c r="G22" s="72" t="s">
        <v>1</v>
      </c>
      <c r="H22" s="72" t="s">
        <v>1</v>
      </c>
      <c r="I22" s="109"/>
      <c r="J22" s="109"/>
      <c r="K22" s="73"/>
      <c r="L22" s="109"/>
      <c r="M22" s="109"/>
    </row>
    <row r="23" spans="1:13" ht="12.75" customHeight="1">
      <c r="A23" s="61" t="s">
        <v>66</v>
      </c>
      <c r="B23" s="106" t="s">
        <v>1</v>
      </c>
      <c r="C23" s="106" t="s">
        <v>1</v>
      </c>
      <c r="D23" s="106" t="s">
        <v>1</v>
      </c>
      <c r="E23" s="106" t="s">
        <v>1</v>
      </c>
      <c r="F23" s="106" t="s">
        <v>1</v>
      </c>
      <c r="G23" s="72" t="s">
        <v>1</v>
      </c>
      <c r="H23" s="72" t="s">
        <v>1</v>
      </c>
      <c r="I23" s="109"/>
      <c r="J23" s="109"/>
      <c r="K23" s="73"/>
      <c r="L23" s="109"/>
      <c r="M23" s="109"/>
    </row>
    <row r="24" spans="1:13" ht="12.75" customHeight="1">
      <c r="A24" s="61" t="s">
        <v>67</v>
      </c>
      <c r="B24" s="105">
        <v>7.50369781915604</v>
      </c>
      <c r="C24" s="105">
        <v>7.50369781915604</v>
      </c>
      <c r="D24" s="105">
        <v>18</v>
      </c>
      <c r="E24" s="105" t="s">
        <v>1</v>
      </c>
      <c r="F24" s="105" t="s">
        <v>1</v>
      </c>
      <c r="G24" s="72" t="s">
        <v>1</v>
      </c>
      <c r="H24" s="72">
        <f>D24-C24</f>
        <v>10.49630218084396</v>
      </c>
      <c r="I24" s="109"/>
      <c r="J24" s="109"/>
      <c r="K24" s="73"/>
      <c r="L24" s="109"/>
      <c r="M24" s="109"/>
    </row>
    <row r="25" spans="1:13" ht="12.75" customHeight="1">
      <c r="A25" s="61" t="s">
        <v>68</v>
      </c>
      <c r="B25" s="105">
        <v>9.75</v>
      </c>
      <c r="C25" s="105">
        <v>9.75</v>
      </c>
      <c r="D25" s="105" t="s">
        <v>1</v>
      </c>
      <c r="E25" s="105" t="s">
        <v>1</v>
      </c>
      <c r="F25" s="105" t="s">
        <v>1</v>
      </c>
      <c r="G25" s="72" t="s">
        <v>1</v>
      </c>
      <c r="H25" s="72">
        <f>-C25</f>
        <v>-9.75</v>
      </c>
      <c r="I25" s="109"/>
      <c r="J25" s="109"/>
      <c r="K25" s="73"/>
      <c r="L25" s="109"/>
      <c r="M25" s="109"/>
    </row>
    <row r="26" spans="1:13" ht="12.75" customHeight="1">
      <c r="A26" s="61" t="s">
        <v>94</v>
      </c>
      <c r="B26" s="105" t="s">
        <v>1</v>
      </c>
      <c r="C26" s="105" t="s">
        <v>1</v>
      </c>
      <c r="D26" s="106" t="s">
        <v>1</v>
      </c>
      <c r="E26" s="106" t="s">
        <v>1</v>
      </c>
      <c r="F26" s="106" t="s">
        <v>1</v>
      </c>
      <c r="G26" s="72" t="s">
        <v>1</v>
      </c>
      <c r="H26" s="72" t="s">
        <v>1</v>
      </c>
      <c r="I26" s="109"/>
      <c r="J26" s="109"/>
      <c r="K26" s="73"/>
      <c r="L26" s="109"/>
      <c r="M26" s="109"/>
    </row>
    <row r="27" spans="1:13" ht="12.75" customHeight="1">
      <c r="A27" s="110" t="s">
        <v>72</v>
      </c>
      <c r="B27" s="91">
        <v>0.5</v>
      </c>
      <c r="C27" s="91" t="s">
        <v>1</v>
      </c>
      <c r="D27" s="91">
        <v>1.41</v>
      </c>
      <c r="E27" s="91" t="s">
        <v>1</v>
      </c>
      <c r="F27" s="91" t="s">
        <v>1</v>
      </c>
      <c r="G27" s="91" t="s">
        <v>1</v>
      </c>
      <c r="H27" s="72">
        <f>D27</f>
        <v>1.41</v>
      </c>
      <c r="I27" s="115"/>
      <c r="J27" s="115"/>
      <c r="K27" s="115"/>
      <c r="L27" s="115"/>
      <c r="M27" s="115"/>
    </row>
    <row r="28" spans="1:13" ht="12.75" customHeight="1">
      <c r="A28" s="61" t="s">
        <v>25</v>
      </c>
      <c r="B28" s="111" t="s">
        <v>1</v>
      </c>
      <c r="C28" s="111" t="s">
        <v>1</v>
      </c>
      <c r="D28" s="111" t="s">
        <v>1</v>
      </c>
      <c r="E28" s="111" t="s">
        <v>1</v>
      </c>
      <c r="F28" s="111" t="s">
        <v>1</v>
      </c>
      <c r="G28" s="111" t="s">
        <v>1</v>
      </c>
      <c r="H28" s="72" t="s">
        <v>1</v>
      </c>
      <c r="I28" s="109"/>
      <c r="J28" s="109"/>
      <c r="K28" s="109"/>
      <c r="L28" s="109"/>
      <c r="M28" s="109"/>
    </row>
    <row r="29" spans="1:13" ht="12.75" customHeight="1">
      <c r="A29" s="61" t="s">
        <v>26</v>
      </c>
      <c r="B29" s="111">
        <v>0.5</v>
      </c>
      <c r="C29" s="111" t="s">
        <v>1</v>
      </c>
      <c r="D29" s="111">
        <v>1.41</v>
      </c>
      <c r="E29" s="111" t="s">
        <v>1</v>
      </c>
      <c r="F29" s="111" t="s">
        <v>1</v>
      </c>
      <c r="G29" s="111" t="s">
        <v>1</v>
      </c>
      <c r="H29" s="72">
        <f>D29</f>
        <v>1.41</v>
      </c>
      <c r="I29" s="109"/>
      <c r="J29" s="109"/>
      <c r="K29" s="109"/>
      <c r="L29" s="109"/>
      <c r="M29" s="109"/>
    </row>
    <row r="30" spans="1:13" ht="12.75" customHeight="1">
      <c r="A30" s="61" t="s">
        <v>27</v>
      </c>
      <c r="B30" s="111" t="s">
        <v>1</v>
      </c>
      <c r="C30" s="111" t="s">
        <v>1</v>
      </c>
      <c r="D30" s="111" t="s">
        <v>1</v>
      </c>
      <c r="E30" s="111" t="s">
        <v>1</v>
      </c>
      <c r="F30" s="111" t="s">
        <v>1</v>
      </c>
      <c r="G30" s="111" t="s">
        <v>1</v>
      </c>
      <c r="H30" s="72" t="s">
        <v>1</v>
      </c>
      <c r="I30" s="109"/>
      <c r="J30" s="109"/>
      <c r="K30" s="109"/>
      <c r="L30" s="109"/>
      <c r="M30" s="109"/>
    </row>
    <row r="31" spans="1:13" ht="12.75" customHeight="1">
      <c r="A31" s="61" t="s">
        <v>28</v>
      </c>
      <c r="B31" s="111" t="s">
        <v>1</v>
      </c>
      <c r="C31" s="111" t="s">
        <v>1</v>
      </c>
      <c r="D31" s="111" t="s">
        <v>1</v>
      </c>
      <c r="E31" s="111" t="s">
        <v>1</v>
      </c>
      <c r="F31" s="111" t="s">
        <v>1</v>
      </c>
      <c r="G31" s="111" t="s">
        <v>1</v>
      </c>
      <c r="H31" s="72" t="s">
        <v>1</v>
      </c>
      <c r="I31" s="109"/>
      <c r="J31" s="109"/>
      <c r="K31" s="109"/>
      <c r="L31" s="109"/>
      <c r="M31" s="109"/>
    </row>
    <row r="32" spans="1:13" ht="12.75" customHeight="1">
      <c r="A32" s="61" t="s">
        <v>29</v>
      </c>
      <c r="B32" s="105" t="s">
        <v>1</v>
      </c>
      <c r="C32" s="105" t="s">
        <v>1</v>
      </c>
      <c r="D32" s="105" t="s">
        <v>1</v>
      </c>
      <c r="E32" s="105" t="s">
        <v>1</v>
      </c>
      <c r="F32" s="105" t="s">
        <v>1</v>
      </c>
      <c r="G32" s="105" t="s">
        <v>1</v>
      </c>
      <c r="H32" s="72" t="s">
        <v>1</v>
      </c>
      <c r="I32" s="109"/>
      <c r="J32" s="109"/>
      <c r="K32" s="109"/>
      <c r="L32" s="109"/>
      <c r="M32" s="109"/>
    </row>
    <row r="33" spans="1:13" ht="12.75" customHeight="1">
      <c r="A33" s="61" t="s">
        <v>66</v>
      </c>
      <c r="B33" s="106" t="s">
        <v>1</v>
      </c>
      <c r="C33" s="106" t="s">
        <v>1</v>
      </c>
      <c r="D33" s="106" t="s">
        <v>1</v>
      </c>
      <c r="E33" s="106" t="s">
        <v>1</v>
      </c>
      <c r="F33" s="106" t="s">
        <v>1</v>
      </c>
      <c r="G33" s="106" t="s">
        <v>1</v>
      </c>
      <c r="H33" s="72" t="s">
        <v>1</v>
      </c>
      <c r="I33" s="109"/>
      <c r="J33" s="109"/>
      <c r="K33" s="109"/>
      <c r="L33" s="109"/>
      <c r="M33" s="109"/>
    </row>
    <row r="34" spans="1:13" ht="12.75" customHeight="1">
      <c r="A34" s="61" t="s">
        <v>67</v>
      </c>
      <c r="B34" s="105" t="s">
        <v>1</v>
      </c>
      <c r="C34" s="105" t="s">
        <v>1</v>
      </c>
      <c r="D34" s="105" t="s">
        <v>1</v>
      </c>
      <c r="E34" s="105" t="s">
        <v>1</v>
      </c>
      <c r="F34" s="105" t="s">
        <v>1</v>
      </c>
      <c r="G34" s="105" t="s">
        <v>1</v>
      </c>
      <c r="H34" s="72" t="s">
        <v>1</v>
      </c>
      <c r="I34" s="109"/>
      <c r="J34" s="109"/>
      <c r="K34" s="109"/>
      <c r="L34" s="109"/>
      <c r="M34" s="109"/>
    </row>
    <row r="35" spans="1:13" ht="12.75" customHeight="1">
      <c r="A35" s="61" t="s">
        <v>68</v>
      </c>
      <c r="B35" s="106" t="s">
        <v>1</v>
      </c>
      <c r="C35" s="106" t="s">
        <v>1</v>
      </c>
      <c r="D35" s="105" t="s">
        <v>1</v>
      </c>
      <c r="E35" s="106" t="s">
        <v>1</v>
      </c>
      <c r="F35" s="106" t="s">
        <v>1</v>
      </c>
      <c r="G35" s="106" t="s">
        <v>1</v>
      </c>
      <c r="H35" s="72" t="s">
        <v>1</v>
      </c>
      <c r="I35" s="109"/>
      <c r="J35" s="109"/>
      <c r="K35" s="109"/>
      <c r="L35" s="109"/>
      <c r="M35" s="109"/>
    </row>
    <row r="36" spans="1:13" ht="12.75" customHeight="1">
      <c r="A36" s="61" t="s">
        <v>94</v>
      </c>
      <c r="B36" s="106" t="s">
        <v>1</v>
      </c>
      <c r="C36" s="106" t="s">
        <v>1</v>
      </c>
      <c r="D36" s="106" t="s">
        <v>1</v>
      </c>
      <c r="E36" s="106" t="s">
        <v>1</v>
      </c>
      <c r="F36" s="106" t="s">
        <v>1</v>
      </c>
      <c r="G36" s="106" t="s">
        <v>1</v>
      </c>
      <c r="H36" s="72" t="s">
        <v>1</v>
      </c>
      <c r="I36" s="109"/>
      <c r="J36" s="109"/>
      <c r="K36" s="109"/>
      <c r="L36" s="109"/>
      <c r="M36" s="10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M54" sqref="M5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114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108</v>
      </c>
      <c r="C3" s="54" t="s">
        <v>118</v>
      </c>
      <c r="D3" s="54" t="s">
        <v>119</v>
      </c>
      <c r="E3" s="54">
        <v>42186</v>
      </c>
      <c r="F3" s="54">
        <v>42217</v>
      </c>
      <c r="G3" s="57" t="s">
        <v>2</v>
      </c>
      <c r="H3" s="57" t="s">
        <v>3</v>
      </c>
      <c r="I3" s="2"/>
    </row>
    <row r="4" spans="1:9" ht="12.75" customHeight="1">
      <c r="A4" s="63" t="s">
        <v>73</v>
      </c>
      <c r="B4" s="17">
        <f>B5+B15+B25</f>
        <v>50138.2695</v>
      </c>
      <c r="C4" s="17">
        <f>C5+C15</f>
        <v>32648.254100000002</v>
      </c>
      <c r="D4" s="17">
        <f>D5+D15+D25</f>
        <v>30184.227</v>
      </c>
      <c r="E4" s="17">
        <v>3924.3113</v>
      </c>
      <c r="F4" s="17">
        <f>F5</f>
        <v>2057.8169</v>
      </c>
      <c r="G4" s="72">
        <f>F4-E4</f>
        <v>-1866.4944</v>
      </c>
      <c r="H4" s="72">
        <f aca="true" t="shared" si="0" ref="H4:H9">+D4-C4</f>
        <v>-2464.027100000003</v>
      </c>
      <c r="I4" s="12"/>
    </row>
    <row r="5" spans="1:10" ht="12.75" customHeight="1">
      <c r="A5" s="67" t="s">
        <v>42</v>
      </c>
      <c r="B5" s="112">
        <v>49459.660200000006</v>
      </c>
      <c r="C5" s="112">
        <v>32231.6195</v>
      </c>
      <c r="D5" s="112">
        <v>29602.674</v>
      </c>
      <c r="E5" s="112">
        <v>3924.3113</v>
      </c>
      <c r="F5" s="112">
        <v>2057.8169</v>
      </c>
      <c r="G5" s="72">
        <f>F5-E5</f>
        <v>-1866.4944</v>
      </c>
      <c r="H5" s="72">
        <f t="shared" si="0"/>
        <v>-2628.9455000000016</v>
      </c>
      <c r="I5" s="12"/>
      <c r="J5" s="113"/>
    </row>
    <row r="6" spans="1:10" ht="12.75" customHeight="1">
      <c r="A6" s="34" t="s">
        <v>25</v>
      </c>
      <c r="B6" s="73">
        <v>16820.9875</v>
      </c>
      <c r="C6" s="73">
        <v>14768.4793</v>
      </c>
      <c r="D6" s="73">
        <v>11100.477</v>
      </c>
      <c r="E6" s="73">
        <v>1347.4948</v>
      </c>
      <c r="F6" s="73">
        <v>578.4906</v>
      </c>
      <c r="G6" s="72">
        <f>F6-E6</f>
        <v>-769.0042</v>
      </c>
      <c r="H6" s="72">
        <f t="shared" si="0"/>
        <v>-3668.0023</v>
      </c>
      <c r="I6" s="12"/>
      <c r="J6" s="113"/>
    </row>
    <row r="7" spans="1:10" ht="12.75" customHeight="1">
      <c r="A7" s="34" t="s">
        <v>26</v>
      </c>
      <c r="B7" s="109">
        <v>31286.0543</v>
      </c>
      <c r="C7" s="109">
        <v>16560.5668</v>
      </c>
      <c r="D7" s="109">
        <v>16526.548</v>
      </c>
      <c r="E7" s="109">
        <v>1965.5265</v>
      </c>
      <c r="F7" s="109">
        <v>1029.3998</v>
      </c>
      <c r="G7" s="72">
        <f>F7-E7</f>
        <v>-936.1267</v>
      </c>
      <c r="H7" s="72">
        <f t="shared" si="0"/>
        <v>-34.01880000000165</v>
      </c>
      <c r="I7" s="12"/>
      <c r="J7" s="113"/>
    </row>
    <row r="8" spans="1:10" ht="12.75" customHeight="1">
      <c r="A8" s="34" t="s">
        <v>27</v>
      </c>
      <c r="B8" s="109">
        <v>1277.4213</v>
      </c>
      <c r="C8" s="109">
        <v>853.3784</v>
      </c>
      <c r="D8" s="109">
        <v>1947.826</v>
      </c>
      <c r="E8" s="109">
        <v>590.5876</v>
      </c>
      <c r="F8" s="109">
        <v>449.9265</v>
      </c>
      <c r="G8" s="72">
        <f>F8-E8</f>
        <v>-140.66109999999998</v>
      </c>
      <c r="H8" s="72">
        <f t="shared" si="0"/>
        <v>1094.4476</v>
      </c>
      <c r="I8" s="12"/>
      <c r="J8" s="113"/>
    </row>
    <row r="9" spans="1:10" ht="12.75" customHeight="1">
      <c r="A9" s="34" t="s">
        <v>28</v>
      </c>
      <c r="B9" s="109">
        <v>75.1971</v>
      </c>
      <c r="C9" s="109">
        <v>49.195</v>
      </c>
      <c r="D9" s="109">
        <v>27.823</v>
      </c>
      <c r="E9" s="109">
        <v>20.7024</v>
      </c>
      <c r="F9" s="109" t="s">
        <v>1</v>
      </c>
      <c r="G9" s="72" t="str">
        <f>F9</f>
        <v>-</v>
      </c>
      <c r="H9" s="72">
        <f t="shared" si="0"/>
        <v>-21.372</v>
      </c>
      <c r="I9" s="12"/>
      <c r="J9" s="113"/>
    </row>
    <row r="10" spans="1:10" ht="12.75" customHeight="1">
      <c r="A10" s="34" t="s">
        <v>29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3"/>
    </row>
    <row r="11" spans="1:10" ht="12.75" customHeight="1">
      <c r="A11" s="34" t="s">
        <v>66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3"/>
    </row>
    <row r="12" spans="1:10" ht="12.75" customHeight="1">
      <c r="A12" s="34" t="s">
        <v>67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3"/>
    </row>
    <row r="13" spans="1:10" ht="12.75" customHeight="1">
      <c r="A13" s="34" t="s">
        <v>68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3"/>
    </row>
    <row r="14" spans="1:10" ht="12.75" customHeight="1">
      <c r="A14" s="61" t="s">
        <v>94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3"/>
    </row>
    <row r="15" spans="1:10" ht="12.75" customHeight="1">
      <c r="A15" s="67" t="s">
        <v>16</v>
      </c>
      <c r="B15" s="115">
        <v>563.4093</v>
      </c>
      <c r="C15" s="115">
        <v>416.63460000000003</v>
      </c>
      <c r="D15" s="115">
        <v>160.8</v>
      </c>
      <c r="E15" s="115" t="s">
        <v>1</v>
      </c>
      <c r="F15" s="115" t="s">
        <v>1</v>
      </c>
      <c r="G15" s="72" t="s">
        <v>1</v>
      </c>
      <c r="H15" s="72">
        <f>D15-C15</f>
        <v>-255.83460000000002</v>
      </c>
      <c r="I15" s="12"/>
      <c r="J15" s="113"/>
    </row>
    <row r="16" spans="1:10" ht="12.75" customHeight="1">
      <c r="A16" s="34" t="s">
        <v>25</v>
      </c>
      <c r="B16" s="109" t="s">
        <v>1</v>
      </c>
      <c r="C16" s="109" t="s">
        <v>1</v>
      </c>
      <c r="D16" s="109" t="s">
        <v>1</v>
      </c>
      <c r="E16" s="109" t="s">
        <v>1</v>
      </c>
      <c r="F16" s="109" t="s">
        <v>1</v>
      </c>
      <c r="G16" s="72" t="s">
        <v>1</v>
      </c>
      <c r="H16" s="72" t="s">
        <v>1</v>
      </c>
      <c r="I16" s="12"/>
      <c r="J16" s="113"/>
    </row>
    <row r="17" spans="1:10" ht="12.75" customHeight="1">
      <c r="A17" s="34" t="s">
        <v>26</v>
      </c>
      <c r="B17" s="109">
        <v>104</v>
      </c>
      <c r="C17" s="109">
        <v>104</v>
      </c>
      <c r="D17" s="109" t="s">
        <v>1</v>
      </c>
      <c r="E17" s="109" t="s">
        <v>1</v>
      </c>
      <c r="F17" s="109" t="s">
        <v>1</v>
      </c>
      <c r="G17" s="72" t="s">
        <v>1</v>
      </c>
      <c r="H17" s="72">
        <f>-C17</f>
        <v>-104</v>
      </c>
      <c r="I17" s="12"/>
      <c r="J17" s="113"/>
    </row>
    <row r="18" spans="1:10" ht="12.75" customHeight="1">
      <c r="A18" s="34" t="s">
        <v>27</v>
      </c>
      <c r="B18" s="109">
        <v>224.8404</v>
      </c>
      <c r="C18" s="109">
        <v>78.06569999999999</v>
      </c>
      <c r="D18" s="109">
        <v>60.8</v>
      </c>
      <c r="E18" s="109" t="s">
        <v>1</v>
      </c>
      <c r="F18" s="109" t="s">
        <v>1</v>
      </c>
      <c r="G18" s="72" t="s">
        <v>1</v>
      </c>
      <c r="H18" s="72">
        <f>D18-C18</f>
        <v>-17.265699999999995</v>
      </c>
      <c r="I18" s="12"/>
      <c r="J18" s="113"/>
    </row>
    <row r="19" spans="1:10" ht="12.75" customHeight="1">
      <c r="A19" s="34" t="s">
        <v>28</v>
      </c>
      <c r="B19" s="109" t="s">
        <v>1</v>
      </c>
      <c r="C19" s="109" t="s">
        <v>1</v>
      </c>
      <c r="D19" s="109" t="s">
        <v>1</v>
      </c>
      <c r="E19" s="109" t="s">
        <v>1</v>
      </c>
      <c r="F19" s="109" t="s">
        <v>1</v>
      </c>
      <c r="G19" s="72" t="s">
        <v>1</v>
      </c>
      <c r="H19" s="72" t="s">
        <v>1</v>
      </c>
      <c r="I19" s="12"/>
      <c r="J19" s="113"/>
    </row>
    <row r="20" spans="1:10" ht="12.75" customHeight="1">
      <c r="A20" s="34" t="s">
        <v>29</v>
      </c>
      <c r="B20" s="109" t="s">
        <v>1</v>
      </c>
      <c r="C20" s="109" t="s">
        <v>1</v>
      </c>
      <c r="D20" s="109" t="s">
        <v>1</v>
      </c>
      <c r="E20" s="109" t="s">
        <v>1</v>
      </c>
      <c r="F20" s="109" t="s">
        <v>1</v>
      </c>
      <c r="G20" s="72" t="s">
        <v>1</v>
      </c>
      <c r="H20" s="72" t="s">
        <v>1</v>
      </c>
      <c r="I20" s="12"/>
      <c r="J20" s="113"/>
    </row>
    <row r="21" spans="1:10" ht="12.75" customHeight="1">
      <c r="A21" s="34" t="s">
        <v>66</v>
      </c>
      <c r="B21" s="109" t="s">
        <v>1</v>
      </c>
      <c r="C21" s="109" t="s">
        <v>1</v>
      </c>
      <c r="D21" s="109" t="s">
        <v>1</v>
      </c>
      <c r="E21" s="109" t="s">
        <v>1</v>
      </c>
      <c r="F21" s="109" t="s">
        <v>1</v>
      </c>
      <c r="G21" s="72" t="s">
        <v>1</v>
      </c>
      <c r="H21" s="72" t="s">
        <v>1</v>
      </c>
      <c r="I21" s="12"/>
      <c r="J21" s="113"/>
    </row>
    <row r="22" spans="1:10" ht="12.75" customHeight="1">
      <c r="A22" s="34" t="s">
        <v>67</v>
      </c>
      <c r="B22" s="109">
        <v>104.10190000000001</v>
      </c>
      <c r="C22" s="109">
        <v>104.10190000000001</v>
      </c>
      <c r="D22" s="109">
        <v>100</v>
      </c>
      <c r="E22" s="109" t="s">
        <v>1</v>
      </c>
      <c r="F22" s="109" t="s">
        <v>1</v>
      </c>
      <c r="G22" s="72" t="s">
        <v>1</v>
      </c>
      <c r="H22" s="72">
        <f>D22-C22</f>
        <v>-4.101900000000015</v>
      </c>
      <c r="I22" s="12"/>
      <c r="J22" s="113"/>
    </row>
    <row r="23" spans="1:10" ht="12.75" customHeight="1">
      <c r="A23" s="34" t="s">
        <v>68</v>
      </c>
      <c r="B23" s="109">
        <v>130.467</v>
      </c>
      <c r="C23" s="109">
        <v>130.467</v>
      </c>
      <c r="D23" s="109" t="s">
        <v>1</v>
      </c>
      <c r="E23" s="109" t="s">
        <v>1</v>
      </c>
      <c r="F23" s="109" t="s">
        <v>1</v>
      </c>
      <c r="G23" s="72" t="s">
        <v>1</v>
      </c>
      <c r="H23" s="72">
        <f>-C23</f>
        <v>-130.467</v>
      </c>
      <c r="I23" s="12"/>
      <c r="J23" s="113"/>
    </row>
    <row r="24" spans="1:10" ht="12.75" customHeight="1">
      <c r="A24" s="61" t="s">
        <v>94</v>
      </c>
      <c r="B24" s="109" t="s">
        <v>1</v>
      </c>
      <c r="C24" s="109" t="s">
        <v>1</v>
      </c>
      <c r="D24" s="109" t="s">
        <v>1</v>
      </c>
      <c r="E24" s="109" t="s">
        <v>1</v>
      </c>
      <c r="F24" s="109" t="s">
        <v>1</v>
      </c>
      <c r="G24" s="72" t="s">
        <v>1</v>
      </c>
      <c r="H24" s="72" t="s">
        <v>1</v>
      </c>
      <c r="I24" s="12"/>
      <c r="J24" s="113"/>
    </row>
    <row r="25" spans="1:10" ht="12.75" customHeight="1">
      <c r="A25" s="67" t="s">
        <v>17</v>
      </c>
      <c r="B25" s="115">
        <v>115.2</v>
      </c>
      <c r="C25" s="115" t="s">
        <v>1</v>
      </c>
      <c r="D25" s="115">
        <v>420.753</v>
      </c>
      <c r="E25" s="115" t="s">
        <v>1</v>
      </c>
      <c r="F25" s="115" t="s">
        <v>1</v>
      </c>
      <c r="G25" s="72" t="s">
        <v>1</v>
      </c>
      <c r="H25" s="72">
        <f>D25</f>
        <v>420.753</v>
      </c>
      <c r="I25" s="108"/>
      <c r="J25" s="113"/>
    </row>
    <row r="26" spans="1:10" ht="12.75" customHeight="1">
      <c r="A26" s="34" t="s">
        <v>25</v>
      </c>
      <c r="B26" s="109" t="s">
        <v>1</v>
      </c>
      <c r="C26" s="109" t="s">
        <v>1</v>
      </c>
      <c r="D26" s="109" t="s">
        <v>1</v>
      </c>
      <c r="E26" s="109" t="s">
        <v>1</v>
      </c>
      <c r="F26" s="109" t="s">
        <v>1</v>
      </c>
      <c r="G26" s="72" t="s">
        <v>1</v>
      </c>
      <c r="H26" s="72" t="s">
        <v>1</v>
      </c>
      <c r="I26" s="108"/>
      <c r="J26" s="113"/>
    </row>
    <row r="27" spans="1:10" ht="12.75" customHeight="1">
      <c r="A27" s="34" t="s">
        <v>26</v>
      </c>
      <c r="B27" s="109">
        <v>115.2</v>
      </c>
      <c r="C27" s="109" t="s">
        <v>1</v>
      </c>
      <c r="D27" s="109">
        <v>420.753</v>
      </c>
      <c r="E27" s="109" t="s">
        <v>1</v>
      </c>
      <c r="F27" s="109" t="s">
        <v>1</v>
      </c>
      <c r="G27" s="72" t="s">
        <v>1</v>
      </c>
      <c r="H27" s="72">
        <f>D27</f>
        <v>420.753</v>
      </c>
      <c r="I27" s="108"/>
      <c r="J27" s="113"/>
    </row>
    <row r="28" spans="1:10" ht="12.75" customHeight="1">
      <c r="A28" s="34" t="s">
        <v>27</v>
      </c>
      <c r="B28" s="109" t="s">
        <v>1</v>
      </c>
      <c r="C28" s="109" t="s">
        <v>1</v>
      </c>
      <c r="D28" s="109" t="s">
        <v>1</v>
      </c>
      <c r="E28" s="109" t="s">
        <v>1</v>
      </c>
      <c r="F28" s="109" t="s">
        <v>1</v>
      </c>
      <c r="G28" s="72" t="s">
        <v>1</v>
      </c>
      <c r="H28" s="72" t="s">
        <v>1</v>
      </c>
      <c r="I28" s="108"/>
      <c r="J28" s="113"/>
    </row>
    <row r="29" spans="1:10" ht="12.75" customHeight="1">
      <c r="A29" s="34" t="s">
        <v>28</v>
      </c>
      <c r="B29" s="109" t="s">
        <v>1</v>
      </c>
      <c r="C29" s="109" t="s">
        <v>1</v>
      </c>
      <c r="D29" s="109" t="s">
        <v>1</v>
      </c>
      <c r="E29" s="109" t="s">
        <v>1</v>
      </c>
      <c r="F29" s="109" t="s">
        <v>1</v>
      </c>
      <c r="G29" s="72" t="s">
        <v>1</v>
      </c>
      <c r="H29" s="72" t="s">
        <v>1</v>
      </c>
      <c r="I29" s="108"/>
      <c r="J29" s="113"/>
    </row>
    <row r="30" spans="1:10" ht="12.75" customHeight="1">
      <c r="A30" s="34" t="s">
        <v>29</v>
      </c>
      <c r="B30" s="109" t="s">
        <v>1</v>
      </c>
      <c r="C30" s="109" t="s">
        <v>1</v>
      </c>
      <c r="D30" s="109" t="s">
        <v>1</v>
      </c>
      <c r="E30" s="109" t="s">
        <v>1</v>
      </c>
      <c r="F30" s="109" t="s">
        <v>1</v>
      </c>
      <c r="G30" s="72" t="s">
        <v>1</v>
      </c>
      <c r="H30" s="72" t="s">
        <v>1</v>
      </c>
      <c r="I30" s="108"/>
      <c r="J30" s="113"/>
    </row>
    <row r="31" spans="1:10" ht="12.75" customHeight="1">
      <c r="A31" s="34" t="s">
        <v>66</v>
      </c>
      <c r="B31" s="109" t="s">
        <v>1</v>
      </c>
      <c r="C31" s="109" t="s">
        <v>1</v>
      </c>
      <c r="D31" s="109" t="s">
        <v>1</v>
      </c>
      <c r="E31" s="109" t="s">
        <v>1</v>
      </c>
      <c r="F31" s="109" t="s">
        <v>1</v>
      </c>
      <c r="G31" s="72" t="s">
        <v>1</v>
      </c>
      <c r="H31" s="72" t="s">
        <v>1</v>
      </c>
      <c r="I31" s="108"/>
      <c r="J31" s="113"/>
    </row>
    <row r="32" spans="1:10" ht="12.75" customHeight="1">
      <c r="A32" s="34" t="s">
        <v>67</v>
      </c>
      <c r="B32" s="109" t="s">
        <v>1</v>
      </c>
      <c r="C32" s="109" t="s">
        <v>1</v>
      </c>
      <c r="D32" s="109" t="s">
        <v>1</v>
      </c>
      <c r="E32" s="109" t="s">
        <v>1</v>
      </c>
      <c r="F32" s="109" t="s">
        <v>1</v>
      </c>
      <c r="G32" s="72" t="s">
        <v>1</v>
      </c>
      <c r="H32" s="72" t="s">
        <v>1</v>
      </c>
      <c r="I32" s="108"/>
      <c r="J32" s="113"/>
    </row>
    <row r="33" spans="1:10" ht="12.75" customHeight="1">
      <c r="A33" s="34" t="s">
        <v>68</v>
      </c>
      <c r="B33" s="109" t="s">
        <v>1</v>
      </c>
      <c r="C33" s="109" t="s">
        <v>1</v>
      </c>
      <c r="D33" s="109" t="s">
        <v>1</v>
      </c>
      <c r="E33" s="109" t="s">
        <v>1</v>
      </c>
      <c r="F33" s="109" t="s">
        <v>1</v>
      </c>
      <c r="G33" s="72" t="s">
        <v>1</v>
      </c>
      <c r="H33" s="72" t="s">
        <v>1</v>
      </c>
      <c r="I33" s="108"/>
      <c r="J33" s="113"/>
    </row>
    <row r="34" spans="1:10" ht="12.75" customHeight="1">
      <c r="A34" s="61" t="s">
        <v>94</v>
      </c>
      <c r="B34" s="109" t="s">
        <v>1</v>
      </c>
      <c r="C34" s="109" t="s">
        <v>1</v>
      </c>
      <c r="D34" s="109" t="s">
        <v>1</v>
      </c>
      <c r="E34" s="109" t="s">
        <v>1</v>
      </c>
      <c r="F34" s="109" t="s">
        <v>1</v>
      </c>
      <c r="G34" s="72" t="s">
        <v>1</v>
      </c>
      <c r="H34" s="72" t="s">
        <v>1</v>
      </c>
      <c r="I34" s="108"/>
      <c r="J34" s="113"/>
    </row>
    <row r="35" ht="15" customHeight="1">
      <c r="F35" s="9"/>
    </row>
    <row r="36" spans="1:9" ht="15" customHeight="1">
      <c r="A36" s="42" t="s">
        <v>115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8"/>
      <c r="B38" s="54" t="s">
        <v>96</v>
      </c>
      <c r="C38" s="54">
        <v>41821</v>
      </c>
      <c r="D38" s="54">
        <v>41852</v>
      </c>
      <c r="E38" s="54" t="s">
        <v>108</v>
      </c>
      <c r="F38" s="54">
        <v>42186</v>
      </c>
      <c r="G38" s="54">
        <v>42217</v>
      </c>
      <c r="H38" s="57" t="s">
        <v>2</v>
      </c>
      <c r="I38" s="57" t="s">
        <v>43</v>
      </c>
    </row>
    <row r="39" spans="1:14" ht="12.75" customHeight="1">
      <c r="A39" s="43" t="s">
        <v>87</v>
      </c>
      <c r="B39" s="17">
        <v>67334.18303821</v>
      </c>
      <c r="C39" s="17">
        <v>70779.65642627</v>
      </c>
      <c r="D39" s="17">
        <v>72423.0722832</v>
      </c>
      <c r="E39" s="17">
        <v>82534.65401928</v>
      </c>
      <c r="F39" s="17">
        <v>88026.59799668001</v>
      </c>
      <c r="G39" s="17">
        <v>90754.37234489</v>
      </c>
      <c r="H39" s="16">
        <f>G39/F39-1</f>
        <v>0.030988069632236215</v>
      </c>
      <c r="I39" s="16">
        <f>G39/E39-1</f>
        <v>0.09959111628056116</v>
      </c>
      <c r="K39" s="124"/>
      <c r="L39" s="124"/>
      <c r="M39" s="124"/>
      <c r="N39" s="124"/>
    </row>
    <row r="40" spans="1:17" ht="12.75" customHeight="1">
      <c r="A40" s="61" t="s">
        <v>53</v>
      </c>
      <c r="B40" s="33">
        <v>30229.96764498</v>
      </c>
      <c r="C40" s="33">
        <v>30026.06493497</v>
      </c>
      <c r="D40" s="33">
        <v>31355.19736925</v>
      </c>
      <c r="E40" s="33">
        <v>37501.24031672</v>
      </c>
      <c r="F40" s="33">
        <v>37782.32557389</v>
      </c>
      <c r="G40" s="33">
        <v>37937.76850793</v>
      </c>
      <c r="H40" s="16">
        <f aca="true" t="shared" si="1" ref="H40:H53">G40/F40-1</f>
        <v>0.004114170625521885</v>
      </c>
      <c r="I40" s="16">
        <f aca="true" t="shared" si="2" ref="I40:I53">G40/E40-1</f>
        <v>0.01164036675915936</v>
      </c>
      <c r="K40" s="124"/>
      <c r="L40" s="124"/>
      <c r="M40" s="124"/>
      <c r="N40" s="124"/>
      <c r="O40" s="124"/>
      <c r="P40" s="124"/>
      <c r="Q40" s="124"/>
    </row>
    <row r="41" spans="1:14" ht="12.75" customHeight="1">
      <c r="A41" s="61" t="s">
        <v>54</v>
      </c>
      <c r="B41" s="33">
        <v>28351.134507650004</v>
      </c>
      <c r="C41" s="33">
        <v>31415.39770718</v>
      </c>
      <c r="D41" s="33">
        <v>31864.84608851</v>
      </c>
      <c r="E41" s="33">
        <v>34615.594705899995</v>
      </c>
      <c r="F41" s="33">
        <v>38961.96276958</v>
      </c>
      <c r="G41" s="33">
        <v>41019.538162469995</v>
      </c>
      <c r="H41" s="16">
        <f t="shared" si="1"/>
        <v>0.05280984957196422</v>
      </c>
      <c r="I41" s="16">
        <f t="shared" si="2"/>
        <v>0.1850016881402443</v>
      </c>
      <c r="K41" s="124"/>
      <c r="L41" s="124"/>
      <c r="M41" s="124"/>
      <c r="N41" s="124"/>
    </row>
    <row r="42" spans="1:14" ht="12.75" customHeight="1">
      <c r="A42" s="61" t="s">
        <v>55</v>
      </c>
      <c r="B42" s="33">
        <v>6033.29587517</v>
      </c>
      <c r="C42" s="33">
        <v>5680.871506830001</v>
      </c>
      <c r="D42" s="33">
        <v>5379.0903818100005</v>
      </c>
      <c r="E42" s="33">
        <v>6252.77739328</v>
      </c>
      <c r="F42" s="33">
        <v>6535.69613007</v>
      </c>
      <c r="G42" s="33">
        <v>6379.72257546</v>
      </c>
      <c r="H42" s="16">
        <f t="shared" si="1"/>
        <v>-0.023864872464370412</v>
      </c>
      <c r="I42" s="16">
        <f t="shared" si="2"/>
        <v>0.020302207194587085</v>
      </c>
      <c r="K42" s="124"/>
      <c r="L42" s="124"/>
      <c r="M42" s="124"/>
      <c r="N42" s="124"/>
    </row>
    <row r="43" spans="1:14" ht="12.75" customHeight="1">
      <c r="A43" s="61" t="s">
        <v>56</v>
      </c>
      <c r="B43" s="33">
        <v>2719.7850104100003</v>
      </c>
      <c r="C43" s="33">
        <v>3657.3222772900003</v>
      </c>
      <c r="D43" s="33">
        <v>3823.9384436300006</v>
      </c>
      <c r="E43" s="33">
        <v>4165.04160338</v>
      </c>
      <c r="F43" s="33">
        <v>4746.61352314</v>
      </c>
      <c r="G43" s="33">
        <v>5417.34309903</v>
      </c>
      <c r="H43" s="16">
        <f t="shared" si="1"/>
        <v>0.14130697024734729</v>
      </c>
      <c r="I43" s="16">
        <f t="shared" si="2"/>
        <v>0.30066962467643465</v>
      </c>
      <c r="K43" s="124"/>
      <c r="L43" s="124"/>
      <c r="M43" s="124"/>
      <c r="N43" s="124"/>
    </row>
    <row r="44" spans="1:14" ht="12.75" customHeight="1">
      <c r="A44" s="62" t="s">
        <v>60</v>
      </c>
      <c r="B44" s="17">
        <v>34485.862418690005</v>
      </c>
      <c r="C44" s="17">
        <v>34508.95684726</v>
      </c>
      <c r="D44" s="17">
        <v>34070.04607361</v>
      </c>
      <c r="E44" s="17">
        <v>36033.658588289996</v>
      </c>
      <c r="F44" s="17">
        <v>34117.4489377</v>
      </c>
      <c r="G44" s="17">
        <v>33783.43098362</v>
      </c>
      <c r="H44" s="16">
        <f t="shared" si="1"/>
        <v>-0.009790238264588136</v>
      </c>
      <c r="I44" s="16">
        <f t="shared" si="2"/>
        <v>-0.06244793598064624</v>
      </c>
      <c r="K44" s="124"/>
      <c r="L44" s="124"/>
      <c r="M44" s="124"/>
      <c r="N44" s="124"/>
    </row>
    <row r="45" spans="1:14" ht="12.75" customHeight="1">
      <c r="A45" s="61" t="s">
        <v>53</v>
      </c>
      <c r="B45" s="33">
        <v>14289.970681599998</v>
      </c>
      <c r="C45" s="33">
        <v>14076.45472269</v>
      </c>
      <c r="D45" s="33">
        <v>13847.482240989997</v>
      </c>
      <c r="E45" s="33">
        <v>16204.947857129999</v>
      </c>
      <c r="F45" s="33">
        <v>12766.15138906</v>
      </c>
      <c r="G45" s="33">
        <v>12561.46186536</v>
      </c>
      <c r="H45" s="16">
        <f t="shared" si="1"/>
        <v>-0.016033769102519857</v>
      </c>
      <c r="I45" s="16">
        <f t="shared" si="2"/>
        <v>-0.22483787198160632</v>
      </c>
      <c r="K45" s="124"/>
      <c r="L45" s="124"/>
      <c r="M45" s="124"/>
      <c r="N45" s="4"/>
    </row>
    <row r="46" spans="1:14" ht="12.75" customHeight="1">
      <c r="A46" s="61" t="s">
        <v>54</v>
      </c>
      <c r="B46" s="33">
        <v>14521.07696716</v>
      </c>
      <c r="C46" s="33">
        <v>15022.9308197</v>
      </c>
      <c r="D46" s="33">
        <v>15039.51061919</v>
      </c>
      <c r="E46" s="33">
        <v>14001.55295276</v>
      </c>
      <c r="F46" s="33">
        <v>15086.34320755</v>
      </c>
      <c r="G46" s="33">
        <v>15234.93164283</v>
      </c>
      <c r="H46" s="16">
        <f t="shared" si="1"/>
        <v>0.00984920157494762</v>
      </c>
      <c r="I46" s="16">
        <f t="shared" si="2"/>
        <v>0.08808870660499668</v>
      </c>
      <c r="K46" s="124"/>
      <c r="L46" s="124"/>
      <c r="M46" s="124"/>
      <c r="N46" s="4"/>
    </row>
    <row r="47" spans="1:14" ht="12.75" customHeight="1">
      <c r="A47" s="61" t="s">
        <v>55</v>
      </c>
      <c r="B47" s="33">
        <v>5263.489885770001</v>
      </c>
      <c r="C47" s="33">
        <v>5011.12135666</v>
      </c>
      <c r="D47" s="33">
        <v>4793.04210247</v>
      </c>
      <c r="E47" s="33">
        <v>5490.10313239</v>
      </c>
      <c r="F47" s="33">
        <v>5847.5520938</v>
      </c>
      <c r="G47" s="33">
        <v>5594.29302614</v>
      </c>
      <c r="H47" s="16">
        <f t="shared" si="1"/>
        <v>-0.043310271306265746</v>
      </c>
      <c r="I47" s="16">
        <f t="shared" si="2"/>
        <v>0.018977766216323078</v>
      </c>
      <c r="K47" s="124"/>
      <c r="L47" s="124"/>
      <c r="M47" s="124"/>
      <c r="N47" s="4"/>
    </row>
    <row r="48" spans="1:14" ht="12.75" customHeight="1">
      <c r="A48" s="61" t="s">
        <v>56</v>
      </c>
      <c r="B48" s="33">
        <v>411.32488416</v>
      </c>
      <c r="C48" s="33">
        <v>398.44994821</v>
      </c>
      <c r="D48" s="33">
        <v>390.01111096</v>
      </c>
      <c r="E48" s="33">
        <v>337.05464601</v>
      </c>
      <c r="F48" s="33">
        <v>417.4020336</v>
      </c>
      <c r="G48" s="33">
        <v>392.74444929</v>
      </c>
      <c r="H48" s="16">
        <f t="shared" si="1"/>
        <v>-0.05907394388411047</v>
      </c>
      <c r="I48" s="16">
        <f t="shared" si="2"/>
        <v>0.16522484985520047</v>
      </c>
      <c r="K48" s="124"/>
      <c r="L48" s="124"/>
      <c r="M48" s="124"/>
      <c r="N48" s="4"/>
    </row>
    <row r="49" spans="1:13" ht="12.75" customHeight="1">
      <c r="A49" s="62" t="s">
        <v>61</v>
      </c>
      <c r="B49" s="45">
        <f>+B39-B44</f>
        <v>32848.32061952</v>
      </c>
      <c r="C49" s="45">
        <v>36270.69957901</v>
      </c>
      <c r="D49" s="45">
        <v>38353.02620959</v>
      </c>
      <c r="E49" s="45">
        <f aca="true" t="shared" si="3" ref="E49:F53">+E39-E44</f>
        <v>46500.995430990006</v>
      </c>
      <c r="F49" s="45">
        <f t="shared" si="3"/>
        <v>53909.14905898001</v>
      </c>
      <c r="G49" s="45">
        <f>+G39-G44</f>
        <v>56970.94136127</v>
      </c>
      <c r="H49" s="16">
        <f t="shared" si="1"/>
        <v>0.05679541146049627</v>
      </c>
      <c r="I49" s="16">
        <f t="shared" si="2"/>
        <v>0.22515530760665037</v>
      </c>
      <c r="K49" s="149"/>
      <c r="L49" s="149"/>
      <c r="M49" s="124"/>
    </row>
    <row r="50" spans="1:14" ht="12.75" customHeight="1">
      <c r="A50" s="61" t="s">
        <v>53</v>
      </c>
      <c r="B50" s="33">
        <f>+B40-B45</f>
        <v>15939.996963380001</v>
      </c>
      <c r="C50" s="33">
        <v>15949.61021228</v>
      </c>
      <c r="D50" s="33">
        <v>17507.715128260003</v>
      </c>
      <c r="E50" s="33">
        <f t="shared" si="3"/>
        <v>21296.292459590004</v>
      </c>
      <c r="F50" s="33">
        <f t="shared" si="3"/>
        <v>25016.174184829997</v>
      </c>
      <c r="G50" s="33">
        <f>+G40-G45</f>
        <v>25376.30664257</v>
      </c>
      <c r="H50" s="16">
        <f t="shared" si="1"/>
        <v>0.014395984576985876</v>
      </c>
      <c r="I50" s="16">
        <f t="shared" si="2"/>
        <v>0.19158330919439992</v>
      </c>
      <c r="K50" s="128"/>
      <c r="L50" s="128"/>
      <c r="M50" s="124"/>
      <c r="N50" s="128"/>
    </row>
    <row r="51" spans="1:14" ht="12.75" customHeight="1">
      <c r="A51" s="61" t="s">
        <v>54</v>
      </c>
      <c r="B51" s="33">
        <f>+B41-B46</f>
        <v>13830.057540490005</v>
      </c>
      <c r="C51" s="33">
        <v>16392.46688748</v>
      </c>
      <c r="D51" s="33">
        <v>16825.33546932</v>
      </c>
      <c r="E51" s="33">
        <f t="shared" si="3"/>
        <v>20614.041753139994</v>
      </c>
      <c r="F51" s="33">
        <f t="shared" si="3"/>
        <v>23875.61956203</v>
      </c>
      <c r="G51" s="33">
        <f>+G41-G46</f>
        <v>25784.606519639994</v>
      </c>
      <c r="H51" s="16">
        <f t="shared" si="1"/>
        <v>0.07995549404070368</v>
      </c>
      <c r="I51" s="16">
        <f t="shared" si="2"/>
        <v>0.2508273160799437</v>
      </c>
      <c r="J51" s="75"/>
      <c r="K51" s="122"/>
      <c r="L51" s="122"/>
      <c r="M51" s="122"/>
      <c r="N51" s="122"/>
    </row>
    <row r="52" spans="1:14" ht="12.75" customHeight="1">
      <c r="A52" s="61" t="s">
        <v>55</v>
      </c>
      <c r="B52" s="33">
        <f>+B42-B47</f>
        <v>769.8059893999989</v>
      </c>
      <c r="C52" s="33">
        <v>669.7501501700008</v>
      </c>
      <c r="D52" s="33">
        <v>586.0482793400006</v>
      </c>
      <c r="E52" s="33">
        <f t="shared" si="3"/>
        <v>762.6742608900004</v>
      </c>
      <c r="F52" s="33">
        <f t="shared" si="3"/>
        <v>688.1440362700005</v>
      </c>
      <c r="G52" s="33">
        <f>+G42-G47</f>
        <v>785.4295493200007</v>
      </c>
      <c r="H52" s="16">
        <f t="shared" si="1"/>
        <v>0.14137376468060991</v>
      </c>
      <c r="I52" s="16">
        <f t="shared" si="2"/>
        <v>0.02983618249217712</v>
      </c>
      <c r="J52" s="75"/>
      <c r="K52" s="122"/>
      <c r="L52" s="122"/>
      <c r="M52" s="122"/>
      <c r="N52" s="122"/>
    </row>
    <row r="53" spans="1:14" ht="12.75" customHeight="1">
      <c r="A53" s="61" t="s">
        <v>56</v>
      </c>
      <c r="B53" s="33">
        <f>+B43-B48</f>
        <v>2308.46012625</v>
      </c>
      <c r="C53" s="33">
        <v>3258.8723290800003</v>
      </c>
      <c r="D53" s="33">
        <v>3433.9273326700004</v>
      </c>
      <c r="E53" s="33">
        <f t="shared" si="3"/>
        <v>3827.9869573700003</v>
      </c>
      <c r="F53" s="33">
        <f t="shared" si="3"/>
        <v>4329.21148954</v>
      </c>
      <c r="G53" s="33">
        <f>+G43-G48</f>
        <v>5024.59864974</v>
      </c>
      <c r="H53" s="16">
        <f t="shared" si="1"/>
        <v>0.16062674736038085</v>
      </c>
      <c r="I53" s="16">
        <f t="shared" si="2"/>
        <v>0.3125955510548881</v>
      </c>
      <c r="J53" s="75"/>
      <c r="K53" s="122"/>
      <c r="L53" s="122"/>
      <c r="M53" s="122"/>
      <c r="N53" s="122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4"/>
      <c r="L54" s="124"/>
      <c r="M54" s="124"/>
      <c r="N54" s="124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3"/>
      <c r="L55" s="123"/>
      <c r="M55" s="122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3"/>
      <c r="L56" s="123"/>
      <c r="M56" s="122"/>
      <c r="N56" s="4"/>
    </row>
    <row r="57" spans="1:14" ht="15.75" customHeight="1">
      <c r="A57" s="42" t="s">
        <v>116</v>
      </c>
      <c r="B57" s="1"/>
      <c r="C57" s="14"/>
      <c r="D57" s="14"/>
      <c r="E57" s="14"/>
      <c r="F57" s="14"/>
      <c r="G57" s="14"/>
      <c r="H57" s="14"/>
      <c r="I57" s="2"/>
      <c r="K57" s="123"/>
      <c r="L57" s="123"/>
      <c r="M57" s="122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3"/>
      <c r="L58" s="123"/>
      <c r="M58" s="122"/>
      <c r="N58" s="4"/>
    </row>
    <row r="59" spans="1:13" s="4" customFormat="1" ht="32.25" customHeight="1">
      <c r="A59" s="58"/>
      <c r="B59" s="54" t="s">
        <v>96</v>
      </c>
      <c r="C59" s="54">
        <v>41821</v>
      </c>
      <c r="D59" s="54">
        <v>41852</v>
      </c>
      <c r="E59" s="54" t="s">
        <v>108</v>
      </c>
      <c r="F59" s="54">
        <v>42186</v>
      </c>
      <c r="G59" s="54">
        <v>42217</v>
      </c>
      <c r="H59" s="57" t="s">
        <v>2</v>
      </c>
      <c r="I59" s="57" t="s">
        <v>43</v>
      </c>
      <c r="J59" s="66"/>
      <c r="K59" s="123"/>
      <c r="L59" s="123"/>
      <c r="M59" s="122"/>
    </row>
    <row r="60" spans="1:14" ht="12.75" customHeight="1">
      <c r="A60" s="43" t="s">
        <v>19</v>
      </c>
      <c r="B60" s="17">
        <v>53961.59959505</v>
      </c>
      <c r="C60" s="17">
        <v>67933.81825361</v>
      </c>
      <c r="D60" s="17">
        <v>70187.0073441</v>
      </c>
      <c r="E60" s="17">
        <v>78756.32171563999</v>
      </c>
      <c r="F60" s="17">
        <v>88664.03304974001</v>
      </c>
      <c r="G60" s="17">
        <v>91396.83187261</v>
      </c>
      <c r="H60" s="16">
        <f>G60/F60-1</f>
        <v>0.03082195484314254</v>
      </c>
      <c r="I60" s="16">
        <f>G60/E60-1</f>
        <v>0.16050153031029324</v>
      </c>
      <c r="J60" s="76"/>
      <c r="K60" s="4"/>
      <c r="L60" s="4"/>
      <c r="M60" s="122"/>
      <c r="N60" s="4"/>
    </row>
    <row r="61" spans="1:14" ht="12.75" customHeight="1">
      <c r="A61" s="61" t="s">
        <v>57</v>
      </c>
      <c r="B61" s="33">
        <v>35589.497712669996</v>
      </c>
      <c r="C61" s="33">
        <v>46205.42403808</v>
      </c>
      <c r="D61" s="33">
        <v>47566.0362947</v>
      </c>
      <c r="E61" s="33">
        <v>53137.92552443</v>
      </c>
      <c r="F61" s="33">
        <v>62721.525248230006</v>
      </c>
      <c r="G61" s="33">
        <v>64435.26078739</v>
      </c>
      <c r="H61" s="16">
        <f aca="true" t="shared" si="4" ref="H61:H70">G61/F61-1</f>
        <v>0.027322925142168053</v>
      </c>
      <c r="I61" s="16">
        <f aca="true" t="shared" si="5" ref="I61:I71">G61/E61-1</f>
        <v>0.2126039951967278</v>
      </c>
      <c r="J61" s="76"/>
      <c r="M61" s="122"/>
      <c r="N61" s="4"/>
    </row>
    <row r="62" spans="1:14" ht="12.75" customHeight="1">
      <c r="A62" s="61" t="s">
        <v>58</v>
      </c>
      <c r="B62" s="33">
        <v>18300.016493670002</v>
      </c>
      <c r="C62" s="33">
        <v>21395.1362115</v>
      </c>
      <c r="D62" s="33">
        <v>22230.39311619</v>
      </c>
      <c r="E62" s="33">
        <v>25106.657938070002</v>
      </c>
      <c r="F62" s="33">
        <v>25420.94344416</v>
      </c>
      <c r="G62" s="33">
        <v>26446.50631962</v>
      </c>
      <c r="H62" s="16">
        <f>G62/F62-1</f>
        <v>0.040343226352427264</v>
      </c>
      <c r="I62" s="16">
        <f t="shared" si="5"/>
        <v>0.053366257860961275</v>
      </c>
      <c r="J62" s="76"/>
      <c r="M62" s="122"/>
      <c r="N62" s="4"/>
    </row>
    <row r="63" spans="1:14" ht="12.75" customHeight="1">
      <c r="A63" s="61" t="s">
        <v>59</v>
      </c>
      <c r="B63" s="33">
        <v>72.08538871</v>
      </c>
      <c r="C63" s="33">
        <v>333.25800403</v>
      </c>
      <c r="D63" s="33">
        <v>390.57793321</v>
      </c>
      <c r="E63" s="33">
        <v>511.7382531399999</v>
      </c>
      <c r="F63" s="33">
        <v>521.56435735</v>
      </c>
      <c r="G63" s="33">
        <v>515.0647656</v>
      </c>
      <c r="H63" s="16">
        <f t="shared" si="4"/>
        <v>-0.012461725304665383</v>
      </c>
      <c r="I63" s="16">
        <f t="shared" si="5"/>
        <v>0.006500417820221038</v>
      </c>
      <c r="J63" s="76"/>
      <c r="M63" s="122"/>
      <c r="N63" s="4"/>
    </row>
    <row r="64" spans="1:14" ht="12.75" customHeight="1">
      <c r="A64" s="62" t="s">
        <v>60</v>
      </c>
      <c r="B64" s="17">
        <v>25037.123758519996</v>
      </c>
      <c r="C64" s="17">
        <v>31944.4591472</v>
      </c>
      <c r="D64" s="17">
        <v>32042.29163353</v>
      </c>
      <c r="E64" s="17">
        <v>33363.15788411</v>
      </c>
      <c r="F64" s="17">
        <v>42071.51287037</v>
      </c>
      <c r="G64" s="17">
        <v>41921.03699214</v>
      </c>
      <c r="H64" s="16">
        <f t="shared" si="4"/>
        <v>-0.00357666905617704</v>
      </c>
      <c r="I64" s="16">
        <f>G64/E64-1</f>
        <v>0.25650686717835836</v>
      </c>
      <c r="J64" s="76"/>
      <c r="M64" s="122"/>
      <c r="N64" s="4"/>
    </row>
    <row r="65" spans="1:14" ht="12.75" customHeight="1">
      <c r="A65" s="61" t="s">
        <v>57</v>
      </c>
      <c r="B65" s="33">
        <v>15783.563455059999</v>
      </c>
      <c r="C65" s="33">
        <v>21036.964677329997</v>
      </c>
      <c r="D65" s="33">
        <v>21040.71517578</v>
      </c>
      <c r="E65" s="33">
        <v>21916.231668760007</v>
      </c>
      <c r="F65" s="33">
        <v>30584.902107790003</v>
      </c>
      <c r="G65" s="33">
        <v>30325.08388572</v>
      </c>
      <c r="H65" s="16">
        <f t="shared" si="4"/>
        <v>-0.008494982954476371</v>
      </c>
      <c r="I65" s="16">
        <f t="shared" si="5"/>
        <v>0.3836814806509916</v>
      </c>
      <c r="J65" s="76"/>
      <c r="K65" s="12"/>
      <c r="L65" s="12"/>
      <c r="M65" s="122"/>
      <c r="N65" s="4"/>
    </row>
    <row r="66" spans="1:14" ht="12.75" customHeight="1">
      <c r="A66" s="61" t="s">
        <v>58</v>
      </c>
      <c r="B66" s="33">
        <v>9248.53188656</v>
      </c>
      <c r="C66" s="33">
        <v>10753.305179290002</v>
      </c>
      <c r="D66" s="33">
        <v>10845.82386833</v>
      </c>
      <c r="E66" s="33">
        <v>11289.14837355</v>
      </c>
      <c r="F66" s="33">
        <v>11322.2268979</v>
      </c>
      <c r="G66" s="33">
        <v>11433.12638728</v>
      </c>
      <c r="H66" s="16">
        <f>G66/F66-1</f>
        <v>0.009794847813955121</v>
      </c>
      <c r="I66" s="16">
        <f t="shared" si="5"/>
        <v>0.012753664755379868</v>
      </c>
      <c r="J66" s="76"/>
      <c r="K66" s="12"/>
      <c r="L66" s="12"/>
      <c r="M66" s="122"/>
      <c r="N66" s="4"/>
    </row>
    <row r="67" spans="1:13" ht="12.75" customHeight="1">
      <c r="A67" s="61" t="s">
        <v>59</v>
      </c>
      <c r="B67" s="33">
        <v>5.0284169</v>
      </c>
      <c r="C67" s="33">
        <v>154.18929058</v>
      </c>
      <c r="D67" s="33">
        <v>155.75258942</v>
      </c>
      <c r="E67" s="33">
        <v>157.7778418</v>
      </c>
      <c r="F67" s="33">
        <v>164.38386468</v>
      </c>
      <c r="G67" s="33">
        <v>162.82671914</v>
      </c>
      <c r="H67" s="16">
        <f t="shared" si="4"/>
        <v>-0.009472617905846414</v>
      </c>
      <c r="I67" s="16">
        <f t="shared" si="5"/>
        <v>0.03199991381806311</v>
      </c>
      <c r="J67" s="76"/>
      <c r="K67" s="133"/>
      <c r="M67" s="122"/>
    </row>
    <row r="68" spans="1:13" ht="12.75" customHeight="1">
      <c r="A68" s="62" t="s">
        <v>61</v>
      </c>
      <c r="B68" s="17">
        <f>+B60-B64</f>
        <v>28924.475836530004</v>
      </c>
      <c r="C68" s="17">
        <v>35989.359106410004</v>
      </c>
      <c r="D68" s="17">
        <v>38144.71571057</v>
      </c>
      <c r="E68" s="17">
        <f>+E60-E64</f>
        <v>45393.16383152999</v>
      </c>
      <c r="F68" s="17">
        <v>46592.52017937001</v>
      </c>
      <c r="G68" s="17">
        <v>49475.79488047</v>
      </c>
      <c r="H68" s="16">
        <f t="shared" si="4"/>
        <v>0.0618827805407407</v>
      </c>
      <c r="I68" s="16">
        <f>G68/E68-1</f>
        <v>0.0899393367708865</v>
      </c>
      <c r="J68" s="76"/>
      <c r="K68" s="12"/>
      <c r="L68" s="12"/>
      <c r="M68" s="122"/>
    </row>
    <row r="69" spans="1:15" ht="12.75" customHeight="1">
      <c r="A69" s="61" t="s">
        <v>57</v>
      </c>
      <c r="B69" s="33">
        <f>+B61-B65</f>
        <v>19805.934257609995</v>
      </c>
      <c r="C69" s="33">
        <v>25168.45936075</v>
      </c>
      <c r="D69" s="33">
        <v>26525.321118920005</v>
      </c>
      <c r="E69" s="33">
        <f>+E61-E65</f>
        <v>31221.693855669993</v>
      </c>
      <c r="F69" s="33">
        <v>32136.623140440002</v>
      </c>
      <c r="G69" s="33">
        <v>34110.17690167</v>
      </c>
      <c r="H69" s="16">
        <f>G69/F69-1</f>
        <v>0.06141136088273447</v>
      </c>
      <c r="I69" s="16">
        <f t="shared" si="5"/>
        <v>0.09251525747939016</v>
      </c>
      <c r="J69" s="76"/>
      <c r="K69" s="12"/>
      <c r="L69" s="12"/>
      <c r="M69" s="122"/>
      <c r="N69" s="12"/>
      <c r="O69" s="12"/>
    </row>
    <row r="70" spans="1:15" ht="12.75" customHeight="1">
      <c r="A70" s="61" t="s">
        <v>58</v>
      </c>
      <c r="B70" s="33">
        <f>+B62-B66</f>
        <v>9051.484607110002</v>
      </c>
      <c r="C70" s="33">
        <v>10641.831032209999</v>
      </c>
      <c r="D70" s="33">
        <v>11384.56924786</v>
      </c>
      <c r="E70" s="33">
        <f>+E62-E66</f>
        <v>13817.509564520002</v>
      </c>
      <c r="F70" s="33">
        <v>14098.716546259999</v>
      </c>
      <c r="G70" s="33">
        <v>15013.37993234</v>
      </c>
      <c r="H70" s="16">
        <f t="shared" si="4"/>
        <v>0.0648756490052731</v>
      </c>
      <c r="I70" s="16">
        <f t="shared" si="5"/>
        <v>0.08654746083119802</v>
      </c>
      <c r="J70" s="76"/>
      <c r="K70" s="12"/>
      <c r="L70" s="12"/>
      <c r="M70" s="122"/>
      <c r="N70" s="12"/>
      <c r="O70" s="12"/>
    </row>
    <row r="71" spans="1:15" ht="12.75" customHeight="1">
      <c r="A71" s="61" t="s">
        <v>59</v>
      </c>
      <c r="B71" s="33">
        <f>+B63-B67</f>
        <v>67.05697181000001</v>
      </c>
      <c r="C71" s="33">
        <v>179.06871345</v>
      </c>
      <c r="D71" s="33">
        <v>234.82534379000003</v>
      </c>
      <c r="E71" s="33">
        <f>+E63-E67</f>
        <v>353.96041133999995</v>
      </c>
      <c r="F71" s="33">
        <v>357.18049267000004</v>
      </c>
      <c r="G71" s="33">
        <v>352.23804645999996</v>
      </c>
      <c r="H71" s="16">
        <f>G71/F71-1</f>
        <v>-0.013837391210965166</v>
      </c>
      <c r="I71" s="16">
        <f t="shared" si="5"/>
        <v>-0.0048659816884029095</v>
      </c>
      <c r="J71" s="76"/>
      <c r="K71" s="12"/>
      <c r="L71" s="12"/>
      <c r="M71" s="122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4"/>
      <c r="I72" s="79"/>
      <c r="J72"/>
      <c r="K72" s="12"/>
      <c r="L72" s="12"/>
      <c r="M72" s="122"/>
      <c r="N72" s="12"/>
      <c r="O72" s="12"/>
    </row>
    <row r="73" spans="2:15" ht="11.25">
      <c r="B73" s="33"/>
      <c r="C73" s="33"/>
      <c r="I73" s="17"/>
      <c r="K73" s="12"/>
      <c r="L73" s="12"/>
      <c r="M73" s="122"/>
      <c r="N73" s="12"/>
      <c r="O73" s="12"/>
    </row>
    <row r="74" spans="2:15" ht="11.25">
      <c r="B74" s="17"/>
      <c r="C74" s="17"/>
      <c r="I74" s="33"/>
      <c r="K74" s="12"/>
      <c r="L74" s="12"/>
      <c r="M74" s="122"/>
      <c r="N74" s="12"/>
      <c r="O74" s="12"/>
    </row>
    <row r="75" spans="2:15" ht="11.25">
      <c r="B75" s="33"/>
      <c r="C75" s="33"/>
      <c r="I75" s="33"/>
      <c r="K75" s="12"/>
      <c r="L75" s="12"/>
      <c r="M75" s="122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3"/>
      <c r="M77" s="12"/>
    </row>
    <row r="78" spans="2:13" ht="11.25">
      <c r="B78" s="65"/>
      <c r="C78" s="65"/>
      <c r="D78" s="65"/>
      <c r="E78" s="65"/>
      <c r="F78" s="65"/>
      <c r="I78" s="33"/>
      <c r="K78" s="133"/>
      <c r="M78" s="12"/>
    </row>
    <row r="79" spans="3:11" ht="12.75">
      <c r="C79" s="12"/>
      <c r="D79" s="12"/>
      <c r="E79" s="12"/>
      <c r="F79" s="12"/>
      <c r="K79" s="133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Kubanychbek Toguzzakov</cp:lastModifiedBy>
  <cp:lastPrinted>2015-06-09T02:49:37Z</cp:lastPrinted>
  <dcterms:created xsi:type="dcterms:W3CDTF">2008-11-05T07:26:31Z</dcterms:created>
  <dcterms:modified xsi:type="dcterms:W3CDTF">2015-09-16T03:00:40Z</dcterms:modified>
  <cp:category/>
  <cp:version/>
  <cp:contentType/>
  <cp:contentStatus/>
</cp:coreProperties>
</file>