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<sst xmlns="http://schemas.openxmlformats.org/spreadsheetml/2006/main" count="572" uniqueCount="113">
  <si>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</si>
  <si>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</si>
  <si>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</si>
  <si>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</si>
  <si>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</si>
  <si>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</si>
  <si>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</si>
  <si>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</si>
  <si>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</si>
  <si>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</si>
  <si>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</si>
  <si>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</si>
  <si>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</si>
  <si>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</si>
  <si>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</si>
  <si>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</si>
  <si>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</si>
  <si>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</si>
  <si>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</si>
  <si>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</si>
  <si>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</si>
  <si>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</si>
  <si>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</si>
  <si>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</si>
  <si>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</si>
  <si>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</si>
  <si>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</si>
  <si>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</si>
  <si>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</si>
  <si>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</si>
  <si>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</si>
  <si>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</si>
  <si>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</si>
  <si>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</si>
  <si>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</si>
  <si>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</si>
  <si>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</si>
  <si>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</si>
  <si>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</si>
  <si>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</si>
  <si>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</si>
  <si>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</si>
  <si>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</si>
  <si>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</si>
  <si>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</si>
  <si>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</si>
  <si>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</si>
  <si>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</si>
  <si>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</si>
  <si>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</si>
  <si>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</si>
  <si>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</si>
  <si>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</si>
  <si>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</si>
  <si>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</si>
  <si>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</si>
  <si>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</si>
  <si>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</si>
  <si>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</si>
  <si>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</si>
  <si>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</si>
  <si>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</si>
  <si>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</si>
  <si>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</si>
  <si>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</si>
  <si>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</si>
  <si>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</si>
  <si>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</si>
  <si>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</si>
  <si>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</si>
  <si>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</si>
  <si>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</si>
  <si>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</si>
  <si>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</si>
  <si>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</si>
  <si>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</si>
  <si>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</si>
  <si>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</si>
  <si>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</si>
  <si>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</si>
  <si>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</si>
  <si>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</si>
  <si>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</si>
  <si>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</si>
  <si>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</si>
  <si>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</si>
  <si>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</si>
  <si>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</si>
  <si>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</si>
  <si>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</si>
  <si>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</si>
  <si>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</si>
  <si>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</si>
  <si>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</si>
  <si>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</si>
  <si>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</si>
  <si>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</si>
  <si>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</si>
  <si>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</si>
  <si>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</si>
  <si>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</si>
  <si>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</si>
  <si>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</si>
  <si>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</si>
  <si>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</si>
  <si>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</si>
  <si>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</si>
  <si>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</si>
  <si>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</si>
  <si>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</si>
  <si>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Февраль 2012</t>
  </si>
  <si>
    <t>янв.-фев.11</t>
  </si>
  <si>
    <t>янв.-фев.12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</si>
</sst>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83644"/>
        <c:axId val="33190749"/>
      </c:lineChart>
      <c:catAx>
        <c:axId val="558836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90749"/>
        <c:crosses val="autoZero"/>
        <c:auto val="0"/>
        <c:lblOffset val="100"/>
        <c:tickLblSkip val="1"/>
        <c:noMultiLvlLbl val="0"/>
      </c:catAx>
      <c:valAx>
        <c:axId val="331907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36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807552"/>
        <c:axId val="394137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5472394"/>
        <c:axId val="50816091"/>
      </c:lineChart>
      <c:catAx>
        <c:axId val="228075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1377"/>
        <c:crosses val="autoZero"/>
        <c:auto val="0"/>
        <c:lblOffset val="100"/>
        <c:tickLblSkip val="5"/>
        <c:noMultiLvlLbl val="0"/>
      </c:catAx>
      <c:valAx>
        <c:axId val="394137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7552"/>
        <c:crossesAt val="1"/>
        <c:crossBetween val="between"/>
        <c:dispUnits/>
        <c:majorUnit val="2000"/>
        <c:minorUnit val="100"/>
      </c:valAx>
      <c:catAx>
        <c:axId val="35472394"/>
        <c:scaling>
          <c:orientation val="minMax"/>
        </c:scaling>
        <c:axPos val="b"/>
        <c:delete val="1"/>
        <c:majorTickMark val="out"/>
        <c:minorTickMark val="none"/>
        <c:tickLblPos val="nextTo"/>
        <c:crossAx val="50816091"/>
        <c:crossesAt val="39"/>
        <c:auto val="0"/>
        <c:lblOffset val="100"/>
        <c:tickLblSkip val="1"/>
        <c:noMultiLvlLbl val="0"/>
      </c:catAx>
      <c:valAx>
        <c:axId val="508160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723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691636"/>
        <c:axId val="2246267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91636"/>
        <c:axId val="2246267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7502"/>
        <c:axId val="7537519"/>
      </c:lineChart>
      <c:catAx>
        <c:axId val="546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2677"/>
        <c:crosses val="autoZero"/>
        <c:auto val="0"/>
        <c:lblOffset val="100"/>
        <c:tickLblSkip val="1"/>
        <c:noMultiLvlLbl val="0"/>
      </c:catAx>
      <c:valAx>
        <c:axId val="224626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1636"/>
        <c:crossesAt val="1"/>
        <c:crossBetween val="between"/>
        <c:dispUnits/>
        <c:majorUnit val="1"/>
      </c:valAx>
      <c:catAx>
        <c:axId val="837502"/>
        <c:scaling>
          <c:orientation val="minMax"/>
        </c:scaling>
        <c:axPos val="b"/>
        <c:delete val="1"/>
        <c:majorTickMark val="out"/>
        <c:minorTickMark val="none"/>
        <c:tickLblPos val="nextTo"/>
        <c:crossAx val="7537519"/>
        <c:crosses val="autoZero"/>
        <c:auto val="0"/>
        <c:lblOffset val="100"/>
        <c:tickLblSkip val="1"/>
        <c:noMultiLvlLbl val="0"/>
      </c:catAx>
      <c:valAx>
        <c:axId val="75375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50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28808"/>
        <c:axId val="655927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8808"/>
        <c:axId val="6559273"/>
      </c:lineChart>
      <c:catAx>
        <c:axId val="7288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9273"/>
        <c:crosses val="autoZero"/>
        <c:auto val="1"/>
        <c:lblOffset val="100"/>
        <c:tickLblSkip val="1"/>
        <c:noMultiLvlLbl val="0"/>
      </c:catAx>
      <c:valAx>
        <c:axId val="65592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88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0281286"/>
        <c:axId val="409611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281286"/>
        <c:axId val="4096119"/>
      </c:lineChart>
      <c:catAx>
        <c:axId val="302812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6119"/>
        <c:crosses val="autoZero"/>
        <c:auto val="1"/>
        <c:lblOffset val="100"/>
        <c:tickLblSkip val="1"/>
        <c:noMultiLvlLbl val="0"/>
      </c:catAx>
      <c:valAx>
        <c:axId val="40961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812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865072"/>
        <c:axId val="6335019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80826"/>
        <c:axId val="31091979"/>
      </c:lineChart>
      <c:catAx>
        <c:axId val="36865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50193"/>
        <c:crosses val="autoZero"/>
        <c:auto val="1"/>
        <c:lblOffset val="100"/>
        <c:tickLblSkip val="1"/>
        <c:noMultiLvlLbl val="0"/>
      </c:catAx>
      <c:valAx>
        <c:axId val="633501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65072"/>
        <c:crossesAt val="1"/>
        <c:crossBetween val="between"/>
        <c:dispUnits/>
        <c:majorUnit val="400"/>
      </c:valAx>
      <c:catAx>
        <c:axId val="33280826"/>
        <c:scaling>
          <c:orientation val="minMax"/>
        </c:scaling>
        <c:axPos val="b"/>
        <c:delete val="1"/>
        <c:majorTickMark val="out"/>
        <c:minorTickMark val="none"/>
        <c:tickLblPos val="nextTo"/>
        <c:crossAx val="31091979"/>
        <c:crosses val="autoZero"/>
        <c:auto val="1"/>
        <c:lblOffset val="100"/>
        <c:tickLblSkip val="1"/>
        <c:noMultiLvlLbl val="0"/>
      </c:catAx>
      <c:valAx>
        <c:axId val="3109197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8082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392356"/>
        <c:axId val="354223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392356"/>
        <c:axId val="35422341"/>
      </c:lineChart>
      <c:catAx>
        <c:axId val="113923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341"/>
        <c:crosses val="autoZero"/>
        <c:auto val="1"/>
        <c:lblOffset val="100"/>
        <c:tickLblSkip val="1"/>
        <c:noMultiLvlLbl val="0"/>
      </c:catAx>
      <c:valAx>
        <c:axId val="354223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923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365614"/>
        <c:axId val="506373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65614"/>
        <c:axId val="50637343"/>
      </c:lineChart>
      <c:catAx>
        <c:axId val="503656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7343"/>
        <c:crosses val="autoZero"/>
        <c:auto val="1"/>
        <c:lblOffset val="100"/>
        <c:tickLblSkip val="1"/>
        <c:noMultiLvlLbl val="0"/>
      </c:catAx>
      <c:valAx>
        <c:axId val="506373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656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082904"/>
        <c:axId val="79840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82904"/>
        <c:axId val="7984089"/>
      </c:lineChart>
      <c:catAx>
        <c:axId val="530829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84089"/>
        <c:crosses val="autoZero"/>
        <c:auto val="1"/>
        <c:lblOffset val="100"/>
        <c:tickLblSkip val="1"/>
        <c:noMultiLvlLbl val="0"/>
      </c:catAx>
      <c:valAx>
        <c:axId val="79840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829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47938"/>
        <c:axId val="427314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7938"/>
        <c:axId val="42731443"/>
      </c:lineChart>
      <c:catAx>
        <c:axId val="47479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1443"/>
        <c:crosses val="autoZero"/>
        <c:auto val="1"/>
        <c:lblOffset val="100"/>
        <c:tickLblSkip val="1"/>
        <c:noMultiLvlLbl val="0"/>
      </c:catAx>
      <c:valAx>
        <c:axId val="427314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9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038668"/>
        <c:axId val="3869482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38668"/>
        <c:axId val="38694829"/>
      </c:lineChart>
      <c:catAx>
        <c:axId val="490386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4829"/>
        <c:crosses val="autoZero"/>
        <c:auto val="1"/>
        <c:lblOffset val="100"/>
        <c:tickLblSkip val="1"/>
        <c:noMultiLvlLbl val="0"/>
      </c:catAx>
      <c:valAx>
        <c:axId val="386948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386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709142"/>
        <c:axId val="47273415"/>
      </c:lineChart>
      <c:catAx>
        <c:axId val="1270914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3415"/>
        <c:crosses val="autoZero"/>
        <c:auto val="0"/>
        <c:lblOffset val="100"/>
        <c:tickLblSkip val="1"/>
        <c:noMultiLvlLbl val="0"/>
      </c:catAx>
      <c:valAx>
        <c:axId val="472734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914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0" sqref="L2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52"/>
      <c r="M1" s="52"/>
      <c r="N1" s="52"/>
      <c r="O1" s="52"/>
      <c r="P1" s="52"/>
      <c r="Q1" s="52"/>
      <c r="R1" s="52"/>
      <c r="S1" s="52"/>
    </row>
    <row r="2" spans="1:19" ht="15.75">
      <c r="A2" s="150" t="s">
        <v>110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146"/>
      <c r="G6" s="146"/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/>
      <c r="G7" s="117"/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/>
      <c r="G8" s="72"/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/>
      <c r="G9" s="72"/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2"/>
      <c r="G10" s="72"/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/>
      <c r="G11" s="118"/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19"/>
      <c r="G12" s="119"/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19"/>
      <c r="G13" s="119"/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40544</v>
      </c>
      <c r="D17" s="54">
        <v>40575</v>
      </c>
      <c r="E17" s="58" t="s">
        <v>109</v>
      </c>
      <c r="F17" s="54">
        <v>40909</v>
      </c>
      <c r="G17" s="54">
        <v>40940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40809.4543</v>
      </c>
      <c r="D18" s="73">
        <v>40193.7723</v>
      </c>
      <c r="E18" s="73">
        <v>49866.9363</v>
      </c>
      <c r="F18" s="73">
        <v>46097.8508</v>
      </c>
      <c r="G18" s="73">
        <v>46782.9848</v>
      </c>
      <c r="H18" s="76">
        <f>G18-F18</f>
        <v>685.1339999999982</v>
      </c>
      <c r="I18" s="76">
        <f>G18-E18</f>
        <v>-3083.951500000003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45029.3844</v>
      </c>
      <c r="D19" s="73">
        <v>44057.0077</v>
      </c>
      <c r="E19" s="73">
        <v>54803.2258</v>
      </c>
      <c r="F19" s="73">
        <v>50961.3907</v>
      </c>
      <c r="G19" s="73">
        <v>51958.7379</v>
      </c>
      <c r="H19" s="76">
        <f>G19-F19</f>
        <v>997.3471999999965</v>
      </c>
      <c r="I19" s="76">
        <f>G19-E19</f>
        <v>-2844.4879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65674.53522327</v>
      </c>
      <c r="D20" s="73">
        <v>64952.125476789995</v>
      </c>
      <c r="E20" s="73">
        <v>79527.79675902</v>
      </c>
      <c r="F20" s="73">
        <v>77116.66978312</v>
      </c>
      <c r="G20" s="73">
        <v>77930.76388416</v>
      </c>
      <c r="H20" s="76">
        <f>G20-F20</f>
        <v>814.0941010399983</v>
      </c>
      <c r="I20" s="76">
        <f>G20-E20</f>
        <v>-1597.0328748600004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27.189558160550227</v>
      </c>
      <c r="D21" s="106">
        <v>27.199485742257483</v>
      </c>
      <c r="E21" s="106">
        <v>26.536328288267796</v>
      </c>
      <c r="F21" s="106">
        <v>26.954182772088064</v>
      </c>
      <c r="G21" s="106">
        <v>27.201093041233186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1" t="s">
        <v>84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40544</v>
      </c>
      <c r="D27" s="54">
        <v>40575</v>
      </c>
      <c r="E27" s="54" t="s">
        <v>109</v>
      </c>
      <c r="F27" s="54">
        <v>40909</v>
      </c>
      <c r="G27" s="54">
        <v>40940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1704.83663540538</v>
      </c>
      <c r="D28" s="102">
        <v>1732.39749069778</v>
      </c>
      <c r="E28" s="102">
        <v>1834.50460655215</v>
      </c>
      <c r="F28" s="102">
        <v>1846.64378708731</v>
      </c>
      <c r="G28" s="102">
        <v>1898.34651342714</v>
      </c>
      <c r="H28" s="76">
        <f>G28-F28</f>
        <v>51.70272633982995</v>
      </c>
      <c r="I28" s="76">
        <f>G28-E28</f>
        <v>63.841906874989945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40544</v>
      </c>
      <c r="D32" s="54">
        <v>40575</v>
      </c>
      <c r="E32" s="58" t="s">
        <v>109</v>
      </c>
      <c r="F32" s="54">
        <v>40909</v>
      </c>
      <c r="G32" s="54">
        <v>40940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47.27</v>
      </c>
      <c r="D33" s="116">
        <v>47.4705</v>
      </c>
      <c r="E33" s="116">
        <v>46.4847</v>
      </c>
      <c r="F33" s="116">
        <v>46.7757</v>
      </c>
      <c r="G33" s="116">
        <v>46.49</v>
      </c>
      <c r="H33" s="123">
        <f>G33/F33-1</f>
        <v>-0.006107872249907498</v>
      </c>
      <c r="I33" s="123">
        <f>G33/E33-1</f>
        <v>0.0001140160095689513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47.2936</v>
      </c>
      <c r="D34" s="116">
        <v>47.4238</v>
      </c>
      <c r="E34" s="116">
        <v>46.4847</v>
      </c>
      <c r="F34" s="116">
        <v>46.8544</v>
      </c>
      <c r="G34" s="116">
        <v>46.5485</v>
      </c>
      <c r="H34" s="123">
        <f>G34/F34-1</f>
        <v>-0.006528735828438714</v>
      </c>
      <c r="I34" s="123">
        <f>G34/E34-1</f>
        <v>0.0013724946057520615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1.3685</v>
      </c>
      <c r="D35" s="116">
        <v>1.3801</v>
      </c>
      <c r="E35" s="116">
        <v>1.2945</v>
      </c>
      <c r="F35" s="116">
        <v>1.3078</v>
      </c>
      <c r="G35" s="116">
        <v>1.3324</v>
      </c>
      <c r="H35" s="123">
        <f>G35/F35-1</f>
        <v>0.018810215629301075</v>
      </c>
      <c r="I35" s="123">
        <f>G35/E35-1</f>
        <v>0.02927771340285834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47.2807</v>
      </c>
      <c r="D37" s="116">
        <v>47.4016</v>
      </c>
      <c r="E37" s="116">
        <v>46.697159628858174</v>
      </c>
      <c r="F37" s="116">
        <v>46.6626</v>
      </c>
      <c r="G37" s="116">
        <v>46.5211</v>
      </c>
      <c r="H37" s="123">
        <f>G37/F37-1</f>
        <v>-0.0030324071097623806</v>
      </c>
      <c r="I37" s="123">
        <f>G37/E37-1</f>
        <v>-0.0037702427783075088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64.4256</v>
      </c>
      <c r="D38" s="116">
        <v>65.1528</v>
      </c>
      <c r="E38" s="116">
        <v>59.8</v>
      </c>
      <c r="F38" s="116">
        <v>61.5399</v>
      </c>
      <c r="G38" s="116">
        <v>62.5681</v>
      </c>
      <c r="H38" s="123">
        <f>G38/F38-1</f>
        <v>0.01670785945378528</v>
      </c>
      <c r="I38" s="123">
        <f>G38/E38-1</f>
        <v>0.046289297658862916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1.5856</v>
      </c>
      <c r="D39" s="116">
        <v>1.6337</v>
      </c>
      <c r="E39" s="116">
        <v>1.435</v>
      </c>
      <c r="F39" s="116">
        <v>1.54</v>
      </c>
      <c r="G39" s="116">
        <v>1.5964</v>
      </c>
      <c r="H39" s="123">
        <f>G39/F39-1</f>
        <v>0.03662337662337656</v>
      </c>
      <c r="I39" s="123">
        <f>G39/E39-1</f>
        <v>0.11247386759581879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0.3216</v>
      </c>
      <c r="D40" s="116">
        <v>0.3238</v>
      </c>
      <c r="E40" s="116">
        <v>0.308</v>
      </c>
      <c r="F40" s="116">
        <v>0.3133</v>
      </c>
      <c r="G40" s="116">
        <v>0.314</v>
      </c>
      <c r="H40" s="123">
        <f>G40/F40-1</f>
        <v>0.00223428024257899</v>
      </c>
      <c r="I40" s="123">
        <f>G40/E40-1</f>
        <v>0.01948051948051943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58.675000000000004</v>
      </c>
      <c r="D4" s="75">
        <f>D6+D7</f>
        <v>39.849999999999994</v>
      </c>
      <c r="E4" s="75">
        <f>E6+E7</f>
        <v>33.45</v>
      </c>
      <c r="F4" s="75">
        <f>F6+F7</f>
        <v>6.4</v>
      </c>
      <c r="G4" s="76">
        <f>F4-E4</f>
        <v>-27.050000000000004</v>
      </c>
      <c r="H4" s="76">
        <f>D4-C4</f>
        <v>-18.82500000000001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-55.7</v>
      </c>
      <c r="D5" s="72">
        <f>D6-D7</f>
        <v>-30.249999999999996</v>
      </c>
      <c r="E5" s="72">
        <f>E6-E7</f>
        <v>-31.450000000000003</v>
      </c>
      <c r="F5" s="72">
        <f>F6-F7</f>
        <v>1.1999999999999997</v>
      </c>
      <c r="G5" s="76">
        <f>F5-E5</f>
        <v>32.650000000000006</v>
      </c>
      <c r="H5" s="76">
        <f>D5-C5</f>
        <v>25.450000000000006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0</v>
      </c>
      <c r="D6" s="73">
        <v>4.8</v>
      </c>
      <c r="E6" s="73">
        <v>1</v>
      </c>
      <c r="F6" s="73">
        <v>3.8</v>
      </c>
      <c r="G6" s="76">
        <f>F6-E6</f>
        <v>2.8</v>
      </c>
      <c r="H6" s="76">
        <f>D6-C6</f>
        <v>4.8</v>
      </c>
      <c r="I6" s="101"/>
    </row>
    <row r="7" spans="1:9" ht="13.5" customHeight="1">
      <c r="A7" s="51" t="s">
        <v>24</v>
      </c>
      <c r="B7" s="73">
        <v>281.15000000000003</v>
      </c>
      <c r="C7" s="73">
        <v>55.7</v>
      </c>
      <c r="D7" s="73">
        <v>35.05</v>
      </c>
      <c r="E7" s="73">
        <v>32.45</v>
      </c>
      <c r="F7" s="73">
        <v>2.6</v>
      </c>
      <c r="G7" s="76">
        <f>F7-E7</f>
        <v>-29.85</v>
      </c>
      <c r="H7" s="76">
        <f>D7-C7</f>
        <v>-20.650000000000006</v>
      </c>
      <c r="I7" s="101"/>
    </row>
    <row r="8" spans="1:10" ht="13.5" customHeight="1">
      <c r="A8" s="46" t="s">
        <v>40</v>
      </c>
      <c r="B8" s="101">
        <v>3.475</v>
      </c>
      <c r="C8" s="101">
        <v>2.975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-2.975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111</v>
      </c>
      <c r="D12" s="54" t="s">
        <v>112</v>
      </c>
      <c r="E12" s="54">
        <v>40909</v>
      </c>
      <c r="F12" s="54">
        <v>40940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</f>
        <v>548.35995</v>
      </c>
      <c r="D13" s="75">
        <f>+D14+D20+D22</f>
        <v>1376.2822605099998</v>
      </c>
      <c r="E13" s="75">
        <v>461.8617109</v>
      </c>
      <c r="F13" s="75">
        <f>+F14+F20+F22</f>
        <v>914.42054961</v>
      </c>
      <c r="G13" s="76">
        <f>F13-E13</f>
        <v>452.55883871</v>
      </c>
      <c r="H13" s="76">
        <f>D13-C13</f>
        <v>827.9223105099998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408.35995</v>
      </c>
      <c r="D14" s="73">
        <f>+D17</f>
        <v>1177.45945051</v>
      </c>
      <c r="E14" s="73">
        <v>388.8617109</v>
      </c>
      <c r="F14" s="73">
        <f>+F17</f>
        <v>788.59773961</v>
      </c>
      <c r="G14" s="76">
        <f>F14-E14</f>
        <v>399.73602870999997</v>
      </c>
      <c r="H14" s="76">
        <f>D14-C14</f>
        <v>769.0995005099999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408.35995</v>
      </c>
      <c r="D17" s="101">
        <v>1177.45945051</v>
      </c>
      <c r="E17" s="101">
        <v>388.8617109</v>
      </c>
      <c r="F17" s="101">
        <v>788.59773961</v>
      </c>
      <c r="G17" s="76">
        <f>F17-E17</f>
        <v>399.73602870999997</v>
      </c>
      <c r="H17" s="76">
        <f>D17-C17</f>
        <v>769.0995005099999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101" t="s">
        <v>1</v>
      </c>
      <c r="H18" s="101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 t="s">
        <v>1</v>
      </c>
      <c r="D19" s="101" t="s">
        <v>1</v>
      </c>
      <c r="E19" s="101" t="s">
        <v>1</v>
      </c>
      <c r="F19" s="101" t="s">
        <v>1</v>
      </c>
      <c r="G19" s="101" t="s">
        <v>1</v>
      </c>
      <c r="H19" s="101" t="s">
        <v>1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140</v>
      </c>
      <c r="D20" s="101">
        <v>147.5</v>
      </c>
      <c r="E20" s="101">
        <v>73</v>
      </c>
      <c r="F20" s="101">
        <v>74.5</v>
      </c>
      <c r="G20" s="76">
        <f>F20-E20</f>
        <v>1.5</v>
      </c>
      <c r="H20" s="76">
        <f>D20-C20</f>
        <v>7.5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105</v>
      </c>
      <c r="B22" s="125">
        <v>1497.7</v>
      </c>
      <c r="C22" s="101" t="s">
        <v>1</v>
      </c>
      <c r="D22" s="101">
        <v>51.32281</v>
      </c>
      <c r="E22" s="125" t="s">
        <v>1</v>
      </c>
      <c r="F22" s="125">
        <v>51.32281</v>
      </c>
      <c r="G22" s="76">
        <f>+F22</f>
        <v>51.32281</v>
      </c>
      <c r="H22" s="76">
        <f>+D22</f>
        <v>51.32281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6.44</v>
      </c>
      <c r="D24" s="31">
        <v>10.41</v>
      </c>
      <c r="E24" s="31">
        <v>12.2</v>
      </c>
      <c r="F24" s="31">
        <v>10.41</v>
      </c>
      <c r="G24" s="76">
        <f>F24-E24</f>
        <v>-1.7899999999999991</v>
      </c>
      <c r="H24" s="76">
        <f>D24-C24</f>
        <v>3.9699999999999998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11.391491020848088</v>
      </c>
      <c r="C26" s="31">
        <v>6.594917547619447</v>
      </c>
      <c r="D26" s="31">
        <v>11.911046823764815</v>
      </c>
      <c r="E26" s="31">
        <v>12.217861087269108</v>
      </c>
      <c r="F26" s="31">
        <v>11.759755089789255</v>
      </c>
      <c r="G26" s="76">
        <f>F26-E26</f>
        <v>-0.45810599747985314</v>
      </c>
      <c r="H26" s="76">
        <f>D26-C26</f>
        <v>5.316129276145368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32"/>
      <c r="J27" s="11"/>
    </row>
    <row r="28" spans="1:10" ht="26.25" customHeight="1">
      <c r="A28" s="46" t="s">
        <v>74</v>
      </c>
      <c r="B28" s="31">
        <v>16.33</v>
      </c>
      <c r="C28" s="31">
        <f>+C24*1.2</f>
        <v>7.728</v>
      </c>
      <c r="D28" s="31">
        <f>+D24*1.2</f>
        <v>12.491999999999999</v>
      </c>
      <c r="E28" s="31">
        <f>+E24*1.2</f>
        <v>14.639999999999999</v>
      </c>
      <c r="F28" s="31">
        <f>+F24*1.2</f>
        <v>12.491999999999999</v>
      </c>
      <c r="G28" s="76">
        <f>F28-E28</f>
        <v>-2.1479999999999997</v>
      </c>
      <c r="H28" s="76">
        <f>D28-C28</f>
        <v>4.763999999999999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111</v>
      </c>
      <c r="D34" s="54" t="s">
        <v>112</v>
      </c>
      <c r="E34" s="54">
        <v>40909</v>
      </c>
      <c r="F34" s="54">
        <v>40940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4000</v>
      </c>
      <c r="D35" s="129">
        <f>SUM(D36:D38)</f>
        <v>5850</v>
      </c>
      <c r="E35" s="129">
        <v>2650</v>
      </c>
      <c r="F35" s="129">
        <f>SUM(F36:F38)</f>
        <v>3200</v>
      </c>
      <c r="G35" s="76">
        <f>F35-E35</f>
        <v>550</v>
      </c>
      <c r="H35" s="76">
        <f>D35-C35</f>
        <v>1850</v>
      </c>
      <c r="I35" s="9"/>
    </row>
    <row r="36" spans="1:11" ht="12.75" customHeight="1">
      <c r="A36" s="50" t="s">
        <v>31</v>
      </c>
      <c r="B36" s="94">
        <v>5300</v>
      </c>
      <c r="C36" s="94">
        <v>800</v>
      </c>
      <c r="D36" s="94">
        <v>800</v>
      </c>
      <c r="E36" s="94">
        <v>400</v>
      </c>
      <c r="F36" s="94">
        <v>400</v>
      </c>
      <c r="G36" s="76">
        <f aca="true" t="shared" si="0" ref="G36:G55">F36-E36</f>
        <v>0</v>
      </c>
      <c r="H36" s="76">
        <f>D36-C36</f>
        <v>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1200</v>
      </c>
      <c r="D37" s="94">
        <v>1800</v>
      </c>
      <c r="E37" s="94">
        <v>800</v>
      </c>
      <c r="F37" s="94">
        <v>1000</v>
      </c>
      <c r="G37" s="76">
        <f t="shared" si="0"/>
        <v>200</v>
      </c>
      <c r="H37" s="76">
        <f aca="true" t="shared" si="1" ref="H37:H56">D37-C37</f>
        <v>600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2000</v>
      </c>
      <c r="D38" s="94">
        <v>3250</v>
      </c>
      <c r="E38" s="94">
        <v>1450</v>
      </c>
      <c r="F38" s="94">
        <v>1800</v>
      </c>
      <c r="G38" s="76">
        <f t="shared" si="0"/>
        <v>350</v>
      </c>
      <c r="H38" s="76">
        <f t="shared" si="1"/>
        <v>1250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4125.8</v>
      </c>
      <c r="D41" s="129">
        <f>SUM(D42:D44)</f>
        <v>7645.66</v>
      </c>
      <c r="E41" s="129">
        <v>4200.75</v>
      </c>
      <c r="F41" s="129">
        <f>SUM(F42:F44)</f>
        <v>3444.91</v>
      </c>
      <c r="G41" s="76">
        <f t="shared" si="0"/>
        <v>-755.8400000000001</v>
      </c>
      <c r="H41" s="76">
        <f t="shared" si="1"/>
        <v>3519.8599999999997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1091.4</v>
      </c>
      <c r="D42" s="94">
        <v>949.65</v>
      </c>
      <c r="E42" s="94">
        <v>556.4</v>
      </c>
      <c r="F42" s="94">
        <v>393.25</v>
      </c>
      <c r="G42" s="76">
        <f t="shared" si="0"/>
        <v>-163.14999999999998</v>
      </c>
      <c r="H42" s="76">
        <f t="shared" si="1"/>
        <v>-141.7500000000001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1496.6</v>
      </c>
      <c r="D43" s="94">
        <v>1534.2</v>
      </c>
      <c r="E43" s="94">
        <v>899.5</v>
      </c>
      <c r="F43" s="94">
        <v>634.7</v>
      </c>
      <c r="G43" s="76">
        <f t="shared" si="0"/>
        <v>-264.79999999999995</v>
      </c>
      <c r="H43" s="76">
        <f t="shared" si="1"/>
        <v>37.600000000000136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1537.8</v>
      </c>
      <c r="D44" s="94">
        <v>5161.81</v>
      </c>
      <c r="E44" s="94">
        <v>2744.85</v>
      </c>
      <c r="F44" s="94">
        <v>2416.96</v>
      </c>
      <c r="G44" s="76">
        <f t="shared" si="0"/>
        <v>-327.8899999999999</v>
      </c>
      <c r="H44" s="76">
        <f t="shared" si="1"/>
        <v>3624.01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3212.2000000000003</v>
      </c>
      <c r="D47" s="129">
        <f>SUM(D48:D50)</f>
        <v>6027.93</v>
      </c>
      <c r="E47" s="129">
        <v>3260.13</v>
      </c>
      <c r="F47" s="129">
        <f>SUM(F48:F50)</f>
        <v>2767.8</v>
      </c>
      <c r="G47" s="76">
        <f>F47-E47</f>
        <v>-492.3299999999999</v>
      </c>
      <c r="H47" s="76">
        <f t="shared" si="1"/>
        <v>2815.73</v>
      </c>
      <c r="K47" s="99"/>
    </row>
    <row r="48" spans="1:11" ht="12.75" customHeight="1">
      <c r="A48" s="50" t="s">
        <v>31</v>
      </c>
      <c r="B48" s="94">
        <v>3998.35</v>
      </c>
      <c r="C48" s="94">
        <v>770.1</v>
      </c>
      <c r="D48" s="94">
        <v>724.2</v>
      </c>
      <c r="E48" s="94">
        <v>375.1</v>
      </c>
      <c r="F48" s="94">
        <v>349.1</v>
      </c>
      <c r="G48" s="76">
        <f t="shared" si="0"/>
        <v>-26</v>
      </c>
      <c r="H48" s="76">
        <f t="shared" si="1"/>
        <v>-45.89999999999998</v>
      </c>
      <c r="K48" s="99"/>
    </row>
    <row r="49" spans="1:11" ht="12.75" customHeight="1">
      <c r="A49" s="50" t="s">
        <v>32</v>
      </c>
      <c r="B49" s="94">
        <v>6974.2</v>
      </c>
      <c r="C49" s="94">
        <v>1101.2</v>
      </c>
      <c r="D49" s="94">
        <v>1314.8</v>
      </c>
      <c r="E49" s="94">
        <v>730.1</v>
      </c>
      <c r="F49" s="94">
        <v>584.7</v>
      </c>
      <c r="G49" s="76">
        <f t="shared" si="0"/>
        <v>-145.39999999999998</v>
      </c>
      <c r="H49" s="76">
        <f t="shared" si="1"/>
        <v>213.5999999999999</v>
      </c>
      <c r="K49" s="99"/>
    </row>
    <row r="50" spans="1:11" ht="12.75" customHeight="1">
      <c r="A50" s="50" t="s">
        <v>33</v>
      </c>
      <c r="B50" s="94">
        <v>11889.17</v>
      </c>
      <c r="C50" s="94">
        <v>1340.9</v>
      </c>
      <c r="D50" s="94">
        <v>3988.93</v>
      </c>
      <c r="E50" s="94">
        <v>2154.93</v>
      </c>
      <c r="F50" s="94">
        <v>1834</v>
      </c>
      <c r="G50" s="76">
        <f t="shared" si="0"/>
        <v>-320.92999999999984</v>
      </c>
      <c r="H50" s="76">
        <f t="shared" si="1"/>
        <v>2648.0299999999997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5.74</v>
      </c>
      <c r="D53" s="130">
        <v>9.51</v>
      </c>
      <c r="E53" s="130">
        <v>9.75755274644563</v>
      </c>
      <c r="F53" s="130">
        <v>9.27</v>
      </c>
      <c r="G53" s="76">
        <f t="shared" si="0"/>
        <v>-0.48755274644562974</v>
      </c>
      <c r="H53" s="76">
        <f t="shared" si="1"/>
        <v>3.7699999999999996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4.5</v>
      </c>
      <c r="D54" s="91">
        <v>6.24</v>
      </c>
      <c r="E54" s="91">
        <v>6.4</v>
      </c>
      <c r="F54" s="91">
        <v>6.08</v>
      </c>
      <c r="G54" s="76">
        <f t="shared" si="0"/>
        <v>-0.3200000000000003</v>
      </c>
      <c r="H54" s="76">
        <f t="shared" si="1"/>
        <v>1.7400000000000002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5.99</v>
      </c>
      <c r="D55" s="91">
        <v>7.76</v>
      </c>
      <c r="E55" s="91">
        <v>7.863640919426887</v>
      </c>
      <c r="F55" s="91">
        <v>7.66</v>
      </c>
      <c r="G55" s="76">
        <f t="shared" si="0"/>
        <v>-0.20364091942688667</v>
      </c>
      <c r="H55" s="76">
        <f t="shared" si="1"/>
        <v>1.7699999999999996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6.37</v>
      </c>
      <c r="D56" s="90">
        <v>10.96</v>
      </c>
      <c r="E56" s="90">
        <v>11.52</v>
      </c>
      <c r="F56" s="90">
        <v>10.4</v>
      </c>
      <c r="G56" s="76">
        <f>F56-E56</f>
        <v>-1.1199999999999992</v>
      </c>
      <c r="H56" s="76">
        <f t="shared" si="1"/>
        <v>4.590000000000001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2" sqref="B32:B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830</v>
      </c>
      <c r="D4" s="96">
        <f>SUM(D5:D7)</f>
        <v>752</v>
      </c>
      <c r="E4" s="96">
        <v>330</v>
      </c>
      <c r="F4" s="96">
        <f>SUM(F5:F7)</f>
        <v>375</v>
      </c>
      <c r="G4" s="76">
        <f>F4-E4</f>
        <v>45</v>
      </c>
      <c r="H4" s="76">
        <f>+D4-C4</f>
        <v>-78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130</v>
      </c>
      <c r="D5" s="93">
        <v>102</v>
      </c>
      <c r="E5" s="93">
        <v>50</v>
      </c>
      <c r="F5" s="93">
        <v>52</v>
      </c>
      <c r="G5" s="76">
        <f aca="true" t="shared" si="0" ref="G5:G24">F5-E5</f>
        <v>2</v>
      </c>
      <c r="H5" s="76">
        <f>+D5-C5</f>
        <v>-28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180</v>
      </c>
      <c r="D6" s="93">
        <v>207</v>
      </c>
      <c r="E6" s="93">
        <v>70</v>
      </c>
      <c r="F6" s="93">
        <v>90</v>
      </c>
      <c r="G6" s="76">
        <f t="shared" si="0"/>
        <v>20</v>
      </c>
      <c r="H6" s="76">
        <f aca="true" t="shared" si="1" ref="H6:H24">+D6-C6</f>
        <v>27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520</v>
      </c>
      <c r="D7" s="93">
        <v>443</v>
      </c>
      <c r="E7" s="93">
        <v>210</v>
      </c>
      <c r="F7" s="93">
        <v>233</v>
      </c>
      <c r="G7" s="76">
        <f t="shared" si="0"/>
        <v>23</v>
      </c>
      <c r="H7" s="76">
        <f t="shared" si="1"/>
        <v>-77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825.722</v>
      </c>
      <c r="D10" s="96">
        <f>SUM(D11:D13)</f>
        <v>1841.075</v>
      </c>
      <c r="E10" s="96">
        <v>866.9815</v>
      </c>
      <c r="F10" s="96">
        <f>SUM(F11:F13)</f>
        <v>974.0939000000001</v>
      </c>
      <c r="G10" s="76">
        <f t="shared" si="0"/>
        <v>107.1124000000001</v>
      </c>
      <c r="H10" s="76">
        <f t="shared" si="1"/>
        <v>1015.3530000000001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92.4</v>
      </c>
      <c r="D11" s="93">
        <v>134.649</v>
      </c>
      <c r="E11" s="93">
        <v>38.315</v>
      </c>
      <c r="F11" s="93">
        <v>96.334</v>
      </c>
      <c r="G11" s="76">
        <f t="shared" si="0"/>
        <v>58.019000000000005</v>
      </c>
      <c r="H11" s="76">
        <f t="shared" si="1"/>
        <v>42.248999999999995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193.152</v>
      </c>
      <c r="D12" s="93">
        <v>550.782</v>
      </c>
      <c r="E12" s="93">
        <v>313.6365</v>
      </c>
      <c r="F12" s="93">
        <v>237.1459</v>
      </c>
      <c r="G12" s="76">
        <f t="shared" si="0"/>
        <v>-76.4906</v>
      </c>
      <c r="H12" s="76">
        <f t="shared" si="1"/>
        <v>357.63000000000005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540.17</v>
      </c>
      <c r="D13" s="93">
        <v>1155.644</v>
      </c>
      <c r="E13" s="93">
        <v>515.03</v>
      </c>
      <c r="F13" s="93">
        <v>640.614</v>
      </c>
      <c r="G13" s="76">
        <f t="shared" si="0"/>
        <v>125.58400000000006</v>
      </c>
      <c r="H13" s="76">
        <f t="shared" si="1"/>
        <v>615.474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537.3820000000001</v>
      </c>
      <c r="D16" s="96">
        <f>SUM(D17:D19)</f>
        <v>607.565</v>
      </c>
      <c r="E16" s="96">
        <v>232.565</v>
      </c>
      <c r="F16" s="96">
        <f>SUM(F17:F19)</f>
        <v>375</v>
      </c>
      <c r="G16" s="76">
        <f t="shared" si="0"/>
        <v>142.435</v>
      </c>
      <c r="H16" s="76">
        <f t="shared" si="1"/>
        <v>70.18299999999999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17.75</v>
      </c>
      <c r="D17" s="93">
        <v>83.315</v>
      </c>
      <c r="E17" s="93">
        <v>31.315</v>
      </c>
      <c r="F17" s="93">
        <v>52</v>
      </c>
      <c r="G17" s="76">
        <f t="shared" si="0"/>
        <v>20.685</v>
      </c>
      <c r="H17" s="76">
        <f t="shared" si="1"/>
        <v>65.565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141.642</v>
      </c>
      <c r="D18" s="93">
        <v>160</v>
      </c>
      <c r="E18" s="93">
        <v>70</v>
      </c>
      <c r="F18" s="93">
        <v>90</v>
      </c>
      <c r="G18" s="76">
        <f t="shared" si="0"/>
        <v>20</v>
      </c>
      <c r="H18" s="76">
        <f t="shared" si="1"/>
        <v>18.358000000000004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377.99</v>
      </c>
      <c r="D19" s="93">
        <v>364.25</v>
      </c>
      <c r="E19" s="93">
        <v>131.25</v>
      </c>
      <c r="F19" s="93">
        <v>233</v>
      </c>
      <c r="G19" s="76">
        <f>F19-E19</f>
        <v>101.75</v>
      </c>
      <c r="H19" s="76">
        <f t="shared" si="1"/>
        <v>-13.740000000000009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12.88</v>
      </c>
      <c r="D22" s="128">
        <v>12.31</v>
      </c>
      <c r="E22" s="128">
        <v>12.668321712806533</v>
      </c>
      <c r="F22" s="128">
        <v>11.96</v>
      </c>
      <c r="G22" s="76">
        <f t="shared" si="0"/>
        <v>-0.7083217128065318</v>
      </c>
      <c r="H22" s="76">
        <f t="shared" si="1"/>
        <v>-0.5700000000000003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6.33</v>
      </c>
      <c r="D23" s="92">
        <v>6.46</v>
      </c>
      <c r="E23" s="92">
        <v>6.449073806662083</v>
      </c>
      <c r="F23" s="92">
        <v>6.47</v>
      </c>
      <c r="G23" s="76">
        <f t="shared" si="0"/>
        <v>0.020926193337916565</v>
      </c>
      <c r="H23" s="76">
        <f t="shared" si="1"/>
        <v>0.1299999999999999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10.04</v>
      </c>
      <c r="D24" s="113">
        <v>11.91</v>
      </c>
      <c r="E24" s="113">
        <v>12.46908720067008</v>
      </c>
      <c r="F24" s="113">
        <v>11.35</v>
      </c>
      <c r="G24" s="76">
        <f t="shared" si="0"/>
        <v>-1.11908720067008</v>
      </c>
      <c r="H24" s="76">
        <f t="shared" si="1"/>
        <v>1.870000000000001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14.23</v>
      </c>
      <c r="D25" s="92">
        <v>13.84</v>
      </c>
      <c r="E25" s="92">
        <v>14.258433438752936</v>
      </c>
      <c r="F25" s="92">
        <v>13.42</v>
      </c>
      <c r="G25" s="76">
        <f>F25-E25</f>
        <v>-0.8384334387529364</v>
      </c>
      <c r="H25" s="76">
        <f>+D25-C25</f>
        <v>-0.39000000000000057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111</v>
      </c>
      <c r="D31" s="54" t="s">
        <v>112</v>
      </c>
      <c r="E31" s="54">
        <v>40909</v>
      </c>
      <c r="F31" s="54">
        <v>40940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6.59</v>
      </c>
      <c r="D32" s="71">
        <v>10.85389765942545</v>
      </c>
      <c r="E32" s="71">
        <v>11.32</v>
      </c>
      <c r="F32" s="71">
        <v>10.39</v>
      </c>
      <c r="G32" s="76">
        <f>F32-E32</f>
        <v>-0.9299999999999997</v>
      </c>
      <c r="H32" s="76">
        <f>+D32-C32</f>
        <v>4.263897659425449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31">
        <v>6.8</v>
      </c>
      <c r="D33" s="31">
        <v>11.17501093865145</v>
      </c>
      <c r="E33" s="31">
        <v>12</v>
      </c>
      <c r="F33" s="31">
        <v>10.3500218773029</v>
      </c>
      <c r="G33" s="76">
        <f>F33</f>
        <v>10.3500218773029</v>
      </c>
      <c r="H33" s="76">
        <f>+D33-C33</f>
        <v>4.37501093865145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6.5279162262696415</v>
      </c>
      <c r="D34" s="31">
        <v>10.7017591385421</v>
      </c>
      <c r="E34" s="31">
        <v>11</v>
      </c>
      <c r="F34" s="31">
        <v>10.4035182770842</v>
      </c>
      <c r="G34" s="76">
        <f>F34-E34</f>
        <v>-0.5964817229158008</v>
      </c>
      <c r="H34" s="76">
        <f>+D34-C34</f>
        <v>4.173842912272458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6.9</v>
      </c>
      <c r="D35" s="132">
        <v>11</v>
      </c>
      <c r="E35" s="31">
        <v>11</v>
      </c>
      <c r="F35" s="31" t="s">
        <v>1</v>
      </c>
      <c r="G35" s="76">
        <f>-E35</f>
        <v>-11</v>
      </c>
      <c r="H35" s="76">
        <f>+D35-C35</f>
        <v>4.1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33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31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33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33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</v>
      </c>
      <c r="D41" s="104">
        <v>10</v>
      </c>
      <c r="E41" s="104" t="s">
        <v>1</v>
      </c>
      <c r="F41" s="104">
        <v>10</v>
      </c>
      <c r="G41" s="76">
        <f>F41</f>
        <v>10</v>
      </c>
      <c r="H41" s="76">
        <f>+D41-C41</f>
        <v>3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31" t="s">
        <v>1</v>
      </c>
      <c r="D42" s="31" t="s">
        <v>1</v>
      </c>
      <c r="E42" s="31" t="s">
        <v>1</v>
      </c>
      <c r="F42" s="31" t="s">
        <v>1</v>
      </c>
      <c r="G42" s="76" t="s">
        <v>1</v>
      </c>
      <c r="H42" s="76" t="s">
        <v>1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</v>
      </c>
      <c r="D43" s="31">
        <v>10</v>
      </c>
      <c r="E43" s="31" t="s">
        <v>1</v>
      </c>
      <c r="F43" s="31">
        <v>10</v>
      </c>
      <c r="G43" s="76">
        <f>F43</f>
        <v>10</v>
      </c>
      <c r="H43" s="76">
        <f>+D43-C43</f>
        <v>3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31" t="s">
        <v>1</v>
      </c>
      <c r="D44" s="31" t="s">
        <v>1</v>
      </c>
      <c r="E44" s="31" t="s">
        <v>1</v>
      </c>
      <c r="F44" s="31" t="s">
        <v>1</v>
      </c>
      <c r="G44" s="76" t="s">
        <v>1</v>
      </c>
      <c r="H44" s="76" t="s">
        <v>1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31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31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31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33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33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04">
        <v>1</v>
      </c>
      <c r="D50" s="104">
        <v>3</v>
      </c>
      <c r="E50" s="104">
        <v>3</v>
      </c>
      <c r="F50" s="104" t="s">
        <v>1</v>
      </c>
      <c r="G50" s="76">
        <f>-E50</f>
        <v>-3</v>
      </c>
      <c r="H50" s="76">
        <f>+D50-C50</f>
        <v>2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32">
        <v>3</v>
      </c>
      <c r="E51" s="132">
        <v>3</v>
      </c>
      <c r="F51" s="132" t="s">
        <v>1</v>
      </c>
      <c r="G51" s="76">
        <f>-E51</f>
        <v>-3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31">
        <v>1</v>
      </c>
      <c r="D52" s="31" t="s">
        <v>1</v>
      </c>
      <c r="E52" s="31" t="s">
        <v>1</v>
      </c>
      <c r="F52" s="31" t="s">
        <v>1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31" t="s">
        <v>1</v>
      </c>
      <c r="D53" s="133" t="s">
        <v>1</v>
      </c>
      <c r="E53" s="133" t="s">
        <v>1</v>
      </c>
      <c r="F53" s="133" t="s">
        <v>1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31" t="s">
        <v>1</v>
      </c>
      <c r="D54" s="133" t="s">
        <v>1</v>
      </c>
      <c r="E54" s="133" t="s">
        <v>1</v>
      </c>
      <c r="F54" s="133" t="s">
        <v>1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3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111</v>
      </c>
      <c r="D3" s="54" t="s">
        <v>112</v>
      </c>
      <c r="E3" s="54">
        <v>40909</v>
      </c>
      <c r="F3" s="54">
        <v>40940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620.6961</v>
      </c>
      <c r="D4" s="17">
        <v>797.7086999999999</v>
      </c>
      <c r="E4" s="17">
        <v>235.1715</v>
      </c>
      <c r="F4" s="17">
        <v>562.5372</v>
      </c>
      <c r="G4" s="76">
        <f>F4-E4</f>
        <v>327.36569999999995</v>
      </c>
      <c r="H4" s="76">
        <f>+D4-C4</f>
        <v>177.0125999999999</v>
      </c>
      <c r="I4" s="12"/>
    </row>
    <row r="5" spans="1:11" ht="12.75" customHeight="1">
      <c r="A5" s="70" t="s">
        <v>45</v>
      </c>
      <c r="B5" s="142">
        <v>5116.773</v>
      </c>
      <c r="C5" s="142">
        <v>572.2516</v>
      </c>
      <c r="D5" s="142">
        <v>748.2086999999999</v>
      </c>
      <c r="E5" s="142">
        <v>225.6715</v>
      </c>
      <c r="F5" s="142">
        <v>522.5372</v>
      </c>
      <c r="G5" s="76">
        <f>F5-E5</f>
        <v>296.86569999999995</v>
      </c>
      <c r="H5" s="76">
        <f>+D5-C5</f>
        <v>175.95709999999985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246.37570000000002</v>
      </c>
      <c r="E6" s="77">
        <v>72.6797</v>
      </c>
      <c r="F6" s="77">
        <v>173.696</v>
      </c>
      <c r="G6" s="76">
        <f>F6-E6</f>
        <v>101.0163</v>
      </c>
      <c r="H6" s="76">
        <f>+D6-C6</f>
        <v>175.38570000000004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472.00160000000005</v>
      </c>
      <c r="D7" s="138">
        <v>476.84080000000006</v>
      </c>
      <c r="E7" s="138">
        <v>127.9996</v>
      </c>
      <c r="F7" s="138">
        <v>348.8412</v>
      </c>
      <c r="G7" s="76">
        <f>F7-E7</f>
        <v>220.84160000000003</v>
      </c>
      <c r="H7" s="76">
        <f>+D7-C7</f>
        <v>4.839200000000005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29.26</v>
      </c>
      <c r="D8" s="138">
        <v>24.9922</v>
      </c>
      <c r="E8" s="138">
        <v>24.9922</v>
      </c>
      <c r="F8" s="138" t="s">
        <v>1</v>
      </c>
      <c r="G8" s="76">
        <f>-E8</f>
        <v>-24.9922</v>
      </c>
      <c r="H8" s="76">
        <f>+D8-C8</f>
        <v>-4.267800000000001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2">
        <v>20</v>
      </c>
      <c r="D14" s="148">
        <v>40</v>
      </c>
      <c r="E14" s="148" t="s">
        <v>1</v>
      </c>
      <c r="F14" s="148">
        <v>40</v>
      </c>
      <c r="G14" s="76">
        <f>F14</f>
        <v>40</v>
      </c>
      <c r="H14" s="76">
        <f>+D14-C14</f>
        <v>20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38" t="s">
        <v>1</v>
      </c>
      <c r="D15" s="138" t="s">
        <v>1</v>
      </c>
      <c r="E15" s="138" t="s">
        <v>1</v>
      </c>
      <c r="F15" s="138" t="s">
        <v>1</v>
      </c>
      <c r="G15" s="76" t="s">
        <v>1</v>
      </c>
      <c r="H15" s="76" t="s">
        <v>1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38">
        <v>20</v>
      </c>
      <c r="D16" s="138">
        <v>40</v>
      </c>
      <c r="E16" s="138" t="s">
        <v>1</v>
      </c>
      <c r="F16" s="138">
        <v>40</v>
      </c>
      <c r="G16" s="76">
        <f>F16</f>
        <v>40</v>
      </c>
      <c r="H16" s="76">
        <f>+D16-C16</f>
        <v>20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38" t="s">
        <v>1</v>
      </c>
      <c r="D17" s="138" t="s">
        <v>1</v>
      </c>
      <c r="E17" s="138" t="s">
        <v>1</v>
      </c>
      <c r="F17" s="138" t="s">
        <v>1</v>
      </c>
      <c r="G17" s="76" t="s">
        <v>1</v>
      </c>
      <c r="H17" s="76" t="s">
        <v>1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38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38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38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38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38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9.5</v>
      </c>
      <c r="E23" s="148">
        <v>9.5</v>
      </c>
      <c r="F23" s="148" t="s">
        <v>1</v>
      </c>
      <c r="G23" s="76">
        <f>-E23</f>
        <v>-9.5</v>
      </c>
      <c r="H23" s="76">
        <f>+D23-C23</f>
        <v>-18.9445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38" t="s">
        <v>1</v>
      </c>
      <c r="D24" s="138">
        <v>9.5</v>
      </c>
      <c r="E24" s="138">
        <v>9.5</v>
      </c>
      <c r="F24" s="138" t="s">
        <v>1</v>
      </c>
      <c r="G24" s="76">
        <f>-E24</f>
        <v>-9.5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38">
        <v>28.4445</v>
      </c>
      <c r="D25" s="138" t="s">
        <v>1</v>
      </c>
      <c r="E25" s="138" t="s">
        <v>1</v>
      </c>
      <c r="F25" s="138" t="s">
        <v>1</v>
      </c>
      <c r="G25" s="76" t="s">
        <v>1</v>
      </c>
      <c r="H25" s="76">
        <f>-C25</f>
        <v>-28.4445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38" t="s">
        <v>1</v>
      </c>
      <c r="D26" s="138" t="s">
        <v>1</v>
      </c>
      <c r="E26" s="138" t="s">
        <v>1</v>
      </c>
      <c r="F26" s="138" t="s">
        <v>1</v>
      </c>
      <c r="G26" s="76" t="s">
        <v>1</v>
      </c>
      <c r="H26" s="76" t="s">
        <v>1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38" t="s">
        <v>1</v>
      </c>
      <c r="D27" s="138" t="s">
        <v>1</v>
      </c>
      <c r="E27" s="138" t="s">
        <v>1</v>
      </c>
      <c r="F27" s="138" t="s">
        <v>1</v>
      </c>
      <c r="G27" s="76" t="s">
        <v>1</v>
      </c>
      <c r="H27" s="76" t="s">
        <v>1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38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38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38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38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40544</v>
      </c>
      <c r="D35" s="54">
        <v>40575</v>
      </c>
      <c r="E35" s="54" t="s">
        <v>109</v>
      </c>
      <c r="F35" s="54">
        <v>40909</v>
      </c>
      <c r="G35" s="54">
        <v>40940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33880.825</v>
      </c>
      <c r="D36" s="17">
        <v>33757.525</v>
      </c>
      <c r="E36" s="17">
        <v>38675.282</v>
      </c>
      <c r="F36" s="17">
        <v>40216.566</v>
      </c>
      <c r="G36" s="17">
        <v>40008.706</v>
      </c>
      <c r="H36" s="16">
        <f>G36/F36-1</f>
        <v>-0.005168516874364704</v>
      </c>
      <c r="I36" s="16">
        <f>G36/E36-1</f>
        <v>0.03447742152209776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15365.495</v>
      </c>
      <c r="D37" s="33">
        <v>14898.233</v>
      </c>
      <c r="E37" s="33">
        <v>16882.454</v>
      </c>
      <c r="F37" s="33">
        <v>17670.495</v>
      </c>
      <c r="G37" s="17">
        <v>17477.853</v>
      </c>
      <c r="H37" s="16">
        <f aca="true" t="shared" si="0" ref="H37:H50">G37/F37-1</f>
        <v>-0.010901901729408303</v>
      </c>
      <c r="I37" s="16">
        <f aca="true" t="shared" si="1" ref="I37:I50">G37/E37-1</f>
        <v>0.035267325472943645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11532.438</v>
      </c>
      <c r="D38" s="33">
        <v>11984.066</v>
      </c>
      <c r="E38" s="33">
        <v>15214.801</v>
      </c>
      <c r="F38" s="33">
        <v>15635.579</v>
      </c>
      <c r="G38" s="17">
        <v>15968.832</v>
      </c>
      <c r="H38" s="16">
        <f t="shared" si="0"/>
        <v>0.021313761389968322</v>
      </c>
      <c r="I38" s="16">
        <f t="shared" si="1"/>
        <v>0.04955904451198556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4870.387</v>
      </c>
      <c r="D39" s="33">
        <v>4760.065</v>
      </c>
      <c r="E39" s="33">
        <v>4763.601</v>
      </c>
      <c r="F39" s="33">
        <v>5026.268</v>
      </c>
      <c r="G39" s="17">
        <v>4682.459</v>
      </c>
      <c r="H39" s="16">
        <f t="shared" si="0"/>
        <v>-0.0684024409362971</v>
      </c>
      <c r="I39" s="16">
        <f t="shared" si="1"/>
        <v>-0.01703375240705507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2112.505</v>
      </c>
      <c r="D40" s="33">
        <v>2115.161</v>
      </c>
      <c r="E40" s="33">
        <v>1814.426</v>
      </c>
      <c r="F40" s="33">
        <v>1884.224</v>
      </c>
      <c r="G40" s="17">
        <v>1879.562</v>
      </c>
      <c r="H40" s="16">
        <f t="shared" si="0"/>
        <v>-0.002474228117251509</v>
      </c>
      <c r="I40" s="16">
        <f t="shared" si="1"/>
        <v>0.03589895647438923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15923.591</v>
      </c>
      <c r="D41" s="17">
        <v>16062.761</v>
      </c>
      <c r="E41" s="17">
        <v>19298.968</v>
      </c>
      <c r="F41" s="17">
        <v>19390.992</v>
      </c>
      <c r="G41" s="17">
        <v>19904.901</v>
      </c>
      <c r="H41" s="16">
        <f t="shared" si="0"/>
        <v>0.026502460523938343</v>
      </c>
      <c r="I41" s="16">
        <f t="shared" si="1"/>
        <v>0.031397171081894104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6697.811</v>
      </c>
      <c r="D42" s="33">
        <v>6812.387</v>
      </c>
      <c r="E42" s="33">
        <v>7373.288</v>
      </c>
      <c r="F42" s="33">
        <v>7468.089</v>
      </c>
      <c r="G42" s="17">
        <v>7933.73</v>
      </c>
      <c r="H42" s="16">
        <f t="shared" si="0"/>
        <v>0.06235075666612966</v>
      </c>
      <c r="I42" s="16">
        <f t="shared" si="1"/>
        <v>0.07600978016863036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4903.905</v>
      </c>
      <c r="D43" s="33">
        <v>5108.365</v>
      </c>
      <c r="E43" s="33">
        <v>7404.83</v>
      </c>
      <c r="F43" s="33">
        <v>7469.657</v>
      </c>
      <c r="G43" s="17">
        <v>7728.663</v>
      </c>
      <c r="H43" s="16">
        <f t="shared" si="0"/>
        <v>0.03467441677710226</v>
      </c>
      <c r="I43" s="16">
        <f t="shared" si="1"/>
        <v>0.04373267178314699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4027.407</v>
      </c>
      <c r="D44" s="33">
        <v>3875.01</v>
      </c>
      <c r="E44" s="33">
        <v>4349.468</v>
      </c>
      <c r="F44" s="33">
        <v>4257.444</v>
      </c>
      <c r="G44" s="17">
        <v>4066.473</v>
      </c>
      <c r="H44" s="16">
        <f t="shared" si="0"/>
        <v>-0.04485578671146362</v>
      </c>
      <c r="I44" s="16">
        <f t="shared" si="1"/>
        <v>-0.06506427912563095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294.468</v>
      </c>
      <c r="D45" s="33">
        <v>266.999</v>
      </c>
      <c r="E45" s="33">
        <v>171.382</v>
      </c>
      <c r="F45" s="33">
        <v>195.802</v>
      </c>
      <c r="G45" s="17">
        <v>176.035</v>
      </c>
      <c r="H45" s="16">
        <f t="shared" si="0"/>
        <v>-0.10095402498442307</v>
      </c>
      <c r="I45" s="16">
        <f t="shared" si="1"/>
        <v>0.027149875716236282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17957.233999999997</v>
      </c>
      <c r="D46" s="45">
        <f aca="true" t="shared" si="2" ref="D46:G50">+D36-D41</f>
        <v>17694.764000000003</v>
      </c>
      <c r="E46" s="45">
        <f t="shared" si="2"/>
        <v>19376.314</v>
      </c>
      <c r="F46" s="45">
        <f t="shared" si="2"/>
        <v>20825.574</v>
      </c>
      <c r="G46" s="45">
        <f t="shared" si="2"/>
        <v>20103.804999999997</v>
      </c>
      <c r="H46" s="16">
        <f t="shared" si="0"/>
        <v>-0.034657820235831416</v>
      </c>
      <c r="I46" s="16">
        <f t="shared" si="1"/>
        <v>0.037545376277448694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8667.684000000001</v>
      </c>
      <c r="D47" s="33">
        <f t="shared" si="2"/>
        <v>8085.8460000000005</v>
      </c>
      <c r="E47" s="33">
        <f t="shared" si="2"/>
        <v>9509.166000000001</v>
      </c>
      <c r="F47" s="33">
        <f t="shared" si="2"/>
        <v>10202.405999999999</v>
      </c>
      <c r="G47" s="33">
        <f t="shared" si="2"/>
        <v>9544.123</v>
      </c>
      <c r="H47" s="16">
        <f t="shared" si="0"/>
        <v>-0.06452232934074564</v>
      </c>
      <c r="I47" s="16">
        <f t="shared" si="1"/>
        <v>0.003676137318456618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6628.533</v>
      </c>
      <c r="D48" s="33">
        <f t="shared" si="2"/>
        <v>6875.701000000001</v>
      </c>
      <c r="E48" s="33">
        <f t="shared" si="2"/>
        <v>7809.971</v>
      </c>
      <c r="F48" s="33">
        <f t="shared" si="2"/>
        <v>8165.922</v>
      </c>
      <c r="G48" s="33">
        <f t="shared" si="2"/>
        <v>8240.169000000002</v>
      </c>
      <c r="H48" s="16">
        <f t="shared" si="0"/>
        <v>0.009092298456929049</v>
      </c>
      <c r="I48" s="16">
        <f t="shared" si="1"/>
        <v>0.05508317508477334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842.9799999999996</v>
      </c>
      <c r="D49" s="33">
        <f t="shared" si="2"/>
        <v>885.0549999999994</v>
      </c>
      <c r="E49" s="33">
        <f t="shared" si="2"/>
        <v>414.1329999999998</v>
      </c>
      <c r="F49" s="33">
        <f t="shared" si="2"/>
        <v>768.8239999999996</v>
      </c>
      <c r="G49" s="33">
        <f t="shared" si="2"/>
        <v>615.9859999999999</v>
      </c>
      <c r="H49" s="16">
        <f t="shared" si="0"/>
        <v>-0.1987945225435208</v>
      </c>
      <c r="I49" s="16">
        <f t="shared" si="1"/>
        <v>0.48741104910741284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1818.037</v>
      </c>
      <c r="D50" s="33">
        <f t="shared" si="2"/>
        <v>1848.162</v>
      </c>
      <c r="E50" s="33">
        <f t="shared" si="2"/>
        <v>1643.0439999999999</v>
      </c>
      <c r="F50" s="33">
        <f t="shared" si="2"/>
        <v>1688.422</v>
      </c>
      <c r="G50" s="33">
        <f t="shared" si="2"/>
        <v>1703.5269999999998</v>
      </c>
      <c r="H50" s="16">
        <f t="shared" si="0"/>
        <v>0.008946223159849831</v>
      </c>
      <c r="I50" s="16">
        <f t="shared" si="1"/>
        <v>0.03681155221649579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40544</v>
      </c>
      <c r="D56" s="54">
        <v>40575</v>
      </c>
      <c r="E56" s="54" t="s">
        <v>109</v>
      </c>
      <c r="F56" s="54">
        <v>40909</v>
      </c>
      <c r="G56" s="54">
        <v>40940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26267.58</v>
      </c>
      <c r="D57" s="17">
        <v>26854.82</v>
      </c>
      <c r="E57" s="17">
        <v>31217.212</v>
      </c>
      <c r="F57" s="17">
        <v>30942.514</v>
      </c>
      <c r="G57" s="17">
        <v>31494.598</v>
      </c>
      <c r="H57" s="16">
        <f>G57/F57-1</f>
        <v>0.017842247724280114</v>
      </c>
      <c r="I57" s="16">
        <f>G57/E57-1</f>
        <v>0.008885674992372916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16497.903</v>
      </c>
      <c r="D58" s="33">
        <v>16964.482</v>
      </c>
      <c r="E58" s="33">
        <v>19864.556</v>
      </c>
      <c r="F58" s="33">
        <v>19693.462</v>
      </c>
      <c r="G58" s="33">
        <v>20147.49</v>
      </c>
      <c r="H58" s="16">
        <f aca="true" t="shared" si="3" ref="H58:H67">G58/F58-1</f>
        <v>0.023054757969929396</v>
      </c>
      <c r="I58" s="16">
        <f aca="true" t="shared" si="4" ref="I58:I67">G58/E58-1</f>
        <v>0.01424315751129801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9347.191</v>
      </c>
      <c r="D59" s="33">
        <v>9465.202</v>
      </c>
      <c r="E59" s="33">
        <v>11314.636</v>
      </c>
      <c r="F59" s="33">
        <v>11212.909</v>
      </c>
      <c r="G59" s="33">
        <v>11311.931</v>
      </c>
      <c r="H59" s="16">
        <f t="shared" si="3"/>
        <v>0.008831071401721013</v>
      </c>
      <c r="I59" s="16">
        <f t="shared" si="4"/>
        <v>-0.0002390708812903819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422.484</v>
      </c>
      <c r="D60" s="33">
        <v>425.135</v>
      </c>
      <c r="E60" s="33">
        <v>38.021</v>
      </c>
      <c r="F60" s="33">
        <v>36.142</v>
      </c>
      <c r="G60" s="33">
        <v>35.179</v>
      </c>
      <c r="H60" s="16">
        <f t="shared" si="3"/>
        <v>-0.02664490066958114</v>
      </c>
      <c r="I60" s="16">
        <f t="shared" si="4"/>
        <v>-0.07474816548749375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11534.586</v>
      </c>
      <c r="D61" s="17">
        <v>11891.294</v>
      </c>
      <c r="E61" s="17">
        <v>13969.178</v>
      </c>
      <c r="F61" s="17">
        <v>13586.021</v>
      </c>
      <c r="G61" s="17">
        <v>13867.996</v>
      </c>
      <c r="H61" s="16">
        <f t="shared" si="3"/>
        <v>0.02075478905854755</v>
      </c>
      <c r="I61" s="16">
        <f t="shared" si="4"/>
        <v>-0.007243232207364003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7005.568</v>
      </c>
      <c r="D62" s="33">
        <v>7260.866</v>
      </c>
      <c r="E62" s="33">
        <v>7978.225</v>
      </c>
      <c r="F62" s="33">
        <v>7681.041</v>
      </c>
      <c r="G62" s="33">
        <v>7836.213</v>
      </c>
      <c r="H62" s="16">
        <f t="shared" si="3"/>
        <v>0.02020194918891849</v>
      </c>
      <c r="I62" s="16">
        <f t="shared" si="4"/>
        <v>-0.017799949236829038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4526.562</v>
      </c>
      <c r="D63" s="33">
        <v>4627.832</v>
      </c>
      <c r="E63" s="33">
        <v>5988.087</v>
      </c>
      <c r="F63" s="33">
        <v>5902.04</v>
      </c>
      <c r="G63" s="33">
        <v>6028.99</v>
      </c>
      <c r="H63" s="16">
        <f t="shared" si="3"/>
        <v>0.021509511965354333</v>
      </c>
      <c r="I63" s="16">
        <f t="shared" si="4"/>
        <v>0.006830729079253306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2.457</v>
      </c>
      <c r="D64" s="33">
        <v>2.594</v>
      </c>
      <c r="E64" s="33">
        <v>2.867</v>
      </c>
      <c r="F64" s="33">
        <v>2.936</v>
      </c>
      <c r="G64" s="33">
        <v>2.796</v>
      </c>
      <c r="H64" s="16">
        <f t="shared" si="3"/>
        <v>-0.047683923705722164</v>
      </c>
      <c r="I64" s="16">
        <f t="shared" si="4"/>
        <v>-0.024764562260202405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14732.994000000002</v>
      </c>
      <c r="D65" s="17">
        <f aca="true" t="shared" si="5" ref="D65:G68">+D57-D61</f>
        <v>14963.526</v>
      </c>
      <c r="E65" s="17">
        <f t="shared" si="5"/>
        <v>17248.034</v>
      </c>
      <c r="F65" s="17">
        <f t="shared" si="5"/>
        <v>17356.493</v>
      </c>
      <c r="G65" s="17">
        <f t="shared" si="5"/>
        <v>17626.602000000003</v>
      </c>
      <c r="H65" s="16">
        <f t="shared" si="3"/>
        <v>0.01556241805300207</v>
      </c>
      <c r="I65" s="16">
        <f t="shared" si="4"/>
        <v>0.021948472504170757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9492.335</v>
      </c>
      <c r="D66" s="33">
        <f t="shared" si="5"/>
        <v>9703.616</v>
      </c>
      <c r="E66" s="33">
        <f t="shared" si="5"/>
        <v>11886.331</v>
      </c>
      <c r="F66" s="33">
        <f t="shared" si="5"/>
        <v>12012.420999999998</v>
      </c>
      <c r="G66" s="33">
        <f t="shared" si="5"/>
        <v>12311.277000000002</v>
      </c>
      <c r="H66" s="16">
        <f t="shared" si="3"/>
        <v>0.024878914916485417</v>
      </c>
      <c r="I66" s="16">
        <f t="shared" si="4"/>
        <v>0.03575081326609553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4820.629000000001</v>
      </c>
      <c r="D67" s="33">
        <f t="shared" si="5"/>
        <v>4837.369999999999</v>
      </c>
      <c r="E67" s="33">
        <f t="shared" si="5"/>
        <v>5326.549</v>
      </c>
      <c r="F67" s="33">
        <f t="shared" si="5"/>
        <v>5310.869</v>
      </c>
      <c r="G67" s="33">
        <f t="shared" si="5"/>
        <v>5282.941000000001</v>
      </c>
      <c r="H67" s="16">
        <f t="shared" si="3"/>
        <v>-0.005258649761460732</v>
      </c>
      <c r="I67" s="16">
        <f t="shared" si="4"/>
        <v>-0.008186914266629208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420.027</v>
      </c>
      <c r="D68" s="33">
        <f t="shared" si="5"/>
        <v>422.541</v>
      </c>
      <c r="E68" s="33">
        <f t="shared" si="5"/>
        <v>35.154</v>
      </c>
      <c r="F68" s="33">
        <f t="shared" si="5"/>
        <v>33.206</v>
      </c>
      <c r="G68" s="33">
        <f t="shared" si="5"/>
        <v>32.383</v>
      </c>
      <c r="H68" s="16">
        <f>G68/F68-1</f>
        <v>-0.024784677467927452</v>
      </c>
      <c r="I68" s="16">
        <f>G68/E68-1</f>
        <v>-0.07882460032997674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2012-06-18T10:15:07Z</dcterms:modified>
  <cp:category/>
  <cp:version/>
  <cp:contentType/>
  <cp:contentStatus/>
</cp:coreProperties>
</file>