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<sst xmlns="http://schemas.openxmlformats.org/spreadsheetml/2006/main" count="540" uniqueCount="113">
  <si>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</si>
  <si>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</si>
  <si>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</si>
  <si>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</si>
  <si>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</si>
  <si>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</si>
  <si>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</si>
  <si>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</si>
  <si>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</si>
  <si>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</si>
  <si>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</si>
  <si>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</si>
  <si>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</si>
  <si>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</si>
  <si>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</si>
  <si>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</si>
  <si>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</si>
  <si>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</si>
  <si>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</si>
  <si>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</si>
  <si>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</si>
  <si>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</si>
  <si>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</si>
  <si>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</si>
  <si>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</si>
  <si>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</si>
  <si>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</si>
  <si>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</si>
  <si>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</si>
  <si>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</si>
  <si>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</si>
  <si>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</si>
  <si>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</si>
  <si>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</si>
  <si>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</si>
  <si>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</si>
  <si>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</si>
  <si>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</si>
  <si>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</si>
  <si>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</si>
  <si>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</si>
  <si>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</si>
  <si>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</si>
  <si>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</si>
  <si>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</si>
  <si>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</si>
  <si>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</si>
  <si>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</si>
  <si>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</si>
  <si>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</si>
  <si>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</si>
  <si>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</si>
  <si>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</si>
  <si>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</si>
  <si>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</si>
  <si>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</si>
  <si>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</si>
  <si>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</si>
  <si>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</si>
  <si>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</si>
  <si>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</si>
  <si>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</si>
  <si>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</si>
  <si>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</si>
  <si>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</si>
  <si>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</si>
  <si>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</si>
  <si>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</si>
  <si>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</si>
  <si>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</si>
  <si>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</si>
  <si>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</si>
  <si>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</si>
  <si>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</si>
  <si>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</si>
  <si>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</si>
  <si>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</si>
  <si>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</si>
  <si>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</si>
  <si>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</si>
  <si>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</si>
  <si>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</si>
  <si>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</si>
  <si>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</si>
  <si>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</si>
  <si>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</si>
  <si>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</si>
  <si>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</si>
  <si>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</si>
  <si>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</si>
  <si>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</si>
  <si>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</si>
  <si>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</si>
  <si>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</si>
  <si>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</si>
  <si>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</si>
  <si>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</si>
  <si>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</si>
  <si>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</si>
  <si>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</si>
  <si>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</si>
  <si>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</si>
  <si>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</si>
  <si>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</si>
  <si>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</si>
  <si>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</si>
  <si>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</si>
  <si>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</si>
  <si>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</si>
  <si>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</si>
  <si>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Апрель 2012</t>
  </si>
  <si>
    <t>янв.-апр.12</t>
  </si>
  <si>
    <t>янв.-апр.11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</si>
</sst>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22106"/>
        <c:axId val="863499"/>
      </c:lineChart>
      <c:catAx>
        <c:axId val="2992210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 val="autoZero"/>
        <c:auto val="0"/>
        <c:lblOffset val="100"/>
        <c:tickLblSkip val="1"/>
        <c:noMultiLvlLbl val="0"/>
      </c:catAx>
      <c:valAx>
        <c:axId val="86349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771902"/>
        <c:axId val="5018507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9012456"/>
        <c:axId val="38458921"/>
      </c:lineChart>
      <c:catAx>
        <c:axId val="577719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85071"/>
        <c:crosses val="autoZero"/>
        <c:auto val="0"/>
        <c:lblOffset val="100"/>
        <c:tickLblSkip val="5"/>
        <c:noMultiLvlLbl val="0"/>
      </c:catAx>
      <c:valAx>
        <c:axId val="5018507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71902"/>
        <c:crossesAt val="1"/>
        <c:crossBetween val="between"/>
        <c:dispUnits/>
        <c:majorUnit val="2000"/>
        <c:minorUnit val="100"/>
      </c:valAx>
      <c:catAx>
        <c:axId val="490124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8921"/>
        <c:crossesAt val="39"/>
        <c:auto val="0"/>
        <c:lblOffset val="100"/>
        <c:tickLblSkip val="1"/>
        <c:noMultiLvlLbl val="0"/>
      </c:catAx>
      <c:valAx>
        <c:axId val="3845892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585970"/>
        <c:axId val="281648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85970"/>
        <c:axId val="281648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57212"/>
        <c:axId val="66761725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autoZero"/>
        <c:auto val="0"/>
        <c:lblOffset val="100"/>
        <c:tickLblSkip val="1"/>
        <c:noMultiLvlLbl val="0"/>
      </c:catAx>
      <c:valAx>
        <c:axId val="281648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At val="1"/>
        <c:crossBetween val="between"/>
        <c:dispUnits/>
        <c:majorUnit val="1"/>
      </c:valAx>
      <c:catAx>
        <c:axId val="52157212"/>
        <c:scaling>
          <c:orientation val="minMax"/>
        </c:scaling>
        <c:axPos val="b"/>
        <c:delete val="1"/>
        <c:majorTickMark val="out"/>
        <c:minorTickMark val="none"/>
        <c:tickLblPos val="nextTo"/>
        <c:crossAx val="66761725"/>
        <c:crosses val="autoZero"/>
        <c:auto val="0"/>
        <c:lblOffset val="100"/>
        <c:tickLblSkip val="1"/>
        <c:noMultiLvlLbl val="0"/>
      </c:catAx>
      <c:valAx>
        <c:axId val="667617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984614"/>
        <c:axId val="389906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846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7771492"/>
        <c:axId val="283456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71492"/>
        <c:axId val="2834565"/>
      </c:lineChart>
      <c:catAx>
        <c:axId val="77714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714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511086"/>
        <c:axId val="2827318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32056"/>
        <c:axId val="8426457"/>
      </c:line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73183"/>
        <c:crosses val="autoZero"/>
        <c:auto val="1"/>
        <c:lblOffset val="100"/>
        <c:tickLblSkip val="1"/>
        <c:noMultiLvlLbl val="0"/>
      </c:catAx>
      <c:valAx>
        <c:axId val="2827318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11086"/>
        <c:crossesAt val="1"/>
        <c:crossBetween val="between"/>
        <c:dispUnits/>
        <c:majorUnit val="400"/>
      </c:valAx>
      <c:catAx>
        <c:axId val="53132056"/>
        <c:scaling>
          <c:orientation val="minMax"/>
        </c:scaling>
        <c:axPos val="b"/>
        <c:delete val="1"/>
        <c:majorTickMark val="out"/>
        <c:minorTickMark val="none"/>
        <c:tickLblPos val="nextTo"/>
        <c:crossAx val="8426457"/>
        <c:crosses val="autoZero"/>
        <c:auto val="1"/>
        <c:lblOffset val="100"/>
        <c:tickLblSkip val="1"/>
        <c:noMultiLvlLbl val="0"/>
      </c:catAx>
      <c:valAx>
        <c:axId val="842645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3205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729250"/>
        <c:axId val="114543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292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980620"/>
        <c:axId val="553901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806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749078"/>
        <c:axId val="574151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90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973952"/>
        <c:axId val="201123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39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793738"/>
        <c:axId val="1849045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937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autoZero"/>
        <c:auto val="0"/>
        <c:lblOffset val="100"/>
        <c:tickLblSkip val="1"/>
        <c:noMultiLvlLbl val="0"/>
      </c:catAx>
      <c:valAx>
        <c:axId val="2133218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8" sqref="K18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52"/>
      <c r="M1" s="52"/>
      <c r="N1" s="52"/>
      <c r="O1" s="52"/>
      <c r="P1" s="52"/>
      <c r="Q1" s="52"/>
      <c r="R1" s="52"/>
      <c r="S1" s="52"/>
    </row>
    <row r="2" spans="1:19" ht="15.75">
      <c r="A2" s="156" t="s">
        <v>110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>
        <v>-6.8</v>
      </c>
      <c r="G7" s="117">
        <v>-6.8</v>
      </c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>
        <v>100</v>
      </c>
      <c r="G9" s="72">
        <v>99.76376344237714</v>
      </c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>
        <v>46.8275</v>
      </c>
      <c r="G11" s="118">
        <v>46.8494</v>
      </c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21">
        <f>F11/C11*100-100</f>
        <v>0.7374469449087542</v>
      </c>
      <c r="G12" s="121">
        <f>G11/C11*100-100</f>
        <v>0.7845592205607517</v>
      </c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21">
        <f>F11/E11*100-100</f>
        <v>0.7259625725962451</v>
      </c>
      <c r="G13" s="121">
        <f>G11/F11*100-100</f>
        <v>0.04676739095617677</v>
      </c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40603</v>
      </c>
      <c r="D17" s="54">
        <v>40634</v>
      </c>
      <c r="E17" s="58" t="s">
        <v>109</v>
      </c>
      <c r="F17" s="54">
        <v>40969</v>
      </c>
      <c r="G17" s="54">
        <v>41000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40846.0917</v>
      </c>
      <c r="D18" s="73">
        <v>42565.9733</v>
      </c>
      <c r="E18" s="73">
        <v>49866.9363</v>
      </c>
      <c r="F18" s="73">
        <v>48339.3567</v>
      </c>
      <c r="G18" s="73">
        <v>49347.183</v>
      </c>
      <c r="H18" s="76">
        <f>G18-F18</f>
        <v>1007.8263000000006</v>
      </c>
      <c r="I18" s="76">
        <f>G18-E18</f>
        <v>-519.753300000004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45116.5409</v>
      </c>
      <c r="D19" s="73">
        <v>46261.007</v>
      </c>
      <c r="E19" s="73">
        <v>54803.2258</v>
      </c>
      <c r="F19" s="73">
        <v>53781.6218</v>
      </c>
      <c r="G19" s="73">
        <v>54197.4753</v>
      </c>
      <c r="H19" s="76">
        <f>G19-F19</f>
        <v>415.85349999999744</v>
      </c>
      <c r="I19" s="76">
        <f>G19-E19</f>
        <v>-605.7505000000019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66647.69036089999</v>
      </c>
      <c r="D20" s="73">
        <v>67663.94331374002</v>
      </c>
      <c r="E20" s="73">
        <v>79527.79675902</v>
      </c>
      <c r="F20" s="73">
        <v>80950.07043536</v>
      </c>
      <c r="G20" s="73">
        <v>83044.05959057</v>
      </c>
      <c r="H20" s="76">
        <f>G20-F20</f>
        <v>2093.9891552100016</v>
      </c>
      <c r="I20" s="76">
        <f>G20-E20</f>
        <v>3516.262831550004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27.484251189575055</v>
      </c>
      <c r="D21" s="106">
        <v>27.447484527771906</v>
      </c>
      <c r="E21" s="106">
        <v>26.536328288267796</v>
      </c>
      <c r="F21" s="106">
        <v>27.40763079463816</v>
      </c>
      <c r="G21" s="106">
        <v>27.70584686673984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7" t="s">
        <v>84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40603</v>
      </c>
      <c r="D27" s="54">
        <v>40634</v>
      </c>
      <c r="E27" s="54" t="s">
        <v>109</v>
      </c>
      <c r="F27" s="54">
        <v>40969</v>
      </c>
      <c r="G27" s="54">
        <v>41000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1802.35398840765</v>
      </c>
      <c r="D28" s="102">
        <v>1855.0835295952</v>
      </c>
      <c r="E28" s="102">
        <v>1834.50460655215</v>
      </c>
      <c r="F28" s="102">
        <v>1862.1423786895857</v>
      </c>
      <c r="G28" s="102">
        <v>1879.6225805811655</v>
      </c>
      <c r="H28" s="76">
        <f>G28-F28</f>
        <v>17.48020189157978</v>
      </c>
      <c r="I28" s="76">
        <f>G28-E28</f>
        <v>45.117974029015386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40603</v>
      </c>
      <c r="D32" s="54">
        <v>40634</v>
      </c>
      <c r="E32" s="58" t="s">
        <v>109</v>
      </c>
      <c r="F32" s="54">
        <v>40969</v>
      </c>
      <c r="G32" s="54">
        <v>41000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47.2448</v>
      </c>
      <c r="D33" s="116">
        <v>46.7766</v>
      </c>
      <c r="E33" s="116">
        <v>46.4847</v>
      </c>
      <c r="F33" s="116">
        <v>46.8275</v>
      </c>
      <c r="G33" s="116">
        <v>46.8494</v>
      </c>
      <c r="H33" s="123">
        <f>G33/F33-1</f>
        <v>0.0004676739095617055</v>
      </c>
      <c r="I33" s="123">
        <f>G33/E33-1</f>
        <v>0.007845592205607543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47.258</v>
      </c>
      <c r="D34" s="116">
        <v>46.7766</v>
      </c>
      <c r="E34" s="116">
        <v>46.4847</v>
      </c>
      <c r="F34" s="116">
        <v>46.8275</v>
      </c>
      <c r="G34" s="116">
        <v>46.8619</v>
      </c>
      <c r="H34" s="123">
        <f>G34/F34-1</f>
        <v>0.0007346110725534594</v>
      </c>
      <c r="I34" s="123">
        <f>G34/E34-1</f>
        <v>0.008114497888552563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1.4165</v>
      </c>
      <c r="D35" s="116">
        <v>1.4799</v>
      </c>
      <c r="E35" s="116">
        <v>1.2945</v>
      </c>
      <c r="F35" s="116">
        <v>1.3343</v>
      </c>
      <c r="G35" s="116">
        <v>1.324</v>
      </c>
      <c r="H35" s="123">
        <f>G35/F35-1</f>
        <v>-0.007719403432511429</v>
      </c>
      <c r="I35" s="123">
        <f>G35/E35-1</f>
        <v>0.022788721514098276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47.2134</v>
      </c>
      <c r="D37" s="116">
        <v>46.6448</v>
      </c>
      <c r="E37" s="116">
        <v>46.697159628858174</v>
      </c>
      <c r="F37" s="116">
        <v>46.62624035801551</v>
      </c>
      <c r="G37" s="116">
        <v>46.7914</v>
      </c>
      <c r="H37" s="123">
        <f>G37/F37-1</f>
        <v>0.0035422037186856326</v>
      </c>
      <c r="I37" s="123">
        <f>G37/E37-1</f>
        <v>0.002018117844657663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66.6912</v>
      </c>
      <c r="D38" s="116">
        <v>69.0587</v>
      </c>
      <c r="E38" s="116">
        <v>59.8</v>
      </c>
      <c r="F38" s="116">
        <v>62.359505483635324</v>
      </c>
      <c r="G38" s="116">
        <v>62.0129</v>
      </c>
      <c r="H38" s="123">
        <f>G38/F38-1</f>
        <v>-0.005558182043734816</v>
      </c>
      <c r="I38" s="123">
        <f>G38/E38-1</f>
        <v>0.03700501672240808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1.6561</v>
      </c>
      <c r="D39" s="116">
        <v>1.6921</v>
      </c>
      <c r="E39" s="116">
        <v>1.435</v>
      </c>
      <c r="F39" s="116">
        <v>1.5989484745041687</v>
      </c>
      <c r="G39" s="116">
        <v>1.5816</v>
      </c>
      <c r="H39" s="123">
        <f>G39/F39-1</f>
        <v>-0.010849927174512941</v>
      </c>
      <c r="I39" s="123">
        <f>G39/E39-1</f>
        <v>0.1021602787456446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0.3236</v>
      </c>
      <c r="D40" s="116">
        <v>0.3197</v>
      </c>
      <c r="E40" s="116">
        <v>0.308</v>
      </c>
      <c r="F40" s="116">
        <v>0.31447577711634805</v>
      </c>
      <c r="G40" s="116">
        <v>0.3149</v>
      </c>
      <c r="H40" s="123">
        <f>G40/F40-1</f>
        <v>0.0013489842923419815</v>
      </c>
      <c r="I40" s="123">
        <f>G40/E40-1</f>
        <v>0.022402597402597424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K48" sqref="K4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97.925</v>
      </c>
      <c r="D4" s="75">
        <f>D6+D7</f>
        <v>39.849999999999994</v>
      </c>
      <c r="E4" s="75">
        <f>E6+E7</f>
        <v>0</v>
      </c>
      <c r="F4" s="75">
        <f>F6+F7</f>
        <v>0</v>
      </c>
      <c r="G4" s="76">
        <f>F4-E4</f>
        <v>0</v>
      </c>
      <c r="H4" s="76">
        <f>D4-C4</f>
        <v>-58.075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-48.95</v>
      </c>
      <c r="D5" s="72">
        <f>D6-D7</f>
        <v>-30.249999999999996</v>
      </c>
      <c r="E5" s="72">
        <f>E6-E7</f>
        <v>0</v>
      </c>
      <c r="F5" s="72">
        <f>F6-F7</f>
        <v>0</v>
      </c>
      <c r="G5" s="76">
        <f>F5-E5</f>
        <v>0</v>
      </c>
      <c r="H5" s="76">
        <f>D5-C5</f>
        <v>18.700000000000006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22.75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-17.95</v>
      </c>
      <c r="I6" s="101"/>
    </row>
    <row r="7" spans="1:9" ht="13.5" customHeight="1">
      <c r="A7" s="51" t="s">
        <v>24</v>
      </c>
      <c r="B7" s="73">
        <v>281.15000000000003</v>
      </c>
      <c r="C7" s="73">
        <v>71.7</v>
      </c>
      <c r="D7" s="73">
        <v>35.05</v>
      </c>
      <c r="E7" s="73">
        <v>0</v>
      </c>
      <c r="F7" s="73">
        <v>0</v>
      </c>
      <c r="G7" s="76">
        <f>F7-E7</f>
        <v>0</v>
      </c>
      <c r="H7" s="76">
        <f>D7-C7</f>
        <v>-36.650000000000006</v>
      </c>
      <c r="I7" s="101"/>
    </row>
    <row r="8" spans="1:10" ht="13.5" customHeight="1">
      <c r="A8" s="46" t="s">
        <v>40</v>
      </c>
      <c r="B8" s="101">
        <v>3.475</v>
      </c>
      <c r="C8" s="101">
        <v>3.475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-3.475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111</v>
      </c>
      <c r="E12" s="54">
        <v>40969</v>
      </c>
      <c r="F12" s="54">
        <v>41000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4866.037235</v>
      </c>
      <c r="D13" s="75">
        <f>+D14+D20+D22</f>
        <v>4417.27101302</v>
      </c>
      <c r="E13" s="75">
        <f>+E14+E19+E20+E22</f>
        <v>879.61962182</v>
      </c>
      <c r="F13" s="75">
        <f>+F14+F20+F22</f>
        <v>1588.36913069</v>
      </c>
      <c r="G13" s="76">
        <f>F13-E13</f>
        <v>708.74950887</v>
      </c>
      <c r="H13" s="76">
        <f>D13-C13</f>
        <v>-448.7662219799995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684.456835</v>
      </c>
      <c r="D14" s="73">
        <f>+D17</f>
        <v>2482.18999302</v>
      </c>
      <c r="E14" s="73">
        <v>720.99941182</v>
      </c>
      <c r="F14" s="73">
        <f>+F17</f>
        <v>583.73113069</v>
      </c>
      <c r="G14" s="76">
        <f>F14-E14</f>
        <v>-137.26828113</v>
      </c>
      <c r="H14" s="76">
        <f>D14-C14</f>
        <v>1797.7331580200002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153" t="s">
        <v>1</v>
      </c>
      <c r="H15" s="15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54" t="s">
        <v>1</v>
      </c>
      <c r="H16" s="154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684.456835</v>
      </c>
      <c r="D17" s="101">
        <v>2482.18999302</v>
      </c>
      <c r="E17" s="101">
        <v>720.99941182</v>
      </c>
      <c r="F17" s="101">
        <v>583.73113069</v>
      </c>
      <c r="G17" s="76">
        <f>F17-E17</f>
        <v>-137.26828113</v>
      </c>
      <c r="H17" s="76">
        <f>D17-C17</f>
        <v>1797.7331580200002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75" t="s">
        <v>1</v>
      </c>
      <c r="H18" s="75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>
        <v>60</v>
      </c>
      <c r="D19" s="101" t="s">
        <v>1</v>
      </c>
      <c r="E19" s="101">
        <v>30</v>
      </c>
      <c r="F19" s="101" t="s">
        <v>1</v>
      </c>
      <c r="G19" s="75">
        <f>-E19</f>
        <v>-30</v>
      </c>
      <c r="H19" s="75">
        <f>-C19</f>
        <v>-60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3613</v>
      </c>
      <c r="D20" s="101">
        <v>843.5</v>
      </c>
      <c r="E20" s="101">
        <v>26</v>
      </c>
      <c r="F20" s="101">
        <v>67</v>
      </c>
      <c r="G20" s="76">
        <f>F20-E20</f>
        <v>41</v>
      </c>
      <c r="H20" s="76">
        <f>D20-C20</f>
        <v>-2769.5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25">
        <v>1497.7</v>
      </c>
      <c r="C22" s="101">
        <v>568.5804</v>
      </c>
      <c r="D22" s="101">
        <v>1091.58102</v>
      </c>
      <c r="E22" s="125">
        <v>102.62021</v>
      </c>
      <c r="F22" s="125">
        <v>937.638</v>
      </c>
      <c r="G22" s="76">
        <f>+F22-E22</f>
        <v>835.01779</v>
      </c>
      <c r="H22" s="76">
        <f>+D22-C22</f>
        <v>523.00062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8.23</v>
      </c>
      <c r="D24" s="31">
        <v>9.07</v>
      </c>
      <c r="E24" s="31">
        <v>9.56</v>
      </c>
      <c r="F24" s="31">
        <v>9.07</v>
      </c>
      <c r="G24" s="76">
        <f>F24-E24</f>
        <v>-0.4900000000000002</v>
      </c>
      <c r="H24" s="76">
        <f>D24-C24</f>
        <v>0.8399999999999999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6.71</v>
      </c>
      <c r="D26" s="31">
        <v>10.96</v>
      </c>
      <c r="E26" s="31">
        <v>10.011909479195031</v>
      </c>
      <c r="F26" s="31">
        <v>9.86</v>
      </c>
      <c r="G26" s="76">
        <f>F26-E26</f>
        <v>-0.15190947919503195</v>
      </c>
      <c r="H26" s="76">
        <f>D26-C26</f>
        <v>4.250000000000001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 t="s">
        <v>1</v>
      </c>
      <c r="G27" s="71" t="s">
        <v>1</v>
      </c>
      <c r="H27" s="7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9.876</v>
      </c>
      <c r="D28" s="31">
        <f>+D24*1.2</f>
        <v>10.884</v>
      </c>
      <c r="E28" s="31">
        <v>11.472</v>
      </c>
      <c r="F28" s="31">
        <f>+F24*1.2</f>
        <v>10.884</v>
      </c>
      <c r="G28" s="76">
        <f>F28-E28</f>
        <v>-0.5879999999999992</v>
      </c>
      <c r="H28" s="76">
        <f>D28-C28</f>
        <v>1.008000000000001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111</v>
      </c>
      <c r="E34" s="54">
        <v>40969</v>
      </c>
      <c r="F34" s="54">
        <v>41000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8850</v>
      </c>
      <c r="D35" s="129">
        <f>SUM(D36:D38)</f>
        <v>11250</v>
      </c>
      <c r="E35" s="129">
        <f>SUM(E36:E38)</f>
        <v>3000</v>
      </c>
      <c r="F35" s="129">
        <f>SUM(F36:F38)</f>
        <v>2400</v>
      </c>
      <c r="G35" s="76">
        <f>F35-E35</f>
        <v>-600</v>
      </c>
      <c r="H35" s="76">
        <f>D35-C35</f>
        <v>2400</v>
      </c>
      <c r="I35" s="9"/>
    </row>
    <row r="36" spans="1:11" ht="12.75" customHeight="1">
      <c r="A36" s="50" t="s">
        <v>31</v>
      </c>
      <c r="B36" s="94">
        <v>5300</v>
      </c>
      <c r="C36" s="94">
        <v>1750</v>
      </c>
      <c r="D36" s="94">
        <v>1300</v>
      </c>
      <c r="E36" s="94">
        <v>300</v>
      </c>
      <c r="F36" s="94">
        <v>200</v>
      </c>
      <c r="G36" s="76">
        <f aca="true" t="shared" si="0" ref="G36:G58">F36-E36</f>
        <v>-100</v>
      </c>
      <c r="H36" s="76">
        <f aca="true" t="shared" si="1" ref="H36:H56">D36-C36</f>
        <v>-450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2800</v>
      </c>
      <c r="D37" s="94">
        <v>2500</v>
      </c>
      <c r="E37" s="94">
        <v>500</v>
      </c>
      <c r="F37" s="94">
        <v>200</v>
      </c>
      <c r="G37" s="76">
        <f t="shared" si="0"/>
        <v>-300</v>
      </c>
      <c r="H37" s="76">
        <f t="shared" si="1"/>
        <v>-300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4300</v>
      </c>
      <c r="D38" s="94">
        <v>7450</v>
      </c>
      <c r="E38" s="94">
        <v>2200</v>
      </c>
      <c r="F38" s="94">
        <v>2000</v>
      </c>
      <c r="G38" s="76">
        <f t="shared" si="0"/>
        <v>-200</v>
      </c>
      <c r="H38" s="76">
        <f t="shared" si="1"/>
        <v>3150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7985.43</v>
      </c>
      <c r="D41" s="129">
        <f>SUM(D42:D44)</f>
        <v>13668.55</v>
      </c>
      <c r="E41" s="129">
        <f>SUM(E42:E44)</f>
        <v>3351.49</v>
      </c>
      <c r="F41" s="129">
        <f>SUM(F42:F44)</f>
        <v>2671.4</v>
      </c>
      <c r="G41" s="76">
        <f t="shared" si="0"/>
        <v>-680.0899999999997</v>
      </c>
      <c r="H41" s="76">
        <f t="shared" si="1"/>
        <v>5683.119999999999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2148.5</v>
      </c>
      <c r="D42" s="94">
        <v>1402.15</v>
      </c>
      <c r="E42" s="94">
        <v>230.1</v>
      </c>
      <c r="F42" s="94">
        <v>222.4</v>
      </c>
      <c r="G42" s="76">
        <f t="shared" si="0"/>
        <v>-7.699999999999989</v>
      </c>
      <c r="H42" s="76">
        <f t="shared" si="1"/>
        <v>-746.3499999999999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3006.7</v>
      </c>
      <c r="D43" s="94">
        <v>2417.6</v>
      </c>
      <c r="E43" s="94">
        <v>485.7</v>
      </c>
      <c r="F43" s="94">
        <v>397.7</v>
      </c>
      <c r="G43" s="76">
        <f t="shared" si="0"/>
        <v>-88</v>
      </c>
      <c r="H43" s="76">
        <f t="shared" si="1"/>
        <v>-589.0999999999999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2830.23</v>
      </c>
      <c r="D44" s="94">
        <v>9848.8</v>
      </c>
      <c r="E44" s="94">
        <v>2635.69</v>
      </c>
      <c r="F44" s="94">
        <v>2051.3</v>
      </c>
      <c r="G44" s="76">
        <f t="shared" si="0"/>
        <v>-584.3899999999999</v>
      </c>
      <c r="H44" s="76">
        <f t="shared" si="1"/>
        <v>7018.57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6577.629999999999</v>
      </c>
      <c r="D47" s="129">
        <f>SUM(D48:D50)</f>
        <v>10799.34</v>
      </c>
      <c r="E47" s="129">
        <f>SUM(E48:E50)</f>
        <v>2463.81</v>
      </c>
      <c r="F47" s="129">
        <f>SUM(F48:F50)</f>
        <v>2307.6</v>
      </c>
      <c r="G47" s="76">
        <f t="shared" si="0"/>
        <v>-156.21000000000004</v>
      </c>
      <c r="H47" s="76">
        <f t="shared" si="1"/>
        <v>4221.710000000001</v>
      </c>
      <c r="K47" s="99"/>
    </row>
    <row r="48" spans="1:11" ht="12.75" customHeight="1">
      <c r="A48" s="50" t="s">
        <v>31</v>
      </c>
      <c r="B48" s="94">
        <v>3998.35</v>
      </c>
      <c r="C48" s="94">
        <v>1582.6</v>
      </c>
      <c r="D48" s="94">
        <v>1099.4</v>
      </c>
      <c r="E48" s="94">
        <v>190</v>
      </c>
      <c r="F48" s="94">
        <v>185.2</v>
      </c>
      <c r="G48" s="76">
        <f t="shared" si="0"/>
        <v>-4.800000000000011</v>
      </c>
      <c r="H48" s="76">
        <f t="shared" si="1"/>
        <v>-483.1999999999998</v>
      </c>
      <c r="K48" s="99"/>
    </row>
    <row r="49" spans="1:11" ht="12.75" customHeight="1">
      <c r="A49" s="50" t="s">
        <v>32</v>
      </c>
      <c r="B49" s="94">
        <v>6974.2</v>
      </c>
      <c r="C49" s="94">
        <v>2343.2</v>
      </c>
      <c r="D49" s="94">
        <v>1843.1</v>
      </c>
      <c r="E49" s="94">
        <v>328.3</v>
      </c>
      <c r="F49" s="94">
        <v>200</v>
      </c>
      <c r="G49" s="76">
        <f t="shared" si="0"/>
        <v>-128.3</v>
      </c>
      <c r="H49" s="76">
        <f t="shared" si="1"/>
        <v>-500.0999999999999</v>
      </c>
      <c r="K49" s="99"/>
    </row>
    <row r="50" spans="1:11" ht="12.75" customHeight="1">
      <c r="A50" s="50" t="s">
        <v>33</v>
      </c>
      <c r="B50" s="94">
        <v>11889.17</v>
      </c>
      <c r="C50" s="94">
        <v>2651.83</v>
      </c>
      <c r="D50" s="94">
        <v>7856.84</v>
      </c>
      <c r="E50" s="94">
        <v>1945.51</v>
      </c>
      <c r="F50" s="94">
        <v>1922.4</v>
      </c>
      <c r="G50" s="76">
        <f t="shared" si="0"/>
        <v>-23.1099999999999</v>
      </c>
      <c r="H50" s="76">
        <f t="shared" si="1"/>
        <v>5205.01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6.13</v>
      </c>
      <c r="D53" s="130">
        <v>9.14</v>
      </c>
      <c r="E53" s="130">
        <v>8.98</v>
      </c>
      <c r="F53" s="130">
        <v>8.57</v>
      </c>
      <c r="G53" s="76">
        <f t="shared" si="0"/>
        <v>-0.41000000000000014</v>
      </c>
      <c r="H53" s="76">
        <f t="shared" si="1"/>
        <v>3.0100000000000007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4.89</v>
      </c>
      <c r="D54" s="91">
        <v>6</v>
      </c>
      <c r="E54" s="91">
        <v>5.9</v>
      </c>
      <c r="F54" s="91">
        <v>5.63</v>
      </c>
      <c r="G54" s="76">
        <f t="shared" si="0"/>
        <v>-0.27000000000000046</v>
      </c>
      <c r="H54" s="76">
        <f t="shared" si="1"/>
        <v>1.1100000000000003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6.22</v>
      </c>
      <c r="D55" s="91">
        <v>7.34</v>
      </c>
      <c r="E55" s="91">
        <v>7.27</v>
      </c>
      <c r="F55" s="91">
        <v>6.55</v>
      </c>
      <c r="G55" s="76">
        <f t="shared" si="0"/>
        <v>-0.7199999999999998</v>
      </c>
      <c r="H55" s="76">
        <f t="shared" si="1"/>
        <v>1.12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6.91</v>
      </c>
      <c r="D56" s="90">
        <v>10.14</v>
      </c>
      <c r="E56" s="90">
        <v>9.57</v>
      </c>
      <c r="F56" s="90">
        <v>9.07</v>
      </c>
      <c r="G56" s="76">
        <f t="shared" si="0"/>
        <v>-0.5</v>
      </c>
      <c r="H56" s="76">
        <f t="shared" si="1"/>
        <v>3.2300000000000004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 t="shared" si="0"/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 t="shared" si="0"/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1870</v>
      </c>
      <c r="D4" s="96">
        <f>SUM(D5:D7)</f>
        <v>1551</v>
      </c>
      <c r="E4" s="96">
        <f>SUM(E5:E7)</f>
        <v>421</v>
      </c>
      <c r="F4" s="96">
        <f>SUM(F5:F7)</f>
        <v>425</v>
      </c>
      <c r="G4" s="76">
        <f>F4-E4</f>
        <v>4</v>
      </c>
      <c r="H4" s="76">
        <f>+D4-C4</f>
        <v>-319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290</v>
      </c>
      <c r="D5" s="93">
        <v>206</v>
      </c>
      <c r="E5" s="93">
        <v>54</v>
      </c>
      <c r="F5" s="93">
        <v>50</v>
      </c>
      <c r="G5" s="76">
        <f aca="true" t="shared" si="0" ref="G5:G21">F5-E5</f>
        <v>-4</v>
      </c>
      <c r="H5" s="76">
        <f aca="true" t="shared" si="1" ref="H5:H25">+D5-C5</f>
        <v>-84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400</v>
      </c>
      <c r="D6" s="93">
        <v>364</v>
      </c>
      <c r="E6" s="93">
        <v>124</v>
      </c>
      <c r="F6" s="93">
        <v>80</v>
      </c>
      <c r="G6" s="76">
        <f t="shared" si="0"/>
        <v>-44</v>
      </c>
      <c r="H6" s="76">
        <f t="shared" si="1"/>
        <v>-36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1180</v>
      </c>
      <c r="D7" s="93">
        <v>981</v>
      </c>
      <c r="E7" s="93">
        <v>243</v>
      </c>
      <c r="F7" s="93">
        <v>295</v>
      </c>
      <c r="G7" s="76">
        <f t="shared" si="0"/>
        <v>52</v>
      </c>
      <c r="H7" s="76">
        <f t="shared" si="1"/>
        <v>-199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1609.384</v>
      </c>
      <c r="D10" s="96">
        <f>SUM(D11:D13)</f>
        <v>3725.7580000000003</v>
      </c>
      <c r="E10" s="96">
        <f>SUM(E11:E13)</f>
        <v>1031.923</v>
      </c>
      <c r="F10" s="96">
        <f>SUM(F11:F13)</f>
        <v>852.76</v>
      </c>
      <c r="G10" s="76">
        <f t="shared" si="0"/>
        <v>-179.163</v>
      </c>
      <c r="H10" s="76">
        <f t="shared" si="1"/>
        <v>2116.3740000000003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119.44</v>
      </c>
      <c r="D11" s="93">
        <v>184.469</v>
      </c>
      <c r="E11" s="93">
        <v>10</v>
      </c>
      <c r="F11" s="93">
        <v>39.82</v>
      </c>
      <c r="G11" s="76">
        <f t="shared" si="0"/>
        <v>29.82</v>
      </c>
      <c r="H11" s="76">
        <f t="shared" si="1"/>
        <v>65.029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382.672</v>
      </c>
      <c r="D12" s="93">
        <v>1147.592</v>
      </c>
      <c r="E12" s="93">
        <v>445.448</v>
      </c>
      <c r="F12" s="93">
        <v>151.362</v>
      </c>
      <c r="G12" s="76">
        <f t="shared" si="0"/>
        <v>-294.086</v>
      </c>
      <c r="H12" s="76">
        <f t="shared" si="1"/>
        <v>764.9200000000001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1107.272</v>
      </c>
      <c r="D13" s="93">
        <v>2393.697</v>
      </c>
      <c r="E13" s="93">
        <v>576.475</v>
      </c>
      <c r="F13" s="93">
        <v>661.578</v>
      </c>
      <c r="G13" s="76">
        <f t="shared" si="0"/>
        <v>85.10299999999995</v>
      </c>
      <c r="H13" s="76">
        <f t="shared" si="1"/>
        <v>1286.4250000000002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1068.595</v>
      </c>
      <c r="D16" s="96">
        <f>SUM(D17:D19)</f>
        <v>1484.4650000000001</v>
      </c>
      <c r="E16" s="96">
        <f>SUM(E17:E19)</f>
        <v>427.75</v>
      </c>
      <c r="F16" s="96">
        <f>SUM(F17:F19)</f>
        <v>449.15</v>
      </c>
      <c r="G16" s="76">
        <f>F16-E16</f>
        <v>21.399999999999977</v>
      </c>
      <c r="H16" s="76">
        <f t="shared" si="1"/>
        <v>415.8700000000001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24.75</v>
      </c>
      <c r="D17" s="93">
        <v>101.215</v>
      </c>
      <c r="E17" s="149" t="s">
        <v>1</v>
      </c>
      <c r="F17" s="149">
        <v>17.9</v>
      </c>
      <c r="G17" s="76">
        <f>F17</f>
        <v>17.9</v>
      </c>
      <c r="H17" s="76">
        <f t="shared" si="1"/>
        <v>76.465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291.712</v>
      </c>
      <c r="D18" s="93">
        <v>346.5</v>
      </c>
      <c r="E18" s="93">
        <v>124</v>
      </c>
      <c r="F18" s="93">
        <v>62.5</v>
      </c>
      <c r="G18" s="76">
        <f>F18-E18</f>
        <v>-61.5</v>
      </c>
      <c r="H18" s="76">
        <f t="shared" si="1"/>
        <v>54.78800000000001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752.133</v>
      </c>
      <c r="D19" s="93">
        <v>1036.75</v>
      </c>
      <c r="E19" s="93">
        <v>303.75</v>
      </c>
      <c r="F19" s="93">
        <v>368.75</v>
      </c>
      <c r="G19" s="76">
        <f>F19-E19</f>
        <v>65</v>
      </c>
      <c r="H19" s="76">
        <f t="shared" si="1"/>
        <v>284.61699999999996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14.42</v>
      </c>
      <c r="D22" s="128">
        <v>11.7</v>
      </c>
      <c r="E22" s="128">
        <v>11.86</v>
      </c>
      <c r="F22" s="128">
        <v>10.32</v>
      </c>
      <c r="G22" s="76">
        <f>F22-E22</f>
        <v>-1.5399999999999991</v>
      </c>
      <c r="H22" s="76">
        <f t="shared" si="1"/>
        <v>-2.7200000000000006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7.49</v>
      </c>
      <c r="D23" s="92">
        <v>6.48</v>
      </c>
      <c r="E23" s="150" t="s">
        <v>1</v>
      </c>
      <c r="F23" s="150">
        <v>6.53</v>
      </c>
      <c r="G23" s="76">
        <f>F23</f>
        <v>6.53</v>
      </c>
      <c r="H23" s="76">
        <f t="shared" si="1"/>
        <v>-1.0099999999999998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11.04</v>
      </c>
      <c r="D24" s="113">
        <v>10.84</v>
      </c>
      <c r="E24" s="113">
        <v>10.71</v>
      </c>
      <c r="F24" s="113">
        <v>8.85</v>
      </c>
      <c r="G24" s="76">
        <f>F24-E24</f>
        <v>-1.8600000000000012</v>
      </c>
      <c r="H24" s="76">
        <f t="shared" si="1"/>
        <v>-0.1999999999999993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15.89</v>
      </c>
      <c r="D25" s="92">
        <v>12.69</v>
      </c>
      <c r="E25" s="92">
        <v>12.34</v>
      </c>
      <c r="F25" s="92">
        <v>10.76</v>
      </c>
      <c r="G25" s="76">
        <f>F25-E25</f>
        <v>-1.58</v>
      </c>
      <c r="H25" s="76">
        <f t="shared" si="1"/>
        <v>-3.200000000000001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112</v>
      </c>
      <c r="D31" s="54" t="s">
        <v>111</v>
      </c>
      <c r="E31" s="54">
        <v>40969</v>
      </c>
      <c r="F31" s="54">
        <v>41000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7.11</v>
      </c>
      <c r="D32" s="71">
        <v>9.535447457640604</v>
      </c>
      <c r="E32" s="71">
        <v>9.28619264254648</v>
      </c>
      <c r="F32" s="71">
        <v>7.147801869165039</v>
      </c>
      <c r="G32" s="76">
        <f>F32-E32</f>
        <v>-2.138390773381441</v>
      </c>
      <c r="H32" s="76">
        <f>+D32-C32</f>
        <v>2.4254474576406038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152">
        <v>6.8</v>
      </c>
      <c r="D33" s="31">
        <v>9.587505469325725</v>
      </c>
      <c r="E33" s="31">
        <v>9</v>
      </c>
      <c r="F33" s="31">
        <v>7</v>
      </c>
      <c r="G33" s="76">
        <f>F33-E33</f>
        <v>-2</v>
      </c>
      <c r="H33" s="76">
        <f>+D33-C33</f>
        <v>2.7875054693257253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7.06</v>
      </c>
      <c r="D34" s="31">
        <v>9.503229786861237</v>
      </c>
      <c r="E34" s="31">
        <v>9.34946449158338</v>
      </c>
      <c r="F34" s="31">
        <v>7.25993637877737</v>
      </c>
      <c r="G34" s="76">
        <f>F34-E34</f>
        <v>-2.0895281128060095</v>
      </c>
      <c r="H34" s="76">
        <f>+D34-C34</f>
        <v>2.443229786861237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7.51</v>
      </c>
      <c r="D35" s="132">
        <v>11</v>
      </c>
      <c r="E35" s="31" t="s">
        <v>1</v>
      </c>
      <c r="F35" s="31" t="s">
        <v>1</v>
      </c>
      <c r="G35" s="76" t="s">
        <v>1</v>
      </c>
      <c r="H35" s="76">
        <f>+D35-C35</f>
        <v>3.49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52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152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52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52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7.6</v>
      </c>
      <c r="D41" s="104">
        <v>8</v>
      </c>
      <c r="E41" s="104" t="s">
        <v>1</v>
      </c>
      <c r="F41" s="104">
        <v>6</v>
      </c>
      <c r="G41" s="76">
        <f>F41</f>
        <v>6</v>
      </c>
      <c r="H41" s="76">
        <f>+D41-C41</f>
        <v>0.40000000000000036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152">
        <v>9.581395348837209</v>
      </c>
      <c r="D42" s="31">
        <v>8</v>
      </c>
      <c r="E42" s="31" t="s">
        <v>1</v>
      </c>
      <c r="F42" s="31">
        <v>8</v>
      </c>
      <c r="G42" s="76">
        <f>F42</f>
        <v>8</v>
      </c>
      <c r="H42" s="76">
        <f>+D42-C42</f>
        <v>-1.5813953488372086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7.46</v>
      </c>
      <c r="D43" s="31">
        <v>6.5</v>
      </c>
      <c r="E43" s="31" t="s">
        <v>1</v>
      </c>
      <c r="F43" s="31">
        <v>3</v>
      </c>
      <c r="G43" s="76">
        <f>F43</f>
        <v>3</v>
      </c>
      <c r="H43" s="76">
        <f>+D43-C43</f>
        <v>-0.96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152">
        <v>8.8</v>
      </c>
      <c r="D44" s="31" t="s">
        <v>1</v>
      </c>
      <c r="E44" s="31" t="s">
        <v>1</v>
      </c>
      <c r="F44" s="31" t="s">
        <v>1</v>
      </c>
      <c r="G44" s="76" t="s">
        <v>1</v>
      </c>
      <c r="H44" s="76">
        <f>-C44</f>
        <v>-8.8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152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152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152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52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52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40">
        <v>1</v>
      </c>
      <c r="D50" s="104">
        <v>1</v>
      </c>
      <c r="E50" s="104">
        <v>0</v>
      </c>
      <c r="F50" s="104">
        <v>0</v>
      </c>
      <c r="G50" s="76" t="s">
        <v>1</v>
      </c>
      <c r="H50" s="76">
        <f>+D50-C50</f>
        <v>0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52">
        <v>3</v>
      </c>
      <c r="E51" s="132" t="s">
        <v>1</v>
      </c>
      <c r="F51" s="132" t="s">
        <v>1</v>
      </c>
      <c r="G51" s="76" t="s">
        <v>1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141">
        <v>1</v>
      </c>
      <c r="D52" s="31">
        <v>0</v>
      </c>
      <c r="E52" s="141">
        <v>0</v>
      </c>
      <c r="F52" s="141">
        <v>0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141" t="s">
        <v>1</v>
      </c>
      <c r="D53" s="152">
        <v>0</v>
      </c>
      <c r="E53" s="141">
        <v>0</v>
      </c>
      <c r="F53" s="141">
        <v>0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141" t="s">
        <v>1</v>
      </c>
      <c r="D54" s="152">
        <v>0</v>
      </c>
      <c r="E54" s="141">
        <v>0</v>
      </c>
      <c r="F54" s="141" t="s">
        <v>1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14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6" sqref="K6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40969</v>
      </c>
      <c r="F3" s="54">
        <v>41000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2014.9003</v>
      </c>
      <c r="D4" s="17">
        <v>1998.8337</v>
      </c>
      <c r="E4" s="17">
        <v>595.9276</v>
      </c>
      <c r="F4" s="17">
        <v>605.1974</v>
      </c>
      <c r="G4" s="76">
        <f>F4-E4</f>
        <v>9.269800000000032</v>
      </c>
      <c r="H4" s="76">
        <f>+D4-C4</f>
        <v>-16.066600000000108</v>
      </c>
      <c r="I4" s="12"/>
    </row>
    <row r="5" spans="1:11" ht="12.75" customHeight="1">
      <c r="A5" s="70" t="s">
        <v>45</v>
      </c>
      <c r="B5" s="142">
        <v>5116.773</v>
      </c>
      <c r="C5" s="142">
        <v>1620.2058</v>
      </c>
      <c r="D5" s="142">
        <v>1516.8471</v>
      </c>
      <c r="E5" s="142">
        <v>525.8776</v>
      </c>
      <c r="F5" s="142">
        <v>242.7608</v>
      </c>
      <c r="G5" s="76">
        <f>F5-E5</f>
        <v>-283.1168</v>
      </c>
      <c r="H5" s="76">
        <f>+D5-C5</f>
        <v>-103.3587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446.3129</v>
      </c>
      <c r="E6" s="77">
        <v>95.2121</v>
      </c>
      <c r="F6" s="77">
        <v>104.7251</v>
      </c>
      <c r="G6" s="76">
        <f>F6-E6</f>
        <v>9.512999999999991</v>
      </c>
      <c r="H6" s="76">
        <f>+D6-C6</f>
        <v>375.3229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1394.3189000000002</v>
      </c>
      <c r="D7" s="138">
        <v>1045.542</v>
      </c>
      <c r="E7" s="138">
        <v>430.6655</v>
      </c>
      <c r="F7" s="138">
        <v>138.0357</v>
      </c>
      <c r="G7" s="76">
        <f>F7-E7</f>
        <v>-292.62980000000005</v>
      </c>
      <c r="H7" s="76">
        <f>+D7-C7</f>
        <v>-348.7769000000003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154.8969</v>
      </c>
      <c r="D8" s="138">
        <v>24.9922</v>
      </c>
      <c r="E8" s="138" t="s">
        <v>1</v>
      </c>
      <c r="F8" s="138" t="s">
        <v>1</v>
      </c>
      <c r="G8" s="76" t="s">
        <v>1</v>
      </c>
      <c r="H8" s="76">
        <f>+D8-C8</f>
        <v>-129.9047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8">
        <v>366.25</v>
      </c>
      <c r="D14" s="148">
        <v>290</v>
      </c>
      <c r="E14" s="148" t="s">
        <v>1</v>
      </c>
      <c r="F14" s="148">
        <v>250</v>
      </c>
      <c r="G14" s="76">
        <f>F14</f>
        <v>250</v>
      </c>
      <c r="H14" s="76">
        <f>+D14-C14</f>
        <v>-76.25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51">
        <v>86</v>
      </c>
      <c r="D15" s="138">
        <v>150</v>
      </c>
      <c r="E15" s="138" t="s">
        <v>1</v>
      </c>
      <c r="F15" s="138">
        <v>150</v>
      </c>
      <c r="G15" s="76">
        <f>F15</f>
        <v>150</v>
      </c>
      <c r="H15" s="76">
        <f>+D15-C15</f>
        <v>64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51">
        <v>235.25</v>
      </c>
      <c r="D16" s="138">
        <v>140</v>
      </c>
      <c r="E16" s="138" t="s">
        <v>1</v>
      </c>
      <c r="F16" s="138">
        <v>100</v>
      </c>
      <c r="G16" s="76">
        <f>F16</f>
        <v>100</v>
      </c>
      <c r="H16" s="76">
        <f>+D16-C16</f>
        <v>-95.25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51">
        <v>45</v>
      </c>
      <c r="D17" s="138" t="s">
        <v>1</v>
      </c>
      <c r="E17" s="138" t="s">
        <v>1</v>
      </c>
      <c r="F17" s="138" t="s">
        <v>1</v>
      </c>
      <c r="G17" s="76" t="s">
        <v>1</v>
      </c>
      <c r="H17" s="76">
        <f>-C17</f>
        <v>-45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51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51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51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51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51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191.9866</v>
      </c>
      <c r="E23" s="148">
        <v>70.05</v>
      </c>
      <c r="F23" s="148">
        <v>112.4366</v>
      </c>
      <c r="G23" s="76">
        <f>F23-E23</f>
        <v>42.3866</v>
      </c>
      <c r="H23" s="76">
        <f>+D23-C23</f>
        <v>163.5421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51" t="s">
        <v>1</v>
      </c>
      <c r="D24" s="138">
        <v>9.5</v>
      </c>
      <c r="E24" s="138" t="s">
        <v>1</v>
      </c>
      <c r="F24" s="138" t="s">
        <v>1</v>
      </c>
      <c r="G24" s="76" t="s">
        <v>1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51">
        <v>28.4445</v>
      </c>
      <c r="D25" s="138">
        <v>112.3315</v>
      </c>
      <c r="E25" s="138">
        <v>23.35</v>
      </c>
      <c r="F25" s="138">
        <v>88.9815</v>
      </c>
      <c r="G25" s="76">
        <f>F25-E25</f>
        <v>65.63149999999999</v>
      </c>
      <c r="H25" s="76">
        <f>D25-C25</f>
        <v>83.887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51" t="s">
        <v>1</v>
      </c>
      <c r="D26" s="138">
        <v>46.8051</v>
      </c>
      <c r="E26" s="138">
        <v>23.35</v>
      </c>
      <c r="F26" s="138">
        <v>23.4551</v>
      </c>
      <c r="G26" s="76">
        <f>F26-E26</f>
        <v>0.1051000000000002</v>
      </c>
      <c r="H26" s="76">
        <f>D26</f>
        <v>46.8051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51" t="s">
        <v>1</v>
      </c>
      <c r="D27" s="138">
        <v>23.35</v>
      </c>
      <c r="E27" s="138">
        <v>23.35</v>
      </c>
      <c r="F27" s="138" t="s">
        <v>1</v>
      </c>
      <c r="G27" s="76">
        <f>-E27</f>
        <v>-23.35</v>
      </c>
      <c r="H27" s="76">
        <f>D27</f>
        <v>23.35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51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51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51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51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40603</v>
      </c>
      <c r="D35" s="54">
        <v>40634</v>
      </c>
      <c r="E35" s="54" t="s">
        <v>109</v>
      </c>
      <c r="F35" s="54">
        <v>40969</v>
      </c>
      <c r="G35" s="54">
        <v>41000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34201.827</v>
      </c>
      <c r="D36" s="17">
        <v>33204.81</v>
      </c>
      <c r="E36" s="17">
        <v>38675.282</v>
      </c>
      <c r="F36" s="17">
        <v>42242.056</v>
      </c>
      <c r="G36" s="17">
        <v>43849.733</v>
      </c>
      <c r="H36" s="16">
        <f>G36/F36-1</f>
        <v>0.03805868256033751</v>
      </c>
      <c r="I36" s="16">
        <f>G36/E36-1</f>
        <v>0.13379219833484335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15227.481</v>
      </c>
      <c r="D37" s="33">
        <v>14147.861</v>
      </c>
      <c r="E37" s="33">
        <v>16882.454</v>
      </c>
      <c r="F37" s="33">
        <v>18318.668</v>
      </c>
      <c r="G37" s="33">
        <v>19553.493</v>
      </c>
      <c r="H37" s="16">
        <f aca="true" t="shared" si="0" ref="H37:H50">G37/F37-1</f>
        <v>0.0674080124166232</v>
      </c>
      <c r="I37" s="16">
        <f aca="true" t="shared" si="1" ref="I37:I50">G37/E37-1</f>
        <v>0.15821390658016887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12212.79</v>
      </c>
      <c r="D38" s="33">
        <v>12564.139</v>
      </c>
      <c r="E38" s="33">
        <v>15214.801</v>
      </c>
      <c r="F38" s="33">
        <v>16354.819</v>
      </c>
      <c r="G38" s="33">
        <v>16635.209</v>
      </c>
      <c r="H38" s="16">
        <f t="shared" si="0"/>
        <v>0.01714418239663784</v>
      </c>
      <c r="I38" s="16">
        <f t="shared" si="1"/>
        <v>0.09335698836941742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4773.148</v>
      </c>
      <c r="D39" s="33">
        <v>4591.234</v>
      </c>
      <c r="E39" s="33">
        <v>4763.601</v>
      </c>
      <c r="F39" s="33">
        <v>5578.304</v>
      </c>
      <c r="G39" s="33">
        <v>5678.707</v>
      </c>
      <c r="H39" s="16">
        <f t="shared" si="0"/>
        <v>0.017998839790732246</v>
      </c>
      <c r="I39" s="16">
        <f t="shared" si="1"/>
        <v>0.19210383069446846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1988.408</v>
      </c>
      <c r="D40" s="33">
        <v>1901.576</v>
      </c>
      <c r="E40" s="33">
        <v>1814.426</v>
      </c>
      <c r="F40" s="33">
        <v>1990.265</v>
      </c>
      <c r="G40" s="33">
        <v>1982.324</v>
      </c>
      <c r="H40" s="16">
        <f t="shared" si="0"/>
        <v>-0.003989920940176361</v>
      </c>
      <c r="I40" s="16">
        <f t="shared" si="1"/>
        <v>0.09253504965206627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16210.59</v>
      </c>
      <c r="D41" s="17">
        <v>15516.473</v>
      </c>
      <c r="E41" s="17">
        <v>19298.968</v>
      </c>
      <c r="F41" s="17">
        <v>20707.236</v>
      </c>
      <c r="G41" s="17">
        <v>21287.443</v>
      </c>
      <c r="H41" s="16">
        <f t="shared" si="0"/>
        <v>0.028019529018744826</v>
      </c>
      <c r="I41" s="16">
        <f t="shared" si="1"/>
        <v>0.1030353021985424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6826.484</v>
      </c>
      <c r="D42" s="33">
        <v>5922.003</v>
      </c>
      <c r="E42" s="33">
        <v>7373.288</v>
      </c>
      <c r="F42" s="33">
        <v>8377.133</v>
      </c>
      <c r="G42" s="33">
        <v>8602.638</v>
      </c>
      <c r="H42" s="16">
        <f t="shared" si="0"/>
        <v>0.026919114212464068</v>
      </c>
      <c r="I42" s="16">
        <f t="shared" si="1"/>
        <v>0.16673022944444882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5207.277</v>
      </c>
      <c r="D43" s="33">
        <v>5535.026</v>
      </c>
      <c r="E43" s="33">
        <v>7404.83</v>
      </c>
      <c r="F43" s="33">
        <v>7998.448</v>
      </c>
      <c r="G43" s="33">
        <v>8142.576</v>
      </c>
      <c r="H43" s="16">
        <f t="shared" si="0"/>
        <v>0.01801949578218176</v>
      </c>
      <c r="I43" s="16">
        <f t="shared" si="1"/>
        <v>0.09963037638946481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3969.398</v>
      </c>
      <c r="D44" s="33">
        <v>3883.317</v>
      </c>
      <c r="E44" s="33">
        <v>4349.468</v>
      </c>
      <c r="F44" s="33">
        <v>4140.473</v>
      </c>
      <c r="G44" s="33">
        <v>4338.013</v>
      </c>
      <c r="H44" s="16">
        <f t="shared" si="0"/>
        <v>0.047709524974562045</v>
      </c>
      <c r="I44" s="16">
        <f t="shared" si="1"/>
        <v>-0.002633655426364734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207.431</v>
      </c>
      <c r="D45" s="33">
        <v>176.127</v>
      </c>
      <c r="E45" s="33">
        <v>171.382</v>
      </c>
      <c r="F45" s="33">
        <v>191.182</v>
      </c>
      <c r="G45" s="33">
        <v>204.216</v>
      </c>
      <c r="H45" s="16">
        <f t="shared" si="0"/>
        <v>0.0681758742977896</v>
      </c>
      <c r="I45" s="16">
        <f t="shared" si="1"/>
        <v>0.1915837135755214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17991.236999999997</v>
      </c>
      <c r="D46" s="45">
        <f aca="true" t="shared" si="2" ref="D46:G50">+D36-D41</f>
        <v>17688.337</v>
      </c>
      <c r="E46" s="45">
        <f t="shared" si="2"/>
        <v>19376.314</v>
      </c>
      <c r="F46" s="45">
        <v>21534.819999999996</v>
      </c>
      <c r="G46" s="45">
        <f t="shared" si="2"/>
        <v>22562.29</v>
      </c>
      <c r="H46" s="16">
        <f t="shared" si="0"/>
        <v>0.04771203102696031</v>
      </c>
      <c r="I46" s="16">
        <f t="shared" si="1"/>
        <v>0.16442631968082289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8400.997</v>
      </c>
      <c r="D47" s="33">
        <f t="shared" si="2"/>
        <v>8225.858</v>
      </c>
      <c r="E47" s="33">
        <f t="shared" si="2"/>
        <v>9509.166000000001</v>
      </c>
      <c r="F47" s="33">
        <v>9941.535000000002</v>
      </c>
      <c r="G47" s="33">
        <f t="shared" si="2"/>
        <v>10950.854999999998</v>
      </c>
      <c r="H47" s="16">
        <f t="shared" si="0"/>
        <v>0.10152556924056455</v>
      </c>
      <c r="I47" s="16">
        <f t="shared" si="1"/>
        <v>0.15161045668989237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7005.513000000001</v>
      </c>
      <c r="D48" s="33">
        <f t="shared" si="2"/>
        <v>7029.112999999999</v>
      </c>
      <c r="E48" s="33">
        <f t="shared" si="2"/>
        <v>7809.971</v>
      </c>
      <c r="F48" s="33">
        <v>8356.371</v>
      </c>
      <c r="G48" s="33">
        <f t="shared" si="2"/>
        <v>8492.632999999998</v>
      </c>
      <c r="H48" s="16">
        <f t="shared" si="0"/>
        <v>0.016306360739607895</v>
      </c>
      <c r="I48" s="16">
        <f t="shared" si="1"/>
        <v>0.087409031352357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803.75</v>
      </c>
      <c r="D49" s="33">
        <f t="shared" si="2"/>
        <v>707.9170000000004</v>
      </c>
      <c r="E49" s="33">
        <f t="shared" si="2"/>
        <v>414.1329999999998</v>
      </c>
      <c r="F49" s="33">
        <v>1437.8310000000001</v>
      </c>
      <c r="G49" s="33">
        <f t="shared" si="2"/>
        <v>1340.6940000000004</v>
      </c>
      <c r="H49" s="16">
        <f t="shared" si="0"/>
        <v>-0.06755800925143474</v>
      </c>
      <c r="I49" s="16">
        <f t="shared" si="1"/>
        <v>2.2373512856980753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1780.9769999999999</v>
      </c>
      <c r="D50" s="33">
        <f t="shared" si="2"/>
        <v>1725.449</v>
      </c>
      <c r="E50" s="33">
        <f t="shared" si="2"/>
        <v>1643.0439999999999</v>
      </c>
      <c r="F50" s="33">
        <v>1799.083</v>
      </c>
      <c r="G50" s="33">
        <f t="shared" si="2"/>
        <v>1778.1080000000002</v>
      </c>
      <c r="H50" s="16">
        <f t="shared" si="0"/>
        <v>-0.011658717246508354</v>
      </c>
      <c r="I50" s="16">
        <f t="shared" si="1"/>
        <v>0.08220351980835594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40603</v>
      </c>
      <c r="D56" s="54">
        <v>40634</v>
      </c>
      <c r="E56" s="54" t="s">
        <v>109</v>
      </c>
      <c r="F56" s="54">
        <v>40969</v>
      </c>
      <c r="G56" s="54">
        <v>41000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26749.221</v>
      </c>
      <c r="D57" s="17">
        <v>27675.191</v>
      </c>
      <c r="E57" s="17">
        <v>31217.212</v>
      </c>
      <c r="F57" s="17">
        <v>32714.71</v>
      </c>
      <c r="G57" s="17">
        <v>33816.431000000004</v>
      </c>
      <c r="H57" s="16">
        <f>G57/F57-1</f>
        <v>0.033676624368671026</v>
      </c>
      <c r="I57" s="16">
        <f>G57/E57-1</f>
        <v>0.08326236820892285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17069.826</v>
      </c>
      <c r="D58" s="33">
        <v>17697.582000000002</v>
      </c>
      <c r="E58" s="33">
        <v>19864.556</v>
      </c>
      <c r="F58" s="33">
        <v>20815.808</v>
      </c>
      <c r="G58" s="33">
        <v>21430.474000000002</v>
      </c>
      <c r="H58" s="16">
        <f aca="true" t="shared" si="3" ref="H58:H68">G58/F58-1</f>
        <v>0.029528808105839577</v>
      </c>
      <c r="I58" s="16">
        <f aca="true" t="shared" si="4" ref="I58:I68">G58/E58-1</f>
        <v>0.07882975083862953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9636.975</v>
      </c>
      <c r="D59" s="33">
        <v>9938.193</v>
      </c>
      <c r="E59" s="33">
        <v>11314.636</v>
      </c>
      <c r="F59" s="33">
        <v>11862.865</v>
      </c>
      <c r="G59" s="33">
        <v>12309.766</v>
      </c>
      <c r="H59" s="16">
        <f t="shared" si="3"/>
        <v>0.03767226551090319</v>
      </c>
      <c r="I59" s="16">
        <f t="shared" si="4"/>
        <v>0.08795068617320068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42.413000000000004</v>
      </c>
      <c r="D60" s="33">
        <v>39.412</v>
      </c>
      <c r="E60" s="33">
        <v>38.021</v>
      </c>
      <c r="F60" s="33">
        <v>36.041000000000004</v>
      </c>
      <c r="G60" s="33">
        <v>76.18900000000001</v>
      </c>
      <c r="H60" s="16">
        <f t="shared" si="3"/>
        <v>1.1139535528980882</v>
      </c>
      <c r="I60" s="16">
        <f t="shared" si="4"/>
        <v>1.003866284421767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12269.241</v>
      </c>
      <c r="D61" s="17">
        <v>13058.165</v>
      </c>
      <c r="E61" s="17">
        <v>13969.178</v>
      </c>
      <c r="F61" s="17">
        <v>14392.794</v>
      </c>
      <c r="G61" s="17">
        <v>14814.374</v>
      </c>
      <c r="H61" s="16">
        <f t="shared" si="3"/>
        <v>0.02929104661679993</v>
      </c>
      <c r="I61" s="16">
        <f t="shared" si="4"/>
        <v>0.060504347499902966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7483.909000000001</v>
      </c>
      <c r="D62" s="33">
        <v>8027.313</v>
      </c>
      <c r="E62" s="33">
        <v>7978.225</v>
      </c>
      <c r="F62" s="33">
        <v>8151.024</v>
      </c>
      <c r="G62" s="33">
        <v>8354.002</v>
      </c>
      <c r="H62" s="16">
        <f t="shared" si="3"/>
        <v>0.024902147263951235</v>
      </c>
      <c r="I62" s="16">
        <f t="shared" si="4"/>
        <v>0.04710032620037663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4782.415</v>
      </c>
      <c r="D63" s="33">
        <v>5028.0470000000005</v>
      </c>
      <c r="E63" s="33">
        <v>5988.087</v>
      </c>
      <c r="F63" s="33">
        <v>6238.58</v>
      </c>
      <c r="G63" s="33">
        <v>6457.012</v>
      </c>
      <c r="H63" s="16">
        <f t="shared" si="3"/>
        <v>0.035013095928881244</v>
      </c>
      <c r="I63" s="16">
        <f t="shared" si="4"/>
        <v>0.0783096504776899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2.915</v>
      </c>
      <c r="D64" s="33">
        <v>2.806</v>
      </c>
      <c r="E64" s="33">
        <v>2.867</v>
      </c>
      <c r="F64" s="33">
        <v>3.189</v>
      </c>
      <c r="G64" s="33">
        <v>3.357</v>
      </c>
      <c r="H64" s="16">
        <f t="shared" si="3"/>
        <v>0.05268109125117593</v>
      </c>
      <c r="I64" s="16">
        <f t="shared" si="4"/>
        <v>0.1709103592605512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14479.980000000001</v>
      </c>
      <c r="D65" s="17">
        <f aca="true" t="shared" si="5" ref="D65:G68">+D57-D61</f>
        <v>14617.025999999998</v>
      </c>
      <c r="E65" s="17">
        <f t="shared" si="5"/>
        <v>17248.034</v>
      </c>
      <c r="F65" s="17">
        <v>18321.915999999997</v>
      </c>
      <c r="G65" s="17">
        <f t="shared" si="5"/>
        <v>19002.057000000004</v>
      </c>
      <c r="H65" s="16">
        <f t="shared" si="3"/>
        <v>0.037121718056125186</v>
      </c>
      <c r="I65" s="16">
        <f t="shared" si="4"/>
        <v>0.10169408293142301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9585.917000000001</v>
      </c>
      <c r="D66" s="33">
        <f t="shared" si="5"/>
        <v>9670.269000000002</v>
      </c>
      <c r="E66" s="33">
        <f t="shared" si="5"/>
        <v>11886.331</v>
      </c>
      <c r="F66" s="33">
        <v>12664.784</v>
      </c>
      <c r="G66" s="33">
        <f t="shared" si="5"/>
        <v>13076.472000000002</v>
      </c>
      <c r="H66" s="16">
        <f t="shared" si="3"/>
        <v>0.032506515705281736</v>
      </c>
      <c r="I66" s="16">
        <f t="shared" si="4"/>
        <v>0.10012686000415116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4854.56</v>
      </c>
      <c r="D67" s="33">
        <f t="shared" si="5"/>
        <v>4910.145999999999</v>
      </c>
      <c r="E67" s="33">
        <f t="shared" si="5"/>
        <v>5326.549</v>
      </c>
      <c r="F67" s="33">
        <v>5624.285</v>
      </c>
      <c r="G67" s="33">
        <f t="shared" si="5"/>
        <v>5852.754</v>
      </c>
      <c r="H67" s="16">
        <f t="shared" si="3"/>
        <v>0.04062187460272737</v>
      </c>
      <c r="I67" s="16">
        <f t="shared" si="4"/>
        <v>0.09878910341386149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39.498000000000005</v>
      </c>
      <c r="D68" s="33">
        <f t="shared" si="5"/>
        <v>36.606</v>
      </c>
      <c r="E68" s="33">
        <f t="shared" si="5"/>
        <v>35.154</v>
      </c>
      <c r="F68" s="33">
        <v>32.852000000000004</v>
      </c>
      <c r="G68" s="33">
        <f t="shared" si="5"/>
        <v>72.83200000000001</v>
      </c>
      <c r="H68" s="16">
        <f t="shared" si="3"/>
        <v>1.2169730914403996</v>
      </c>
      <c r="I68" s="16">
        <f t="shared" si="4"/>
        <v>1.0717983728736415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2012-05-08T08:43:02Z</cp:lastPrinted>
  <dcterms:created xsi:type="dcterms:W3CDTF">2008-11-05T07:26:31Z</dcterms:created>
  <dcterms:modified xsi:type="dcterms:W3CDTF">2012-06-18T10:01:23Z</dcterms:modified>
  <cp:category/>
  <cp:version/>
  <cp:contentType/>
  <cp:contentStatus/>
</cp:coreProperties>
</file>