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11025" tabRatio="808" activeTab="0"/>
  </bookViews>
  <sheets>
    <sheet name="Macroeconom" sheetId="1" r:id="rId1"/>
    <sheet name="NBKR transactions" sheetId="2" r:id="rId2"/>
    <sheet name="T-bills, T-bonds" sheetId="3" r:id="rId3"/>
    <sheet name="Interbank credit" sheetId="4" r:id="rId4"/>
    <sheet name="Deposits, credits" sheetId="5" r:id="rId5"/>
  </sheets>
  <externalReferences>
    <externalReference r:id="rId8"/>
    <externalReference r:id="rId9"/>
  </externalReferences>
  <definedNames>
    <definedName name="_xlnm.Print_Area" localSheetId="4">'Deposits, credits'!$A$1:$H$71</definedName>
    <definedName name="_xlnm.Print_Area" localSheetId="3">'Interbank credit'!$A$1:$H$36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T-bonds'!$A$1:$H$53</definedName>
  </definedNames>
  <calcPr fullCalcOnLoad="1"/>
</workbook>
</file>

<file path=xl/sharedStrings.xml><?xml version="1.0" encoding="utf-8"?>
<sst xmlns="http://schemas.openxmlformats.org/spreadsheetml/2006/main" count="716" uniqueCount="130">
  <si>
    <t>-</t>
  </si>
  <si>
    <t>91-дн.</t>
  </si>
  <si>
    <t>180-дн.</t>
  </si>
  <si>
    <t xml:space="preserve">18-мес. </t>
  </si>
  <si>
    <t xml:space="preserve">24-мес. </t>
  </si>
  <si>
    <t>2014</t>
  </si>
  <si>
    <t xml:space="preserve">2013 </t>
  </si>
  <si>
    <t>Monthly Press-Release of the NBKR</t>
  </si>
  <si>
    <t>December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</si>
  <si>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</si>
  <si>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</si>
  <si>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</si>
  <si>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</si>
  <si>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</si>
  <si>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</si>
  <si>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</si>
  <si>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</si>
  <si>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</si>
  <si>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2015</t>
  </si>
  <si>
    <t>Feb 2015</t>
  </si>
  <si>
    <t>Mar 2015</t>
  </si>
  <si>
    <t>Apr 2015</t>
  </si>
  <si>
    <t>May 2015</t>
  </si>
  <si>
    <t>June 2015</t>
  </si>
  <si>
    <t>July 2015</t>
  </si>
  <si>
    <t>Aug 2015</t>
  </si>
  <si>
    <t>Sep 2015</t>
  </si>
  <si>
    <t>Oct 2015</t>
  </si>
  <si>
    <t>Nov 2015</t>
  </si>
  <si>
    <t>Dec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</si>
  <si>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</si>
  <si>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</si>
  <si>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</si>
  <si>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</si>
  <si>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</si>
  <si>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</si>
  <si>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</si>
  <si>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Nov 2014</t>
  </si>
  <si>
    <t>Dec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</si>
  <si>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</si>
  <si>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</si>
  <si>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</si>
  <si>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</si>
  <si>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</si>
  <si>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</si>
  <si>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</si>
  <si>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</si>
  <si>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</si>
  <si>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</si>
  <si>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</si>
  <si>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</si>
  <si>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</si>
  <si>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</si>
  <si>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</si>
  <si>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</si>
  <si>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</si>
  <si>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</si>
  <si>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</si>
  <si>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</si>
  <si>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</si>
  <si>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</si>
  <si>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Jan-Dec 2014</t>
  </si>
  <si>
    <t>Jan-Dec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</si>
  <si>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</si>
  <si>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</si>
  <si>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</si>
  <si>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</si>
  <si>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</si>
  <si>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</si>
  <si>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</si>
  <si>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</si>
  <si>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</si>
  <si>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</si>
  <si>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</si>
  <si>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</si>
  <si>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</si>
  <si>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</si>
  <si>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</si>
  <si>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</si>
  <si>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</si>
  <si>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</si>
  <si>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</si>
  <si>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</si>
  <si>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</si>
  <si>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</si>
  <si>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</si>
  <si>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</si>
  <si>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</si>
  <si>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</si>
  <si>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</si>
  <si>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</si>
  <si>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</si>
  <si>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</si>
  <si>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</si>
  <si>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</si>
  <si>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</si>
  <si>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</si>
  <si>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</si>
  <si>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</si>
  <si>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</si>
  <si>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</si>
  <si>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</si>
  <si>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</si>
  <si>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</si>
  <si>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</si>
  <si>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 xml:space="preserve">Table 10.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</si>
  <si>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</si>
  <si>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</si>
  <si>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</si>
  <si>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</si>
  <si>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</si>
  <si>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</si>
  <si>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</si>
  <si>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</si>
  <si>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</si>
  <si>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</si>
  <si>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</si>
  <si>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</si>
  <si>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11. The volume of transactions at the interbank credit market (for the period)</t>
  </si>
  <si>
    <t>Total volume</t>
  </si>
  <si>
    <t xml:space="preserve">Table 12.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</si>
  <si>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</si>
  <si>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</si>
  <si>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</si>
  <si>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</si>
  <si>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</si>
  <si>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</si>
  <si>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</si>
  <si>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13.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</si>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</sst>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4" applyFont="1" applyFill="1" applyAlignment="1">
      <alignment horizontal="center" vertical="top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Fill="1">
      <alignment/>
      <protection/>
    </xf>
    <xf numFmtId="0" fontId="11" fillId="0" borderId="0" xfId="64" applyFont="1" applyBorder="1" applyAlignment="1">
      <alignment shrinkToFit="1"/>
      <protection/>
    </xf>
    <xf numFmtId="0" fontId="13" fillId="0" borderId="0" xfId="64" applyFont="1" applyBorder="1" applyAlignment="1">
      <alignment horizontal="left"/>
      <protection/>
    </xf>
    <xf numFmtId="0" fontId="14" fillId="0" borderId="0" xfId="64" applyFont="1" applyBorder="1" applyAlignment="1">
      <alignment horizontal="left"/>
      <protection/>
    </xf>
    <xf numFmtId="0" fontId="11" fillId="0" borderId="0" xfId="64" applyFont="1" applyFill="1">
      <alignment/>
      <protection/>
    </xf>
    <xf numFmtId="171" fontId="11" fillId="0" borderId="0" xfId="69" applyNumberFormat="1" applyFont="1" applyFill="1" applyAlignment="1">
      <alignment/>
    </xf>
    <xf numFmtId="0" fontId="11" fillId="0" borderId="0" xfId="6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4" applyFont="1" applyFill="1" applyBorder="1" applyAlignment="1">
      <alignment horizontal="left" vertical="center" wrapText="1"/>
      <protection/>
    </xf>
    <xf numFmtId="0" fontId="15" fillId="0" borderId="0" xfId="6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4" applyFont="1" applyFill="1" applyBorder="1" applyAlignment="1">
      <alignment/>
      <protection/>
    </xf>
    <xf numFmtId="0" fontId="17" fillId="0" borderId="0" xfId="64" applyFont="1" applyAlignment="1">
      <alignment/>
      <protection/>
    </xf>
    <xf numFmtId="0" fontId="17" fillId="0" borderId="0" xfId="64" applyFont="1" applyBorder="1" applyAlignment="1">
      <alignment/>
      <protection/>
    </xf>
    <xf numFmtId="0" fontId="15" fillId="0" borderId="0" xfId="64" applyFont="1" applyFill="1" applyBorder="1" applyAlignment="1">
      <alignment horizontal="left" shrinkToFit="1"/>
      <protection/>
    </xf>
    <xf numFmtId="164" fontId="15" fillId="0" borderId="0" xfId="64" applyNumberFormat="1" applyFont="1" applyFill="1" applyAlignment="1">
      <alignment/>
      <protection/>
    </xf>
    <xf numFmtId="164" fontId="15" fillId="0" borderId="0" xfId="6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4" applyFont="1" applyFill="1" applyAlignment="1">
      <alignment horizontal="center"/>
      <protection/>
    </xf>
    <xf numFmtId="0" fontId="17" fillId="0" borderId="0" xfId="6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4" applyFont="1" applyAlignment="1">
      <alignment horizontal="center"/>
      <protection/>
    </xf>
    <xf numFmtId="0" fontId="11" fillId="0" borderId="10" xfId="6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4" applyNumberFormat="1" applyFont="1" applyAlignment="1">
      <alignment horizontal="center"/>
      <protection/>
    </xf>
    <xf numFmtId="170" fontId="11" fillId="0" borderId="0" xfId="64" applyNumberFormat="1" applyFont="1" applyFill="1">
      <alignment/>
      <protection/>
    </xf>
    <xf numFmtId="2" fontId="11" fillId="0" borderId="0" xfId="6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11" fillId="0" borderId="0" xfId="6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4" applyNumberFormat="1" applyFont="1">
      <alignment/>
      <protection/>
    </xf>
    <xf numFmtId="170" fontId="12" fillId="0" borderId="0" xfId="6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4" applyFont="1" applyAlignment="1">
      <alignment/>
      <protection/>
    </xf>
    <xf numFmtId="49" fontId="16" fillId="0" borderId="0" xfId="6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5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7" applyFont="1">
      <alignment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6" fillId="0" borderId="0" xfId="57" applyFont="1" applyAlignment="1">
      <alignment horizontal="left"/>
      <protection/>
    </xf>
    <xf numFmtId="0" fontId="2" fillId="0" borderId="0" xfId="57" applyFont="1" applyFill="1" applyBorder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4" fillId="0" borderId="0" xfId="57" applyFont="1" applyBorder="1" applyAlignment="1">
      <alignment horizontal="left" vertical="center" wrapText="1"/>
      <protection/>
    </xf>
    <xf numFmtId="164" fontId="4" fillId="0" borderId="0" xfId="57" applyNumberFormat="1" applyFont="1" applyFill="1" applyAlignment="1">
      <alignment horizontal="right" vertical="center"/>
      <protection/>
    </xf>
    <xf numFmtId="168" fontId="5" fillId="0" borderId="0" xfId="57" applyNumberFormat="1" applyFont="1" applyFill="1" applyAlignment="1">
      <alignment horizontal="right" vertical="center"/>
      <protection/>
    </xf>
    <xf numFmtId="0" fontId="2" fillId="0" borderId="0" xfId="57" applyFont="1" applyAlignment="1">
      <alignment horizontal="left" indent="2"/>
      <protection/>
    </xf>
    <xf numFmtId="164" fontId="2" fillId="0" borderId="0" xfId="57" applyNumberFormat="1" applyFont="1" applyFill="1" applyAlignment="1">
      <alignment horizontal="right" vertical="center"/>
      <protection/>
    </xf>
    <xf numFmtId="0" fontId="2" fillId="0" borderId="0" xfId="57" applyFont="1" applyFill="1" applyAlignment="1">
      <alignment horizontal="left" indent="2"/>
      <protection/>
    </xf>
    <xf numFmtId="0" fontId="4" fillId="0" borderId="0" xfId="57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69" fillId="0" borderId="0" xfId="53" applyNumberFormat="1" applyFont="1" applyBorder="1">
      <alignment/>
      <protection/>
    </xf>
    <xf numFmtId="166" fontId="2" fillId="0" borderId="0" xfId="0" applyNumberFormat="1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4" fontId="4" fillId="0" borderId="0" xfId="57" applyNumberFormat="1" applyFont="1" applyFill="1" applyAlignment="1">
      <alignment horizontal="right" vertical="center"/>
      <protection/>
    </xf>
    <xf numFmtId="4" fontId="2" fillId="0" borderId="0" xfId="57" applyNumberFormat="1" applyFont="1" applyFill="1" applyAlignment="1">
      <alignment horizontal="right" vertical="center"/>
      <protection/>
    </xf>
    <xf numFmtId="174" fontId="11" fillId="0" borderId="0" xfId="64" applyNumberFormat="1" applyFont="1" applyFill="1">
      <alignment/>
      <protection/>
    </xf>
    <xf numFmtId="173" fontId="12" fillId="0" borderId="0" xfId="64" applyNumberFormat="1" applyFont="1" applyFill="1">
      <alignment/>
      <protection/>
    </xf>
    <xf numFmtId="0" fontId="16" fillId="0" borderId="0" xfId="64" applyFont="1" applyAlignment="1">
      <alignment horizontal="center"/>
      <protection/>
    </xf>
    <xf numFmtId="164" fontId="7" fillId="0" borderId="0" xfId="64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64" applyFont="1" applyAlignment="1">
      <alignment horizontal="center"/>
      <protection/>
    </xf>
    <xf numFmtId="49" fontId="16" fillId="0" borderId="0" xfId="64" applyNumberFormat="1" applyFont="1" applyAlignment="1">
      <alignment horizontal="center"/>
      <protection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Обычный_Пресс-конференция (октябрь 2008)" xfId="64"/>
    <cellStyle name="Плохой" xfId="65"/>
    <cellStyle name="Пояснение" xfId="66"/>
    <cellStyle name="Примечание" xfId="67"/>
    <cellStyle name="Примечание 2" xfId="68"/>
    <cellStyle name="Percent" xfId="69"/>
    <cellStyle name="Процентный 2" xfId="70"/>
    <cellStyle name="Процентный 3" xfId="71"/>
    <cellStyle name="Связанная ячейка" xfId="72"/>
    <cellStyle name="Стиль 1" xfId="73"/>
    <cellStyle name="ТЕКСТ" xfId="74"/>
    <cellStyle name="Текст предупреждения" xfId="75"/>
    <cellStyle name="Тысячи [0]_4-8Окт" xfId="76"/>
    <cellStyle name="Тысячи_4-8Окт" xfId="77"/>
    <cellStyle name="Comma" xfId="78"/>
    <cellStyle name="Comma [0]" xfId="79"/>
    <cellStyle name="Финансовый [0] 2" xfId="80"/>
    <cellStyle name="Финансовый 2" xfId="81"/>
    <cellStyle name="Финансовый 3" xfId="82"/>
    <cellStyle name="Финансовый 3 2" xfId="83"/>
    <cellStyle name="Финансовый 4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10866902"/>
        <c:axId val="3069325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10866902"/>
        <c:axId val="30693255"/>
      </c:lineChart>
      <c:catAx>
        <c:axId val="108669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693255"/>
        <c:crosses val="autoZero"/>
        <c:auto val="1"/>
        <c:lblOffset val="100"/>
        <c:tickLblSkip val="1"/>
        <c:noMultiLvlLbl val="0"/>
      </c:catAx>
      <c:valAx>
        <c:axId val="3069325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669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7803840"/>
        <c:axId val="312569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7803840"/>
        <c:axId val="3125697"/>
      </c:lineChart>
      <c:catAx>
        <c:axId val="78038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5697"/>
        <c:crosses val="autoZero"/>
        <c:auto val="1"/>
        <c:lblOffset val="100"/>
        <c:tickLblSkip val="1"/>
        <c:noMultiLvlLbl val="0"/>
      </c:catAx>
      <c:valAx>
        <c:axId val="312569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038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8131274"/>
        <c:axId val="5185487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8131274"/>
        <c:axId val="51854875"/>
      </c:lineChart>
      <c:catAx>
        <c:axId val="281312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854875"/>
        <c:crosses val="autoZero"/>
        <c:auto val="1"/>
        <c:lblOffset val="100"/>
        <c:tickLblSkip val="1"/>
        <c:noMultiLvlLbl val="0"/>
      </c:catAx>
      <c:valAx>
        <c:axId val="5185487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312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64040692"/>
        <c:axId val="39495317"/>
      </c:lineChart>
      <c:catAx>
        <c:axId val="6404069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95317"/>
        <c:crosses val="autoZero"/>
        <c:auto val="0"/>
        <c:lblOffset val="100"/>
        <c:tickLblSkip val="1"/>
        <c:noMultiLvlLbl val="0"/>
      </c:catAx>
      <c:valAx>
        <c:axId val="3949531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069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9913534"/>
        <c:axId val="4500407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383528"/>
        <c:axId val="21451753"/>
      </c:lineChart>
      <c:catAx>
        <c:axId val="199135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004079"/>
        <c:crosses val="autoZero"/>
        <c:auto val="0"/>
        <c:lblOffset val="100"/>
        <c:tickLblSkip val="5"/>
        <c:noMultiLvlLbl val="0"/>
      </c:catAx>
      <c:valAx>
        <c:axId val="4500407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13534"/>
        <c:crossesAt val="1"/>
        <c:crossBetween val="between"/>
        <c:dispUnits/>
        <c:majorUnit val="2000"/>
        <c:minorUnit val="100"/>
      </c:valAx>
      <c:catAx>
        <c:axId val="2383528"/>
        <c:scaling>
          <c:orientation val="minMax"/>
        </c:scaling>
        <c:axPos val="b"/>
        <c:delete val="1"/>
        <c:majorTickMark val="out"/>
        <c:minorTickMark val="none"/>
        <c:tickLblPos val="none"/>
        <c:crossAx val="21451753"/>
        <c:crossesAt val="39"/>
        <c:auto val="0"/>
        <c:lblOffset val="100"/>
        <c:tickLblSkip val="1"/>
        <c:noMultiLvlLbl val="0"/>
      </c:catAx>
      <c:valAx>
        <c:axId val="2145175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2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8848050"/>
        <c:axId val="5987040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8848050"/>
        <c:axId val="5987040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1962716"/>
        <c:axId val="17664445"/>
      </c:line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70403"/>
        <c:crosses val="autoZero"/>
        <c:auto val="0"/>
        <c:lblOffset val="100"/>
        <c:tickLblSkip val="1"/>
        <c:noMultiLvlLbl val="0"/>
      </c:catAx>
      <c:valAx>
        <c:axId val="5987040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48050"/>
        <c:crossesAt val="1"/>
        <c:crossBetween val="between"/>
        <c:dispUnits/>
        <c:majorUnit val="1"/>
      </c:valAx>
      <c:catAx>
        <c:axId val="1962716"/>
        <c:scaling>
          <c:orientation val="minMax"/>
        </c:scaling>
        <c:axPos val="b"/>
        <c:delete val="1"/>
        <c:majorTickMark val="out"/>
        <c:minorTickMark val="none"/>
        <c:tickLblPos val="none"/>
        <c:crossAx val="17664445"/>
        <c:crosses val="autoZero"/>
        <c:auto val="0"/>
        <c:lblOffset val="100"/>
        <c:tickLblSkip val="1"/>
        <c:noMultiLvlLbl val="0"/>
      </c:catAx>
      <c:valAx>
        <c:axId val="1766444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271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4762278"/>
        <c:axId val="2153391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4762278"/>
        <c:axId val="21533911"/>
      </c:lineChart>
      <c:catAx>
        <c:axId val="247622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33911"/>
        <c:crosses val="autoZero"/>
        <c:auto val="1"/>
        <c:lblOffset val="100"/>
        <c:tickLblSkip val="1"/>
        <c:noMultiLvlLbl val="0"/>
      </c:catAx>
      <c:valAx>
        <c:axId val="2153391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622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E23" sqref="E23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7" t="s">
        <v>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18"/>
      <c r="N1" s="118"/>
      <c r="O1" s="118"/>
      <c r="P1" s="118"/>
      <c r="Q1" s="52"/>
      <c r="R1" s="52"/>
      <c r="S1" s="52"/>
      <c r="T1" s="52"/>
      <c r="U1" s="52"/>
      <c r="V1" s="52"/>
      <c r="W1" s="52"/>
      <c r="X1" s="52"/>
    </row>
    <row r="2" spans="1:24" ht="15.75">
      <c r="A2" s="178" t="s">
        <v>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19"/>
      <c r="N2" s="119"/>
      <c r="O2" s="119"/>
      <c r="P2" s="119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73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9</v>
      </c>
      <c r="B4" s="18"/>
      <c r="C4" s="18"/>
      <c r="D4" s="18"/>
    </row>
    <row r="5" spans="1:8" ht="15" customHeight="1">
      <c r="A5" s="175" t="s">
        <v>10</v>
      </c>
      <c r="B5" s="22"/>
      <c r="C5" s="22"/>
      <c r="D5" s="22"/>
      <c r="E5" s="23"/>
      <c r="F5" s="24"/>
      <c r="G5" s="24"/>
      <c r="H5" s="24"/>
    </row>
    <row r="6" spans="1:18" s="27" customFormat="1" ht="26.25" customHeight="1">
      <c r="A6" s="53"/>
      <c r="B6" s="165" t="s">
        <v>6</v>
      </c>
      <c r="C6" s="165" t="s">
        <v>5</v>
      </c>
      <c r="D6" s="54" t="s">
        <v>18</v>
      </c>
      <c r="E6" s="54" t="s">
        <v>19</v>
      </c>
      <c r="F6" s="54" t="s">
        <v>20</v>
      </c>
      <c r="G6" s="54" t="s">
        <v>21</v>
      </c>
      <c r="H6" s="54" t="s">
        <v>22</v>
      </c>
      <c r="I6" s="54" t="s">
        <v>23</v>
      </c>
      <c r="J6" s="54" t="s">
        <v>24</v>
      </c>
      <c r="K6" s="54" t="s">
        <v>25</v>
      </c>
      <c r="L6" s="54" t="s">
        <v>26</v>
      </c>
      <c r="M6" s="54" t="s">
        <v>27</v>
      </c>
      <c r="N6" s="54" t="s">
        <v>28</v>
      </c>
      <c r="O6" s="54" t="s">
        <v>29</v>
      </c>
      <c r="P6" s="136"/>
      <c r="Q6" s="136"/>
      <c r="R6" s="136"/>
    </row>
    <row r="7" spans="1:18" ht="26.25" customHeight="1">
      <c r="A7" s="29" t="s">
        <v>11</v>
      </c>
      <c r="B7" s="97">
        <v>10.9</v>
      </c>
      <c r="C7" s="97">
        <v>3.6</v>
      </c>
      <c r="D7" s="97">
        <v>8.4</v>
      </c>
      <c r="E7" s="97">
        <v>9.5</v>
      </c>
      <c r="F7" s="97">
        <v>7</v>
      </c>
      <c r="G7" s="137">
        <v>7</v>
      </c>
      <c r="H7" s="137">
        <v>6.9</v>
      </c>
      <c r="I7" s="137">
        <v>7.3</v>
      </c>
      <c r="J7" s="137">
        <v>7.1</v>
      </c>
      <c r="K7" s="137">
        <v>6.8</v>
      </c>
      <c r="L7" s="137">
        <v>6.3</v>
      </c>
      <c r="M7" s="137">
        <v>4.8</v>
      </c>
      <c r="N7" s="137">
        <v>3.6</v>
      </c>
      <c r="O7" s="137">
        <v>3.5</v>
      </c>
      <c r="P7" s="137"/>
      <c r="Q7" s="137"/>
      <c r="R7" s="137"/>
    </row>
    <row r="8" spans="1:18" ht="26.25" customHeight="1">
      <c r="A8" s="29" t="s">
        <v>12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69">
        <v>101.5</v>
      </c>
      <c r="G8" s="138">
        <v>102</v>
      </c>
      <c r="H8" s="138">
        <v>101.18127736643842</v>
      </c>
      <c r="I8" s="138">
        <v>100.2</v>
      </c>
      <c r="J8" s="138">
        <v>99.78827634684552</v>
      </c>
      <c r="K8" s="138">
        <v>100.09205401136707</v>
      </c>
      <c r="L8" s="138">
        <v>101.1</v>
      </c>
      <c r="M8" s="138">
        <v>101.44313857864195</v>
      </c>
      <c r="N8" s="138">
        <v>102.33737473871464</v>
      </c>
      <c r="O8" s="138">
        <v>103.35191559523442</v>
      </c>
      <c r="P8" s="138"/>
      <c r="Q8" s="138"/>
      <c r="R8" s="138"/>
    </row>
    <row r="9" spans="1:18" ht="26.25" customHeight="1">
      <c r="A9" s="29" t="s">
        <v>13</v>
      </c>
      <c r="B9" s="70" t="s">
        <v>0</v>
      </c>
      <c r="C9" s="70" t="s">
        <v>0</v>
      </c>
      <c r="D9" s="69">
        <v>101.46183886280357</v>
      </c>
      <c r="E9" s="69">
        <v>100.27109184540161</v>
      </c>
      <c r="F9" s="69">
        <v>99.8087231735266</v>
      </c>
      <c r="G9" s="138">
        <v>100.41116007193445</v>
      </c>
      <c r="H9" s="138">
        <v>99.23644557095936</v>
      </c>
      <c r="I9" s="138">
        <v>99.07598560663804</v>
      </c>
      <c r="J9" s="138">
        <v>99.5430542225313</v>
      </c>
      <c r="K9" s="138">
        <v>100.30442219832085</v>
      </c>
      <c r="L9" s="138">
        <v>101.00983292682119</v>
      </c>
      <c r="M9" s="138">
        <v>100.3366098595639</v>
      </c>
      <c r="N9" s="138">
        <v>100.88151468162576</v>
      </c>
      <c r="O9" s="138">
        <v>100.99136885141921</v>
      </c>
      <c r="P9" s="138"/>
      <c r="Q9" s="138"/>
      <c r="R9" s="138"/>
    </row>
    <row r="10" spans="1:19" ht="26.25" customHeight="1">
      <c r="A10" s="29" t="s">
        <v>14</v>
      </c>
      <c r="B10" s="70">
        <v>4.17</v>
      </c>
      <c r="C10" s="70">
        <v>10.5</v>
      </c>
      <c r="D10" s="70">
        <v>11</v>
      </c>
      <c r="E10" s="70">
        <v>11</v>
      </c>
      <c r="F10" s="70">
        <v>11</v>
      </c>
      <c r="G10" s="92">
        <v>11</v>
      </c>
      <c r="H10" s="92">
        <v>9.5</v>
      </c>
      <c r="I10" s="92">
        <v>9.5</v>
      </c>
      <c r="J10" s="92">
        <v>8</v>
      </c>
      <c r="K10" s="92">
        <v>8</v>
      </c>
      <c r="L10" s="92">
        <v>10</v>
      </c>
      <c r="M10" s="92">
        <v>10</v>
      </c>
      <c r="N10" s="92">
        <v>10</v>
      </c>
      <c r="O10" s="92">
        <v>10</v>
      </c>
      <c r="P10" s="92"/>
      <c r="Q10" s="92"/>
      <c r="R10" s="92"/>
      <c r="S10" s="70"/>
    </row>
    <row r="11" spans="1:18" ht="26.25" customHeight="1">
      <c r="A11" s="29" t="s">
        <v>15</v>
      </c>
      <c r="B11" s="98">
        <v>49.247</v>
      </c>
      <c r="C11" s="98">
        <v>58.8865</v>
      </c>
      <c r="D11" s="98">
        <v>59.81</v>
      </c>
      <c r="E11" s="98">
        <v>61.2914</v>
      </c>
      <c r="F11" s="98">
        <v>63.8736</v>
      </c>
      <c r="G11" s="98">
        <v>60.0705</v>
      </c>
      <c r="H11" s="98">
        <v>58.1472</v>
      </c>
      <c r="I11" s="98">
        <v>62.0788</v>
      </c>
      <c r="J11" s="98">
        <v>61.0213</v>
      </c>
      <c r="K11" s="98">
        <v>65.0953</v>
      </c>
      <c r="L11" s="98">
        <v>68.8359</v>
      </c>
      <c r="M11" s="98">
        <v>69.698</v>
      </c>
      <c r="N11" s="98">
        <v>75.9</v>
      </c>
      <c r="O11" s="98">
        <v>75.8993</v>
      </c>
      <c r="P11" s="98"/>
      <c r="Q11" s="98"/>
      <c r="R11" s="98"/>
    </row>
    <row r="12" spans="1:18" s="25" customFormat="1" ht="26.25" customHeight="1">
      <c r="A12" s="29" t="s">
        <v>16</v>
      </c>
      <c r="B12" s="99">
        <v>3.89399424487142</v>
      </c>
      <c r="C12" s="99">
        <f>C11/B11*100-100</f>
        <v>19.573781144029084</v>
      </c>
      <c r="D12" s="99">
        <f>D11/C11*100-100</f>
        <v>1.568271165717121</v>
      </c>
      <c r="E12" s="99">
        <f>E11/C11*100-100</f>
        <v>4.0839581228295145</v>
      </c>
      <c r="F12" s="99">
        <f>F11/C11*100-100</f>
        <v>8.469003931291553</v>
      </c>
      <c r="G12" s="99">
        <f>G11/C11*100-100</f>
        <v>2.010647601742349</v>
      </c>
      <c r="H12" s="99">
        <f>H11/C11*100-100</f>
        <v>-1.2554660236217074</v>
      </c>
      <c r="I12" s="99">
        <f>I11/C11*100-100</f>
        <v>5.42110670527201</v>
      </c>
      <c r="J12" s="99">
        <f>J11/C11*100-100</f>
        <v>3.625279138682046</v>
      </c>
      <c r="K12" s="99">
        <f>K11/C11*100-100</f>
        <v>10.543672998055584</v>
      </c>
      <c r="L12" s="99">
        <f>L11/C11*100-100</f>
        <v>16.895892946600654</v>
      </c>
      <c r="M12" s="99">
        <f>M11/C11*100-100</f>
        <v>18.35989573161929</v>
      </c>
      <c r="N12" s="99">
        <f>N11/C11*100-100</f>
        <v>28.89202109142164</v>
      </c>
      <c r="O12" s="99">
        <f>O11/C11*100-100</f>
        <v>28.890832363954388</v>
      </c>
      <c r="P12" s="139"/>
      <c r="Q12" s="139"/>
      <c r="R12" s="139"/>
    </row>
    <row r="13" spans="1:18" s="25" customFormat="1" ht="26.25" customHeight="1">
      <c r="A13" s="29" t="s">
        <v>17</v>
      </c>
      <c r="B13" s="99" t="s">
        <v>0</v>
      </c>
      <c r="C13" s="99" t="s">
        <v>0</v>
      </c>
      <c r="D13" s="99">
        <f aca="true" t="shared" si="0" ref="D13:J13">D11/C11*100-100</f>
        <v>1.568271165717121</v>
      </c>
      <c r="E13" s="99">
        <f t="shared" si="0"/>
        <v>2.4768433372345697</v>
      </c>
      <c r="F13" s="99">
        <f t="shared" si="0"/>
        <v>4.212989097981108</v>
      </c>
      <c r="G13" s="99">
        <f t="shared" si="0"/>
        <v>-5.954103103629677</v>
      </c>
      <c r="H13" s="99">
        <f t="shared" si="0"/>
        <v>-3.201737957899482</v>
      </c>
      <c r="I13" s="99">
        <f t="shared" si="0"/>
        <v>6.76146056903859</v>
      </c>
      <c r="J13" s="99">
        <f t="shared" si="0"/>
        <v>-1.7034800930430407</v>
      </c>
      <c r="K13" s="99">
        <f>K11/J11*100-100</f>
        <v>6.6763572719689535</v>
      </c>
      <c r="L13" s="99">
        <f>L11/K11*100-100</f>
        <v>5.746344206110109</v>
      </c>
      <c r="M13" s="99">
        <f>M11/L11*100-100</f>
        <v>1.2523988209640606</v>
      </c>
      <c r="N13" s="99">
        <f>N11/M11*100-100</f>
        <v>8.898390197710143</v>
      </c>
      <c r="O13" s="99">
        <f>O11/N11*100-100</f>
        <v>-0.0009222661396677267</v>
      </c>
      <c r="P13" s="139"/>
      <c r="Q13" s="139"/>
      <c r="R13" s="139"/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176" t="s">
        <v>30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75" t="s">
        <v>31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42">
      <c r="A17" s="55"/>
      <c r="B17" s="165">
        <v>2013</v>
      </c>
      <c r="C17" s="54" t="s">
        <v>37</v>
      </c>
      <c r="D17" s="54" t="s">
        <v>38</v>
      </c>
      <c r="E17" s="165" t="s">
        <v>5</v>
      </c>
      <c r="F17" s="54" t="s">
        <v>28</v>
      </c>
      <c r="G17" s="54" t="s">
        <v>29</v>
      </c>
      <c r="H17" s="57" t="s">
        <v>39</v>
      </c>
      <c r="I17" s="57" t="s">
        <v>40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32</v>
      </c>
      <c r="B18" s="70">
        <v>66954.15370000001</v>
      </c>
      <c r="C18" s="70">
        <v>57780.767700000004</v>
      </c>
      <c r="D18" s="70">
        <v>57074.5912</v>
      </c>
      <c r="E18" s="70">
        <v>57074.5912</v>
      </c>
      <c r="F18" s="70">
        <v>54790.3205</v>
      </c>
      <c r="G18" s="70">
        <v>58398.0154</v>
      </c>
      <c r="H18" s="72">
        <f>G18-F18</f>
        <v>3607.694899999995</v>
      </c>
      <c r="I18" s="72">
        <f>G18-E18</f>
        <v>1323.424199999994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33</v>
      </c>
      <c r="B19" s="70">
        <v>73139.397</v>
      </c>
      <c r="C19" s="70">
        <v>65340.5386</v>
      </c>
      <c r="D19" s="70">
        <v>64471.911799999994</v>
      </c>
      <c r="E19" s="70">
        <v>64471.911799999994</v>
      </c>
      <c r="F19" s="70">
        <v>63793.3341</v>
      </c>
      <c r="G19" s="70">
        <v>67055.3192</v>
      </c>
      <c r="H19" s="72">
        <f>G19-F19</f>
        <v>3261.985099999998</v>
      </c>
      <c r="I19" s="72">
        <f>G19-E19</f>
        <v>2583.4074000000037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34</v>
      </c>
      <c r="B20" s="70">
        <v>120903.44435374001</v>
      </c>
      <c r="C20" s="70">
        <v>124233.85274449</v>
      </c>
      <c r="D20" s="70">
        <v>124544.35376750001</v>
      </c>
      <c r="E20" s="70">
        <v>124544.35376750001</v>
      </c>
      <c r="F20" s="70">
        <v>139783.48798320998</v>
      </c>
      <c r="G20" s="70">
        <v>143142.99196366</v>
      </c>
      <c r="H20" s="72">
        <f>G20-F20</f>
        <v>3359.503980450012</v>
      </c>
      <c r="I20" s="72">
        <f>G20-E20</f>
        <v>18598.638196159984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35</v>
      </c>
      <c r="B21" s="92">
        <v>30.359294647302747</v>
      </c>
      <c r="C21" s="92">
        <v>31.17119092088646</v>
      </c>
      <c r="D21" s="92">
        <v>30.65654847802937</v>
      </c>
      <c r="E21" s="92">
        <v>30.65654847802937</v>
      </c>
      <c r="F21" s="92">
        <v>30.21474434648975</v>
      </c>
      <c r="G21" s="92">
        <v>30.519838492107603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2"/>
      <c r="C22" s="92"/>
      <c r="D22" s="92"/>
      <c r="E22" s="92"/>
      <c r="F22" s="92"/>
      <c r="G22" s="92"/>
      <c r="H22" s="92"/>
      <c r="I22" s="92"/>
      <c r="J22" s="90"/>
      <c r="K22" s="90"/>
      <c r="L22" s="90"/>
      <c r="M22" s="90"/>
      <c r="N22" s="90"/>
      <c r="O22" s="90"/>
      <c r="P22" s="90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4" t="s">
        <v>36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27"/>
      <c r="R23" s="27"/>
      <c r="S23" s="27"/>
      <c r="T23" s="27"/>
      <c r="U23" s="27"/>
      <c r="V23" s="27"/>
      <c r="W23" s="27"/>
      <c r="X23" s="27"/>
    </row>
    <row r="24" spans="3:11" ht="15.75" customHeight="1">
      <c r="C24" s="25"/>
      <c r="D24" s="25"/>
      <c r="E24" s="171"/>
      <c r="F24" s="172"/>
      <c r="G24" s="172"/>
      <c r="H24" s="21"/>
      <c r="I24" s="101"/>
      <c r="K24" s="95"/>
    </row>
    <row r="25" spans="1:8" s="36" customFormat="1" ht="15" customHeight="1">
      <c r="A25" s="35" t="s">
        <v>41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42</v>
      </c>
      <c r="B26" s="39"/>
      <c r="C26" s="40"/>
      <c r="D26" s="40"/>
      <c r="E26" s="40"/>
      <c r="F26" s="47"/>
      <c r="G26" s="47"/>
      <c r="H26" s="48"/>
    </row>
    <row r="27" spans="1:22" s="36" customFormat="1" ht="42">
      <c r="A27" s="55"/>
      <c r="B27" s="165">
        <v>2013</v>
      </c>
      <c r="C27" s="54" t="s">
        <v>37</v>
      </c>
      <c r="D27" s="54" t="s">
        <v>38</v>
      </c>
      <c r="E27" s="165" t="s">
        <v>5</v>
      </c>
      <c r="F27" s="54" t="s">
        <v>28</v>
      </c>
      <c r="G27" s="54" t="s">
        <v>29</v>
      </c>
      <c r="H27" s="57" t="s">
        <v>39</v>
      </c>
      <c r="I27" s="57" t="s">
        <v>40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43</v>
      </c>
      <c r="B28" s="174">
        <v>2238.35003959054</v>
      </c>
      <c r="C28" s="174">
        <v>1970.60085635433</v>
      </c>
      <c r="D28" s="174">
        <v>1957.55597687923</v>
      </c>
      <c r="E28" s="174">
        <v>1957.55597687923</v>
      </c>
      <c r="F28" s="174">
        <v>1736.94227921</v>
      </c>
      <c r="G28" s="174">
        <v>1778.26210273</v>
      </c>
      <c r="H28" s="72">
        <f>G28-F28</f>
        <v>41.31982352</v>
      </c>
      <c r="I28" s="72">
        <f>G28-E28</f>
        <v>-179.29387414923008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44</v>
      </c>
      <c r="B30" s="1"/>
    </row>
    <row r="31" spans="2:4" s="2" customFormat="1" ht="12.75" customHeight="1">
      <c r="B31" s="19"/>
      <c r="C31" s="19"/>
      <c r="D31" s="19"/>
    </row>
    <row r="32" spans="1:22" s="2" customFormat="1" ht="42">
      <c r="A32" s="58"/>
      <c r="B32" s="165">
        <v>2013</v>
      </c>
      <c r="C32" s="54" t="s">
        <v>37</v>
      </c>
      <c r="D32" s="54" t="s">
        <v>38</v>
      </c>
      <c r="E32" s="165" t="s">
        <v>5</v>
      </c>
      <c r="F32" s="54" t="s">
        <v>28</v>
      </c>
      <c r="G32" s="54" t="s">
        <v>29</v>
      </c>
      <c r="H32" s="57" t="s">
        <v>39</v>
      </c>
      <c r="I32" s="57" t="s">
        <v>40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45</v>
      </c>
      <c r="B33" s="96">
        <v>49.247</v>
      </c>
      <c r="C33" s="96">
        <v>57.5957</v>
      </c>
      <c r="D33" s="96">
        <v>58.8865</v>
      </c>
      <c r="E33" s="96">
        <v>58.8865</v>
      </c>
      <c r="F33" s="98">
        <v>75.9</v>
      </c>
      <c r="G33" s="98">
        <v>75.8993</v>
      </c>
      <c r="H33" s="72">
        <f>G33-F33</f>
        <v>-0.0007000000000090267</v>
      </c>
      <c r="I33" s="72">
        <f>G33-E33</f>
        <v>17.0128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46</v>
      </c>
      <c r="B34" s="96">
        <v>49.1894</v>
      </c>
      <c r="C34" s="96">
        <v>57.5957</v>
      </c>
      <c r="D34" s="96">
        <v>58.8956</v>
      </c>
      <c r="E34" s="96">
        <v>58.8956</v>
      </c>
      <c r="F34" s="96">
        <v>75.86478833333334</v>
      </c>
      <c r="G34" s="96">
        <v>75.8969</v>
      </c>
      <c r="H34" s="72">
        <f>G34-F34</f>
        <v>0.03211166666666543</v>
      </c>
      <c r="I34" s="72">
        <f>G34-E34</f>
        <v>17.0013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47</v>
      </c>
      <c r="B35" s="96">
        <v>1.3745</v>
      </c>
      <c r="C35" s="96">
        <v>1.245</v>
      </c>
      <c r="D35" s="96">
        <v>1.2097</v>
      </c>
      <c r="E35" s="96">
        <v>1.2097</v>
      </c>
      <c r="F35" s="96">
        <v>1.0563</v>
      </c>
      <c r="G35" s="96">
        <v>1.086</v>
      </c>
      <c r="H35" s="72">
        <f>G35-F35</f>
        <v>0.02970000000000006</v>
      </c>
      <c r="I35" s="72">
        <f>G35-E35</f>
        <v>-0.12369999999999992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48</v>
      </c>
      <c r="B36" s="96"/>
      <c r="C36" s="96"/>
      <c r="D36" s="96"/>
      <c r="E36" s="96"/>
      <c r="F36" s="96"/>
      <c r="G36" s="96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49</v>
      </c>
      <c r="B37" s="96">
        <v>49.37299928771657</v>
      </c>
      <c r="C37" s="96">
        <v>57.6127</v>
      </c>
      <c r="D37" s="96">
        <v>59.2205</v>
      </c>
      <c r="E37" s="96">
        <v>59.2205</v>
      </c>
      <c r="F37" s="96">
        <v>75.6303</v>
      </c>
      <c r="G37" s="96">
        <v>75.9737</v>
      </c>
      <c r="H37" s="72">
        <f>G37-F37</f>
        <v>0.3433999999999884</v>
      </c>
      <c r="I37" s="72">
        <f>G37-E37</f>
        <v>16.753199999999993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50</v>
      </c>
      <c r="B38" s="96">
        <v>67.50965123083661</v>
      </c>
      <c r="C38" s="96">
        <v>72.0837</v>
      </c>
      <c r="D38" s="96">
        <v>71.5211</v>
      </c>
      <c r="E38" s="96">
        <v>71.5211</v>
      </c>
      <c r="F38" s="96">
        <v>80.2753</v>
      </c>
      <c r="G38" s="96">
        <v>82.8511</v>
      </c>
      <c r="H38" s="72">
        <f>G38-F38</f>
        <v>2.575800000000001</v>
      </c>
      <c r="I38" s="72">
        <f>G38-E38</f>
        <v>11.329999999999998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51</v>
      </c>
      <c r="B39" s="96">
        <v>1.4906328389036205</v>
      </c>
      <c r="C39" s="96">
        <v>1.1806</v>
      </c>
      <c r="D39" s="96">
        <v>1.0176</v>
      </c>
      <c r="E39" s="96">
        <v>1.0176</v>
      </c>
      <c r="F39" s="96">
        <v>1.1346</v>
      </c>
      <c r="G39" s="96">
        <v>1.0381</v>
      </c>
      <c r="H39" s="72">
        <f>G39-F39</f>
        <v>-0.09650000000000003</v>
      </c>
      <c r="I39" s="72">
        <f>G39-E39</f>
        <v>0.020499999999999963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52</v>
      </c>
      <c r="B40" s="96">
        <v>0.3170441936065914</v>
      </c>
      <c r="C40" s="96">
        <v>0.3174</v>
      </c>
      <c r="D40" s="96">
        <v>0.3198</v>
      </c>
      <c r="E40" s="96">
        <v>0.3198</v>
      </c>
      <c r="F40" s="96">
        <v>0.2466</v>
      </c>
      <c r="G40" s="96">
        <v>0.2241</v>
      </c>
      <c r="H40" s="72">
        <f>G40-F40</f>
        <v>-0.02250000000000002</v>
      </c>
      <c r="I40" s="72">
        <f>G40-E40</f>
        <v>-0.09569999999999998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3"/>
    </row>
    <row r="44" spans="3:7" ht="1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sheetProtection/>
  <mergeCells count="2">
    <mergeCell ref="A1:L1"/>
    <mergeCell ref="A2:L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53</v>
      </c>
      <c r="B1" s="1"/>
    </row>
    <row r="2" spans="1:7" s="6" customFormat="1" ht="12.75" customHeight="1">
      <c r="A2" s="5" t="s">
        <v>54</v>
      </c>
      <c r="B2" s="5"/>
      <c r="C2" s="7"/>
      <c r="D2" s="7"/>
      <c r="E2" s="7"/>
      <c r="F2" s="7"/>
      <c r="G2" s="7"/>
    </row>
    <row r="3" spans="1:10" ht="26.25" customHeight="1">
      <c r="A3" s="56"/>
      <c r="B3" s="165" t="s">
        <v>5</v>
      </c>
      <c r="C3" s="54" t="s">
        <v>61</v>
      </c>
      <c r="D3" s="54" t="s">
        <v>62</v>
      </c>
      <c r="E3" s="54" t="s">
        <v>28</v>
      </c>
      <c r="F3" s="54" t="s">
        <v>29</v>
      </c>
      <c r="G3" s="57" t="s">
        <v>39</v>
      </c>
      <c r="H3" s="57" t="s">
        <v>60</v>
      </c>
      <c r="J3" s="129"/>
    </row>
    <row r="4" spans="1:12" ht="13.5" customHeight="1">
      <c r="A4" s="8" t="s">
        <v>55</v>
      </c>
      <c r="B4" s="162">
        <v>557.1744640000001</v>
      </c>
      <c r="C4" s="162">
        <v>557.1744640000001</v>
      </c>
      <c r="D4" s="162">
        <v>383.06</v>
      </c>
      <c r="E4" s="162">
        <v>71.07</v>
      </c>
      <c r="F4" s="162">
        <v>42.95</v>
      </c>
      <c r="G4" s="72">
        <f>F4-E4</f>
        <v>-28.11999999999999</v>
      </c>
      <c r="H4" s="72">
        <f>D4-C4</f>
        <v>-174.11446400000005</v>
      </c>
      <c r="I4" s="71"/>
      <c r="K4" s="125"/>
      <c r="L4" s="125"/>
    </row>
    <row r="5" spans="1:12" ht="13.5" customHeight="1">
      <c r="A5" s="46" t="s">
        <v>56</v>
      </c>
      <c r="B5" s="69">
        <v>-516.274464</v>
      </c>
      <c r="C5" s="69">
        <v>-516.274464</v>
      </c>
      <c r="D5" s="69">
        <v>-295.16</v>
      </c>
      <c r="E5" s="69">
        <v>-71.07</v>
      </c>
      <c r="F5" s="69">
        <v>-42.95</v>
      </c>
      <c r="G5" s="72">
        <f>F5-E5</f>
        <v>28.11999999999999</v>
      </c>
      <c r="H5" s="72">
        <f>D5-C5</f>
        <v>221.11446399999994</v>
      </c>
      <c r="I5" s="69"/>
      <c r="J5" s="130"/>
      <c r="K5" s="125"/>
      <c r="L5" s="125"/>
    </row>
    <row r="6" spans="1:12" ht="13.5" customHeight="1">
      <c r="A6" s="51" t="s">
        <v>57</v>
      </c>
      <c r="B6" s="70">
        <v>20.45</v>
      </c>
      <c r="C6" s="70">
        <v>20.45</v>
      </c>
      <c r="D6" s="70">
        <v>43.95</v>
      </c>
      <c r="E6" s="70">
        <v>0</v>
      </c>
      <c r="F6" s="70">
        <v>0</v>
      </c>
      <c r="G6" s="72">
        <f>F6-E6</f>
        <v>0</v>
      </c>
      <c r="H6" s="72">
        <f>D6-C6</f>
        <v>23.500000000000004</v>
      </c>
      <c r="I6" s="89"/>
      <c r="K6" s="125"/>
      <c r="L6" s="125"/>
    </row>
    <row r="7" spans="1:12" ht="13.5" customHeight="1">
      <c r="A7" s="51" t="s">
        <v>58</v>
      </c>
      <c r="B7" s="70">
        <v>536.724464</v>
      </c>
      <c r="C7" s="70">
        <v>536.724464</v>
      </c>
      <c r="D7" s="70">
        <v>339.11</v>
      </c>
      <c r="E7" s="70">
        <v>71.07</v>
      </c>
      <c r="F7" s="70">
        <v>42.95</v>
      </c>
      <c r="G7" s="72">
        <f>F7-E7</f>
        <v>-28.11999999999999</v>
      </c>
      <c r="H7" s="72">
        <f>D7-C7</f>
        <v>-197.614464</v>
      </c>
      <c r="I7" s="89"/>
      <c r="K7" s="125"/>
      <c r="L7" s="125"/>
    </row>
    <row r="8" spans="1:12" ht="13.5" customHeight="1">
      <c r="A8" s="46" t="s">
        <v>59</v>
      </c>
      <c r="B8" s="89" t="s">
        <v>0</v>
      </c>
      <c r="C8" s="89" t="s">
        <v>0</v>
      </c>
      <c r="D8" s="89" t="s">
        <v>0</v>
      </c>
      <c r="E8" s="89" t="s">
        <v>0</v>
      </c>
      <c r="F8" s="89" t="s">
        <v>0</v>
      </c>
      <c r="G8" s="89" t="s">
        <v>0</v>
      </c>
      <c r="H8" s="89" t="s">
        <v>0</v>
      </c>
      <c r="I8" s="89"/>
      <c r="J8" s="89"/>
      <c r="K8" s="125"/>
      <c r="L8" s="125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5"/>
      <c r="L9" s="125"/>
    </row>
    <row r="10" spans="1:12" s="9" customFormat="1" ht="15" customHeight="1">
      <c r="A10" s="93" t="s">
        <v>63</v>
      </c>
      <c r="B10" s="94"/>
      <c r="K10" s="105"/>
      <c r="L10" s="105"/>
    </row>
    <row r="11" spans="1:12" s="6" customFormat="1" ht="12.75" customHeight="1">
      <c r="A11" s="5" t="s">
        <v>64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6"/>
      <c r="B12" s="165" t="s">
        <v>5</v>
      </c>
      <c r="C12" s="54" t="s">
        <v>61</v>
      </c>
      <c r="D12" s="54" t="s">
        <v>62</v>
      </c>
      <c r="E12" s="54" t="s">
        <v>28</v>
      </c>
      <c r="F12" s="54" t="s">
        <v>29</v>
      </c>
      <c r="G12" s="57" t="s">
        <v>39</v>
      </c>
      <c r="H12" s="57" t="s">
        <v>60</v>
      </c>
      <c r="K12" s="125"/>
      <c r="L12" s="125"/>
    </row>
    <row r="13" spans="1:12" ht="12.75" customHeight="1">
      <c r="A13" s="8" t="s">
        <v>55</v>
      </c>
      <c r="B13" s="71">
        <f>B14+B18+B19+B20+B21+B23</f>
        <v>243680.71245112</v>
      </c>
      <c r="C13" s="71">
        <f>C14+C18+C19+C20+C21+C23</f>
        <v>243680.71245112</v>
      </c>
      <c r="D13" s="71">
        <f>D18+D19+D20+D21</f>
        <v>353838.48099969</v>
      </c>
      <c r="E13" s="71">
        <f>E19+E21</f>
        <v>29405.69118182</v>
      </c>
      <c r="F13" s="71">
        <f>F21</f>
        <v>43668.8</v>
      </c>
      <c r="G13" s="72">
        <f>F13-E13</f>
        <v>14263.108818180004</v>
      </c>
      <c r="H13" s="72">
        <f>+D13-C13</f>
        <v>110157.76854857002</v>
      </c>
      <c r="I13" s="140"/>
      <c r="J13" s="9"/>
      <c r="K13" s="125"/>
      <c r="L13" s="125"/>
    </row>
    <row r="14" spans="1:10" ht="12.75" customHeight="1">
      <c r="A14" s="46" t="s">
        <v>65</v>
      </c>
      <c r="B14" s="70">
        <v>421.43302</v>
      </c>
      <c r="C14" s="70">
        <v>421.43302</v>
      </c>
      <c r="D14" s="70" t="s">
        <v>0</v>
      </c>
      <c r="E14" s="70" t="s">
        <v>0</v>
      </c>
      <c r="F14" s="70" t="s">
        <v>0</v>
      </c>
      <c r="G14" s="72" t="s">
        <v>0</v>
      </c>
      <c r="H14" s="72">
        <f>-C14</f>
        <v>-421.43302</v>
      </c>
      <c r="I14" s="141"/>
      <c r="J14" s="9"/>
    </row>
    <row r="15" spans="1:10" ht="12.75" customHeight="1">
      <c r="A15" s="51" t="s">
        <v>57</v>
      </c>
      <c r="B15" s="70" t="s">
        <v>0</v>
      </c>
      <c r="C15" s="70" t="s">
        <v>0</v>
      </c>
      <c r="D15" s="70" t="s">
        <v>0</v>
      </c>
      <c r="E15" s="70" t="s">
        <v>0</v>
      </c>
      <c r="F15" s="70" t="s">
        <v>0</v>
      </c>
      <c r="G15" s="72" t="s">
        <v>0</v>
      </c>
      <c r="H15" s="72" t="s">
        <v>0</v>
      </c>
      <c r="I15" s="141"/>
      <c r="J15" s="9"/>
    </row>
    <row r="16" spans="1:10" ht="12.75" customHeight="1">
      <c r="A16" s="51" t="s">
        <v>58</v>
      </c>
      <c r="B16" s="70">
        <v>421.43302</v>
      </c>
      <c r="C16" s="70">
        <v>421.43302</v>
      </c>
      <c r="D16" s="70" t="s">
        <v>0</v>
      </c>
      <c r="E16" s="70" t="s">
        <v>0</v>
      </c>
      <c r="F16" s="70" t="s">
        <v>0</v>
      </c>
      <c r="G16" s="72" t="s">
        <v>0</v>
      </c>
      <c r="H16" s="72">
        <f>-C16</f>
        <v>-421.43302</v>
      </c>
      <c r="I16" s="141"/>
      <c r="J16" s="9"/>
    </row>
    <row r="17" spans="1:10" ht="12.75" customHeight="1" hidden="1">
      <c r="A17" s="103" t="s">
        <v>66</v>
      </c>
      <c r="B17" s="89" t="s">
        <v>0</v>
      </c>
      <c r="C17" s="89"/>
      <c r="D17" s="70"/>
      <c r="E17" s="70" t="s">
        <v>0</v>
      </c>
      <c r="F17" s="70"/>
      <c r="G17" s="72" t="s">
        <v>0</v>
      </c>
      <c r="H17" s="72">
        <f>+D17-C17</f>
        <v>0</v>
      </c>
      <c r="I17" s="141"/>
      <c r="J17" s="9"/>
    </row>
    <row r="18" spans="1:10" ht="12.75" customHeight="1">
      <c r="A18" s="46" t="s">
        <v>67</v>
      </c>
      <c r="B18" s="89">
        <v>4345.58918121</v>
      </c>
      <c r="C18" s="89">
        <v>4345.58918121</v>
      </c>
      <c r="D18" s="89">
        <v>139.3580909</v>
      </c>
      <c r="E18" s="70" t="s">
        <v>0</v>
      </c>
      <c r="F18" s="70" t="s">
        <v>0</v>
      </c>
      <c r="G18" s="72" t="s">
        <v>0</v>
      </c>
      <c r="H18" s="72">
        <f>+D18-C18</f>
        <v>-4206.23109031</v>
      </c>
      <c r="I18" s="141"/>
      <c r="J18" s="9"/>
    </row>
    <row r="19" spans="1:10" ht="12.75" customHeight="1">
      <c r="A19" s="46" t="s">
        <v>68</v>
      </c>
      <c r="B19" s="89">
        <v>56724.64658991</v>
      </c>
      <c r="C19" s="89">
        <v>56724.64658991</v>
      </c>
      <c r="D19" s="89">
        <v>26663.29290879</v>
      </c>
      <c r="E19" s="89">
        <v>67.69118182</v>
      </c>
      <c r="F19" s="70" t="s">
        <v>0</v>
      </c>
      <c r="G19" s="72">
        <f>-E19</f>
        <v>-67.69118182</v>
      </c>
      <c r="H19" s="72">
        <f>+D19-C19</f>
        <v>-30061.35368112</v>
      </c>
      <c r="I19" s="142"/>
      <c r="J19" s="11"/>
    </row>
    <row r="20" spans="1:10" ht="12.75" customHeight="1">
      <c r="A20" s="46" t="s">
        <v>69</v>
      </c>
      <c r="B20" s="89">
        <v>3190</v>
      </c>
      <c r="C20" s="89">
        <v>3190</v>
      </c>
      <c r="D20" s="89">
        <v>1475</v>
      </c>
      <c r="E20" s="89" t="s">
        <v>0</v>
      </c>
      <c r="F20" s="89" t="s">
        <v>0</v>
      </c>
      <c r="G20" s="89" t="s">
        <v>0</v>
      </c>
      <c r="H20" s="72">
        <f>+D20-C20</f>
        <v>-1715</v>
      </c>
      <c r="I20" s="142"/>
      <c r="J20" s="9"/>
    </row>
    <row r="21" spans="1:10" ht="12.75" customHeight="1">
      <c r="A21" s="102" t="s">
        <v>70</v>
      </c>
      <c r="B21" s="89">
        <v>137629.5</v>
      </c>
      <c r="C21" s="89">
        <v>137629.5</v>
      </c>
      <c r="D21" s="89">
        <v>325560.83</v>
      </c>
      <c r="E21" s="89">
        <v>29338</v>
      </c>
      <c r="F21" s="89">
        <v>43668.8</v>
      </c>
      <c r="G21" s="72">
        <f>F21-E21</f>
        <v>14330.800000000003</v>
      </c>
      <c r="H21" s="72">
        <f>+D21-C21</f>
        <v>187931.33000000002</v>
      </c>
      <c r="I21" s="141"/>
      <c r="J21" s="9"/>
    </row>
    <row r="22" spans="1:10" s="9" customFormat="1" ht="27" customHeight="1" hidden="1">
      <c r="A22" s="102" t="s">
        <v>71</v>
      </c>
      <c r="B22" s="31" t="s">
        <v>0</v>
      </c>
      <c r="C22" s="31"/>
      <c r="D22" s="31"/>
      <c r="E22" s="31"/>
      <c r="F22" s="31"/>
      <c r="G22" s="72" t="s">
        <v>0</v>
      </c>
      <c r="H22" s="72">
        <f>+D22-C22</f>
        <v>0</v>
      </c>
      <c r="I22" s="142"/>
      <c r="J22" s="11"/>
    </row>
    <row r="23" spans="1:10" ht="25.5" customHeight="1">
      <c r="A23" s="102" t="s">
        <v>72</v>
      </c>
      <c r="B23" s="70">
        <v>41369.54366</v>
      </c>
      <c r="C23" s="70">
        <v>41369.54366</v>
      </c>
      <c r="D23" s="70" t="s">
        <v>0</v>
      </c>
      <c r="E23" s="70" t="s">
        <v>0</v>
      </c>
      <c r="F23" s="70" t="s">
        <v>0</v>
      </c>
      <c r="G23" s="72" t="s">
        <v>0</v>
      </c>
      <c r="H23" s="72">
        <f>-C23</f>
        <v>-41369.54366</v>
      </c>
      <c r="I23" s="143"/>
      <c r="J23" s="11"/>
    </row>
    <row r="24" spans="1:10" ht="12.75" customHeight="1">
      <c r="A24" s="131" t="s">
        <v>73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2" t="s">
        <v>74</v>
      </c>
      <c r="B25" s="31">
        <v>10.5</v>
      </c>
      <c r="C25" s="31">
        <v>10.5</v>
      </c>
      <c r="D25" s="31">
        <v>10</v>
      </c>
      <c r="E25" s="31">
        <v>10</v>
      </c>
      <c r="F25" s="31">
        <v>10</v>
      </c>
      <c r="G25" s="72">
        <f>F25-E25</f>
        <v>0</v>
      </c>
      <c r="H25" s="72">
        <f>+D25-C25</f>
        <v>-0.5</v>
      </c>
      <c r="I25" s="144"/>
      <c r="J25" s="11"/>
    </row>
    <row r="26" spans="1:10" ht="12.75" customHeight="1">
      <c r="A26" s="102" t="s">
        <v>75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2" t="s">
        <v>0</v>
      </c>
      <c r="H26" s="72" t="s">
        <v>0</v>
      </c>
      <c r="I26" s="144"/>
      <c r="J26" s="11"/>
    </row>
    <row r="27" spans="1:10" ht="12.75" customHeight="1">
      <c r="A27" s="102" t="s">
        <v>76</v>
      </c>
      <c r="B27" s="31">
        <v>4.014916936652387</v>
      </c>
      <c r="C27" s="31">
        <v>4.014916936652387</v>
      </c>
      <c r="D27" s="31" t="s">
        <v>0</v>
      </c>
      <c r="E27" s="31" t="s">
        <v>0</v>
      </c>
      <c r="F27" s="31" t="s">
        <v>0</v>
      </c>
      <c r="G27" s="72" t="s">
        <v>0</v>
      </c>
      <c r="H27" s="72">
        <f>-C27</f>
        <v>-4.014916936652387</v>
      </c>
      <c r="I27" s="145"/>
      <c r="J27" s="128"/>
    </row>
    <row r="28" spans="1:10" ht="12.75" customHeight="1" hidden="1">
      <c r="A28" s="102" t="s">
        <v>66</v>
      </c>
      <c r="B28" s="31" t="s">
        <v>0</v>
      </c>
      <c r="C28" s="31"/>
      <c r="D28" s="31"/>
      <c r="E28" s="31"/>
      <c r="F28" s="31"/>
      <c r="G28" s="72" t="s">
        <v>0</v>
      </c>
      <c r="H28" s="72" t="s">
        <v>0</v>
      </c>
      <c r="I28" s="145"/>
      <c r="J28" s="128"/>
    </row>
    <row r="29" spans="1:10" ht="26.25" customHeight="1">
      <c r="A29" s="102" t="s">
        <v>77</v>
      </c>
      <c r="B29" s="31">
        <v>9.08163766059502</v>
      </c>
      <c r="C29" s="31">
        <v>9.08163766059502</v>
      </c>
      <c r="D29" s="31">
        <v>12.124116691272176</v>
      </c>
      <c r="E29" s="31">
        <v>11.999999999999998</v>
      </c>
      <c r="F29" s="31">
        <v>12</v>
      </c>
      <c r="G29" s="72">
        <f>-E29</f>
        <v>-11.999999999999998</v>
      </c>
      <c r="H29" s="72">
        <f>+D29-C29</f>
        <v>3.042479030677157</v>
      </c>
      <c r="I29" s="145"/>
      <c r="J29" s="128"/>
    </row>
    <row r="30" spans="1:10" ht="11.25">
      <c r="A30" s="102" t="s">
        <v>69</v>
      </c>
      <c r="B30" s="31">
        <v>10.27573458502427</v>
      </c>
      <c r="C30" s="31">
        <v>10.27573458502427</v>
      </c>
      <c r="D30" s="31">
        <v>11.14</v>
      </c>
      <c r="E30" s="31" t="s">
        <v>0</v>
      </c>
      <c r="F30" s="31" t="s">
        <v>0</v>
      </c>
      <c r="G30" s="31" t="s">
        <v>0</v>
      </c>
      <c r="H30" s="72">
        <f>+D30-C30</f>
        <v>0.8642654149757298</v>
      </c>
      <c r="I30" s="145"/>
      <c r="J30" s="9"/>
    </row>
    <row r="31" spans="1:10" ht="11.25">
      <c r="A31" s="102" t="s">
        <v>70</v>
      </c>
      <c r="B31" s="31">
        <v>2.0076398266359448</v>
      </c>
      <c r="C31" s="31">
        <v>2.0076398266359448</v>
      </c>
      <c r="D31" s="31">
        <v>3.7610647511288726</v>
      </c>
      <c r="E31" s="31">
        <v>4</v>
      </c>
      <c r="F31" s="31">
        <v>4</v>
      </c>
      <c r="G31" s="72">
        <f>F31-E31</f>
        <v>0</v>
      </c>
      <c r="H31" s="72">
        <f>+D31-C31</f>
        <v>1.7534249244929279</v>
      </c>
      <c r="I31" s="145"/>
      <c r="J31" s="9"/>
    </row>
    <row r="32" spans="1:10" ht="27" customHeight="1" hidden="1">
      <c r="A32" s="46" t="s">
        <v>71</v>
      </c>
      <c r="B32" s="31" t="s">
        <v>0</v>
      </c>
      <c r="C32" s="31" t="s">
        <v>0</v>
      </c>
      <c r="D32" s="31"/>
      <c r="E32" s="31" t="s">
        <v>0</v>
      </c>
      <c r="F32" s="31"/>
      <c r="G32" s="72" t="s">
        <v>0</v>
      </c>
      <c r="H32" s="72" t="s">
        <v>0</v>
      </c>
      <c r="I32" s="32"/>
      <c r="J32" s="11"/>
    </row>
    <row r="33" spans="1:4" ht="12" customHeight="1">
      <c r="A33" s="13" t="s">
        <v>78</v>
      </c>
      <c r="D33" s="31"/>
    </row>
    <row r="34" spans="1:4" ht="15" customHeight="1">
      <c r="A34" s="13"/>
      <c r="D34" s="31"/>
    </row>
    <row r="35" spans="1:2" ht="15" customHeight="1">
      <c r="A35" s="42" t="s">
        <v>79</v>
      </c>
      <c r="B35" s="1"/>
    </row>
    <row r="36" spans="1:9" s="6" customFormat="1" ht="12.75" customHeight="1">
      <c r="A36" s="5" t="s">
        <v>64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65" t="s">
        <v>5</v>
      </c>
      <c r="C37" s="54" t="s">
        <v>61</v>
      </c>
      <c r="D37" s="54" t="s">
        <v>62</v>
      </c>
      <c r="E37" s="54" t="s">
        <v>28</v>
      </c>
      <c r="F37" s="54" t="s">
        <v>29</v>
      </c>
      <c r="G37" s="57" t="s">
        <v>39</v>
      </c>
      <c r="H37" s="57" t="s">
        <v>60</v>
      </c>
      <c r="J37" s="6"/>
    </row>
    <row r="38" spans="1:8" ht="23.25" customHeight="1">
      <c r="A38" s="8" t="s">
        <v>80</v>
      </c>
      <c r="B38" s="111">
        <f>SUM(B39:B41)</f>
        <v>137860</v>
      </c>
      <c r="C38" s="111">
        <f>SUM(C39:C41)</f>
        <v>137860</v>
      </c>
      <c r="D38" s="111">
        <f>SUM(D39:D41)</f>
        <v>130500</v>
      </c>
      <c r="E38" s="111">
        <f>SUM(E39:E41)</f>
        <v>10000</v>
      </c>
      <c r="F38" s="111">
        <f>SUM(F39:F41)</f>
        <v>15000</v>
      </c>
      <c r="G38" s="72">
        <f>F38-E38</f>
        <v>5000</v>
      </c>
      <c r="H38" s="72">
        <f>D38-C38</f>
        <v>-7360</v>
      </c>
    </row>
    <row r="39" spans="1:8" ht="12.75" customHeight="1">
      <c r="A39" s="50" t="s">
        <v>81</v>
      </c>
      <c r="B39" s="108">
        <v>125200</v>
      </c>
      <c r="C39" s="108">
        <v>125200</v>
      </c>
      <c r="D39" s="108">
        <v>128500</v>
      </c>
      <c r="E39" s="108">
        <v>10000</v>
      </c>
      <c r="F39" s="108">
        <v>13000</v>
      </c>
      <c r="G39" s="72">
        <f aca="true" t="shared" si="0" ref="G39:G55">F39-E39</f>
        <v>3000</v>
      </c>
      <c r="H39" s="72">
        <f aca="true" t="shared" si="1" ref="H39:H61">D39-C39</f>
        <v>3300</v>
      </c>
    </row>
    <row r="40" spans="1:11" ht="12.75" customHeight="1">
      <c r="A40" s="50" t="s">
        <v>82</v>
      </c>
      <c r="B40" s="108" t="s">
        <v>0</v>
      </c>
      <c r="C40" s="108" t="s">
        <v>0</v>
      </c>
      <c r="D40" s="108">
        <v>2000</v>
      </c>
      <c r="E40" s="108" t="s">
        <v>0</v>
      </c>
      <c r="F40" s="108">
        <v>2000</v>
      </c>
      <c r="G40" s="72">
        <f>F40</f>
        <v>2000</v>
      </c>
      <c r="H40" s="72">
        <f>D40</f>
        <v>2000</v>
      </c>
      <c r="J40" s="87"/>
      <c r="K40" s="163"/>
    </row>
    <row r="41" spans="1:10" ht="12.75" customHeight="1">
      <c r="A41" s="50" t="s">
        <v>83</v>
      </c>
      <c r="B41" s="108">
        <v>12660</v>
      </c>
      <c r="C41" s="108">
        <v>12660</v>
      </c>
      <c r="D41" s="108" t="s">
        <v>0</v>
      </c>
      <c r="E41" s="108" t="s">
        <v>0</v>
      </c>
      <c r="F41" s="108" t="s">
        <v>0</v>
      </c>
      <c r="G41" s="72" t="s">
        <v>0</v>
      </c>
      <c r="H41" s="72">
        <f>-C41</f>
        <v>-12660</v>
      </c>
      <c r="J41" s="87"/>
    </row>
    <row r="42" spans="1:10" ht="12.75" customHeight="1" hidden="1">
      <c r="A42" s="50" t="s">
        <v>84</v>
      </c>
      <c r="B42" s="108"/>
      <c r="C42" s="108"/>
      <c r="D42" s="146"/>
      <c r="E42" s="146"/>
      <c r="F42" s="146"/>
      <c r="G42" s="72">
        <f t="shared" si="0"/>
        <v>0</v>
      </c>
      <c r="H42" s="72">
        <f t="shared" si="1"/>
        <v>0</v>
      </c>
      <c r="J42" s="87"/>
    </row>
    <row r="43" spans="1:10" ht="12.75" customHeight="1" hidden="1">
      <c r="A43" s="50" t="s">
        <v>85</v>
      </c>
      <c r="B43" s="115"/>
      <c r="C43" s="115"/>
      <c r="D43" s="147"/>
      <c r="E43" s="147"/>
      <c r="F43" s="147"/>
      <c r="G43" s="72">
        <f t="shared" si="0"/>
        <v>0</v>
      </c>
      <c r="H43" s="72">
        <f t="shared" si="1"/>
        <v>0</v>
      </c>
      <c r="J43" s="87"/>
    </row>
    <row r="44" spans="1:10" ht="12.75" customHeight="1">
      <c r="A44" s="8" t="s">
        <v>86</v>
      </c>
      <c r="B44" s="111">
        <f>SUM(B45:B47)</f>
        <v>81773.20000000001</v>
      </c>
      <c r="C44" s="111">
        <f>SUM(C45:C47)</f>
        <v>81773.20000000001</v>
      </c>
      <c r="D44" s="111">
        <f>SUM(D45:D47)</f>
        <v>69439.22</v>
      </c>
      <c r="E44" s="111">
        <f>SUM(E45:E47)</f>
        <v>8173.9</v>
      </c>
      <c r="F44" s="111">
        <f>SUM(F45:F47)</f>
        <v>8553.55</v>
      </c>
      <c r="G44" s="72">
        <f>F44-E44</f>
        <v>379.64999999999964</v>
      </c>
      <c r="H44" s="72">
        <f>D44-C44</f>
        <v>-12333.98000000001</v>
      </c>
      <c r="J44" s="87"/>
    </row>
    <row r="45" spans="1:10" ht="12.75" customHeight="1">
      <c r="A45" s="50" t="s">
        <v>81</v>
      </c>
      <c r="B45" s="108">
        <v>69340.85</v>
      </c>
      <c r="C45" s="108">
        <v>69340.85</v>
      </c>
      <c r="D45" s="108">
        <v>68639.22</v>
      </c>
      <c r="E45" s="108">
        <v>8173.9</v>
      </c>
      <c r="F45" s="108">
        <v>7753.55</v>
      </c>
      <c r="G45" s="72">
        <f t="shared" si="0"/>
        <v>-420.34999999999945</v>
      </c>
      <c r="H45" s="72">
        <f t="shared" si="1"/>
        <v>-701.6300000000047</v>
      </c>
      <c r="J45" s="87"/>
    </row>
    <row r="46" spans="1:10" ht="12.75" customHeight="1">
      <c r="A46" s="50" t="s">
        <v>82</v>
      </c>
      <c r="B46" s="108" t="s">
        <v>0</v>
      </c>
      <c r="C46" s="108" t="s">
        <v>0</v>
      </c>
      <c r="D46" s="108">
        <v>800</v>
      </c>
      <c r="E46" s="108" t="s">
        <v>0</v>
      </c>
      <c r="F46" s="108">
        <v>800</v>
      </c>
      <c r="G46" s="72">
        <f>F46</f>
        <v>800</v>
      </c>
      <c r="H46" s="72">
        <f>D46</f>
        <v>800</v>
      </c>
      <c r="J46" s="87"/>
    </row>
    <row r="47" spans="1:10" ht="12.75" customHeight="1">
      <c r="A47" s="50" t="s">
        <v>83</v>
      </c>
      <c r="B47" s="108">
        <v>12432.35</v>
      </c>
      <c r="C47" s="108">
        <v>12432.35</v>
      </c>
      <c r="D47" s="108" t="s">
        <v>0</v>
      </c>
      <c r="E47" s="108" t="s">
        <v>0</v>
      </c>
      <c r="F47" s="108" t="s">
        <v>0</v>
      </c>
      <c r="G47" s="72" t="s">
        <v>0</v>
      </c>
      <c r="H47" s="72">
        <f>-C47</f>
        <v>-12432.35</v>
      </c>
      <c r="J47" s="87"/>
    </row>
    <row r="48" spans="1:10" ht="12.75" customHeight="1" hidden="1">
      <c r="A48" s="50" t="s">
        <v>84</v>
      </c>
      <c r="B48" s="115"/>
      <c r="C48" s="115"/>
      <c r="D48" s="147"/>
      <c r="E48" s="147"/>
      <c r="F48" s="147"/>
      <c r="G48" s="72">
        <f t="shared" si="0"/>
        <v>0</v>
      </c>
      <c r="H48" s="72">
        <f t="shared" si="1"/>
        <v>0</v>
      </c>
      <c r="I48" s="2">
        <v>7421</v>
      </c>
      <c r="J48" s="87"/>
    </row>
    <row r="49" spans="1:10" ht="12.75" customHeight="1" hidden="1">
      <c r="A49" s="50" t="s">
        <v>85</v>
      </c>
      <c r="B49" s="115"/>
      <c r="C49" s="115"/>
      <c r="D49" s="147"/>
      <c r="E49" s="147"/>
      <c r="F49" s="147"/>
      <c r="G49" s="72">
        <f t="shared" si="0"/>
        <v>0</v>
      </c>
      <c r="H49" s="72">
        <f t="shared" si="1"/>
        <v>0</v>
      </c>
      <c r="J49" s="87"/>
    </row>
    <row r="50" spans="1:10" ht="12.75" customHeight="1">
      <c r="A50" s="8" t="s">
        <v>87</v>
      </c>
      <c r="B50" s="111">
        <f>SUM(B51:B53)</f>
        <v>78756.17</v>
      </c>
      <c r="C50" s="111">
        <f>SUM(C51:C53)</f>
        <v>78756.17</v>
      </c>
      <c r="D50" s="111">
        <f>SUM(D51:D53)</f>
        <v>67939.68</v>
      </c>
      <c r="E50" s="111">
        <f>SUM(E51:E53)</f>
        <v>7756.9</v>
      </c>
      <c r="F50" s="111">
        <f>SUM(F51:F53)</f>
        <v>8553.55</v>
      </c>
      <c r="G50" s="72">
        <f t="shared" si="0"/>
        <v>796.6499999999996</v>
      </c>
      <c r="H50" s="72">
        <f t="shared" si="1"/>
        <v>-10816.490000000005</v>
      </c>
      <c r="J50" s="87"/>
    </row>
    <row r="51" spans="1:10" ht="12.75" customHeight="1">
      <c r="A51" s="50" t="s">
        <v>81</v>
      </c>
      <c r="B51" s="108">
        <v>68172.62</v>
      </c>
      <c r="C51" s="108">
        <v>68172.62</v>
      </c>
      <c r="D51" s="108">
        <v>67139.68</v>
      </c>
      <c r="E51" s="108">
        <v>7756.9</v>
      </c>
      <c r="F51" s="108">
        <v>7753.55</v>
      </c>
      <c r="G51" s="72">
        <f t="shared" si="0"/>
        <v>-3.3499999999994543</v>
      </c>
      <c r="H51" s="72">
        <f t="shared" si="1"/>
        <v>-1032.9400000000023</v>
      </c>
      <c r="J51" s="87"/>
    </row>
    <row r="52" spans="1:10" ht="12.75" customHeight="1">
      <c r="A52" s="50" t="s">
        <v>82</v>
      </c>
      <c r="B52" s="108" t="s">
        <v>0</v>
      </c>
      <c r="C52" s="108" t="s">
        <v>0</v>
      </c>
      <c r="D52" s="108">
        <v>800</v>
      </c>
      <c r="E52" s="108" t="s">
        <v>0</v>
      </c>
      <c r="F52" s="108">
        <v>800</v>
      </c>
      <c r="G52" s="72">
        <f>F52</f>
        <v>800</v>
      </c>
      <c r="H52" s="72">
        <f>D52</f>
        <v>800</v>
      </c>
      <c r="J52" s="87"/>
    </row>
    <row r="53" spans="1:10" ht="12.75" customHeight="1">
      <c r="A53" s="50" t="s">
        <v>83</v>
      </c>
      <c r="B53" s="108">
        <v>10583.55</v>
      </c>
      <c r="C53" s="108">
        <v>10583.55</v>
      </c>
      <c r="D53" s="108" t="s">
        <v>0</v>
      </c>
      <c r="E53" s="108" t="s">
        <v>0</v>
      </c>
      <c r="F53" s="108" t="s">
        <v>0</v>
      </c>
      <c r="G53" s="72" t="s">
        <v>0</v>
      </c>
      <c r="H53" s="72">
        <f>-C53</f>
        <v>-10583.55</v>
      </c>
      <c r="J53" s="87"/>
    </row>
    <row r="54" spans="1:10" ht="12.75" customHeight="1" hidden="1">
      <c r="A54" s="50" t="s">
        <v>84</v>
      </c>
      <c r="B54" s="115"/>
      <c r="C54" s="115"/>
      <c r="D54" s="147"/>
      <c r="E54" s="147"/>
      <c r="F54" s="147"/>
      <c r="G54" s="72">
        <f t="shared" si="0"/>
        <v>0</v>
      </c>
      <c r="H54" s="72">
        <f t="shared" si="1"/>
        <v>0</v>
      </c>
      <c r="J54" s="87"/>
    </row>
    <row r="55" spans="1:10" ht="12.75" customHeight="1" hidden="1">
      <c r="A55" s="50" t="s">
        <v>85</v>
      </c>
      <c r="B55" s="115"/>
      <c r="C55" s="115"/>
      <c r="D55" s="147"/>
      <c r="E55" s="147"/>
      <c r="F55" s="147"/>
      <c r="G55" s="72">
        <f t="shared" si="0"/>
        <v>0</v>
      </c>
      <c r="H55" s="72">
        <f t="shared" si="1"/>
        <v>0</v>
      </c>
      <c r="J55" s="87"/>
    </row>
    <row r="56" spans="1:10" ht="23.25" customHeight="1">
      <c r="A56" s="8" t="s">
        <v>88</v>
      </c>
      <c r="B56" s="166">
        <v>6.35</v>
      </c>
      <c r="C56" s="166">
        <v>6.35</v>
      </c>
      <c r="D56" s="166">
        <v>9.915861829975901</v>
      </c>
      <c r="E56" s="166">
        <v>9.897588799826616</v>
      </c>
      <c r="F56" s="166">
        <v>9.987525774119469</v>
      </c>
      <c r="G56" s="72">
        <f>F56-E56</f>
        <v>0.08993697429285241</v>
      </c>
      <c r="H56" s="72">
        <f t="shared" si="1"/>
        <v>3.5658618299759013</v>
      </c>
      <c r="I56" s="65"/>
      <c r="J56" s="87"/>
    </row>
    <row r="57" spans="1:10" ht="12" customHeight="1">
      <c r="A57" s="50" t="s">
        <v>81</v>
      </c>
      <c r="B57" s="167">
        <v>6.11</v>
      </c>
      <c r="C57" s="167">
        <v>6.11</v>
      </c>
      <c r="D57" s="167">
        <v>9.917042933138283</v>
      </c>
      <c r="E57" s="167">
        <v>9.897588799826616</v>
      </c>
      <c r="F57" s="167">
        <v>10.001699012068064</v>
      </c>
      <c r="G57" s="72">
        <f>F57-E57</f>
        <v>0.1041102122414479</v>
      </c>
      <c r="H57" s="72">
        <f t="shared" si="1"/>
        <v>3.807042933138283</v>
      </c>
      <c r="I57" s="65"/>
      <c r="J57" s="87"/>
    </row>
    <row r="58" spans="1:10" ht="12" customHeight="1">
      <c r="A58" s="50" t="s">
        <v>82</v>
      </c>
      <c r="B58" s="167" t="s">
        <v>0</v>
      </c>
      <c r="C58" s="167" t="s">
        <v>0</v>
      </c>
      <c r="D58" s="167">
        <v>9.850159637749043</v>
      </c>
      <c r="E58" s="167" t="s">
        <v>0</v>
      </c>
      <c r="F58" s="167">
        <v>9.850159637749043</v>
      </c>
      <c r="G58" s="167" t="s">
        <v>0</v>
      </c>
      <c r="H58" s="72">
        <f>D58</f>
        <v>9.850159637749043</v>
      </c>
      <c r="I58" s="65"/>
      <c r="J58" s="87"/>
    </row>
    <row r="59" spans="1:10" ht="12" customHeight="1">
      <c r="A59" s="50" t="s">
        <v>83</v>
      </c>
      <c r="B59" s="167">
        <v>4.81</v>
      </c>
      <c r="C59" s="167">
        <v>4.81</v>
      </c>
      <c r="D59" s="167" t="s">
        <v>0</v>
      </c>
      <c r="E59" s="167" t="s">
        <v>0</v>
      </c>
      <c r="F59" s="167" t="s">
        <v>0</v>
      </c>
      <c r="G59" s="167" t="s">
        <v>0</v>
      </c>
      <c r="H59" s="72">
        <f>-C59</f>
        <v>-4.81</v>
      </c>
      <c r="I59" s="65"/>
      <c r="J59" s="87"/>
    </row>
    <row r="60" spans="1:11" ht="12" customHeight="1" hidden="1">
      <c r="A60" s="50" t="s">
        <v>1</v>
      </c>
      <c r="B60" s="84">
        <v>0</v>
      </c>
      <c r="C60" s="84"/>
      <c r="D60" s="108"/>
      <c r="E60" s="84">
        <v>0</v>
      </c>
      <c r="F60" s="84"/>
      <c r="G60" s="72">
        <f>F60-E60</f>
        <v>0</v>
      </c>
      <c r="H60" s="72">
        <f t="shared" si="1"/>
        <v>0</v>
      </c>
      <c r="I60" s="87"/>
      <c r="J60" s="65"/>
      <c r="K60" s="87"/>
    </row>
    <row r="61" spans="1:8" ht="12" customHeight="1" hidden="1">
      <c r="A61" s="50" t="s">
        <v>2</v>
      </c>
      <c r="B61" s="84">
        <v>0</v>
      </c>
      <c r="C61" s="84"/>
      <c r="D61" s="108"/>
      <c r="E61" s="84">
        <v>0</v>
      </c>
      <c r="F61" s="84"/>
      <c r="G61" s="72">
        <f>F61-E61</f>
        <v>0</v>
      </c>
      <c r="H61" s="72">
        <f t="shared" si="1"/>
        <v>0</v>
      </c>
    </row>
    <row r="62" ht="13.5" customHeight="1"/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89</v>
      </c>
      <c r="B1" s="1"/>
      <c r="J1"/>
    </row>
    <row r="2" spans="1:7" s="6" customFormat="1" ht="12.75" customHeight="1">
      <c r="A2" s="5" t="s">
        <v>90</v>
      </c>
      <c r="B2" s="5"/>
      <c r="C2" s="7"/>
      <c r="D2" s="7"/>
      <c r="E2" s="7"/>
      <c r="F2" s="7"/>
      <c r="G2" s="7"/>
    </row>
    <row r="3" spans="1:8" ht="26.25" customHeight="1">
      <c r="A3" s="56"/>
      <c r="B3" s="165" t="s">
        <v>5</v>
      </c>
      <c r="C3" s="54" t="s">
        <v>61</v>
      </c>
      <c r="D3" s="54" t="s">
        <v>62</v>
      </c>
      <c r="E3" s="54" t="s">
        <v>28</v>
      </c>
      <c r="F3" s="54" t="s">
        <v>29</v>
      </c>
      <c r="G3" s="57" t="s">
        <v>39</v>
      </c>
      <c r="H3" s="57" t="s">
        <v>60</v>
      </c>
    </row>
    <row r="4" spans="1:13" ht="12.75" customHeight="1">
      <c r="A4" s="63" t="s">
        <v>91</v>
      </c>
      <c r="B4" s="111">
        <f>SUM(B5:B7)</f>
        <v>5375.5</v>
      </c>
      <c r="C4" s="111">
        <f>SUM(C5:C7)</f>
        <v>5375.5</v>
      </c>
      <c r="D4" s="111">
        <f>SUM(D5:D7)</f>
        <v>6638.4</v>
      </c>
      <c r="E4" s="111">
        <f>SUM(E5:E7)</f>
        <v>600</v>
      </c>
      <c r="F4" s="111">
        <f>SUM(F5:F7)</f>
        <v>740</v>
      </c>
      <c r="G4" s="72">
        <f>F4-E4</f>
        <v>140</v>
      </c>
      <c r="H4" s="72">
        <f>+D4-C4</f>
        <v>1262.8999999999996</v>
      </c>
      <c r="K4" s="88"/>
      <c r="L4" s="88"/>
      <c r="M4" s="88"/>
    </row>
    <row r="5" spans="1:13" ht="12.75" customHeight="1">
      <c r="A5" s="64" t="s">
        <v>92</v>
      </c>
      <c r="B5" s="108">
        <v>233</v>
      </c>
      <c r="C5" s="108">
        <v>233</v>
      </c>
      <c r="D5" s="108">
        <v>393</v>
      </c>
      <c r="E5" s="108">
        <v>40</v>
      </c>
      <c r="F5" s="108">
        <v>100</v>
      </c>
      <c r="G5" s="72">
        <f>F5-E5</f>
        <v>60</v>
      </c>
      <c r="H5" s="72">
        <f aca="true" t="shared" si="0" ref="H5:H25">+D5-C5</f>
        <v>160</v>
      </c>
      <c r="K5" s="88"/>
      <c r="L5" s="88"/>
      <c r="M5" s="88"/>
    </row>
    <row r="6" spans="1:13" ht="12.75" customHeight="1">
      <c r="A6" s="64" t="s">
        <v>93</v>
      </c>
      <c r="B6" s="108">
        <v>1332</v>
      </c>
      <c r="C6" s="108">
        <v>1332</v>
      </c>
      <c r="D6" s="108">
        <v>1508</v>
      </c>
      <c r="E6" s="108">
        <v>140</v>
      </c>
      <c r="F6" s="108">
        <v>140</v>
      </c>
      <c r="G6" s="72">
        <f>F6-E6</f>
        <v>0</v>
      </c>
      <c r="H6" s="72">
        <f t="shared" si="0"/>
        <v>176</v>
      </c>
      <c r="K6" s="88"/>
      <c r="L6" s="88"/>
      <c r="M6" s="88"/>
    </row>
    <row r="7" spans="1:13" ht="12.75" customHeight="1">
      <c r="A7" s="64" t="s">
        <v>94</v>
      </c>
      <c r="B7" s="108">
        <v>3810.5</v>
      </c>
      <c r="C7" s="108">
        <v>3810.5</v>
      </c>
      <c r="D7" s="108">
        <v>4737.4</v>
      </c>
      <c r="E7" s="108">
        <v>420</v>
      </c>
      <c r="F7" s="108">
        <v>500</v>
      </c>
      <c r="G7" s="72">
        <f>F7-E7</f>
        <v>80</v>
      </c>
      <c r="H7" s="72">
        <f t="shared" si="0"/>
        <v>926.8999999999996</v>
      </c>
      <c r="K7" s="88"/>
      <c r="L7" s="88"/>
      <c r="M7" s="88"/>
    </row>
    <row r="8" spans="1:13" ht="13.5" customHeight="1" hidden="1">
      <c r="A8" s="64" t="s">
        <v>95</v>
      </c>
      <c r="B8" s="108"/>
      <c r="C8" s="108"/>
      <c r="D8" s="108"/>
      <c r="E8" s="108"/>
      <c r="F8" s="108"/>
      <c r="G8" s="72">
        <f aca="true" t="shared" si="1" ref="G8:G15"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96</v>
      </c>
      <c r="B9" s="108"/>
      <c r="C9" s="108"/>
      <c r="D9" s="108"/>
      <c r="E9" s="108"/>
      <c r="F9" s="108"/>
      <c r="G9" s="72">
        <f t="shared" si="1"/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97</v>
      </c>
      <c r="B10" s="111">
        <f>SUM(B11:B13)</f>
        <v>7739.4349999999995</v>
      </c>
      <c r="C10" s="111">
        <f>SUM(C11:C13)</f>
        <v>7739.4349999999995</v>
      </c>
      <c r="D10" s="111">
        <f>SUM(D11:D13)</f>
        <v>4806.174</v>
      </c>
      <c r="E10" s="111">
        <f>SUM(E11:E13)</f>
        <v>363.5</v>
      </c>
      <c r="F10" s="111">
        <f>SUM(F11:F13)</f>
        <v>147.64</v>
      </c>
      <c r="G10" s="72">
        <f>F10-E10</f>
        <v>-215.86</v>
      </c>
      <c r="H10" s="72">
        <f t="shared" si="0"/>
        <v>-2933.2609999999995</v>
      </c>
      <c r="J10" s="12"/>
      <c r="K10" s="88"/>
      <c r="L10" s="88"/>
      <c r="M10" s="88"/>
    </row>
    <row r="11" spans="1:13" ht="12.75" customHeight="1">
      <c r="A11" s="64" t="s">
        <v>98</v>
      </c>
      <c r="B11" s="108">
        <v>56.27</v>
      </c>
      <c r="C11" s="108">
        <v>56.27</v>
      </c>
      <c r="D11" s="108">
        <v>35.55</v>
      </c>
      <c r="E11" s="108">
        <v>10</v>
      </c>
      <c r="F11" s="108" t="s">
        <v>0</v>
      </c>
      <c r="G11" s="72" t="str">
        <f>F11</f>
        <v>-</v>
      </c>
      <c r="H11" s="72">
        <f>+D11-C11</f>
        <v>-20.720000000000006</v>
      </c>
      <c r="J11" s="12"/>
      <c r="K11" s="88"/>
      <c r="L11" s="88"/>
      <c r="M11" s="88"/>
    </row>
    <row r="12" spans="1:13" ht="12.75" customHeight="1">
      <c r="A12" s="64" t="s">
        <v>93</v>
      </c>
      <c r="B12" s="108">
        <v>1522.705</v>
      </c>
      <c r="C12" s="108">
        <v>1522.705</v>
      </c>
      <c r="D12" s="108">
        <v>1184.16</v>
      </c>
      <c r="E12" s="108">
        <v>71.2</v>
      </c>
      <c r="F12" s="108">
        <v>68.14</v>
      </c>
      <c r="G12" s="72">
        <f>F12-E12</f>
        <v>-3.0600000000000023</v>
      </c>
      <c r="H12" s="72">
        <f t="shared" si="0"/>
        <v>-338.54499999999985</v>
      </c>
      <c r="K12" s="88"/>
      <c r="L12" s="88"/>
      <c r="M12" s="88"/>
    </row>
    <row r="13" spans="1:13" ht="12.75" customHeight="1">
      <c r="A13" s="120" t="s">
        <v>94</v>
      </c>
      <c r="B13" s="108">
        <v>6160.46</v>
      </c>
      <c r="C13" s="108">
        <v>6160.46</v>
      </c>
      <c r="D13" s="108">
        <v>3586.464</v>
      </c>
      <c r="E13" s="108">
        <v>282.3</v>
      </c>
      <c r="F13" s="108">
        <v>79.5</v>
      </c>
      <c r="G13" s="72">
        <f>F13-E13</f>
        <v>-202.8</v>
      </c>
      <c r="H13" s="72">
        <f t="shared" si="0"/>
        <v>-2573.996</v>
      </c>
      <c r="K13" s="88"/>
      <c r="L13" s="88"/>
      <c r="M13" s="88"/>
    </row>
    <row r="14" spans="1:13" ht="12.75" customHeight="1" hidden="1">
      <c r="A14" s="120" t="s">
        <v>95</v>
      </c>
      <c r="B14" s="108"/>
      <c r="C14" s="108"/>
      <c r="D14" s="108"/>
      <c r="E14" s="108"/>
      <c r="F14" s="108"/>
      <c r="G14" s="72">
        <f t="shared" si="1"/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0" t="s">
        <v>96</v>
      </c>
      <c r="B15" s="108"/>
      <c r="C15" s="108"/>
      <c r="D15" s="108"/>
      <c r="E15" s="108"/>
      <c r="F15" s="108"/>
      <c r="G15" s="72">
        <f t="shared" si="1"/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09" t="s">
        <v>99</v>
      </c>
      <c r="B16" s="111">
        <f>SUM(B17:B19)</f>
        <v>3419.86</v>
      </c>
      <c r="C16" s="111">
        <f>SUM(C17:C19)</f>
        <v>3419.86</v>
      </c>
      <c r="D16" s="111">
        <f>SUM(D17:D19)</f>
        <v>3777.33</v>
      </c>
      <c r="E16" s="111">
        <f>SUM(E17:E19)</f>
        <v>369.2</v>
      </c>
      <c r="F16" s="111">
        <f>SUM(F17:F19)</f>
        <v>147.64</v>
      </c>
      <c r="G16" s="72">
        <f>F16-E16</f>
        <v>-221.56</v>
      </c>
      <c r="H16" s="72">
        <f t="shared" si="0"/>
        <v>357.4699999999998</v>
      </c>
      <c r="K16" s="88"/>
      <c r="L16" s="88"/>
      <c r="M16" s="88"/>
    </row>
    <row r="17" spans="1:13" ht="12.75" customHeight="1">
      <c r="A17" s="64" t="s">
        <v>98</v>
      </c>
      <c r="B17" s="108">
        <v>15</v>
      </c>
      <c r="C17" s="108">
        <v>15</v>
      </c>
      <c r="D17" s="108">
        <v>14</v>
      </c>
      <c r="E17" s="108">
        <v>10</v>
      </c>
      <c r="F17" s="108" t="s">
        <v>0</v>
      </c>
      <c r="G17" s="72" t="str">
        <f>F17</f>
        <v>-</v>
      </c>
      <c r="H17" s="72">
        <f>+D17-C17</f>
        <v>-1</v>
      </c>
      <c r="K17" s="88"/>
      <c r="L17" s="88"/>
      <c r="M17" s="88"/>
    </row>
    <row r="18" spans="1:13" ht="12.75" customHeight="1">
      <c r="A18" s="64" t="s">
        <v>93</v>
      </c>
      <c r="B18" s="108">
        <v>615.46</v>
      </c>
      <c r="C18" s="108">
        <v>615.46</v>
      </c>
      <c r="D18" s="108">
        <v>818.87</v>
      </c>
      <c r="E18" s="108">
        <v>71.2</v>
      </c>
      <c r="F18" s="108">
        <v>68.14</v>
      </c>
      <c r="G18" s="72">
        <f>F18-E18</f>
        <v>-3.0600000000000023</v>
      </c>
      <c r="H18" s="72">
        <f t="shared" si="0"/>
        <v>203.40999999999997</v>
      </c>
      <c r="I18" s="117"/>
      <c r="K18" s="88"/>
      <c r="L18" s="88"/>
      <c r="M18" s="88"/>
    </row>
    <row r="19" spans="1:13" ht="12.75" customHeight="1">
      <c r="A19" s="120" t="s">
        <v>94</v>
      </c>
      <c r="B19" s="108">
        <v>2789.4</v>
      </c>
      <c r="C19" s="108">
        <v>2789.4</v>
      </c>
      <c r="D19" s="108">
        <v>2944.46</v>
      </c>
      <c r="E19" s="108">
        <v>288</v>
      </c>
      <c r="F19" s="108">
        <v>79.5</v>
      </c>
      <c r="G19" s="72"/>
      <c r="H19" s="72">
        <v>23500</v>
      </c>
      <c r="K19" s="88"/>
      <c r="L19" s="88"/>
      <c r="M19" s="88"/>
    </row>
    <row r="20" spans="1:13" ht="12.75" customHeight="1" hidden="1">
      <c r="A20" s="120" t="s">
        <v>95</v>
      </c>
      <c r="B20" s="108"/>
      <c r="C20" s="108"/>
      <c r="D20" s="108"/>
      <c r="E20" s="108"/>
      <c r="F20" s="108"/>
      <c r="G20" s="72">
        <f aca="true" t="shared" si="2" ref="G20:G25">F20-E20</f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0" t="s">
        <v>96</v>
      </c>
      <c r="B21" s="108"/>
      <c r="C21" s="108"/>
      <c r="D21" s="108"/>
      <c r="E21" s="108"/>
      <c r="F21" s="108"/>
      <c r="G21" s="72">
        <f t="shared" si="2"/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09" t="s">
        <v>100</v>
      </c>
      <c r="B22" s="166">
        <v>9.46</v>
      </c>
      <c r="C22" s="166">
        <v>9.46</v>
      </c>
      <c r="D22" s="166">
        <v>12.762447126132999</v>
      </c>
      <c r="E22" s="166">
        <v>13.36292159559835</v>
      </c>
      <c r="F22" s="166">
        <v>13.480039284746681</v>
      </c>
      <c r="G22" s="168">
        <f>F22-E22</f>
        <v>0.11711768914833165</v>
      </c>
      <c r="H22" s="168">
        <f t="shared" si="0"/>
        <v>3.302447126132998</v>
      </c>
      <c r="J22" s="65"/>
      <c r="K22" s="88"/>
      <c r="L22" s="88"/>
      <c r="M22" s="88"/>
    </row>
    <row r="23" spans="1:13" ht="12.75" customHeight="1">
      <c r="A23" s="64" t="s">
        <v>98</v>
      </c>
      <c r="B23" s="167">
        <v>5.17</v>
      </c>
      <c r="C23" s="167">
        <v>5.17</v>
      </c>
      <c r="D23" s="167">
        <v>8.065</v>
      </c>
      <c r="E23" s="167">
        <v>11.5</v>
      </c>
      <c r="F23" s="167" t="s">
        <v>0</v>
      </c>
      <c r="G23" s="168" t="str">
        <f>F23</f>
        <v>-</v>
      </c>
      <c r="H23" s="168">
        <f>+D23-C23</f>
        <v>2.8949999999999996</v>
      </c>
      <c r="J23" s="65"/>
      <c r="K23" s="88"/>
      <c r="L23" s="88"/>
      <c r="M23" s="88"/>
    </row>
    <row r="24" spans="1:13" ht="12.75" customHeight="1">
      <c r="A24" s="64" t="s">
        <v>93</v>
      </c>
      <c r="B24" s="167">
        <v>8.77</v>
      </c>
      <c r="C24" s="167">
        <v>8.77</v>
      </c>
      <c r="D24" s="167">
        <v>12.084720693260245</v>
      </c>
      <c r="E24" s="167">
        <v>12.71179775280899</v>
      </c>
      <c r="F24" s="167">
        <v>13.2</v>
      </c>
      <c r="G24" s="168">
        <f>F24-E24</f>
        <v>0.48820224719101013</v>
      </c>
      <c r="H24" s="168">
        <f t="shared" si="0"/>
        <v>3.314720693260245</v>
      </c>
      <c r="J24" s="65"/>
      <c r="K24" s="88"/>
      <c r="L24" s="88"/>
      <c r="M24" s="88"/>
    </row>
    <row r="25" spans="1:13" ht="12.75" customHeight="1">
      <c r="A25" s="64" t="s">
        <v>94</v>
      </c>
      <c r="B25" s="167">
        <v>9.74</v>
      </c>
      <c r="C25" s="167">
        <v>9.74</v>
      </c>
      <c r="D25" s="167">
        <v>13.020777081458638</v>
      </c>
      <c r="E25" s="167">
        <v>13.593134962805527</v>
      </c>
      <c r="F25" s="167">
        <v>13.720062893081762</v>
      </c>
      <c r="G25" s="168">
        <f t="shared" si="2"/>
        <v>0.12692793027623495</v>
      </c>
      <c r="H25" s="168">
        <f t="shared" si="0"/>
        <v>3.2807770814586377</v>
      </c>
      <c r="J25" s="65"/>
      <c r="K25" s="88"/>
      <c r="L25" s="88"/>
      <c r="M25" s="88"/>
    </row>
    <row r="26" spans="1:15" ht="12.75" customHeight="1" hidden="1">
      <c r="A26" s="64" t="s">
        <v>95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96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9" t="s">
        <v>101</v>
      </c>
      <c r="B30" s="150"/>
      <c r="C30" s="151"/>
      <c r="D30" s="151"/>
      <c r="E30" s="151"/>
      <c r="F30" s="151"/>
      <c r="G30" s="151"/>
      <c r="H30" s="151"/>
      <c r="K30" s="126"/>
    </row>
    <row r="31" spans="1:12" ht="12.75" customHeight="1">
      <c r="A31" s="152" t="s">
        <v>90</v>
      </c>
      <c r="B31" s="152"/>
      <c r="C31" s="153"/>
      <c r="D31" s="153"/>
      <c r="E31" s="153"/>
      <c r="F31" s="153"/>
      <c r="G31" s="153"/>
      <c r="H31" s="154"/>
      <c r="I31" s="111"/>
      <c r="J31" s="108"/>
      <c r="K31" s="31"/>
      <c r="L31" s="134"/>
    </row>
    <row r="32" spans="1:8" ht="26.25" customHeight="1">
      <c r="A32" s="56"/>
      <c r="B32" s="165" t="s">
        <v>5</v>
      </c>
      <c r="C32" s="54" t="s">
        <v>61</v>
      </c>
      <c r="D32" s="54" t="s">
        <v>62</v>
      </c>
      <c r="E32" s="54" t="s">
        <v>28</v>
      </c>
      <c r="F32" s="54" t="s">
        <v>29</v>
      </c>
      <c r="G32" s="57" t="s">
        <v>39</v>
      </c>
      <c r="H32" s="57" t="s">
        <v>60</v>
      </c>
    </row>
    <row r="33" spans="1:12" ht="12.75" customHeight="1">
      <c r="A33" s="155" t="s">
        <v>91</v>
      </c>
      <c r="B33" s="156">
        <f>B34+B35+B36</f>
        <v>4004.7</v>
      </c>
      <c r="C33" s="156">
        <f>C34+C35+C36</f>
        <v>4004.7</v>
      </c>
      <c r="D33" s="156">
        <f>D34+D35+D36</f>
        <v>7651.8</v>
      </c>
      <c r="E33" s="156">
        <f>E34+E36</f>
        <v>800</v>
      </c>
      <c r="F33" s="156">
        <f>F34</f>
        <v>1200</v>
      </c>
      <c r="G33" s="157">
        <f>+F33-E33</f>
        <v>400</v>
      </c>
      <c r="H33" s="157">
        <f>+D33-C33</f>
        <v>3647.1000000000004</v>
      </c>
      <c r="I33" s="108"/>
      <c r="J33" s="108"/>
      <c r="K33" s="104"/>
      <c r="L33" s="134"/>
    </row>
    <row r="34" spans="1:12" ht="12.75" customHeight="1">
      <c r="A34" s="158" t="s">
        <v>102</v>
      </c>
      <c r="B34" s="159">
        <v>3454.7</v>
      </c>
      <c r="C34" s="159">
        <v>3454.7</v>
      </c>
      <c r="D34" s="159">
        <v>5226.8</v>
      </c>
      <c r="E34" s="159">
        <v>500</v>
      </c>
      <c r="F34" s="159">
        <v>1200</v>
      </c>
      <c r="G34" s="157">
        <f>+F34</f>
        <v>1200</v>
      </c>
      <c r="H34" s="157">
        <f aca="true" t="shared" si="3" ref="H34:H51">+D34-C34</f>
        <v>1772.1000000000004</v>
      </c>
      <c r="I34" s="108"/>
      <c r="J34" s="73"/>
      <c r="K34" s="134"/>
      <c r="L34" s="134"/>
    </row>
    <row r="35" spans="1:12" ht="12.75" customHeight="1">
      <c r="A35" s="158" t="s">
        <v>103</v>
      </c>
      <c r="B35" s="159">
        <v>100</v>
      </c>
      <c r="C35" s="159">
        <v>100</v>
      </c>
      <c r="D35" s="159">
        <v>1410</v>
      </c>
      <c r="E35" s="159" t="s">
        <v>0</v>
      </c>
      <c r="F35" s="159" t="s">
        <v>0</v>
      </c>
      <c r="G35" s="159" t="s">
        <v>0</v>
      </c>
      <c r="H35" s="157">
        <f t="shared" si="3"/>
        <v>1310</v>
      </c>
      <c r="I35" s="108"/>
      <c r="J35" s="73"/>
      <c r="K35" s="134"/>
      <c r="L35" s="134"/>
    </row>
    <row r="36" spans="1:12" ht="12.75" customHeight="1">
      <c r="A36" s="158" t="s">
        <v>104</v>
      </c>
      <c r="B36" s="159">
        <v>450</v>
      </c>
      <c r="C36" s="159">
        <v>450</v>
      </c>
      <c r="D36" s="159">
        <v>1015</v>
      </c>
      <c r="E36" s="159">
        <v>300</v>
      </c>
      <c r="F36" s="159" t="s">
        <v>0</v>
      </c>
      <c r="G36" s="157">
        <f>-E36</f>
        <v>-300</v>
      </c>
      <c r="H36" s="157">
        <f t="shared" si="3"/>
        <v>565</v>
      </c>
      <c r="I36" s="73"/>
      <c r="J36" s="73"/>
      <c r="K36" s="134"/>
      <c r="L36" s="134"/>
    </row>
    <row r="37" spans="1:12" ht="12.75" customHeight="1">
      <c r="A37" s="158"/>
      <c r="B37" s="159"/>
      <c r="C37" s="159"/>
      <c r="D37" s="159"/>
      <c r="E37" s="159"/>
      <c r="F37" s="159"/>
      <c r="G37" s="157"/>
      <c r="H37" s="157"/>
      <c r="I37" s="73"/>
      <c r="J37" s="73"/>
      <c r="K37" s="134"/>
      <c r="L37" s="134"/>
    </row>
    <row r="38" spans="1:12" ht="12.75" customHeight="1">
      <c r="A38" s="155" t="s">
        <v>97</v>
      </c>
      <c r="B38" s="156">
        <f>B39+B40+B41</f>
        <v>7656.31</v>
      </c>
      <c r="C38" s="156">
        <f>C39+C40+C41</f>
        <v>7656.31</v>
      </c>
      <c r="D38" s="156">
        <f>D39+D40+D41</f>
        <v>6319.1916</v>
      </c>
      <c r="E38" s="156">
        <f>E39+E41</f>
        <v>508.875</v>
      </c>
      <c r="F38" s="156">
        <f>F39</f>
        <v>433.1</v>
      </c>
      <c r="G38" s="157">
        <f>+F38-E38</f>
        <v>-75.77499999999998</v>
      </c>
      <c r="H38" s="157">
        <f t="shared" si="3"/>
        <v>-1337.1184000000003</v>
      </c>
      <c r="I38" s="73"/>
      <c r="J38" s="73"/>
      <c r="K38" s="134"/>
      <c r="L38" s="134"/>
    </row>
    <row r="39" spans="1:12" ht="12.75" customHeight="1">
      <c r="A39" s="158" t="s">
        <v>102</v>
      </c>
      <c r="B39" s="159">
        <v>6906.81</v>
      </c>
      <c r="C39" s="159">
        <v>6906.81</v>
      </c>
      <c r="D39" s="159">
        <v>3266.2676</v>
      </c>
      <c r="E39" s="164">
        <v>123.277</v>
      </c>
      <c r="F39" s="159">
        <v>433.1</v>
      </c>
      <c r="G39" s="157">
        <f>+F39-E39</f>
        <v>309.82300000000004</v>
      </c>
      <c r="H39" s="157">
        <f t="shared" si="3"/>
        <v>-3640.5424000000003</v>
      </c>
      <c r="I39" s="73"/>
      <c r="J39" s="114"/>
      <c r="K39" s="134"/>
      <c r="L39" s="134"/>
    </row>
    <row r="40" spans="1:12" ht="12.75" customHeight="1">
      <c r="A40" s="158" t="s">
        <v>103</v>
      </c>
      <c r="B40" s="159">
        <v>180.5</v>
      </c>
      <c r="C40" s="159">
        <v>180.5</v>
      </c>
      <c r="D40" s="159">
        <v>1271.15</v>
      </c>
      <c r="E40" s="164" t="s">
        <v>0</v>
      </c>
      <c r="F40" s="164" t="s">
        <v>0</v>
      </c>
      <c r="G40" s="157" t="str">
        <f>F40</f>
        <v>-</v>
      </c>
      <c r="H40" s="157">
        <f t="shared" si="3"/>
        <v>1090.65</v>
      </c>
      <c r="I40" s="73"/>
      <c r="J40" s="108"/>
      <c r="K40" s="134"/>
      <c r="L40" s="134"/>
    </row>
    <row r="41" spans="1:12" ht="12.75" customHeight="1">
      <c r="A41" s="158" t="s">
        <v>104</v>
      </c>
      <c r="B41" s="159">
        <v>569</v>
      </c>
      <c r="C41" s="159">
        <v>569</v>
      </c>
      <c r="D41" s="159">
        <v>1781.774</v>
      </c>
      <c r="E41" s="159">
        <v>385.598</v>
      </c>
      <c r="F41" s="164" t="s">
        <v>0</v>
      </c>
      <c r="G41" s="157">
        <f>-E41</f>
        <v>-385.598</v>
      </c>
      <c r="H41" s="157">
        <f t="shared" si="3"/>
        <v>1212.774</v>
      </c>
      <c r="I41" s="114"/>
      <c r="J41" s="108"/>
      <c r="K41" s="134"/>
      <c r="L41" s="134"/>
    </row>
    <row r="42" spans="1:12" ht="12.75" customHeight="1">
      <c r="A42" s="160"/>
      <c r="B42" s="159"/>
      <c r="C42" s="159"/>
      <c r="D42" s="159"/>
      <c r="E42" s="159"/>
      <c r="F42" s="159"/>
      <c r="G42" s="157"/>
      <c r="H42" s="157"/>
      <c r="I42" s="108"/>
      <c r="J42" s="108"/>
      <c r="K42" s="134"/>
      <c r="L42" s="134"/>
    </row>
    <row r="43" spans="1:12" ht="12.75" customHeight="1">
      <c r="A43" s="161" t="s">
        <v>99</v>
      </c>
      <c r="B43" s="156">
        <f>B44+B45+B46</f>
        <v>4793.8</v>
      </c>
      <c r="C43" s="156">
        <f>C44+C45+C46</f>
        <v>4793.8</v>
      </c>
      <c r="D43" s="156">
        <f>D44+D45+D46</f>
        <v>5243.4619999999995</v>
      </c>
      <c r="E43" s="156">
        <f>E44+E46</f>
        <v>508.8746</v>
      </c>
      <c r="F43" s="156">
        <f>F44</f>
        <v>433.1</v>
      </c>
      <c r="G43" s="157">
        <f>+F43-E43</f>
        <v>-75.77459999999996</v>
      </c>
      <c r="H43" s="157">
        <f t="shared" si="3"/>
        <v>449.66199999999935</v>
      </c>
      <c r="I43" s="108"/>
      <c r="J43" s="108"/>
      <c r="K43" s="134"/>
      <c r="L43" s="134"/>
    </row>
    <row r="44" spans="1:12" ht="12.75" customHeight="1">
      <c r="A44" s="158" t="s">
        <v>102</v>
      </c>
      <c r="B44" s="159">
        <v>4333.8</v>
      </c>
      <c r="C44" s="159">
        <v>4333.8</v>
      </c>
      <c r="D44" s="159">
        <v>3009.217</v>
      </c>
      <c r="E44" s="159">
        <v>123.2766</v>
      </c>
      <c r="F44" s="159">
        <v>433.1</v>
      </c>
      <c r="G44" s="157">
        <f>+F44-E44</f>
        <v>309.8234</v>
      </c>
      <c r="H44" s="157">
        <f t="shared" si="3"/>
        <v>-1324.583</v>
      </c>
      <c r="I44" s="108"/>
      <c r="J44" s="108"/>
      <c r="K44" s="134"/>
      <c r="L44" s="134"/>
    </row>
    <row r="45" spans="1:12" ht="12.75" customHeight="1">
      <c r="A45" s="158" t="s">
        <v>103</v>
      </c>
      <c r="B45" s="159">
        <v>50</v>
      </c>
      <c r="C45" s="159">
        <v>50</v>
      </c>
      <c r="D45" s="159">
        <v>828.5</v>
      </c>
      <c r="E45" s="159" t="s">
        <v>0</v>
      </c>
      <c r="F45" s="159" t="s">
        <v>0</v>
      </c>
      <c r="G45" s="157" t="str">
        <f>F45</f>
        <v>-</v>
      </c>
      <c r="H45" s="157">
        <f t="shared" si="3"/>
        <v>778.5</v>
      </c>
      <c r="I45" s="108"/>
      <c r="J45" s="108"/>
      <c r="K45" s="134"/>
      <c r="L45" s="134"/>
    </row>
    <row r="46" spans="1:12" ht="12.75" customHeight="1">
      <c r="A46" s="158" t="s">
        <v>104</v>
      </c>
      <c r="B46" s="159">
        <v>410</v>
      </c>
      <c r="C46" s="159">
        <v>410</v>
      </c>
      <c r="D46" s="159">
        <v>1405.745</v>
      </c>
      <c r="E46" s="159">
        <v>385.598</v>
      </c>
      <c r="F46" s="159" t="s">
        <v>0</v>
      </c>
      <c r="G46" s="157">
        <f>-E46</f>
        <v>-385.598</v>
      </c>
      <c r="H46" s="157">
        <f t="shared" si="3"/>
        <v>995.7449999999999</v>
      </c>
      <c r="I46" s="108"/>
      <c r="J46" s="108"/>
      <c r="K46" s="134"/>
      <c r="L46" s="134"/>
    </row>
    <row r="47" spans="1:12" ht="12.75" customHeight="1">
      <c r="A47" s="160"/>
      <c r="B47" s="159"/>
      <c r="C47" s="159"/>
      <c r="D47" s="159"/>
      <c r="E47" s="159"/>
      <c r="F47" s="159"/>
      <c r="G47" s="157"/>
      <c r="H47" s="157"/>
      <c r="I47" s="108"/>
      <c r="J47" s="108"/>
      <c r="K47" s="134"/>
      <c r="L47" s="134"/>
    </row>
    <row r="48" spans="1:12" ht="12.75" customHeight="1">
      <c r="A48" s="161" t="s">
        <v>100</v>
      </c>
      <c r="B48" s="169">
        <v>14.41</v>
      </c>
      <c r="C48" s="169">
        <v>14.41</v>
      </c>
      <c r="D48" s="169">
        <v>15.835829868668016</v>
      </c>
      <c r="E48" s="169">
        <v>16.97719796470495</v>
      </c>
      <c r="F48" s="169">
        <v>15.7</v>
      </c>
      <c r="G48" s="168">
        <f>+F48-E48</f>
        <v>-1.2771979647049498</v>
      </c>
      <c r="H48" s="157">
        <f t="shared" si="3"/>
        <v>1.425829868668016</v>
      </c>
      <c r="I48" s="108"/>
      <c r="J48" s="108"/>
      <c r="K48" s="134"/>
      <c r="L48" s="134"/>
    </row>
    <row r="49" spans="1:12" ht="12.75" customHeight="1">
      <c r="A49" s="158" t="s">
        <v>102</v>
      </c>
      <c r="B49" s="170">
        <v>13.91</v>
      </c>
      <c r="C49" s="170">
        <v>13.91</v>
      </c>
      <c r="D49" s="170">
        <v>15.49028830830261</v>
      </c>
      <c r="E49" s="170">
        <v>15.59</v>
      </c>
      <c r="F49" s="170">
        <v>15.7</v>
      </c>
      <c r="G49" s="168">
        <f>+F49-E49</f>
        <v>0.10999999999999943</v>
      </c>
      <c r="H49" s="157">
        <f t="shared" si="3"/>
        <v>1.5802883083026096</v>
      </c>
      <c r="I49" s="108"/>
      <c r="J49" s="114"/>
      <c r="K49" s="134"/>
      <c r="L49" s="134"/>
    </row>
    <row r="50" spans="1:9" ht="12.75" customHeight="1">
      <c r="A50" s="158" t="s">
        <v>103</v>
      </c>
      <c r="B50" s="170">
        <v>16.35</v>
      </c>
      <c r="C50" s="170">
        <v>16.35</v>
      </c>
      <c r="D50" s="170">
        <v>16.2775</v>
      </c>
      <c r="E50" s="170" t="s">
        <v>0</v>
      </c>
      <c r="F50" s="170" t="s">
        <v>0</v>
      </c>
      <c r="G50" s="168" t="s">
        <v>0</v>
      </c>
      <c r="H50" s="157">
        <f t="shared" si="3"/>
        <v>-0.07250000000000156</v>
      </c>
      <c r="I50" s="108"/>
    </row>
    <row r="51" spans="1:12" ht="12.75" customHeight="1">
      <c r="A51" s="158" t="s">
        <v>104</v>
      </c>
      <c r="B51" s="170">
        <v>19.59</v>
      </c>
      <c r="C51" s="170">
        <v>19.59</v>
      </c>
      <c r="D51" s="170">
        <v>17.72582827568521</v>
      </c>
      <c r="E51" s="170">
        <v>17.64165655137042</v>
      </c>
      <c r="F51" s="170" t="s">
        <v>0</v>
      </c>
      <c r="G51" s="168">
        <f>-E51</f>
        <v>-17.64165655137042</v>
      </c>
      <c r="H51" s="157">
        <f t="shared" si="3"/>
        <v>-1.8641717243147902</v>
      </c>
      <c r="I51" s="114"/>
      <c r="J51" s="108"/>
      <c r="K51" s="106"/>
      <c r="L51" s="106"/>
    </row>
    <row r="52" spans="1:12" ht="12.75" customHeight="1">
      <c r="A52" s="61"/>
      <c r="B52" s="110"/>
      <c r="C52" s="110"/>
      <c r="D52" s="110"/>
      <c r="E52" s="110"/>
      <c r="F52" s="110"/>
      <c r="G52" s="72"/>
      <c r="H52" s="72"/>
      <c r="I52" s="108"/>
      <c r="J52" s="108"/>
      <c r="K52" s="106"/>
      <c r="L52" s="106"/>
    </row>
    <row r="53" spans="1:12" ht="12.75" customHeight="1">
      <c r="A53" s="61"/>
      <c r="B53" s="110"/>
      <c r="C53" s="110"/>
      <c r="D53" s="110"/>
      <c r="E53" s="110"/>
      <c r="F53" s="110"/>
      <c r="G53" s="72"/>
      <c r="H53" s="72"/>
      <c r="I53" s="108"/>
      <c r="J53" s="108"/>
      <c r="K53" s="106"/>
      <c r="L53" s="106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K22" sqref="K2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3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8"/>
      <c r="N1" s="88"/>
      <c r="O1" s="88"/>
    </row>
    <row r="2" spans="1:15" ht="12.75" customHeight="1" hidden="1">
      <c r="A2" s="64" t="s">
        <v>4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8"/>
      <c r="N2" s="88"/>
      <c r="O2" s="88"/>
    </row>
    <row r="3" ht="15" customHeight="1">
      <c r="C3" s="9"/>
    </row>
    <row r="4" spans="1:10" ht="15" customHeight="1">
      <c r="A4" s="42" t="s">
        <v>105</v>
      </c>
      <c r="B4" s="1"/>
      <c r="J4"/>
    </row>
    <row r="5" spans="1:11" s="6" customFormat="1" ht="12.75" customHeight="1">
      <c r="A5" s="5" t="s">
        <v>106</v>
      </c>
      <c r="B5" s="5"/>
      <c r="C5" s="7"/>
      <c r="D5" s="7"/>
      <c r="E5" s="7"/>
      <c r="F5" s="7"/>
      <c r="G5" s="7"/>
      <c r="K5" s="126"/>
    </row>
    <row r="6" spans="1:13" ht="26.25" customHeight="1">
      <c r="A6" s="56"/>
      <c r="B6" s="165" t="s">
        <v>5</v>
      </c>
      <c r="C6" s="54" t="s">
        <v>61</v>
      </c>
      <c r="D6" s="54" t="s">
        <v>62</v>
      </c>
      <c r="E6" s="54" t="s">
        <v>28</v>
      </c>
      <c r="F6" s="54" t="s">
        <v>29</v>
      </c>
      <c r="G6" s="57" t="s">
        <v>39</v>
      </c>
      <c r="H6" s="57" t="s">
        <v>60</v>
      </c>
      <c r="I6" s="17"/>
      <c r="J6" s="111"/>
      <c r="K6" s="111"/>
      <c r="L6" s="134"/>
      <c r="M6" s="106"/>
    </row>
    <row r="7" spans="1:13" ht="12.75" customHeight="1">
      <c r="A7" s="109" t="s">
        <v>65</v>
      </c>
      <c r="B7" s="68">
        <v>6.772092990287637</v>
      </c>
      <c r="C7" s="68">
        <v>6.772092990287637</v>
      </c>
      <c r="D7" s="68">
        <v>9.262475322986322</v>
      </c>
      <c r="E7" s="68">
        <v>8.49084194189234</v>
      </c>
      <c r="F7" s="68">
        <v>10.9807152542849</v>
      </c>
      <c r="G7" s="72">
        <f>F7-E7</f>
        <v>2.489873312392561</v>
      </c>
      <c r="H7" s="72">
        <f>+D7-C7</f>
        <v>2.490382332698686</v>
      </c>
      <c r="I7" s="111"/>
      <c r="J7" s="73"/>
      <c r="K7" s="73"/>
      <c r="L7" s="111"/>
      <c r="M7" s="111"/>
    </row>
    <row r="8" spans="1:13" ht="12.75" customHeight="1">
      <c r="A8" s="61" t="s">
        <v>107</v>
      </c>
      <c r="B8" s="31">
        <v>6.750200943585271</v>
      </c>
      <c r="C8" s="31">
        <v>6.750200943585271</v>
      </c>
      <c r="D8" s="31">
        <v>8.871638409210826</v>
      </c>
      <c r="E8" s="31">
        <v>8.59278285871733</v>
      </c>
      <c r="F8" s="31">
        <v>8.17444730386624</v>
      </c>
      <c r="G8" s="72">
        <f>F8-E8</f>
        <v>-0.4183355548510903</v>
      </c>
      <c r="H8" s="72">
        <f>+D8-C8</f>
        <v>2.1214374656255552</v>
      </c>
      <c r="I8" s="73"/>
      <c r="J8" s="108"/>
      <c r="K8" s="108"/>
      <c r="L8" s="73"/>
      <c r="M8" s="73"/>
    </row>
    <row r="9" spans="1:13" ht="12.75" customHeight="1">
      <c r="A9" s="61" t="s">
        <v>108</v>
      </c>
      <c r="B9" s="31">
        <v>6.80237807562149</v>
      </c>
      <c r="C9" s="31">
        <v>6.80237807562149</v>
      </c>
      <c r="D9" s="31">
        <v>9.19006867709673</v>
      </c>
      <c r="E9" s="31">
        <v>8.464612762638</v>
      </c>
      <c r="F9" s="31">
        <v>9.93472925513055</v>
      </c>
      <c r="G9" s="72">
        <f>F9-E9</f>
        <v>1.4701164924925507</v>
      </c>
      <c r="H9" s="72">
        <f>+D9-C9</f>
        <v>2.3876906014752404</v>
      </c>
      <c r="I9" s="108"/>
      <c r="J9" s="108"/>
      <c r="K9" s="108"/>
      <c r="L9" s="108"/>
      <c r="M9" s="108"/>
    </row>
    <row r="10" spans="1:13" ht="12.75" customHeight="1">
      <c r="A10" s="61" t="s">
        <v>109</v>
      </c>
      <c r="B10" s="31">
        <v>7.665585444741197</v>
      </c>
      <c r="C10" s="31">
        <v>7.665585444741197</v>
      </c>
      <c r="D10" s="31">
        <v>10.121148970603327</v>
      </c>
      <c r="E10" s="31" t="s">
        <v>0</v>
      </c>
      <c r="F10" s="31">
        <v>14.434312718253999</v>
      </c>
      <c r="G10" s="72">
        <f>F10</f>
        <v>14.434312718253999</v>
      </c>
      <c r="H10" s="72">
        <f>+D10-C10</f>
        <v>2.4555635258621304</v>
      </c>
      <c r="I10" s="108"/>
      <c r="J10" s="108"/>
      <c r="K10" s="108"/>
      <c r="L10" s="108"/>
      <c r="M10" s="108"/>
    </row>
    <row r="11" spans="1:13" ht="12.75" customHeight="1">
      <c r="A11" s="61" t="s">
        <v>110</v>
      </c>
      <c r="B11" s="31">
        <v>9.474465523938452</v>
      </c>
      <c r="C11" s="31">
        <v>9.474465523938452</v>
      </c>
      <c r="D11" s="31">
        <v>10.666666666666666</v>
      </c>
      <c r="E11" s="116" t="s">
        <v>0</v>
      </c>
      <c r="F11" s="116">
        <v>13</v>
      </c>
      <c r="G11" s="72">
        <f>F11</f>
        <v>13</v>
      </c>
      <c r="H11" s="72">
        <f>+D11-C11</f>
        <v>1.192201142728214</v>
      </c>
      <c r="I11" s="108"/>
      <c r="J11" s="73"/>
      <c r="K11" s="73"/>
      <c r="L11" s="108"/>
      <c r="M11" s="108"/>
    </row>
    <row r="12" spans="1:13" ht="12.75" customHeight="1">
      <c r="A12" s="61" t="s">
        <v>111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2" t="s">
        <v>0</v>
      </c>
      <c r="H12" s="72" t="s">
        <v>0</v>
      </c>
      <c r="I12" s="73"/>
      <c r="J12" s="73"/>
      <c r="K12" s="73"/>
      <c r="L12" s="73"/>
      <c r="M12" s="73"/>
    </row>
    <row r="13" spans="1:13" ht="12.75" customHeight="1">
      <c r="A13" s="61" t="s">
        <v>112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2" t="s">
        <v>0</v>
      </c>
      <c r="H13" s="72" t="s">
        <v>0</v>
      </c>
      <c r="I13" s="73"/>
      <c r="J13" s="73"/>
      <c r="K13" s="73"/>
      <c r="L13" s="73"/>
      <c r="M13" s="73"/>
    </row>
    <row r="14" spans="1:13" ht="12.75" customHeight="1">
      <c r="A14" s="61" t="s">
        <v>113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2" t="s">
        <v>0</v>
      </c>
      <c r="H14" s="72" t="s">
        <v>0</v>
      </c>
      <c r="I14" s="73"/>
      <c r="J14" s="73"/>
      <c r="K14" s="73"/>
      <c r="L14" s="73"/>
      <c r="M14" s="73"/>
    </row>
    <row r="15" spans="1:13" ht="12.75" customHeight="1">
      <c r="A15" s="61" t="s">
        <v>114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2" t="s">
        <v>0</v>
      </c>
      <c r="H15" s="72" t="s">
        <v>0</v>
      </c>
      <c r="I15" s="73"/>
      <c r="J15" s="73"/>
      <c r="K15" s="73"/>
      <c r="L15" s="73"/>
      <c r="M15" s="73"/>
    </row>
    <row r="16" spans="1:13" ht="12.75" customHeight="1">
      <c r="A16" s="61" t="s">
        <v>115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2" t="s">
        <v>0</v>
      </c>
      <c r="H16" s="72" t="s">
        <v>0</v>
      </c>
      <c r="I16" s="73"/>
      <c r="J16" s="114"/>
      <c r="K16" s="111"/>
      <c r="L16" s="73"/>
      <c r="M16" s="73"/>
    </row>
    <row r="17" spans="1:13" ht="12.75" customHeight="1">
      <c r="A17" s="109" t="s">
        <v>116</v>
      </c>
      <c r="B17" s="91">
        <v>10.548093168631008</v>
      </c>
      <c r="C17" s="91">
        <v>10.548093168631008</v>
      </c>
      <c r="D17" s="91">
        <v>14.0577872369748</v>
      </c>
      <c r="E17" s="91" t="s">
        <v>0</v>
      </c>
      <c r="F17" s="91">
        <v>11.231148947899198</v>
      </c>
      <c r="G17" s="72">
        <f>F17</f>
        <v>11.231148947899198</v>
      </c>
      <c r="H17" s="72">
        <f>D17-C17</f>
        <v>3.5096940683437925</v>
      </c>
      <c r="I17" s="114"/>
      <c r="J17" s="108"/>
      <c r="K17" s="73"/>
      <c r="L17" s="114"/>
      <c r="M17" s="114"/>
    </row>
    <row r="18" spans="1:13" ht="12.75" customHeight="1">
      <c r="A18" s="61" t="s">
        <v>107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2" t="s">
        <v>0</v>
      </c>
      <c r="H18" s="72" t="s">
        <v>0</v>
      </c>
      <c r="I18" s="108"/>
      <c r="J18" s="108"/>
      <c r="K18" s="108"/>
      <c r="L18" s="108"/>
      <c r="M18" s="108"/>
    </row>
    <row r="19" spans="1:13" ht="12.75" customHeight="1">
      <c r="A19" s="61" t="s">
        <v>108</v>
      </c>
      <c r="B19" s="110">
        <v>7</v>
      </c>
      <c r="C19" s="110">
        <v>7</v>
      </c>
      <c r="D19" s="110">
        <v>10.959183673469399</v>
      </c>
      <c r="E19" s="110" t="s">
        <v>0</v>
      </c>
      <c r="F19" s="110">
        <v>10.959183673469399</v>
      </c>
      <c r="G19" s="72">
        <f>F19</f>
        <v>10.959183673469399</v>
      </c>
      <c r="H19" s="72">
        <f>-C19</f>
        <v>-7</v>
      </c>
      <c r="I19" s="108"/>
      <c r="J19" s="108"/>
      <c r="K19" s="108"/>
      <c r="L19" s="108"/>
      <c r="M19" s="108"/>
    </row>
    <row r="20" spans="1:13" ht="12.75" customHeight="1">
      <c r="A20" s="61" t="s">
        <v>109</v>
      </c>
      <c r="B20" s="110">
        <v>11.75</v>
      </c>
      <c r="C20" s="110">
        <v>11.75</v>
      </c>
      <c r="D20" s="110">
        <v>13</v>
      </c>
      <c r="E20" s="110" t="s">
        <v>0</v>
      </c>
      <c r="F20" s="110">
        <v>11</v>
      </c>
      <c r="G20" s="72">
        <f>F20</f>
        <v>11</v>
      </c>
      <c r="H20" s="72">
        <f>D20-C20</f>
        <v>1.25</v>
      </c>
      <c r="I20" s="108"/>
      <c r="J20" s="108"/>
      <c r="K20" s="108"/>
      <c r="L20" s="108"/>
      <c r="M20" s="108"/>
    </row>
    <row r="21" spans="1:13" ht="12.75" customHeight="1">
      <c r="A21" s="61" t="s">
        <v>110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2" t="s">
        <v>0</v>
      </c>
      <c r="H21" s="72" t="s">
        <v>0</v>
      </c>
      <c r="I21" s="108"/>
      <c r="J21" s="108"/>
      <c r="K21" s="73"/>
      <c r="L21" s="108"/>
      <c r="M21" s="108"/>
    </row>
    <row r="22" spans="1:13" ht="12.75" customHeight="1">
      <c r="A22" s="61" t="s">
        <v>111</v>
      </c>
      <c r="B22" s="104" t="s">
        <v>0</v>
      </c>
      <c r="C22" s="104" t="s">
        <v>0</v>
      </c>
      <c r="D22" s="104">
        <v>13</v>
      </c>
      <c r="E22" s="104" t="s">
        <v>0</v>
      </c>
      <c r="F22" s="104">
        <v>14</v>
      </c>
      <c r="G22" s="72">
        <f>F22</f>
        <v>14</v>
      </c>
      <c r="H22" s="72">
        <f>D22</f>
        <v>13</v>
      </c>
      <c r="I22" s="108"/>
      <c r="J22" s="108"/>
      <c r="K22" s="73"/>
      <c r="L22" s="108"/>
      <c r="M22" s="108"/>
    </row>
    <row r="23" spans="1:13" ht="12.75" customHeight="1">
      <c r="A23" s="61" t="s">
        <v>112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2" t="s">
        <v>0</v>
      </c>
      <c r="H23" s="72" t="s">
        <v>0</v>
      </c>
      <c r="I23" s="108"/>
      <c r="J23" s="108"/>
      <c r="K23" s="73"/>
      <c r="L23" s="108"/>
      <c r="M23" s="108"/>
    </row>
    <row r="24" spans="1:13" ht="12.75" customHeight="1">
      <c r="A24" s="61" t="s">
        <v>113</v>
      </c>
      <c r="B24" s="110">
        <v>7.50369781915604</v>
      </c>
      <c r="C24" s="110">
        <v>7.50369781915604</v>
      </c>
      <c r="D24" s="110">
        <v>18</v>
      </c>
      <c r="E24" s="104" t="s">
        <v>0</v>
      </c>
      <c r="F24" s="104" t="s">
        <v>0</v>
      </c>
      <c r="G24" s="72" t="s">
        <v>0</v>
      </c>
      <c r="H24" s="72">
        <f>D24-C24</f>
        <v>10.49630218084396</v>
      </c>
      <c r="I24" s="108"/>
      <c r="J24" s="108"/>
      <c r="K24" s="73"/>
      <c r="L24" s="108"/>
      <c r="M24" s="108"/>
    </row>
    <row r="25" spans="1:13" ht="12.75" customHeight="1">
      <c r="A25" s="61" t="s">
        <v>114</v>
      </c>
      <c r="B25" s="110">
        <v>9.75</v>
      </c>
      <c r="C25" s="110">
        <v>9.75</v>
      </c>
      <c r="D25" s="110" t="s">
        <v>0</v>
      </c>
      <c r="E25" s="104" t="s">
        <v>0</v>
      </c>
      <c r="F25" s="104" t="s">
        <v>0</v>
      </c>
      <c r="G25" s="72" t="s">
        <v>0</v>
      </c>
      <c r="H25" s="72">
        <f>-C25</f>
        <v>-9.75</v>
      </c>
      <c r="I25" s="108"/>
      <c r="J25" s="108"/>
      <c r="K25" s="73"/>
      <c r="L25" s="108"/>
      <c r="M25" s="108"/>
    </row>
    <row r="26" spans="1:13" ht="12.75" customHeight="1">
      <c r="A26" s="61" t="s">
        <v>115</v>
      </c>
      <c r="B26" s="104" t="s">
        <v>0</v>
      </c>
      <c r="C26" s="104" t="s">
        <v>0</v>
      </c>
      <c r="D26" s="105" t="s">
        <v>0</v>
      </c>
      <c r="E26" s="105" t="s">
        <v>0</v>
      </c>
      <c r="F26" s="105" t="s">
        <v>0</v>
      </c>
      <c r="G26" s="72" t="s">
        <v>0</v>
      </c>
      <c r="H26" s="72" t="s">
        <v>0</v>
      </c>
      <c r="I26" s="108"/>
      <c r="J26" s="114"/>
      <c r="K26" s="114"/>
      <c r="L26" s="108"/>
      <c r="M26" s="108"/>
    </row>
    <row r="27" spans="1:13" ht="12.75" customHeight="1">
      <c r="A27" s="109" t="s">
        <v>117</v>
      </c>
      <c r="B27" s="91">
        <v>0.5</v>
      </c>
      <c r="C27" s="91">
        <v>0.5</v>
      </c>
      <c r="D27" s="91">
        <v>1.405653102541816</v>
      </c>
      <c r="E27" s="91" t="s">
        <v>0</v>
      </c>
      <c r="F27" s="91" t="s">
        <v>0</v>
      </c>
      <c r="G27" s="91" t="s">
        <v>0</v>
      </c>
      <c r="H27" s="72">
        <f>D27-C27</f>
        <v>0.905653102541816</v>
      </c>
      <c r="I27" s="114"/>
      <c r="J27" s="108"/>
      <c r="K27" s="108"/>
      <c r="L27" s="114"/>
      <c r="M27" s="114"/>
    </row>
    <row r="28" spans="1:13" ht="12.75" customHeight="1">
      <c r="A28" s="61" t="s">
        <v>107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110" t="s">
        <v>0</v>
      </c>
      <c r="H28" s="72" t="s">
        <v>0</v>
      </c>
      <c r="I28" s="108"/>
      <c r="J28" s="108"/>
      <c r="K28" s="108"/>
      <c r="L28" s="108"/>
      <c r="M28" s="108"/>
    </row>
    <row r="29" spans="1:13" ht="12.75" customHeight="1">
      <c r="A29" s="61" t="s">
        <v>108</v>
      </c>
      <c r="B29" s="110">
        <v>0.5</v>
      </c>
      <c r="C29" s="110">
        <v>0.5</v>
      </c>
      <c r="D29" s="110">
        <v>1.405653102541816</v>
      </c>
      <c r="E29" s="110" t="s">
        <v>0</v>
      </c>
      <c r="F29" s="110" t="s">
        <v>0</v>
      </c>
      <c r="G29" s="110" t="s">
        <v>0</v>
      </c>
      <c r="H29" s="72">
        <f>D29-C29</f>
        <v>0.905653102541816</v>
      </c>
      <c r="I29" s="108"/>
      <c r="J29" s="108"/>
      <c r="K29" s="108"/>
      <c r="L29" s="108"/>
      <c r="M29" s="108"/>
    </row>
    <row r="30" spans="1:13" ht="12.75" customHeight="1">
      <c r="A30" s="61" t="s">
        <v>109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110" t="s">
        <v>0</v>
      </c>
      <c r="H30" s="72" t="s">
        <v>0</v>
      </c>
      <c r="I30" s="108"/>
      <c r="J30" s="108"/>
      <c r="K30" s="108"/>
      <c r="L30" s="108"/>
      <c r="M30" s="108"/>
    </row>
    <row r="31" spans="1:13" ht="12.75" customHeight="1">
      <c r="A31" s="61" t="s">
        <v>110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110" t="s">
        <v>0</v>
      </c>
      <c r="H31" s="72" t="s">
        <v>0</v>
      </c>
      <c r="I31" s="108"/>
      <c r="J31" s="108"/>
      <c r="K31" s="108"/>
      <c r="L31" s="108"/>
      <c r="M31" s="108"/>
    </row>
    <row r="32" spans="1:13" ht="12.75" customHeight="1">
      <c r="A32" s="61" t="s">
        <v>111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104" t="s">
        <v>0</v>
      </c>
      <c r="H32" s="72" t="s">
        <v>0</v>
      </c>
      <c r="I32" s="108"/>
      <c r="J32" s="108"/>
      <c r="K32" s="108"/>
      <c r="L32" s="108"/>
      <c r="M32" s="108"/>
    </row>
    <row r="33" spans="1:13" ht="12.75" customHeight="1">
      <c r="A33" s="61" t="s">
        <v>112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105" t="s">
        <v>0</v>
      </c>
      <c r="H33" s="72" t="s">
        <v>0</v>
      </c>
      <c r="I33" s="108"/>
      <c r="J33" s="108"/>
      <c r="K33" s="108"/>
      <c r="L33" s="108"/>
      <c r="M33" s="108"/>
    </row>
    <row r="34" spans="1:13" ht="12.75" customHeight="1">
      <c r="A34" s="61" t="s">
        <v>113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104" t="s">
        <v>0</v>
      </c>
      <c r="H34" s="72" t="s">
        <v>0</v>
      </c>
      <c r="I34" s="108"/>
      <c r="J34" s="108"/>
      <c r="K34" s="108"/>
      <c r="L34" s="108"/>
      <c r="M34" s="108"/>
    </row>
    <row r="35" spans="1:13" ht="12.75" customHeight="1">
      <c r="A35" s="61" t="s">
        <v>114</v>
      </c>
      <c r="B35" s="105" t="s">
        <v>0</v>
      </c>
      <c r="C35" s="105" t="s">
        <v>0</v>
      </c>
      <c r="D35" s="105" t="s">
        <v>0</v>
      </c>
      <c r="E35" s="105" t="s">
        <v>0</v>
      </c>
      <c r="F35" s="105" t="s">
        <v>0</v>
      </c>
      <c r="G35" s="105" t="s">
        <v>0</v>
      </c>
      <c r="H35" s="72" t="s">
        <v>0</v>
      </c>
      <c r="I35" s="108"/>
      <c r="J35" s="108"/>
      <c r="K35" s="108"/>
      <c r="L35" s="108"/>
      <c r="M35" s="108"/>
    </row>
    <row r="36" spans="1:13" ht="12.75" customHeight="1">
      <c r="A36" s="61" t="s">
        <v>115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105" t="s">
        <v>0</v>
      </c>
      <c r="H36" s="72" t="s">
        <v>0</v>
      </c>
      <c r="I36" s="108"/>
      <c r="L36" s="108"/>
      <c r="M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PageLayoutView="0" workbookViewId="0" topLeftCell="A1">
      <selection activeCell="L30" sqref="L30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118</v>
      </c>
      <c r="B1" s="1"/>
    </row>
    <row r="2" spans="1:6" s="6" customFormat="1" ht="12.75" customHeight="1">
      <c r="A2" s="5" t="s">
        <v>31</v>
      </c>
      <c r="B2" s="5"/>
      <c r="C2" s="7"/>
      <c r="D2" s="7"/>
      <c r="E2" s="7"/>
      <c r="F2" s="7"/>
    </row>
    <row r="3" spans="1:9" ht="26.25" customHeight="1">
      <c r="A3" s="56"/>
      <c r="B3" s="165" t="s">
        <v>5</v>
      </c>
      <c r="C3" s="54" t="s">
        <v>61</v>
      </c>
      <c r="D3" s="54" t="s">
        <v>62</v>
      </c>
      <c r="E3" s="54" t="s">
        <v>28</v>
      </c>
      <c r="F3" s="54" t="s">
        <v>29</v>
      </c>
      <c r="G3" s="57" t="s">
        <v>39</v>
      </c>
      <c r="H3" s="57" t="s">
        <v>60</v>
      </c>
      <c r="I3" s="2"/>
    </row>
    <row r="4" spans="1:9" ht="12.75" customHeight="1">
      <c r="A4" s="63" t="s">
        <v>119</v>
      </c>
      <c r="B4" s="17">
        <f>B5+B15+B25</f>
        <v>50138.2695</v>
      </c>
      <c r="C4" s="17">
        <f>C5+C15+C25</f>
        <v>50138.2695</v>
      </c>
      <c r="D4" s="17">
        <f>D5+D15+D25</f>
        <v>33556.77279999999</v>
      </c>
      <c r="E4" s="17">
        <v>533.8195</v>
      </c>
      <c r="F4" s="17">
        <f>F5+F15</f>
        <v>1410.1124</v>
      </c>
      <c r="G4" s="72">
        <f>F4-E4</f>
        <v>876.2929</v>
      </c>
      <c r="H4" s="72">
        <f aca="true" t="shared" si="0" ref="H4:H9">+D4-C4</f>
        <v>-16581.49670000001</v>
      </c>
      <c r="I4" s="12"/>
    </row>
    <row r="5" spans="1:10" ht="12.75" customHeight="1">
      <c r="A5" s="67" t="s">
        <v>65</v>
      </c>
      <c r="B5" s="111">
        <v>49459.660200000006</v>
      </c>
      <c r="C5" s="111">
        <v>49459.660200000006</v>
      </c>
      <c r="D5" s="17">
        <v>32077.054799999998</v>
      </c>
      <c r="E5" s="111">
        <v>533.8195</v>
      </c>
      <c r="F5" s="111">
        <v>611.9474</v>
      </c>
      <c r="G5" s="72">
        <f>F5-E5</f>
        <v>78.12790000000007</v>
      </c>
      <c r="H5" s="72">
        <f t="shared" si="0"/>
        <v>-17382.605400000008</v>
      </c>
      <c r="I5" s="12"/>
      <c r="J5" s="112"/>
    </row>
    <row r="6" spans="1:10" ht="12.75" customHeight="1">
      <c r="A6" s="34" t="s">
        <v>107</v>
      </c>
      <c r="B6" s="73">
        <v>16820.9875</v>
      </c>
      <c r="C6" s="73">
        <v>16820.9875</v>
      </c>
      <c r="D6" s="111">
        <v>12086.736599999998</v>
      </c>
      <c r="E6" s="73">
        <v>109.2427</v>
      </c>
      <c r="F6" s="73">
        <v>205.9857</v>
      </c>
      <c r="G6" s="72">
        <f>F6-E6</f>
        <v>96.74300000000001</v>
      </c>
      <c r="H6" s="72">
        <f t="shared" si="0"/>
        <v>-4734.250900000001</v>
      </c>
      <c r="I6" s="12"/>
      <c r="J6" s="112"/>
    </row>
    <row r="7" spans="1:10" ht="12.75" customHeight="1">
      <c r="A7" s="34" t="s">
        <v>108</v>
      </c>
      <c r="B7" s="108">
        <v>31286.0543</v>
      </c>
      <c r="C7" s="108">
        <v>31286.0543</v>
      </c>
      <c r="D7" s="73">
        <v>17633.879200000003</v>
      </c>
      <c r="E7" s="108">
        <v>424.5768</v>
      </c>
      <c r="F7" s="108">
        <v>151.4507</v>
      </c>
      <c r="G7" s="72">
        <f>F7-E7</f>
        <v>-273.12609999999995</v>
      </c>
      <c r="H7" s="72">
        <f t="shared" si="0"/>
        <v>-13652.175099999997</v>
      </c>
      <c r="I7" s="12"/>
      <c r="J7" s="112"/>
    </row>
    <row r="8" spans="1:10" ht="12.75" customHeight="1">
      <c r="A8" s="34" t="s">
        <v>109</v>
      </c>
      <c r="B8" s="108">
        <v>1277.4213</v>
      </c>
      <c r="C8" s="108">
        <v>1277.4213</v>
      </c>
      <c r="D8" s="108">
        <v>2229.2565999999997</v>
      </c>
      <c r="E8" s="108" t="s">
        <v>0</v>
      </c>
      <c r="F8" s="108">
        <v>155.1518</v>
      </c>
      <c r="G8" s="72">
        <f>F8</f>
        <v>155.1518</v>
      </c>
      <c r="H8" s="72">
        <f t="shared" si="0"/>
        <v>951.8352999999997</v>
      </c>
      <c r="I8" s="12"/>
      <c r="J8" s="112"/>
    </row>
    <row r="9" spans="1:10" ht="12.75" customHeight="1">
      <c r="A9" s="34" t="s">
        <v>110</v>
      </c>
      <c r="B9" s="108">
        <v>75.1971</v>
      </c>
      <c r="C9" s="108">
        <v>75.1971</v>
      </c>
      <c r="D9" s="108">
        <v>127.1824</v>
      </c>
      <c r="E9" s="108" t="s">
        <v>0</v>
      </c>
      <c r="F9" s="108">
        <v>99.3592</v>
      </c>
      <c r="G9" s="72">
        <f>F9</f>
        <v>99.3592</v>
      </c>
      <c r="H9" s="72">
        <f t="shared" si="0"/>
        <v>51.985299999999995</v>
      </c>
      <c r="I9" s="12"/>
      <c r="J9" s="112"/>
    </row>
    <row r="10" spans="1:10" ht="12.75" customHeight="1">
      <c r="A10" s="34" t="s">
        <v>111</v>
      </c>
      <c r="B10" s="73" t="s">
        <v>0</v>
      </c>
      <c r="C10" s="73" t="s">
        <v>0</v>
      </c>
      <c r="D10" s="73" t="s">
        <v>0</v>
      </c>
      <c r="E10" s="73" t="s">
        <v>0</v>
      </c>
      <c r="F10" s="73" t="s">
        <v>0</v>
      </c>
      <c r="G10" s="72" t="s">
        <v>0</v>
      </c>
      <c r="H10" s="72" t="s">
        <v>0</v>
      </c>
      <c r="J10" s="112"/>
    </row>
    <row r="11" spans="1:10" ht="12.75" customHeight="1">
      <c r="A11" s="34" t="s">
        <v>112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2"/>
    </row>
    <row r="12" spans="1:10" ht="12.75" customHeight="1">
      <c r="A12" s="34" t="s">
        <v>113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2"/>
    </row>
    <row r="13" spans="1:10" ht="12.75" customHeight="1">
      <c r="A13" s="34" t="s">
        <v>114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2"/>
    </row>
    <row r="14" spans="1:10" ht="12.75" customHeight="1">
      <c r="A14" s="61" t="s">
        <v>115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2"/>
    </row>
    <row r="15" spans="1:10" ht="12.75" customHeight="1">
      <c r="A15" s="67" t="s">
        <v>116</v>
      </c>
      <c r="B15" s="114">
        <v>563.4093</v>
      </c>
      <c r="C15" s="114">
        <v>563.4093</v>
      </c>
      <c r="D15" s="114">
        <v>1058.965</v>
      </c>
      <c r="E15" s="114" t="s">
        <v>0</v>
      </c>
      <c r="F15" s="114">
        <v>798.165</v>
      </c>
      <c r="G15" s="72">
        <f>F15</f>
        <v>798.165</v>
      </c>
      <c r="H15" s="72">
        <f>D15-C15</f>
        <v>495.5556999999999</v>
      </c>
      <c r="I15" s="12"/>
      <c r="J15" s="112"/>
    </row>
    <row r="16" spans="1:10" ht="12.75" customHeight="1">
      <c r="A16" s="34" t="s">
        <v>107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2" t="s">
        <v>0</v>
      </c>
      <c r="H16" s="72" t="s">
        <v>0</v>
      </c>
      <c r="I16" s="12"/>
      <c r="J16" s="112"/>
    </row>
    <row r="17" spans="1:10" ht="12.75" customHeight="1">
      <c r="A17" s="34" t="s">
        <v>108</v>
      </c>
      <c r="B17" s="108">
        <v>104</v>
      </c>
      <c r="C17" s="108">
        <v>104</v>
      </c>
      <c r="D17" s="108">
        <v>490</v>
      </c>
      <c r="E17" s="108" t="s">
        <v>0</v>
      </c>
      <c r="F17" s="108">
        <v>490</v>
      </c>
      <c r="G17" s="72">
        <f>F17</f>
        <v>490</v>
      </c>
      <c r="H17" s="72">
        <f>D17-C17</f>
        <v>386</v>
      </c>
      <c r="I17" s="12"/>
      <c r="J17" s="112"/>
    </row>
    <row r="18" spans="1:10" ht="12.75" customHeight="1">
      <c r="A18" s="34" t="s">
        <v>109</v>
      </c>
      <c r="B18" s="108">
        <v>224.8404</v>
      </c>
      <c r="C18" s="108">
        <v>224.8404</v>
      </c>
      <c r="D18" s="108">
        <v>300.8</v>
      </c>
      <c r="E18" s="108" t="s">
        <v>0</v>
      </c>
      <c r="F18" s="108">
        <v>240</v>
      </c>
      <c r="G18" s="72">
        <f>F18</f>
        <v>240</v>
      </c>
      <c r="H18" s="72">
        <f>D18-C18</f>
        <v>75.95960000000002</v>
      </c>
      <c r="I18" s="12"/>
      <c r="J18" s="112"/>
    </row>
    <row r="19" spans="1:10" ht="12.75" customHeight="1">
      <c r="A19" s="34" t="s">
        <v>110</v>
      </c>
      <c r="B19" s="108" t="s">
        <v>0</v>
      </c>
      <c r="C19" s="108" t="s">
        <v>0</v>
      </c>
      <c r="D19" s="108" t="s">
        <v>0</v>
      </c>
      <c r="E19" s="108" t="s">
        <v>0</v>
      </c>
      <c r="F19" s="108" t="s">
        <v>0</v>
      </c>
      <c r="G19" s="72" t="s">
        <v>0</v>
      </c>
      <c r="H19" s="72" t="s">
        <v>0</v>
      </c>
      <c r="I19" s="12"/>
      <c r="J19" s="112"/>
    </row>
    <row r="20" spans="1:10" ht="12.75" customHeight="1">
      <c r="A20" s="34" t="s">
        <v>111</v>
      </c>
      <c r="B20" s="108" t="s">
        <v>0</v>
      </c>
      <c r="C20" s="108" t="s">
        <v>0</v>
      </c>
      <c r="D20" s="108">
        <v>168.165</v>
      </c>
      <c r="E20" s="108" t="s">
        <v>0</v>
      </c>
      <c r="F20" s="108">
        <v>68.165</v>
      </c>
      <c r="G20" s="72">
        <f>F20</f>
        <v>68.165</v>
      </c>
      <c r="H20" s="72">
        <f>D20</f>
        <v>168.165</v>
      </c>
      <c r="I20" s="12"/>
      <c r="J20" s="112"/>
    </row>
    <row r="21" spans="1:10" ht="12.75" customHeight="1">
      <c r="A21" s="34" t="s">
        <v>112</v>
      </c>
      <c r="B21" s="108" t="s">
        <v>0</v>
      </c>
      <c r="C21" s="108" t="s">
        <v>0</v>
      </c>
      <c r="D21" s="108" t="s">
        <v>0</v>
      </c>
      <c r="E21" s="108" t="s">
        <v>0</v>
      </c>
      <c r="F21" s="108" t="s">
        <v>0</v>
      </c>
      <c r="G21" s="72" t="s">
        <v>0</v>
      </c>
      <c r="H21" s="72" t="s">
        <v>0</v>
      </c>
      <c r="I21" s="12"/>
      <c r="J21" s="112"/>
    </row>
    <row r="22" spans="1:10" ht="12.75" customHeight="1">
      <c r="A22" s="34" t="s">
        <v>113</v>
      </c>
      <c r="B22" s="108">
        <v>104.10190000000001</v>
      </c>
      <c r="C22" s="108">
        <v>104.10190000000001</v>
      </c>
      <c r="D22" s="108">
        <v>100</v>
      </c>
      <c r="E22" s="108" t="s">
        <v>0</v>
      </c>
      <c r="F22" s="108" t="s">
        <v>0</v>
      </c>
      <c r="G22" s="72" t="s">
        <v>0</v>
      </c>
      <c r="H22" s="72">
        <f>D22-C22</f>
        <v>-4.101900000000015</v>
      </c>
      <c r="I22" s="12"/>
      <c r="J22" s="112"/>
    </row>
    <row r="23" spans="1:10" ht="12.75" customHeight="1">
      <c r="A23" s="34" t="s">
        <v>114</v>
      </c>
      <c r="B23" s="108">
        <v>130.467</v>
      </c>
      <c r="C23" s="108">
        <v>130.467</v>
      </c>
      <c r="D23" s="108" t="s">
        <v>0</v>
      </c>
      <c r="E23" s="108" t="s">
        <v>0</v>
      </c>
      <c r="F23" s="108" t="s">
        <v>0</v>
      </c>
      <c r="G23" s="72" t="s">
        <v>0</v>
      </c>
      <c r="H23" s="72">
        <f>-C23</f>
        <v>-130.467</v>
      </c>
      <c r="I23" s="12"/>
      <c r="J23" s="112"/>
    </row>
    <row r="24" spans="1:10" ht="12.75" customHeight="1">
      <c r="A24" s="61" t="s">
        <v>115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2" t="s">
        <v>0</v>
      </c>
      <c r="H24" s="72" t="s">
        <v>0</v>
      </c>
      <c r="I24" s="12"/>
      <c r="J24" s="112"/>
    </row>
    <row r="25" spans="1:10" ht="12.75" customHeight="1">
      <c r="A25" s="67" t="s">
        <v>117</v>
      </c>
      <c r="B25" s="114">
        <v>115.2</v>
      </c>
      <c r="C25" s="114">
        <v>115.2</v>
      </c>
      <c r="D25" s="114">
        <v>420.753</v>
      </c>
      <c r="E25" s="114" t="s">
        <v>0</v>
      </c>
      <c r="F25" s="114" t="s">
        <v>0</v>
      </c>
      <c r="G25" s="72" t="s">
        <v>0</v>
      </c>
      <c r="H25" s="72">
        <f>D25-C25</f>
        <v>305.553</v>
      </c>
      <c r="I25" s="107"/>
      <c r="J25" s="112"/>
    </row>
    <row r="26" spans="1:10" ht="12.75" customHeight="1">
      <c r="A26" s="34" t="s">
        <v>107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2" t="s">
        <v>0</v>
      </c>
      <c r="H26" s="72" t="s">
        <v>0</v>
      </c>
      <c r="I26" s="107"/>
      <c r="J26" s="112"/>
    </row>
    <row r="27" spans="1:10" ht="12.75" customHeight="1">
      <c r="A27" s="34" t="s">
        <v>108</v>
      </c>
      <c r="B27" s="108">
        <v>115.2</v>
      </c>
      <c r="C27" s="108">
        <v>115.2</v>
      </c>
      <c r="D27" s="108">
        <v>420.753</v>
      </c>
      <c r="E27" s="108" t="s">
        <v>0</v>
      </c>
      <c r="F27" s="108" t="s">
        <v>0</v>
      </c>
      <c r="G27" s="72" t="s">
        <v>0</v>
      </c>
      <c r="H27" s="72">
        <f>D27-C27</f>
        <v>305.553</v>
      </c>
      <c r="I27" s="107"/>
      <c r="J27" s="112"/>
    </row>
    <row r="28" spans="1:10" ht="12.75" customHeight="1">
      <c r="A28" s="34" t="s">
        <v>109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2" t="s">
        <v>0</v>
      </c>
      <c r="H28" s="72" t="s">
        <v>0</v>
      </c>
      <c r="I28" s="107"/>
      <c r="J28" s="112"/>
    </row>
    <row r="29" spans="1:10" ht="12.75" customHeight="1">
      <c r="A29" s="34" t="s">
        <v>110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2" t="s">
        <v>0</v>
      </c>
      <c r="H29" s="72" t="s">
        <v>0</v>
      </c>
      <c r="I29" s="107"/>
      <c r="J29" s="112"/>
    </row>
    <row r="30" spans="1:10" ht="12.75" customHeight="1">
      <c r="A30" s="34" t="s">
        <v>111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2" t="s">
        <v>0</v>
      </c>
      <c r="H30" s="72" t="s">
        <v>0</v>
      </c>
      <c r="I30" s="107"/>
      <c r="J30" s="112"/>
    </row>
    <row r="31" spans="1:10" ht="12.75" customHeight="1">
      <c r="A31" s="34" t="s">
        <v>112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2" t="s">
        <v>0</v>
      </c>
      <c r="H31" s="72" t="s">
        <v>0</v>
      </c>
      <c r="I31" s="107"/>
      <c r="J31" s="112"/>
    </row>
    <row r="32" spans="1:10" ht="12.75" customHeight="1">
      <c r="A32" s="34" t="s">
        <v>113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2" t="s">
        <v>0</v>
      </c>
      <c r="H32" s="72" t="s">
        <v>0</v>
      </c>
      <c r="I32" s="107"/>
      <c r="J32" s="112"/>
    </row>
    <row r="33" spans="1:10" ht="12.75" customHeight="1">
      <c r="A33" s="34" t="s">
        <v>114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2" t="s">
        <v>0</v>
      </c>
      <c r="H33" s="72" t="s">
        <v>0</v>
      </c>
      <c r="I33" s="107"/>
      <c r="J33" s="112"/>
    </row>
    <row r="34" spans="1:10" ht="12.75" customHeight="1">
      <c r="A34" s="61" t="s">
        <v>115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2" t="s">
        <v>0</v>
      </c>
      <c r="H34" s="72" t="s">
        <v>0</v>
      </c>
      <c r="I34" s="107"/>
      <c r="J34" s="112"/>
    </row>
    <row r="35" ht="15" customHeight="1">
      <c r="F35" s="9"/>
    </row>
    <row r="36" spans="1:9" ht="15" customHeight="1">
      <c r="A36" s="42" t="s">
        <v>120</v>
      </c>
      <c r="G36" s="12"/>
      <c r="I36" s="2"/>
    </row>
    <row r="37" spans="1:7" ht="12.75" customHeight="1">
      <c r="A37" s="13" t="s">
        <v>31</v>
      </c>
      <c r="G37" s="12"/>
    </row>
    <row r="38" spans="1:9" ht="31.5" customHeight="1">
      <c r="A38" s="58"/>
      <c r="B38" s="165">
        <v>2013</v>
      </c>
      <c r="C38" s="54" t="s">
        <v>37</v>
      </c>
      <c r="D38" s="54" t="s">
        <v>38</v>
      </c>
      <c r="E38" s="165" t="s">
        <v>5</v>
      </c>
      <c r="F38" s="54" t="s">
        <v>28</v>
      </c>
      <c r="G38" s="54" t="s">
        <v>29</v>
      </c>
      <c r="H38" s="57" t="s">
        <v>39</v>
      </c>
      <c r="I38" s="57" t="s">
        <v>40</v>
      </c>
    </row>
    <row r="39" spans="1:14" ht="12.75" customHeight="1">
      <c r="A39" s="43" t="s">
        <v>121</v>
      </c>
      <c r="B39" s="17">
        <v>67334.18303821</v>
      </c>
      <c r="C39" s="17">
        <v>80660.33294359</v>
      </c>
      <c r="D39" s="17">
        <v>82534.65401928</v>
      </c>
      <c r="E39" s="17">
        <v>82534.65401928</v>
      </c>
      <c r="F39" s="17">
        <v>103023.23168612</v>
      </c>
      <c r="G39" s="17">
        <v>102877.68537795</v>
      </c>
      <c r="H39" s="16">
        <f>G39/F39-1</f>
        <v>-0.0014127523063286462</v>
      </c>
      <c r="I39" s="16">
        <f>G39/E39-1</f>
        <v>0.2464786652394264</v>
      </c>
      <c r="K39" s="123"/>
      <c r="L39" s="123"/>
      <c r="M39" s="123"/>
      <c r="N39" s="123"/>
    </row>
    <row r="40" spans="1:17" ht="12.75" customHeight="1">
      <c r="A40" s="61" t="s">
        <v>122</v>
      </c>
      <c r="B40" s="33">
        <v>30229.96764498</v>
      </c>
      <c r="C40" s="33">
        <v>36182.71535895</v>
      </c>
      <c r="D40" s="33">
        <v>37501.24031672</v>
      </c>
      <c r="E40" s="33">
        <v>37501.24031672</v>
      </c>
      <c r="F40" s="33">
        <v>43872.67350948</v>
      </c>
      <c r="G40" s="33">
        <v>42225.592244900006</v>
      </c>
      <c r="H40" s="16">
        <f>G40/F40-1</f>
        <v>-0.03754230441926665</v>
      </c>
      <c r="I40" s="16">
        <f>G40/E40-1</f>
        <v>0.125978551330038</v>
      </c>
      <c r="K40" s="123"/>
      <c r="L40" s="123"/>
      <c r="M40" s="123"/>
      <c r="N40" s="123"/>
      <c r="O40" s="123"/>
      <c r="P40" s="123"/>
      <c r="Q40" s="123"/>
    </row>
    <row r="41" spans="1:14" ht="12.75" customHeight="1">
      <c r="A41" s="61" t="s">
        <v>123</v>
      </c>
      <c r="B41" s="33">
        <v>28351.134507650004</v>
      </c>
      <c r="C41" s="33">
        <v>34407.03695057</v>
      </c>
      <c r="D41" s="33">
        <v>34615.594705899995</v>
      </c>
      <c r="E41" s="33">
        <v>34615.594705899995</v>
      </c>
      <c r="F41" s="33">
        <v>45662.23259358</v>
      </c>
      <c r="G41" s="33">
        <v>47128.88711009</v>
      </c>
      <c r="H41" s="16">
        <f aca="true" t="shared" si="1" ref="H41:H53">G41/F41-1</f>
        <v>0.03211964096377118</v>
      </c>
      <c r="I41" s="16">
        <f aca="true" t="shared" si="2" ref="I41:I53">G41/E41-1</f>
        <v>0.3614929198965111</v>
      </c>
      <c r="K41" s="123"/>
      <c r="L41" s="123"/>
      <c r="M41" s="123"/>
      <c r="N41" s="123"/>
    </row>
    <row r="42" spans="1:14" ht="12.75" customHeight="1">
      <c r="A42" s="61" t="s">
        <v>124</v>
      </c>
      <c r="B42" s="33">
        <v>6033.29587517</v>
      </c>
      <c r="C42" s="33">
        <v>5551.70964438</v>
      </c>
      <c r="D42" s="33">
        <v>6252.77739328</v>
      </c>
      <c r="E42" s="33">
        <v>6252.77739328</v>
      </c>
      <c r="F42" s="33">
        <v>6703.2417870300005</v>
      </c>
      <c r="G42" s="33">
        <v>7108.0608438300005</v>
      </c>
      <c r="H42" s="16">
        <f t="shared" si="1"/>
        <v>0.06039153437420053</v>
      </c>
      <c r="I42" s="16">
        <f t="shared" si="2"/>
        <v>0.13678456736188838</v>
      </c>
      <c r="K42" s="123"/>
      <c r="L42" s="123"/>
      <c r="M42" s="123"/>
      <c r="N42" s="123"/>
    </row>
    <row r="43" spans="1:14" ht="12.75" customHeight="1">
      <c r="A43" s="61" t="s">
        <v>125</v>
      </c>
      <c r="B43" s="33">
        <v>2719.7850104100003</v>
      </c>
      <c r="C43" s="33">
        <v>4518.87098969</v>
      </c>
      <c r="D43" s="33">
        <v>4165.04160338</v>
      </c>
      <c r="E43" s="33">
        <v>4165.04160338</v>
      </c>
      <c r="F43" s="33">
        <v>6785.083796029999</v>
      </c>
      <c r="G43" s="33">
        <v>6415.14517913</v>
      </c>
      <c r="H43" s="16">
        <f t="shared" si="1"/>
        <v>-0.054522335761933105</v>
      </c>
      <c r="I43" s="16">
        <f t="shared" si="2"/>
        <v>0.5402355582532485</v>
      </c>
      <c r="K43" s="123"/>
      <c r="L43" s="123"/>
      <c r="M43" s="123"/>
      <c r="N43" s="123"/>
    </row>
    <row r="44" spans="1:14" ht="12.75" customHeight="1">
      <c r="A44" s="62" t="s">
        <v>126</v>
      </c>
      <c r="B44" s="17">
        <v>34485.862418690005</v>
      </c>
      <c r="C44" s="17">
        <v>34675.683613459994</v>
      </c>
      <c r="D44" s="17">
        <v>36033.658588289996</v>
      </c>
      <c r="E44" s="17">
        <v>36033.658588289996</v>
      </c>
      <c r="F44" s="17">
        <v>32903.42999596</v>
      </c>
      <c r="G44" s="17">
        <v>35383.464017800005</v>
      </c>
      <c r="H44" s="16">
        <f t="shared" si="1"/>
        <v>0.0753731152692747</v>
      </c>
      <c r="I44" s="16">
        <f t="shared" si="2"/>
        <v>-0.018044089775032912</v>
      </c>
      <c r="K44" s="123"/>
      <c r="L44" s="123"/>
      <c r="M44" s="123"/>
      <c r="N44" s="123"/>
    </row>
    <row r="45" spans="1:14" ht="12.75" customHeight="1">
      <c r="A45" s="61" t="s">
        <v>122</v>
      </c>
      <c r="B45" s="33">
        <v>14289.970681599998</v>
      </c>
      <c r="C45" s="33">
        <v>15347.17700296</v>
      </c>
      <c r="D45" s="33">
        <v>16204.947857129999</v>
      </c>
      <c r="E45" s="33">
        <v>16204.947857129999</v>
      </c>
      <c r="F45" s="33">
        <v>11858.08561388</v>
      </c>
      <c r="G45" s="33">
        <v>12997.217447359999</v>
      </c>
      <c r="H45" s="16">
        <f t="shared" si="1"/>
        <v>0.09606372146163578</v>
      </c>
      <c r="I45" s="16">
        <f t="shared" si="2"/>
        <v>-0.19794759218300317</v>
      </c>
      <c r="K45" s="123"/>
      <c r="L45" s="123"/>
      <c r="M45" s="123"/>
      <c r="N45" s="4"/>
    </row>
    <row r="46" spans="1:14" ht="12.75" customHeight="1">
      <c r="A46" s="61" t="s">
        <v>123</v>
      </c>
      <c r="B46" s="33">
        <v>14521.07696716</v>
      </c>
      <c r="C46" s="33">
        <v>14087.73910123</v>
      </c>
      <c r="D46" s="33">
        <v>14001.55295276</v>
      </c>
      <c r="E46" s="33">
        <v>14001.55295276</v>
      </c>
      <c r="F46" s="33">
        <v>14771.8068684</v>
      </c>
      <c r="G46" s="33">
        <v>15860.4432707</v>
      </c>
      <c r="H46" s="16">
        <f t="shared" si="1"/>
        <v>0.07369690194290457</v>
      </c>
      <c r="I46" s="16">
        <f t="shared" si="2"/>
        <v>0.13276315307392905</v>
      </c>
      <c r="K46" s="123"/>
      <c r="L46" s="123"/>
      <c r="M46" s="123"/>
      <c r="N46" s="4"/>
    </row>
    <row r="47" spans="1:14" ht="12.75" customHeight="1">
      <c r="A47" s="61" t="s">
        <v>124</v>
      </c>
      <c r="B47" s="33">
        <v>5263.489885770001</v>
      </c>
      <c r="C47" s="33">
        <v>4839.890514240001</v>
      </c>
      <c r="D47" s="33">
        <v>5490.10313239</v>
      </c>
      <c r="E47" s="33">
        <v>5490.10313239</v>
      </c>
      <c r="F47" s="33">
        <v>5841.61557413</v>
      </c>
      <c r="G47" s="33">
        <v>6112.28155894</v>
      </c>
      <c r="H47" s="16">
        <f t="shared" si="1"/>
        <v>0.04633409737002592</v>
      </c>
      <c r="I47" s="16">
        <f t="shared" si="2"/>
        <v>0.11332727483375127</v>
      </c>
      <c r="K47" s="123"/>
      <c r="L47" s="123"/>
      <c r="M47" s="123"/>
      <c r="N47" s="4"/>
    </row>
    <row r="48" spans="1:14" ht="12.75" customHeight="1">
      <c r="A48" s="61" t="s">
        <v>125</v>
      </c>
      <c r="B48" s="33">
        <v>411.32488416</v>
      </c>
      <c r="C48" s="33">
        <v>400.87699503</v>
      </c>
      <c r="D48" s="33">
        <v>337.05464601</v>
      </c>
      <c r="E48" s="33">
        <v>337.05464601</v>
      </c>
      <c r="F48" s="33">
        <v>431.92193955</v>
      </c>
      <c r="G48" s="33">
        <v>413.52174080000003</v>
      </c>
      <c r="H48" s="16">
        <f t="shared" si="1"/>
        <v>-0.042600750425343725</v>
      </c>
      <c r="I48" s="16">
        <f t="shared" si="2"/>
        <v>0.2268685380700295</v>
      </c>
      <c r="K48" s="123"/>
      <c r="L48" s="123"/>
      <c r="M48" s="123"/>
      <c r="N48" s="4"/>
    </row>
    <row r="49" spans="1:13" ht="12.75" customHeight="1">
      <c r="A49" s="62" t="s">
        <v>127</v>
      </c>
      <c r="B49" s="45">
        <f>+B39-B44</f>
        <v>32848.32061952</v>
      </c>
      <c r="C49" s="45">
        <f>+C39-C44</f>
        <v>45984.64933013</v>
      </c>
      <c r="D49" s="45">
        <f>+D39-D44</f>
        <v>46500.995430990006</v>
      </c>
      <c r="E49" s="45">
        <f>+E39-E44</f>
        <v>46500.995430990006</v>
      </c>
      <c r="F49" s="45">
        <f>+F39-F44</f>
        <v>70119.80169015999</v>
      </c>
      <c r="G49" s="45">
        <f>+G39-G44</f>
        <v>67494.22136015</v>
      </c>
      <c r="H49" s="16">
        <f t="shared" si="1"/>
        <v>-0.03744420643988278</v>
      </c>
      <c r="I49" s="16">
        <f t="shared" si="2"/>
        <v>0.45145755987772507</v>
      </c>
      <c r="K49" s="148"/>
      <c r="L49" s="148"/>
      <c r="M49" s="123"/>
    </row>
    <row r="50" spans="1:14" ht="12.75" customHeight="1">
      <c r="A50" s="61" t="s">
        <v>122</v>
      </c>
      <c r="B50" s="33">
        <f>+B40-B45</f>
        <v>15939.996963380001</v>
      </c>
      <c r="C50" s="33">
        <f>+C40-C45</f>
        <v>20835.53835599</v>
      </c>
      <c r="D50" s="33">
        <f>+D40-D45</f>
        <v>21296.292459590004</v>
      </c>
      <c r="E50" s="33">
        <f>+E40-E45</f>
        <v>21296.292459590004</v>
      </c>
      <c r="F50" s="33">
        <f>+F40-F45</f>
        <v>32014.5878956</v>
      </c>
      <c r="G50" s="33">
        <f>+G40-G45</f>
        <v>29228.374797540007</v>
      </c>
      <c r="H50" s="16">
        <f t="shared" si="1"/>
        <v>-0.08702948503181962</v>
      </c>
      <c r="I50" s="16">
        <f t="shared" si="2"/>
        <v>0.372463063840865</v>
      </c>
      <c r="K50" s="127"/>
      <c r="L50" s="127"/>
      <c r="M50" s="123"/>
      <c r="N50" s="127"/>
    </row>
    <row r="51" spans="1:14" ht="12.75" customHeight="1">
      <c r="A51" s="61" t="s">
        <v>123</v>
      </c>
      <c r="B51" s="33">
        <f>+B41-B46</f>
        <v>13830.057540490005</v>
      </c>
      <c r="C51" s="33">
        <f>+C41-C46</f>
        <v>20319.29784934</v>
      </c>
      <c r="D51" s="33">
        <f>+D41-D46</f>
        <v>20614.041753139994</v>
      </c>
      <c r="E51" s="33">
        <f>+E41-E46</f>
        <v>20614.041753139994</v>
      </c>
      <c r="F51" s="33">
        <f>+F41-F46</f>
        <v>30890.42572518</v>
      </c>
      <c r="G51" s="33">
        <f>+G41-G46</f>
        <v>31268.443839389998</v>
      </c>
      <c r="H51" s="16">
        <f t="shared" si="1"/>
        <v>0.012237387647974662</v>
      </c>
      <c r="I51" s="16">
        <f t="shared" si="2"/>
        <v>0.5168516787653781</v>
      </c>
      <c r="J51" s="75"/>
      <c r="K51" s="121"/>
      <c r="L51" s="121"/>
      <c r="M51" s="121"/>
      <c r="N51" s="121"/>
    </row>
    <row r="52" spans="1:14" ht="12.75" customHeight="1">
      <c r="A52" s="61" t="s">
        <v>124</v>
      </c>
      <c r="B52" s="33">
        <f>+B42-B47</f>
        <v>769.8059893999989</v>
      </c>
      <c r="C52" s="33">
        <f>+C42-C47</f>
        <v>711.8191301399993</v>
      </c>
      <c r="D52" s="33">
        <f>+D42-D47</f>
        <v>762.6742608900004</v>
      </c>
      <c r="E52" s="33">
        <f>+E42-E47</f>
        <v>762.6742608900004</v>
      </c>
      <c r="F52" s="33">
        <f>+F42-F47</f>
        <v>861.6262129000006</v>
      </c>
      <c r="G52" s="33">
        <f>+G42-G47</f>
        <v>995.7792848900008</v>
      </c>
      <c r="H52" s="16">
        <f t="shared" si="1"/>
        <v>0.15569752867484987</v>
      </c>
      <c r="I52" s="16">
        <f t="shared" si="2"/>
        <v>0.30564165588593384</v>
      </c>
      <c r="J52" s="75"/>
      <c r="K52" s="121"/>
      <c r="L52" s="121"/>
      <c r="M52" s="121"/>
      <c r="N52" s="121"/>
    </row>
    <row r="53" spans="1:14" ht="12.75" customHeight="1">
      <c r="A53" s="61" t="s">
        <v>125</v>
      </c>
      <c r="B53" s="33">
        <f>+B43-B48</f>
        <v>2308.46012625</v>
      </c>
      <c r="C53" s="33">
        <f>+C43-C48</f>
        <v>4117.99399466</v>
      </c>
      <c r="D53" s="33">
        <f>+D43-D48</f>
        <v>3827.9869573700003</v>
      </c>
      <c r="E53" s="33">
        <f>+E43-E48</f>
        <v>3827.9869573700003</v>
      </c>
      <c r="F53" s="33">
        <f>+F43-F48</f>
        <v>6353.161856479998</v>
      </c>
      <c r="G53" s="33">
        <f>+G43-G48</f>
        <v>6001.62343833</v>
      </c>
      <c r="H53" s="16">
        <f t="shared" si="1"/>
        <v>-0.05533282892697622</v>
      </c>
      <c r="I53" s="16">
        <f t="shared" si="2"/>
        <v>0.567827556667901</v>
      </c>
      <c r="J53" s="75"/>
      <c r="K53" s="121"/>
      <c r="L53" s="121"/>
      <c r="M53" s="121"/>
      <c r="N53" s="121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2"/>
      <c r="L55" s="122"/>
      <c r="M55" s="121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2"/>
      <c r="L56" s="122"/>
      <c r="M56" s="121"/>
      <c r="N56" s="4"/>
    </row>
    <row r="57" spans="1:14" ht="15.75" customHeight="1">
      <c r="A57" s="42" t="s">
        <v>128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3" t="s">
        <v>31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3" s="4" customFormat="1" ht="32.25" customHeight="1">
      <c r="A59" s="58"/>
      <c r="B59" s="165">
        <v>2013</v>
      </c>
      <c r="C59" s="54" t="s">
        <v>37</v>
      </c>
      <c r="D59" s="54" t="s">
        <v>38</v>
      </c>
      <c r="E59" s="165" t="s">
        <v>5</v>
      </c>
      <c r="F59" s="54" t="s">
        <v>28</v>
      </c>
      <c r="G59" s="54" t="s">
        <v>29</v>
      </c>
      <c r="H59" s="57" t="s">
        <v>39</v>
      </c>
      <c r="I59" s="57" t="s">
        <v>40</v>
      </c>
      <c r="J59" s="66"/>
      <c r="K59" s="122"/>
      <c r="L59" s="122"/>
      <c r="M59" s="121"/>
    </row>
    <row r="60" spans="1:14" ht="12.75" customHeight="1">
      <c r="A60" s="43" t="s">
        <v>129</v>
      </c>
      <c r="B60" s="17">
        <v>53961.59959505</v>
      </c>
      <c r="C60" s="17">
        <v>76916.33221487001</v>
      </c>
      <c r="D60" s="17">
        <v>78756.32171564</v>
      </c>
      <c r="E60" s="17">
        <v>78756.32171563999</v>
      </c>
      <c r="F60" s="17">
        <v>95831.98906576</v>
      </c>
      <c r="G60" s="17">
        <v>93953.51624837</v>
      </c>
      <c r="H60" s="16">
        <f>G60/F60-1</f>
        <v>-0.019601730442023846</v>
      </c>
      <c r="I60" s="16">
        <f>G60/E60-1</f>
        <v>0.19296475764322096</v>
      </c>
      <c r="J60" s="76"/>
      <c r="K60" s="4"/>
      <c r="L60" s="4"/>
      <c r="M60" s="121"/>
      <c r="N60" s="4"/>
    </row>
    <row r="61" spans="1:14" ht="12.75" customHeight="1">
      <c r="A61" s="61" t="s">
        <v>122</v>
      </c>
      <c r="B61" s="33">
        <v>35589.497712669996</v>
      </c>
      <c r="C61" s="33">
        <v>51898.88576875</v>
      </c>
      <c r="D61" s="33">
        <v>53137.92552443</v>
      </c>
      <c r="E61" s="33">
        <v>53137.92552443</v>
      </c>
      <c r="F61" s="33">
        <v>66401.3996587</v>
      </c>
      <c r="G61" s="33">
        <v>65526.56994598</v>
      </c>
      <c r="H61" s="16">
        <f aca="true" t="shared" si="3" ref="H61:H70">G61/F61-1</f>
        <v>-0.013174868560249964</v>
      </c>
      <c r="I61" s="16">
        <f aca="true" t="shared" si="4" ref="I61:I69">G61/E61-1</f>
        <v>0.23314128843540116</v>
      </c>
      <c r="J61" s="76"/>
      <c r="M61" s="121"/>
      <c r="N61" s="4"/>
    </row>
    <row r="62" spans="1:14" ht="12.75" customHeight="1">
      <c r="A62" s="61" t="s">
        <v>123</v>
      </c>
      <c r="B62" s="33">
        <v>18300.016493670002</v>
      </c>
      <c r="C62" s="33">
        <v>24507.60556185</v>
      </c>
      <c r="D62" s="33">
        <v>25106.65793807</v>
      </c>
      <c r="E62" s="33">
        <v>25106.657938070002</v>
      </c>
      <c r="F62" s="33">
        <v>28078.12788937</v>
      </c>
      <c r="G62" s="33">
        <v>27523.47089684</v>
      </c>
      <c r="H62" s="16">
        <f>G62/F62-1</f>
        <v>-0.019754058914304817</v>
      </c>
      <c r="I62" s="16">
        <f t="shared" si="4"/>
        <v>0.09626183479822337</v>
      </c>
      <c r="J62" s="76"/>
      <c r="M62" s="121"/>
      <c r="N62" s="4"/>
    </row>
    <row r="63" spans="1:14" ht="12.75" customHeight="1">
      <c r="A63" s="61" t="s">
        <v>125</v>
      </c>
      <c r="B63" s="33">
        <v>72.08538871</v>
      </c>
      <c r="C63" s="33">
        <v>509.84088427000006</v>
      </c>
      <c r="D63" s="33">
        <v>511.73825314</v>
      </c>
      <c r="E63" s="33">
        <v>511.7382531399999</v>
      </c>
      <c r="F63" s="33">
        <v>1352.46151769</v>
      </c>
      <c r="G63" s="33">
        <v>903.47540555</v>
      </c>
      <c r="H63" s="16">
        <f t="shared" si="3"/>
        <v>-0.3319769962156608</v>
      </c>
      <c r="I63" s="16">
        <f>G63/E63-1</f>
        <v>0.7655029695480469</v>
      </c>
      <c r="J63" s="76"/>
      <c r="M63" s="121"/>
      <c r="N63" s="4"/>
    </row>
    <row r="64" spans="1:14" ht="12.75" customHeight="1">
      <c r="A64" s="62" t="s">
        <v>126</v>
      </c>
      <c r="B64" s="17">
        <v>25037.123758519996</v>
      </c>
      <c r="C64" s="17">
        <v>33233.5447086</v>
      </c>
      <c r="D64" s="17">
        <v>33363.15788411</v>
      </c>
      <c r="E64" s="17">
        <v>33363.15788411</v>
      </c>
      <c r="F64" s="17">
        <v>41893.21909511</v>
      </c>
      <c r="G64" s="17">
        <v>42215.26383393</v>
      </c>
      <c r="H64" s="16">
        <f>G64/F64-1</f>
        <v>0.007687276026434375</v>
      </c>
      <c r="I64" s="16">
        <f>G64/E64-1</f>
        <v>0.2653257818270265</v>
      </c>
      <c r="J64" s="76"/>
      <c r="M64" s="121"/>
      <c r="N64" s="4"/>
    </row>
    <row r="65" spans="1:14" ht="12.75" customHeight="1">
      <c r="A65" s="61" t="s">
        <v>122</v>
      </c>
      <c r="B65" s="33">
        <v>15783.563455059999</v>
      </c>
      <c r="C65" s="33">
        <v>21793.751143199996</v>
      </c>
      <c r="D65" s="33">
        <v>21916.23166876</v>
      </c>
      <c r="E65" s="33">
        <v>21916.231668760007</v>
      </c>
      <c r="F65" s="33">
        <v>29968.88374996</v>
      </c>
      <c r="G65" s="33">
        <v>30202.87464953</v>
      </c>
      <c r="H65" s="16">
        <f>G65/F65-1</f>
        <v>0.007807794962343628</v>
      </c>
      <c r="I65" s="16">
        <f>G65/E65-1</f>
        <v>0.3781052831533078</v>
      </c>
      <c r="J65" s="76"/>
      <c r="K65" s="12"/>
      <c r="L65" s="12"/>
      <c r="M65" s="121"/>
      <c r="N65" s="4"/>
    </row>
    <row r="66" spans="1:14" ht="12.75" customHeight="1">
      <c r="A66" s="61" t="s">
        <v>123</v>
      </c>
      <c r="B66" s="33">
        <v>9248.53188656</v>
      </c>
      <c r="C66" s="33">
        <v>11281.60547048</v>
      </c>
      <c r="D66" s="33">
        <v>11289.14837355</v>
      </c>
      <c r="E66" s="33">
        <v>11289.14837355</v>
      </c>
      <c r="F66" s="33">
        <v>11756.016529999999</v>
      </c>
      <c r="G66" s="33">
        <v>11847.75926779</v>
      </c>
      <c r="H66" s="16">
        <f>G66/F66-1</f>
        <v>0.00780389663079184</v>
      </c>
      <c r="I66" s="16">
        <f t="shared" si="4"/>
        <v>0.04948211111732759</v>
      </c>
      <c r="J66" s="76"/>
      <c r="K66" s="12"/>
      <c r="L66" s="12"/>
      <c r="M66" s="121"/>
      <c r="N66" s="4"/>
    </row>
    <row r="67" spans="1:13" ht="12.75" customHeight="1">
      <c r="A67" s="61" t="s">
        <v>125</v>
      </c>
      <c r="B67" s="33">
        <v>5.0284169</v>
      </c>
      <c r="C67" s="33">
        <v>158.18809492</v>
      </c>
      <c r="D67" s="33">
        <v>157.7778418</v>
      </c>
      <c r="E67" s="33">
        <v>157.7778418</v>
      </c>
      <c r="F67" s="33">
        <v>168.31881515</v>
      </c>
      <c r="G67" s="33">
        <v>164.62991661</v>
      </c>
      <c r="H67" s="16">
        <f t="shared" si="3"/>
        <v>-0.02191613894568223</v>
      </c>
      <c r="I67" s="16">
        <f t="shared" si="4"/>
        <v>0.0434286255397367</v>
      </c>
      <c r="J67" s="76"/>
      <c r="K67" s="132"/>
      <c r="M67" s="121"/>
    </row>
    <row r="68" spans="1:13" ht="12.75" customHeight="1">
      <c r="A68" s="62" t="s">
        <v>127</v>
      </c>
      <c r="B68" s="17">
        <f>+B60-B64</f>
        <v>28924.475836530004</v>
      </c>
      <c r="C68" s="17">
        <v>43682.78750627001</v>
      </c>
      <c r="D68" s="17">
        <f>+D60-D64</f>
        <v>45393.16383153001</v>
      </c>
      <c r="E68" s="17">
        <f aca="true" t="shared" si="5" ref="D68:E71">+E60-E64</f>
        <v>45393.16383152999</v>
      </c>
      <c r="F68" s="17">
        <f aca="true" t="shared" si="6" ref="F68:G71">+F60-F64</f>
        <v>53938.769970650006</v>
      </c>
      <c r="G68" s="17">
        <f t="shared" si="6"/>
        <v>51738.252414439994</v>
      </c>
      <c r="H68" s="16">
        <f t="shared" si="3"/>
        <v>-0.0407965839303972</v>
      </c>
      <c r="I68" s="16">
        <f>G68/E68-1</f>
        <v>0.13978070809205678</v>
      </c>
      <c r="J68" s="76"/>
      <c r="K68" s="12"/>
      <c r="L68" s="12"/>
      <c r="M68" s="121"/>
    </row>
    <row r="69" spans="1:15" ht="12.75" customHeight="1">
      <c r="A69" s="61" t="s">
        <v>122</v>
      </c>
      <c r="B69" s="33">
        <f>+B61-B65</f>
        <v>19805.934257609995</v>
      </c>
      <c r="C69" s="33">
        <v>30105.134625550003</v>
      </c>
      <c r="D69" s="33">
        <f t="shared" si="5"/>
        <v>31221.69385567</v>
      </c>
      <c r="E69" s="33">
        <f t="shared" si="5"/>
        <v>31221.693855669993</v>
      </c>
      <c r="F69" s="33">
        <f t="shared" si="6"/>
        <v>36432.515908739995</v>
      </c>
      <c r="G69" s="33">
        <f t="shared" si="6"/>
        <v>35323.69529645</v>
      </c>
      <c r="H69" s="16">
        <f>G69/F69-1</f>
        <v>-0.030434917398169392</v>
      </c>
      <c r="I69" s="16">
        <f t="shared" si="4"/>
        <v>0.13138305242958714</v>
      </c>
      <c r="J69" s="76"/>
      <c r="K69" s="12"/>
      <c r="L69" s="12"/>
      <c r="M69" s="121"/>
      <c r="N69" s="12"/>
      <c r="O69" s="12"/>
    </row>
    <row r="70" spans="1:15" ht="12.75" customHeight="1">
      <c r="A70" s="61" t="s">
        <v>123</v>
      </c>
      <c r="B70" s="33">
        <f>+B62-B66</f>
        <v>9051.484607110002</v>
      </c>
      <c r="C70" s="33">
        <v>13226.000091369999</v>
      </c>
      <c r="D70" s="33">
        <f t="shared" si="5"/>
        <v>13817.509564519998</v>
      </c>
      <c r="E70" s="33">
        <f t="shared" si="5"/>
        <v>13817.509564520002</v>
      </c>
      <c r="F70" s="33">
        <f t="shared" si="6"/>
        <v>16322.111359370001</v>
      </c>
      <c r="G70" s="33">
        <f t="shared" si="6"/>
        <v>15675.711629050002</v>
      </c>
      <c r="H70" s="16">
        <f t="shared" si="3"/>
        <v>-0.03960270311162417</v>
      </c>
      <c r="I70" s="16">
        <f>G70/E70-1</f>
        <v>0.13448169193248916</v>
      </c>
      <c r="J70" s="76"/>
      <c r="K70" s="12"/>
      <c r="L70" s="12"/>
      <c r="M70" s="121"/>
      <c r="N70" s="12"/>
      <c r="O70" s="12"/>
    </row>
    <row r="71" spans="1:15" ht="12.75" customHeight="1">
      <c r="A71" s="61" t="s">
        <v>125</v>
      </c>
      <c r="B71" s="33">
        <f>+B63-B67</f>
        <v>67.05697181000001</v>
      </c>
      <c r="C71" s="33">
        <v>351.65278935000003</v>
      </c>
      <c r="D71" s="33">
        <f t="shared" si="5"/>
        <v>353.96041133999995</v>
      </c>
      <c r="E71" s="33">
        <f t="shared" si="5"/>
        <v>353.96041133999995</v>
      </c>
      <c r="F71" s="33">
        <f t="shared" si="6"/>
        <v>1184.1427025399998</v>
      </c>
      <c r="G71" s="33">
        <f t="shared" si="6"/>
        <v>738.84548894</v>
      </c>
      <c r="H71" s="16">
        <f>G71/F71-1</f>
        <v>-0.37605029583413563</v>
      </c>
      <c r="I71" s="16">
        <f>G71/E71-1</f>
        <v>1.0873675848181086</v>
      </c>
      <c r="J71" s="76"/>
      <c r="K71" s="12"/>
      <c r="L71" s="12"/>
      <c r="M71" s="121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9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5"/>
      <c r="C78" s="65"/>
      <c r="D78" s="65"/>
      <c r="E78" s="65"/>
      <c r="F78" s="65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Kubanychbek Toguzzakov</cp:lastModifiedBy>
  <cp:lastPrinted>2015-06-09T02:49:37Z</cp:lastPrinted>
  <dcterms:created xsi:type="dcterms:W3CDTF">2008-11-05T07:26:31Z</dcterms:created>
  <dcterms:modified xsi:type="dcterms:W3CDTF">2016-01-19T04:05:39Z</dcterms:modified>
  <cp:category/>
  <cp:version/>
  <cp:contentType/>
  <cp:contentStatus/>
</cp:coreProperties>
</file>