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<sst xmlns="http://schemas.openxmlformats.org/spreadsheetml/2006/main" count="443" uniqueCount="107">
  <si>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</si>
  <si>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</si>
  <si>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</si>
  <si>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</si>
  <si>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</si>
  <si>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</si>
  <si>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</si>
  <si>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</si>
  <si>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</si>
  <si>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</si>
  <si>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</si>
  <si>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</si>
  <si>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</si>
  <si>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</si>
  <si>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</si>
  <si>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</si>
  <si>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</si>
  <si>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</si>
  <si>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</si>
  <si>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</si>
  <si>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</si>
  <si>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</si>
  <si>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</si>
  <si>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</si>
  <si>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</si>
  <si>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</si>
  <si>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</si>
  <si>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</si>
  <si>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</si>
  <si>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</si>
  <si>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</si>
  <si>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</si>
  <si>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</si>
  <si>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</si>
  <si>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</si>
  <si>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</si>
  <si>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</si>
  <si>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</si>
  <si>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</si>
  <si>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</si>
  <si>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</si>
  <si>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</si>
  <si>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</si>
  <si>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</si>
  <si>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</si>
  <si>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</si>
  <si>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</si>
  <si>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</si>
  <si>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</si>
  <si>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</si>
  <si>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</si>
  <si>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</si>
  <si>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</si>
  <si>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</si>
  <si>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</si>
  <si>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</si>
  <si>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</si>
  <si>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</si>
  <si>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</si>
  <si>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</si>
  <si>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</si>
  <si>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</si>
  <si>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</si>
  <si>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</si>
  <si>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</si>
  <si>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</si>
  <si>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</si>
  <si>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</si>
  <si>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</si>
  <si>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</si>
  <si>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</si>
  <si>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</si>
  <si>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</si>
  <si>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</si>
  <si>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</si>
  <si>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</si>
  <si>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</si>
  <si>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</si>
  <si>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</si>
  <si>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</si>
  <si>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</si>
  <si>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</si>
  <si>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</si>
  <si>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</si>
  <si>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</si>
  <si>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</si>
  <si>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</si>
  <si>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</si>
  <si>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</si>
  <si>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</si>
  <si>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</si>
  <si>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</si>
  <si>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</si>
  <si>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</si>
  <si>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</si>
  <si>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</si>
  <si>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</si>
  <si>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</si>
  <si>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</si>
  <si>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</si>
  <si>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янв.-ноя.08</t>
  </si>
  <si>
    <t>янв.-ноя.09</t>
  </si>
  <si>
    <t xml:space="preserve"> 01.12.08</t>
  </si>
  <si>
    <t xml:space="preserve">декабрь 2009 </t>
  </si>
  <si>
    <t>янв.-дек.08</t>
  </si>
  <si>
    <t>янв.-дек.09</t>
  </si>
  <si>
    <t xml:space="preserve"> 01.01.09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</si>
</sst>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6" fillId="0" borderId="0" xfId="0" applyNumberFormat="1" applyFont="1" applyFill="1" applyBorder="1" applyAlignment="1">
      <alignment horizontal="right" vertical="center" wrapText="1"/>
    </xf>
    <xf numFmtId="2" fontId="27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8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29" fillId="0" borderId="0" xfId="0" applyNumberFormat="1" applyFont="1" applyFill="1" applyBorder="1" applyAlignment="1">
      <alignment horizontal="right" vertical="center" indent="1"/>
    </xf>
    <xf numFmtId="169" fontId="29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0" fillId="0" borderId="0" xfId="0" applyNumberFormat="1" applyFont="1" applyFill="1" applyBorder="1" applyAlignment="1">
      <alignment horizontal="right" vertical="center" indent="1"/>
    </xf>
    <xf numFmtId="0" fontId="27" fillId="0" borderId="0" xfId="0" applyFont="1" applyAlignment="1">
      <alignment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0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955935"/>
        <c:axId val="24059096"/>
      </c:lineChart>
      <c:catAx>
        <c:axId val="3995593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4059096"/>
        <c:crosses val="autoZero"/>
        <c:auto val="0"/>
        <c:lblOffset val="100"/>
        <c:noMultiLvlLbl val="0"/>
      </c:catAx>
      <c:valAx>
        <c:axId val="2405909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95593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698691"/>
        <c:axId val="1274390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7586237"/>
        <c:axId val="25622950"/>
      </c:lineChart>
      <c:catAx>
        <c:axId val="386986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12743900"/>
        <c:crosses val="autoZero"/>
        <c:auto val="0"/>
        <c:lblOffset val="100"/>
        <c:noMultiLvlLbl val="0"/>
      </c:catAx>
      <c:valAx>
        <c:axId val="1274390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698691"/>
        <c:crossesAt val="1"/>
        <c:crossBetween val="between"/>
        <c:dispUnits/>
        <c:majorUnit val="2000"/>
        <c:minorUnit val="100"/>
      </c:valAx>
      <c:catAx>
        <c:axId val="47586237"/>
        <c:scaling>
          <c:orientation val="minMax"/>
        </c:scaling>
        <c:axPos val="b"/>
        <c:delete val="1"/>
        <c:majorTickMark val="in"/>
        <c:minorTickMark val="none"/>
        <c:tickLblPos val="nextTo"/>
        <c:crossAx val="25622950"/>
        <c:crossesAt val="39"/>
        <c:auto val="0"/>
        <c:lblOffset val="100"/>
        <c:noMultiLvlLbl val="0"/>
      </c:catAx>
      <c:valAx>
        <c:axId val="2562295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9279959"/>
        <c:axId val="6219304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79959"/>
        <c:axId val="6219304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866449"/>
        <c:axId val="447145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193040"/>
        <c:crosses val="autoZero"/>
        <c:auto val="0"/>
        <c:lblOffset val="100"/>
        <c:noMultiLvlLbl val="0"/>
      </c:catAx>
      <c:valAx>
        <c:axId val="6219304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79959"/>
        <c:crossesAt val="1"/>
        <c:crossBetween val="between"/>
        <c:dispUnits/>
        <c:majorUnit val="1"/>
      </c:valAx>
      <c:catAx>
        <c:axId val="22866449"/>
        <c:scaling>
          <c:orientation val="minMax"/>
        </c:scaling>
        <c:axPos val="b"/>
        <c:delete val="1"/>
        <c:majorTickMark val="in"/>
        <c:minorTickMark val="none"/>
        <c:tickLblPos val="nextTo"/>
        <c:crossAx val="4471450"/>
        <c:crosses val="autoZero"/>
        <c:auto val="0"/>
        <c:lblOffset val="100"/>
        <c:noMultiLvlLbl val="0"/>
      </c:catAx>
      <c:valAx>
        <c:axId val="44714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6644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375"/>
          <c:w val="0.893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0243051"/>
        <c:axId val="2664314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243051"/>
        <c:axId val="26643140"/>
      </c:lineChart>
      <c:catAx>
        <c:axId val="402430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2430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5205273"/>
        <c:axId val="262973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52052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667571"/>
        <c:axId val="1168154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25069"/>
        <c:axId val="6681302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667571"/>
        <c:crossesAt val="1"/>
        <c:crossBetween val="between"/>
        <c:dispUnits/>
        <c:majorUnit val="400"/>
      </c:valAx>
      <c:catAx>
        <c:axId val="38025069"/>
        <c:scaling>
          <c:orientation val="minMax"/>
        </c:scaling>
        <c:axPos val="b"/>
        <c:delete val="1"/>
        <c:majorTickMark val="in"/>
        <c:minorTickMark val="none"/>
        <c:tickLblPos val="nextTo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3802506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131719"/>
        <c:axId val="43145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131719"/>
        <c:axId val="4314560"/>
      </c:lineChart>
      <c:catAx>
        <c:axId val="601317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1317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831041"/>
        <c:axId val="1393505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8310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306587"/>
        <c:axId val="5499723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306587"/>
        <c:axId val="54997236"/>
      </c:lineChart>
      <c:catAx>
        <c:axId val="583065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83065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375"/>
          <c:w val="0.893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213077"/>
        <c:axId val="255911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52130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375"/>
          <c:w val="0.893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8993327"/>
        <c:axId val="5961335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9933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63952178"/>
        <c:crosses val="autoZero"/>
        <c:auto val="0"/>
        <c:lblOffset val="100"/>
        <c:noMultiLvlLbl val="0"/>
      </c:catAx>
      <c:valAx>
        <c:axId val="6395217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75812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0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33625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143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25027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25027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25027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033587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335875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158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026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22.75390625" style="21" customWidth="1"/>
    <col min="2" max="4" width="9.75390625" style="21" customWidth="1"/>
    <col min="5" max="6" width="9.75390625" style="22" customWidth="1"/>
    <col min="7" max="7" width="9.75390625" style="23" customWidth="1"/>
    <col min="8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57" t="s">
        <v>20</v>
      </c>
      <c r="B1" s="157"/>
      <c r="C1" s="157"/>
      <c r="D1" s="157"/>
      <c r="E1" s="157"/>
      <c r="F1" s="157"/>
      <c r="G1" s="157"/>
      <c r="H1" s="157"/>
      <c r="I1" s="157"/>
      <c r="J1" s="60"/>
    </row>
    <row r="2" spans="1:10" ht="15.75">
      <c r="A2" s="158" t="s">
        <v>103</v>
      </c>
      <c r="B2" s="158"/>
      <c r="C2" s="158"/>
      <c r="D2" s="158"/>
      <c r="E2" s="158"/>
      <c r="F2" s="158"/>
      <c r="G2" s="158"/>
      <c r="H2" s="158"/>
      <c r="I2" s="158"/>
      <c r="J2" s="126"/>
    </row>
    <row r="3" spans="1:10" ht="15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3" ht="15" customHeight="1">
      <c r="A4" s="46" t="s">
        <v>56</v>
      </c>
      <c r="B4" s="20"/>
      <c r="C4" s="20"/>
    </row>
    <row r="5" spans="1:6" ht="15" customHeight="1">
      <c r="A5" s="15" t="s">
        <v>52</v>
      </c>
      <c r="B5" s="24"/>
      <c r="C5" s="24"/>
      <c r="D5" s="25"/>
      <c r="E5" s="26"/>
      <c r="F5" s="26"/>
    </row>
    <row r="6" spans="1:15" s="29" customFormat="1" ht="23.25" customHeight="1">
      <c r="A6" s="65"/>
      <c r="B6" s="66" t="s">
        <v>100</v>
      </c>
      <c r="C6" s="66" t="s">
        <v>104</v>
      </c>
      <c r="D6" s="66" t="s">
        <v>101</v>
      </c>
      <c r="E6" s="66" t="s">
        <v>105</v>
      </c>
      <c r="F6" s="66">
        <v>40118</v>
      </c>
      <c r="G6" s="66">
        <v>40148</v>
      </c>
      <c r="H6" s="118"/>
      <c r="I6" s="119"/>
      <c r="J6" s="119"/>
      <c r="K6" s="119"/>
      <c r="L6" s="119"/>
      <c r="M6" s="119"/>
      <c r="N6" s="119"/>
      <c r="O6" s="119"/>
    </row>
    <row r="7" spans="1:15" ht="24.75" customHeight="1">
      <c r="A7" s="31" t="s">
        <v>54</v>
      </c>
      <c r="B7" s="63">
        <v>7.1</v>
      </c>
      <c r="C7" s="63">
        <v>8.4</v>
      </c>
      <c r="D7" s="63">
        <v>2.8</v>
      </c>
      <c r="E7" s="63">
        <v>2.3</v>
      </c>
      <c r="F7" s="63">
        <v>2.8</v>
      </c>
      <c r="G7" s="63">
        <v>2.3</v>
      </c>
      <c r="H7" s="120"/>
      <c r="I7" s="121"/>
      <c r="J7" s="121"/>
      <c r="K7" s="121"/>
      <c r="L7" s="121"/>
      <c r="M7" s="121"/>
      <c r="N7" s="121"/>
      <c r="O7" s="121"/>
    </row>
    <row r="8" spans="1:15" ht="15" customHeight="1">
      <c r="A8" s="31" t="s">
        <v>51</v>
      </c>
      <c r="B8" s="64">
        <v>18.4</v>
      </c>
      <c r="C8" s="64">
        <v>20</v>
      </c>
      <c r="D8" s="64">
        <v>-1</v>
      </c>
      <c r="E8" s="64">
        <v>0</v>
      </c>
      <c r="F8" s="64">
        <v>0.6</v>
      </c>
      <c r="G8" s="64">
        <v>0.94</v>
      </c>
      <c r="H8" s="23"/>
      <c r="I8" s="23"/>
      <c r="J8" s="23"/>
      <c r="K8" s="23"/>
      <c r="L8" s="23"/>
      <c r="M8" s="123"/>
      <c r="N8" s="123"/>
      <c r="O8" s="123"/>
    </row>
    <row r="9" spans="1:15" ht="24" customHeight="1">
      <c r="A9" s="31" t="s">
        <v>10</v>
      </c>
      <c r="B9" s="64">
        <v>15.13</v>
      </c>
      <c r="C9" s="64">
        <v>15.22</v>
      </c>
      <c r="D9" s="64">
        <v>1.6</v>
      </c>
      <c r="E9" s="64">
        <v>0.9</v>
      </c>
      <c r="F9" s="64">
        <v>1.6</v>
      </c>
      <c r="G9" s="64">
        <v>0.9</v>
      </c>
      <c r="H9" s="23"/>
      <c r="I9" s="23"/>
      <c r="J9" s="23"/>
      <c r="K9" s="23"/>
      <c r="L9" s="23"/>
      <c r="M9" s="122"/>
      <c r="N9" s="122"/>
      <c r="O9" s="122"/>
    </row>
    <row r="10" spans="1:16" ht="27" customHeight="1">
      <c r="A10" s="31" t="s">
        <v>11</v>
      </c>
      <c r="B10" s="61">
        <v>39.2956</v>
      </c>
      <c r="C10" s="61">
        <v>39.4181</v>
      </c>
      <c r="D10" s="62">
        <v>43.922</v>
      </c>
      <c r="E10" s="62">
        <v>44.0917</v>
      </c>
      <c r="F10" s="62">
        <v>43.922</v>
      </c>
      <c r="G10" s="62">
        <v>44.0917</v>
      </c>
      <c r="H10" s="128"/>
      <c r="I10" s="61"/>
      <c r="J10" s="128"/>
      <c r="K10" s="128"/>
      <c r="L10" s="128"/>
      <c r="M10" s="128"/>
      <c r="N10" s="128"/>
      <c r="O10" s="128"/>
      <c r="P10" s="128"/>
    </row>
    <row r="11" spans="1:16" s="27" customFormat="1" ht="25.5" customHeight="1">
      <c r="A11" s="31" t="s">
        <v>55</v>
      </c>
      <c r="B11" s="131">
        <v>10.695572808094923</v>
      </c>
      <c r="C11" s="131">
        <v>11.040654895376733</v>
      </c>
      <c r="D11" s="131">
        <v>11.425969288220372</v>
      </c>
      <c r="E11" s="131">
        <v>11.856482174432557</v>
      </c>
      <c r="F11" s="113">
        <v>0.4629502557205427</v>
      </c>
      <c r="G11" s="113">
        <v>0.386366741040959</v>
      </c>
      <c r="H11" s="129"/>
      <c r="I11" s="61"/>
      <c r="J11" s="129"/>
      <c r="K11" s="129"/>
      <c r="L11" s="129"/>
      <c r="M11" s="129"/>
      <c r="N11" s="124"/>
      <c r="O11" s="124"/>
      <c r="P11" s="124"/>
    </row>
    <row r="12" spans="1:12" s="27" customFormat="1" ht="15" customHeight="1">
      <c r="A12" s="33"/>
      <c r="B12" s="56"/>
      <c r="C12" s="108"/>
      <c r="D12" s="127"/>
      <c r="E12" s="56"/>
      <c r="F12" s="117"/>
      <c r="G12" s="23"/>
      <c r="I12" s="28"/>
      <c r="J12" s="28"/>
      <c r="K12" s="61"/>
      <c r="L12" s="129"/>
    </row>
    <row r="13" spans="1:19" s="27" customFormat="1" ht="15" customHeight="1">
      <c r="A13" s="46" t="s">
        <v>57</v>
      </c>
      <c r="B13" s="56"/>
      <c r="C13" s="56"/>
      <c r="D13" s="56"/>
      <c r="E13" s="56"/>
      <c r="F13" s="56"/>
      <c r="G13" s="23"/>
      <c r="I13" s="28"/>
      <c r="J13" s="28"/>
      <c r="L13" s="130"/>
      <c r="M13" s="130"/>
      <c r="N13" s="130"/>
      <c r="O13" s="130"/>
      <c r="P13" s="130"/>
      <c r="Q13" s="130"/>
      <c r="R13" s="130"/>
      <c r="S13" s="130"/>
    </row>
    <row r="14" spans="1:10" s="27" customFormat="1" ht="15" customHeight="1">
      <c r="A14" s="15" t="s">
        <v>8</v>
      </c>
      <c r="B14" s="56"/>
      <c r="C14" s="56"/>
      <c r="D14" s="56"/>
      <c r="E14" s="56"/>
      <c r="F14" s="56"/>
      <c r="G14" s="23"/>
      <c r="I14" s="28"/>
      <c r="J14" s="28"/>
    </row>
    <row r="15" spans="1:9" s="27" customFormat="1" ht="26.25" customHeight="1">
      <c r="A15" s="67"/>
      <c r="B15" s="69">
        <v>39448</v>
      </c>
      <c r="C15" s="69">
        <v>39783</v>
      </c>
      <c r="D15" s="70" t="s">
        <v>106</v>
      </c>
      <c r="E15" s="69">
        <v>40148</v>
      </c>
      <c r="F15" s="69">
        <v>40179</v>
      </c>
      <c r="G15" s="71" t="s">
        <v>2</v>
      </c>
      <c r="H15" s="71" t="s">
        <v>50</v>
      </c>
      <c r="I15" s="49"/>
    </row>
    <row r="16" spans="1:9" s="27" customFormat="1" ht="15" customHeight="1">
      <c r="A16" s="31" t="s">
        <v>5</v>
      </c>
      <c r="B16" s="30">
        <v>27561.852</v>
      </c>
      <c r="C16" s="30">
        <v>29906.9027</v>
      </c>
      <c r="D16" s="30">
        <v>30803.2785</v>
      </c>
      <c r="E16" s="30">
        <v>32552.9838</v>
      </c>
      <c r="F16" s="30">
        <v>35738.69414187</v>
      </c>
      <c r="G16" s="30">
        <f>F16-E16</f>
        <v>3185.710341869999</v>
      </c>
      <c r="H16" s="30">
        <f>F16-D16</f>
        <v>4935.41564187</v>
      </c>
      <c r="I16" s="30"/>
    </row>
    <row r="17" spans="1:9" s="27" customFormat="1" ht="15" customHeight="1">
      <c r="A17" s="31" t="s">
        <v>4</v>
      </c>
      <c r="B17" s="30">
        <v>31575.852899999998</v>
      </c>
      <c r="C17" s="30">
        <v>34158.8977</v>
      </c>
      <c r="D17" s="30">
        <v>35150.7861</v>
      </c>
      <c r="E17" s="30">
        <v>38468.17371</v>
      </c>
      <c r="F17" s="30">
        <v>41587.68984222</v>
      </c>
      <c r="G17" s="30">
        <f>F17-E17</f>
        <v>3119.51613222</v>
      </c>
      <c r="H17" s="30">
        <f>F17-D17</f>
        <v>6436.903742220005</v>
      </c>
      <c r="I17" s="30"/>
    </row>
    <row r="18" spans="1:9" s="27" customFormat="1" ht="15" customHeight="1">
      <c r="A18" s="31" t="s">
        <v>6</v>
      </c>
      <c r="B18" s="30">
        <v>43017.982189999995</v>
      </c>
      <c r="C18" s="30">
        <v>48006.19573</v>
      </c>
      <c r="D18" s="30">
        <v>48453.18036</v>
      </c>
      <c r="E18" s="30">
        <v>53192.03863627</v>
      </c>
      <c r="F18" s="30">
        <v>58347.24441854001</v>
      </c>
      <c r="G18" s="30">
        <f>F18-E18</f>
        <v>5155.205782270008</v>
      </c>
      <c r="H18" s="30">
        <f>F18-D18</f>
        <v>9894.06405854001</v>
      </c>
      <c r="I18" s="30"/>
    </row>
    <row r="19" spans="1:9" s="27" customFormat="1" ht="15" customHeight="1">
      <c r="A19" s="73" t="s">
        <v>7</v>
      </c>
      <c r="B19" s="51">
        <v>25.297828739038113</v>
      </c>
      <c r="C19" s="51">
        <v>24.778364494907677</v>
      </c>
      <c r="D19" s="51">
        <v>24.537956781735687</v>
      </c>
      <c r="E19" s="51">
        <v>24.443398036505755</v>
      </c>
      <c r="F19" s="51">
        <v>24.190570625236205</v>
      </c>
      <c r="G19" s="29"/>
      <c r="H19" s="29"/>
      <c r="I19" s="29"/>
    </row>
    <row r="20" ht="15.75" customHeight="1"/>
    <row r="21" spans="1:6" s="39" customFormat="1" ht="15" customHeight="1">
      <c r="A21" s="38" t="s">
        <v>94</v>
      </c>
      <c r="B21" s="44"/>
      <c r="C21" s="45"/>
      <c r="D21" s="45"/>
      <c r="E21" s="54"/>
      <c r="F21" s="55"/>
    </row>
    <row r="22" spans="1:6" s="39" customFormat="1" ht="15" customHeight="1">
      <c r="A22" s="43" t="s">
        <v>53</v>
      </c>
      <c r="B22" s="44"/>
      <c r="C22" s="45"/>
      <c r="D22" s="45"/>
      <c r="E22" s="54"/>
      <c r="F22" s="55"/>
    </row>
    <row r="23" spans="1:9" s="39" customFormat="1" ht="24" customHeight="1">
      <c r="A23" s="67"/>
      <c r="B23" s="68" t="s">
        <v>9</v>
      </c>
      <c r="C23" s="70" t="s">
        <v>102</v>
      </c>
      <c r="D23" s="69">
        <v>39814</v>
      </c>
      <c r="E23" s="69">
        <v>40148</v>
      </c>
      <c r="F23" s="69">
        <v>40179</v>
      </c>
      <c r="G23" s="71" t="s">
        <v>2</v>
      </c>
      <c r="H23" s="71" t="s">
        <v>50</v>
      </c>
      <c r="I23" s="49"/>
    </row>
    <row r="24" spans="1:9" s="40" customFormat="1" ht="26.25" customHeight="1">
      <c r="A24" s="31" t="s">
        <v>28</v>
      </c>
      <c r="B24" s="41">
        <v>1176.570378</v>
      </c>
      <c r="C24" s="41">
        <v>1106.2</v>
      </c>
      <c r="D24" s="42">
        <v>1224.62</v>
      </c>
      <c r="E24" s="42">
        <v>1575.28</v>
      </c>
      <c r="F24" s="42">
        <v>1588.18</v>
      </c>
      <c r="G24" s="102">
        <f>F24-E24</f>
        <v>12.900000000000091</v>
      </c>
      <c r="H24" s="102">
        <f>F24-D24</f>
        <v>363.5600000000002</v>
      </c>
      <c r="I24" s="102"/>
    </row>
    <row r="26" spans="1:2" s="2" customFormat="1" ht="15.75" customHeight="1">
      <c r="A26" s="47" t="s">
        <v>67</v>
      </c>
      <c r="B26" s="1"/>
    </row>
    <row r="27" s="2" customFormat="1" ht="9" customHeight="1"/>
    <row r="28" spans="1:9" s="2" customFormat="1" ht="26.25" customHeight="1">
      <c r="A28" s="72"/>
      <c r="B28" s="68" t="s">
        <v>9</v>
      </c>
      <c r="C28" s="70" t="s">
        <v>102</v>
      </c>
      <c r="D28" s="69">
        <v>39814</v>
      </c>
      <c r="E28" s="69">
        <v>40148</v>
      </c>
      <c r="F28" s="69">
        <v>40179</v>
      </c>
      <c r="G28" s="71" t="s">
        <v>2</v>
      </c>
      <c r="H28" s="71" t="s">
        <v>50</v>
      </c>
      <c r="I28" s="49"/>
    </row>
    <row r="29" spans="1:17" s="2" customFormat="1" ht="26.25" customHeight="1">
      <c r="A29" s="3" t="s">
        <v>64</v>
      </c>
      <c r="B29" s="4">
        <v>35.4988</v>
      </c>
      <c r="C29" s="5">
        <v>39.2956</v>
      </c>
      <c r="D29" s="5">
        <v>39.4181</v>
      </c>
      <c r="E29" s="5">
        <v>43.922</v>
      </c>
      <c r="F29" s="5">
        <v>44.09169253365973</v>
      </c>
      <c r="G29" s="17">
        <f>F29/E29-1</f>
        <v>0.00386349741951042</v>
      </c>
      <c r="H29" s="17">
        <f>F29/D29-1</f>
        <v>0.11856463233031844</v>
      </c>
      <c r="I29" s="17"/>
      <c r="J29" s="3"/>
      <c r="K29" s="57"/>
      <c r="L29" s="11"/>
      <c r="M29" s="11"/>
      <c r="N29" s="11"/>
      <c r="O29" s="11"/>
      <c r="P29" s="11"/>
      <c r="Q29" s="11"/>
    </row>
    <row r="30" spans="1:17" s="2" customFormat="1" ht="26.25" customHeight="1">
      <c r="A30" s="3" t="s">
        <v>65</v>
      </c>
      <c r="B30" s="4">
        <v>35.2709</v>
      </c>
      <c r="C30" s="5">
        <v>39.2929</v>
      </c>
      <c r="D30" s="5">
        <v>39.5934</v>
      </c>
      <c r="E30" s="5">
        <v>43.9388</v>
      </c>
      <c r="F30" s="5">
        <v>44.0742</v>
      </c>
      <c r="G30" s="17">
        <f>F30/E30-1</f>
        <v>0.0030815588955546147</v>
      </c>
      <c r="H30" s="17">
        <f>F30/D30-1</f>
        <v>0.1131703768809953</v>
      </c>
      <c r="I30" s="17"/>
      <c r="J30" s="3"/>
      <c r="K30" s="57"/>
      <c r="L30" s="11"/>
      <c r="M30" s="11"/>
      <c r="N30" s="11"/>
      <c r="O30" s="11"/>
      <c r="P30" s="11"/>
      <c r="Q30" s="11"/>
    </row>
    <row r="31" spans="1:17" s="2" customFormat="1" ht="26.25" customHeight="1">
      <c r="A31" s="3" t="s">
        <v>66</v>
      </c>
      <c r="B31" s="4">
        <v>1.4587</v>
      </c>
      <c r="C31" s="5">
        <v>1.2622</v>
      </c>
      <c r="D31" s="5">
        <v>1.3988</v>
      </c>
      <c r="E31" s="5">
        <v>1.5087</v>
      </c>
      <c r="F31" s="5">
        <v>1.4316</v>
      </c>
      <c r="G31" s="17">
        <f>F31/E31-1</f>
        <v>-0.05110359912507456</v>
      </c>
      <c r="H31" s="17">
        <f>F31/D31-1</f>
        <v>0.02344867028881903</v>
      </c>
      <c r="I31" s="17"/>
      <c r="J31" s="3"/>
      <c r="K31" s="11"/>
      <c r="L31" s="11"/>
      <c r="M31" s="11"/>
      <c r="N31" s="11"/>
      <c r="O31" s="11"/>
      <c r="P31" s="11"/>
      <c r="Q31" s="11"/>
    </row>
    <row r="32" spans="1:17" s="2" customFormat="1" ht="26.25" customHeight="1">
      <c r="A32" s="3" t="s">
        <v>59</v>
      </c>
      <c r="B32" s="4"/>
      <c r="C32" s="5"/>
      <c r="D32" s="5"/>
      <c r="E32" s="5"/>
      <c r="F32" s="5"/>
      <c r="G32" s="17"/>
      <c r="H32" s="17"/>
      <c r="I32" s="17"/>
      <c r="J32" s="3"/>
      <c r="K32" s="11"/>
      <c r="L32" s="11"/>
      <c r="M32" s="11"/>
      <c r="N32" s="11"/>
      <c r="O32" s="11"/>
      <c r="P32" s="11"/>
      <c r="Q32" s="11"/>
    </row>
    <row r="33" spans="1:17" s="2" customFormat="1" ht="15" customHeight="1">
      <c r="A33" s="74" t="s">
        <v>60</v>
      </c>
      <c r="B33" s="5">
        <v>35.53610471942304</v>
      </c>
      <c r="C33" s="5">
        <v>39.3689</v>
      </c>
      <c r="D33" s="5">
        <v>39.7217</v>
      </c>
      <c r="E33" s="5">
        <v>43.8751</v>
      </c>
      <c r="F33" s="5">
        <v>44.2341</v>
      </c>
      <c r="G33" s="17">
        <f>F33/E33-1</f>
        <v>0.008182317533179218</v>
      </c>
      <c r="H33" s="17">
        <f>F33/D33-1</f>
        <v>0.11360037460632344</v>
      </c>
      <c r="I33" s="17"/>
      <c r="J33" s="13"/>
      <c r="K33" s="57"/>
      <c r="L33" s="11"/>
      <c r="M33" s="11"/>
      <c r="N33" s="11"/>
      <c r="O33" s="11"/>
      <c r="P33" s="11"/>
      <c r="Q33" s="11"/>
    </row>
    <row r="34" spans="1:17" s="2" customFormat="1" ht="15" customHeight="1">
      <c r="A34" s="74" t="s">
        <v>61</v>
      </c>
      <c r="B34" s="5">
        <v>52.19931945961053</v>
      </c>
      <c r="C34" s="5">
        <v>50.3816</v>
      </c>
      <c r="D34" s="5">
        <v>55.2291</v>
      </c>
      <c r="E34" s="5">
        <v>65.8673</v>
      </c>
      <c r="F34" s="5">
        <v>63.9915</v>
      </c>
      <c r="G34" s="17">
        <f>F34/E34-1</f>
        <v>-0.028478471107818315</v>
      </c>
      <c r="H34" s="17">
        <f>F34/D34-1</f>
        <v>0.15865549139855628</v>
      </c>
      <c r="I34" s="17"/>
      <c r="K34" s="57"/>
      <c r="L34" s="11"/>
      <c r="M34" s="11"/>
      <c r="N34" s="11"/>
      <c r="O34" s="11"/>
      <c r="P34" s="11"/>
      <c r="Q34" s="11"/>
    </row>
    <row r="35" spans="1:17" s="2" customFormat="1" ht="15" customHeight="1">
      <c r="A35" s="74" t="s">
        <v>62</v>
      </c>
      <c r="B35" s="5">
        <v>1.4272834712916609</v>
      </c>
      <c r="C35" s="5">
        <v>1.4035</v>
      </c>
      <c r="D35" s="5">
        <v>1.2903</v>
      </c>
      <c r="E35" s="5">
        <v>1.4978</v>
      </c>
      <c r="F35" s="5">
        <v>1.4394</v>
      </c>
      <c r="G35" s="17">
        <f>F35/E35-1</f>
        <v>-0.038990519428495185</v>
      </c>
      <c r="H35" s="17">
        <f>F35/D35-1</f>
        <v>0.11555452220413853</v>
      </c>
      <c r="I35" s="17"/>
      <c r="K35" s="57"/>
      <c r="L35" s="11"/>
      <c r="M35" s="11"/>
      <c r="N35" s="11"/>
      <c r="O35" s="11"/>
      <c r="P35" s="11"/>
      <c r="Q35" s="11"/>
    </row>
    <row r="36" spans="1:17" s="2" customFormat="1" ht="15" customHeight="1">
      <c r="A36" s="74" t="s">
        <v>63</v>
      </c>
      <c r="B36" s="5">
        <v>0.29081548742986757</v>
      </c>
      <c r="C36" s="5">
        <v>0.3258</v>
      </c>
      <c r="D36" s="5">
        <v>0.324657923963241</v>
      </c>
      <c r="E36" s="5">
        <v>0.2943</v>
      </c>
      <c r="F36" s="5">
        <v>0.2954</v>
      </c>
      <c r="G36" s="17">
        <f>F36/E36-1</f>
        <v>0.003737682636765216</v>
      </c>
      <c r="H36" s="17">
        <f>F36/D36-1</f>
        <v>-0.09011923567451163</v>
      </c>
      <c r="I36" s="17"/>
      <c r="K36" s="57"/>
      <c r="L36" s="12"/>
      <c r="M36" s="12"/>
      <c r="N36" s="12"/>
      <c r="O36" s="12"/>
      <c r="P36" s="12"/>
      <c r="Q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  <ignoredErrors>
    <ignoredError sqref="B28 B23 C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N52"/>
  <sheetViews>
    <sheetView workbookViewId="0" topLeftCell="A1">
      <selection activeCell="I39" sqref="I39"/>
    </sheetView>
  </sheetViews>
  <sheetFormatPr defaultColWidth="9.00390625" defaultRowHeight="12.75"/>
  <cols>
    <col min="1" max="1" width="23.00390625" style="2" customWidth="1"/>
    <col min="2" max="5" width="10.75390625" style="2" customWidth="1"/>
    <col min="6" max="7" width="9.75390625" style="2" customWidth="1"/>
    <col min="8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76</v>
      </c>
      <c r="B1" s="1"/>
    </row>
    <row r="2" spans="1:6" s="8" customFormat="1" ht="15.75" customHeight="1">
      <c r="A2" s="7" t="s">
        <v>48</v>
      </c>
      <c r="B2" s="7"/>
      <c r="C2" s="9"/>
      <c r="D2" s="9"/>
      <c r="E2" s="9"/>
      <c r="F2" s="9"/>
    </row>
    <row r="3" spans="1:10" ht="25.5" customHeight="1">
      <c r="A3" s="68"/>
      <c r="B3" s="66" t="s">
        <v>104</v>
      </c>
      <c r="C3" s="66" t="s">
        <v>105</v>
      </c>
      <c r="D3" s="66">
        <v>40118</v>
      </c>
      <c r="E3" s="66">
        <v>40148</v>
      </c>
      <c r="F3" s="71" t="s">
        <v>2</v>
      </c>
      <c r="G3" s="71" t="s">
        <v>3</v>
      </c>
      <c r="I3" s="106"/>
      <c r="J3" s="106"/>
    </row>
    <row r="4" spans="1:8" ht="14.25" customHeight="1">
      <c r="A4" s="10" t="s">
        <v>25</v>
      </c>
      <c r="B4" s="100">
        <f>B6+B7+B8</f>
        <v>473.05</v>
      </c>
      <c r="C4" s="100">
        <f>C6+C7</f>
        <v>288.75</v>
      </c>
      <c r="D4" s="100">
        <v>3.8</v>
      </c>
      <c r="E4" s="100">
        <f>E6+E7</f>
        <v>6.75</v>
      </c>
      <c r="F4" s="101">
        <f>E4-D4</f>
        <v>2.95</v>
      </c>
      <c r="G4" s="101">
        <f>C4-B4</f>
        <v>-184.3</v>
      </c>
      <c r="H4" s="105"/>
    </row>
    <row r="5" spans="1:9" ht="14.25" customHeight="1">
      <c r="A5" s="53" t="s">
        <v>99</v>
      </c>
      <c r="B5" s="95">
        <f>B6-B7</f>
        <v>52.94999999999999</v>
      </c>
      <c r="C5" s="95">
        <f>C6-C7</f>
        <v>-155.14999999999998</v>
      </c>
      <c r="D5" s="95">
        <v>-2.8</v>
      </c>
      <c r="E5" s="95">
        <f>E6-E7</f>
        <v>-6.75</v>
      </c>
      <c r="F5" s="153">
        <f>E5-D5</f>
        <v>-3.95</v>
      </c>
      <c r="G5" s="153">
        <f>C5-B5</f>
        <v>-208.09999999999997</v>
      </c>
      <c r="H5" s="105"/>
      <c r="I5" s="11"/>
    </row>
    <row r="6" spans="1:9" ht="14.25" customHeight="1">
      <c r="A6" s="59" t="s">
        <v>26</v>
      </c>
      <c r="B6" s="96">
        <v>228.5</v>
      </c>
      <c r="C6" s="96">
        <v>66.8</v>
      </c>
      <c r="D6" s="96">
        <v>0.5</v>
      </c>
      <c r="E6" s="96">
        <v>0</v>
      </c>
      <c r="F6" s="97">
        <f>E6-D6</f>
        <v>-0.5</v>
      </c>
      <c r="G6" s="97">
        <f>C6-B6</f>
        <v>-161.7</v>
      </c>
      <c r="H6" s="105"/>
      <c r="I6" s="107"/>
    </row>
    <row r="7" spans="1:9" ht="14.25" customHeight="1">
      <c r="A7" s="59" t="s">
        <v>27</v>
      </c>
      <c r="B7" s="96">
        <v>175.55</v>
      </c>
      <c r="C7" s="96">
        <v>221.95</v>
      </c>
      <c r="D7" s="96">
        <v>3.3</v>
      </c>
      <c r="E7" s="96">
        <v>6.75</v>
      </c>
      <c r="F7" s="97">
        <f>E7-D7</f>
        <v>3.45</v>
      </c>
      <c r="G7" s="97">
        <f>C7-B7</f>
        <v>46.39999999999998</v>
      </c>
      <c r="H7" s="105"/>
      <c r="I7" s="107"/>
    </row>
    <row r="8" spans="1:9" ht="14.25" customHeight="1">
      <c r="A8" s="53" t="s">
        <v>43</v>
      </c>
      <c r="B8" s="95">
        <v>69</v>
      </c>
      <c r="C8" s="96" t="s">
        <v>1</v>
      </c>
      <c r="D8" s="100" t="s">
        <v>1</v>
      </c>
      <c r="E8" s="100" t="s">
        <v>1</v>
      </c>
      <c r="F8" s="97" t="s">
        <v>1</v>
      </c>
      <c r="G8" s="97">
        <f>-B8</f>
        <v>-69</v>
      </c>
      <c r="H8" s="105"/>
      <c r="I8" s="103"/>
    </row>
    <row r="10" spans="1:2" ht="15.75" customHeight="1">
      <c r="A10" s="47" t="s">
        <v>58</v>
      </c>
      <c r="B10" s="1"/>
    </row>
    <row r="11" spans="1:6" s="8" customFormat="1" ht="15.75" customHeight="1">
      <c r="A11" s="7" t="s">
        <v>0</v>
      </c>
      <c r="B11" s="7"/>
      <c r="C11" s="9"/>
      <c r="D11" s="9"/>
      <c r="E11" s="9"/>
      <c r="F11" s="9"/>
    </row>
    <row r="12" spans="1:7" ht="25.5" customHeight="1">
      <c r="A12" s="68"/>
      <c r="B12" s="66" t="s">
        <v>104</v>
      </c>
      <c r="C12" s="66" t="s">
        <v>105</v>
      </c>
      <c r="D12" s="66">
        <v>40118</v>
      </c>
      <c r="E12" s="66">
        <v>40148</v>
      </c>
      <c r="F12" s="71" t="s">
        <v>2</v>
      </c>
      <c r="G12" s="71" t="s">
        <v>3</v>
      </c>
    </row>
    <row r="13" spans="1:8" ht="21.75" customHeight="1">
      <c r="A13" s="10" t="s">
        <v>23</v>
      </c>
      <c r="B13" s="100">
        <f>+B14+B17</f>
        <v>3035.80453538</v>
      </c>
      <c r="C13" s="100">
        <f>+C14+C17</f>
        <v>1192.64361</v>
      </c>
      <c r="D13" s="100">
        <f>+D17</f>
        <v>630</v>
      </c>
      <c r="E13" s="100" t="str">
        <f>+E17</f>
        <v>-</v>
      </c>
      <c r="F13" s="100" t="s">
        <v>1</v>
      </c>
      <c r="G13" s="101">
        <f>C13-B13</f>
        <v>-1843.1609253799998</v>
      </c>
      <c r="H13" s="101"/>
    </row>
    <row r="14" spans="1:9" ht="14.25" customHeight="1">
      <c r="A14" s="53" t="s">
        <v>46</v>
      </c>
      <c r="B14" s="95">
        <f>SUM(B15:B16)</f>
        <v>1751.25693538</v>
      </c>
      <c r="C14" s="95">
        <f>SUM(C15:C16)</f>
        <v>556.81236</v>
      </c>
      <c r="D14" s="100" t="s">
        <v>1</v>
      </c>
      <c r="E14" s="100" t="s">
        <v>1</v>
      </c>
      <c r="F14" s="100" t="s">
        <v>1</v>
      </c>
      <c r="G14" s="101">
        <f>C14-B14</f>
        <v>-1194.44457538</v>
      </c>
      <c r="H14" s="97"/>
      <c r="I14" s="11"/>
    </row>
    <row r="15" spans="1:9" ht="14.25" customHeight="1">
      <c r="A15" s="59" t="s">
        <v>26</v>
      </c>
      <c r="B15" s="100" t="s">
        <v>1</v>
      </c>
      <c r="C15" s="100" t="s">
        <v>1</v>
      </c>
      <c r="D15" s="100" t="s">
        <v>1</v>
      </c>
      <c r="E15" s="100" t="s">
        <v>1</v>
      </c>
      <c r="F15" s="100" t="s">
        <v>1</v>
      </c>
      <c r="G15" s="100" t="s">
        <v>1</v>
      </c>
      <c r="H15" s="97"/>
      <c r="I15" s="11"/>
    </row>
    <row r="16" spans="1:9" ht="14.25" customHeight="1">
      <c r="A16" s="59" t="s">
        <v>27</v>
      </c>
      <c r="B16" s="95">
        <v>1751.25693538</v>
      </c>
      <c r="C16" s="96">
        <v>556.81236</v>
      </c>
      <c r="D16" s="100" t="s">
        <v>1</v>
      </c>
      <c r="E16" s="100" t="s">
        <v>1</v>
      </c>
      <c r="F16" s="100" t="s">
        <v>1</v>
      </c>
      <c r="G16" s="101">
        <f>C16-B16</f>
        <v>-1194.44457538</v>
      </c>
      <c r="H16" s="97"/>
      <c r="I16" s="11"/>
    </row>
    <row r="17" spans="1:9" ht="14.25" customHeight="1">
      <c r="A17" s="53" t="s">
        <v>44</v>
      </c>
      <c r="B17" s="96">
        <v>1284.5476</v>
      </c>
      <c r="C17" s="96">
        <v>635.83125</v>
      </c>
      <c r="D17" s="156">
        <v>630</v>
      </c>
      <c r="E17" s="156" t="s">
        <v>1</v>
      </c>
      <c r="F17" s="101" t="str">
        <f>E17</f>
        <v>-</v>
      </c>
      <c r="G17" s="101">
        <f>C17-B17</f>
        <v>-648.7163500000001</v>
      </c>
      <c r="H17" s="97"/>
      <c r="I17" s="13"/>
    </row>
    <row r="18" spans="1:9" ht="14.25" customHeight="1">
      <c r="A18" s="53" t="s">
        <v>45</v>
      </c>
      <c r="B18" s="100" t="s">
        <v>1</v>
      </c>
      <c r="C18" s="100" t="s">
        <v>1</v>
      </c>
      <c r="D18" s="100" t="s">
        <v>1</v>
      </c>
      <c r="E18" s="100" t="s">
        <v>1</v>
      </c>
      <c r="F18" s="100" t="s">
        <v>1</v>
      </c>
      <c r="G18" s="100" t="s">
        <v>1</v>
      </c>
      <c r="H18" s="97"/>
      <c r="I18" s="13"/>
    </row>
    <row r="19" spans="1:9" ht="15.75" customHeight="1">
      <c r="A19" s="10" t="s">
        <v>42</v>
      </c>
      <c r="B19" s="34"/>
      <c r="C19" s="34"/>
      <c r="D19" s="32"/>
      <c r="E19" s="34"/>
      <c r="F19" s="101"/>
      <c r="G19" s="101"/>
      <c r="H19" s="35"/>
      <c r="I19" s="13"/>
    </row>
    <row r="20" spans="1:9" ht="22.5" customHeight="1">
      <c r="A20" s="53" t="s">
        <v>87</v>
      </c>
      <c r="B20" s="34">
        <v>15.22</v>
      </c>
      <c r="C20" s="34">
        <v>0.9</v>
      </c>
      <c r="D20" s="32">
        <v>1.6</v>
      </c>
      <c r="E20" s="34">
        <v>0.9</v>
      </c>
      <c r="F20" s="101">
        <f>E20-D20</f>
        <v>-0.7000000000000001</v>
      </c>
      <c r="G20" s="101">
        <f>C20-B20</f>
        <v>-14.32</v>
      </c>
      <c r="H20" s="35"/>
      <c r="I20" s="13"/>
    </row>
    <row r="21" spans="1:9" ht="14.25" customHeight="1">
      <c r="A21" s="53" t="s">
        <v>47</v>
      </c>
      <c r="B21" s="34" t="s">
        <v>1</v>
      </c>
      <c r="C21" s="34" t="s">
        <v>1</v>
      </c>
      <c r="D21" s="34" t="s">
        <v>1</v>
      </c>
      <c r="E21" s="34" t="s">
        <v>1</v>
      </c>
      <c r="F21" s="32" t="s">
        <v>1</v>
      </c>
      <c r="G21" s="32" t="s">
        <v>1</v>
      </c>
      <c r="H21" s="35"/>
      <c r="I21" s="13"/>
    </row>
    <row r="22" spans="1:9" ht="14.25" customHeight="1">
      <c r="A22" s="53" t="s">
        <v>24</v>
      </c>
      <c r="B22" s="34">
        <v>8.73</v>
      </c>
      <c r="C22" s="34">
        <v>13.31</v>
      </c>
      <c r="D22" s="32" t="s">
        <v>1</v>
      </c>
      <c r="E22" s="32" t="s">
        <v>1</v>
      </c>
      <c r="F22" s="32" t="s">
        <v>1</v>
      </c>
      <c r="G22" s="101">
        <f>C22-B22</f>
        <v>4.58</v>
      </c>
      <c r="H22" s="35"/>
      <c r="I22" s="13"/>
    </row>
    <row r="23" spans="1:9" ht="22.5" customHeight="1">
      <c r="A23" s="53" t="s">
        <v>88</v>
      </c>
      <c r="B23" s="34">
        <f>B20*1.2</f>
        <v>18.264</v>
      </c>
      <c r="C23" s="34">
        <f>C20*1.2</f>
        <v>1.08</v>
      </c>
      <c r="D23" s="34">
        <f>D20*1.2</f>
        <v>1.92</v>
      </c>
      <c r="E23" s="34">
        <f>E20*1.2</f>
        <v>1.08</v>
      </c>
      <c r="F23" s="101">
        <f>E23-D23</f>
        <v>-0.8399999999999999</v>
      </c>
      <c r="G23" s="101">
        <f>C23-B23</f>
        <v>-17.183999999999997</v>
      </c>
      <c r="H23" s="35"/>
      <c r="I23" s="13"/>
    </row>
    <row r="24" spans="1:9" ht="14.25" customHeight="1">
      <c r="A24" s="53" t="s">
        <v>45</v>
      </c>
      <c r="B24" s="34" t="s">
        <v>1</v>
      </c>
      <c r="C24" s="34" t="s">
        <v>1</v>
      </c>
      <c r="D24" s="34" t="s">
        <v>1</v>
      </c>
      <c r="E24" s="34" t="s">
        <v>1</v>
      </c>
      <c r="F24" s="32" t="s">
        <v>1</v>
      </c>
      <c r="G24" s="32" t="s">
        <v>1</v>
      </c>
      <c r="I24" s="13"/>
    </row>
    <row r="25" ht="12.75" customHeight="1"/>
    <row r="26" spans="1:2" ht="13.5" customHeight="1">
      <c r="A26" s="47" t="s">
        <v>68</v>
      </c>
      <c r="B26" s="1"/>
    </row>
    <row r="27" spans="1:6" s="8" customFormat="1" ht="13.5" customHeight="1">
      <c r="A27" s="7" t="s">
        <v>0</v>
      </c>
      <c r="B27" s="7"/>
      <c r="C27" s="9"/>
      <c r="D27" s="9"/>
      <c r="E27" s="9"/>
      <c r="F27" s="9"/>
    </row>
    <row r="28" spans="1:7" ht="24" customHeight="1">
      <c r="A28" s="68"/>
      <c r="B28" s="66" t="s">
        <v>104</v>
      </c>
      <c r="C28" s="66" t="s">
        <v>105</v>
      </c>
      <c r="D28" s="66">
        <v>40118</v>
      </c>
      <c r="E28" s="66">
        <v>40148</v>
      </c>
      <c r="F28" s="71" t="s">
        <v>2</v>
      </c>
      <c r="G28" s="71" t="s">
        <v>3</v>
      </c>
    </row>
    <row r="29" spans="1:14" ht="23.25" customHeight="1">
      <c r="A29" s="10" t="s">
        <v>15</v>
      </c>
      <c r="B29" s="132">
        <v>28961.5</v>
      </c>
      <c r="C29" s="132">
        <v>24680</v>
      </c>
      <c r="D29" s="132">
        <v>1680</v>
      </c>
      <c r="E29" s="132">
        <v>2100</v>
      </c>
      <c r="F29" s="99">
        <f>E29-D29</f>
        <v>420</v>
      </c>
      <c r="G29" s="99">
        <f>C29-B29</f>
        <v>-4281.5</v>
      </c>
      <c r="H29" s="11"/>
      <c r="L29" s="154"/>
      <c r="M29" s="154"/>
      <c r="N29" s="154"/>
    </row>
    <row r="30" spans="1:14" ht="12.75" customHeight="1">
      <c r="A30" s="58" t="s">
        <v>34</v>
      </c>
      <c r="B30" s="141">
        <v>3120</v>
      </c>
      <c r="C30" s="142">
        <v>6360</v>
      </c>
      <c r="D30" s="142">
        <v>400</v>
      </c>
      <c r="E30" s="142">
        <v>400</v>
      </c>
      <c r="F30" s="97">
        <f>E30-D30</f>
        <v>0</v>
      </c>
      <c r="G30" s="97">
        <f aca="true" t="shared" si="0" ref="G30:G47">C30-B30</f>
        <v>3240</v>
      </c>
      <c r="H30" s="11"/>
      <c r="L30" s="154"/>
      <c r="M30" s="154"/>
      <c r="N30" s="154"/>
    </row>
    <row r="31" spans="1:14" ht="12.75" customHeight="1">
      <c r="A31" s="58" t="s">
        <v>35</v>
      </c>
      <c r="B31" s="142">
        <v>11408</v>
      </c>
      <c r="C31" s="142">
        <v>8470</v>
      </c>
      <c r="D31" s="142">
        <v>640</v>
      </c>
      <c r="E31" s="142">
        <v>480</v>
      </c>
      <c r="F31" s="97">
        <f>E31-D31</f>
        <v>-160</v>
      </c>
      <c r="G31" s="97">
        <f t="shared" si="0"/>
        <v>-2938</v>
      </c>
      <c r="H31" s="11"/>
      <c r="L31" s="154"/>
      <c r="M31" s="154"/>
      <c r="N31" s="154"/>
    </row>
    <row r="32" spans="1:14" ht="12.75" customHeight="1">
      <c r="A32" s="58" t="s">
        <v>36</v>
      </c>
      <c r="B32" s="142">
        <v>12163.5</v>
      </c>
      <c r="C32" s="142">
        <v>9310</v>
      </c>
      <c r="D32" s="142">
        <v>640</v>
      </c>
      <c r="E32" s="142">
        <v>1220</v>
      </c>
      <c r="F32" s="97">
        <f>E32-D32</f>
        <v>580</v>
      </c>
      <c r="G32" s="97">
        <f t="shared" si="0"/>
        <v>-2853.5</v>
      </c>
      <c r="H32" s="11"/>
      <c r="L32" s="154"/>
      <c r="M32" s="154"/>
      <c r="N32" s="154"/>
    </row>
    <row r="33" spans="1:14" ht="12.75" customHeight="1">
      <c r="A33" s="58" t="s">
        <v>37</v>
      </c>
      <c r="B33" s="142">
        <v>1720</v>
      </c>
      <c r="C33" s="142">
        <v>540</v>
      </c>
      <c r="D33" s="143">
        <v>0</v>
      </c>
      <c r="E33" s="143">
        <v>0</v>
      </c>
      <c r="F33" s="110" t="s">
        <v>1</v>
      </c>
      <c r="G33" s="97">
        <f t="shared" si="0"/>
        <v>-1180</v>
      </c>
      <c r="H33" s="11"/>
      <c r="L33" s="154"/>
      <c r="M33" s="154"/>
      <c r="N33" s="154"/>
    </row>
    <row r="34" spans="1:14" ht="12.75" customHeight="1">
      <c r="A34" s="58" t="s">
        <v>38</v>
      </c>
      <c r="B34" s="142">
        <v>550</v>
      </c>
      <c r="C34" s="143">
        <v>0</v>
      </c>
      <c r="D34" s="143">
        <v>0</v>
      </c>
      <c r="E34" s="143">
        <v>0</v>
      </c>
      <c r="F34" s="110" t="s">
        <v>1</v>
      </c>
      <c r="G34" s="97">
        <f t="shared" si="0"/>
        <v>-550</v>
      </c>
      <c r="H34" s="11"/>
      <c r="L34" s="154"/>
      <c r="M34" s="154"/>
      <c r="N34" s="154"/>
    </row>
    <row r="35" spans="1:14" ht="12.75" customHeight="1">
      <c r="A35" s="10" t="s">
        <v>14</v>
      </c>
      <c r="B35" s="144">
        <v>25386.84</v>
      </c>
      <c r="C35" s="144">
        <v>31666.64</v>
      </c>
      <c r="D35" s="144">
        <v>1990.6</v>
      </c>
      <c r="E35" s="144">
        <v>3542.6</v>
      </c>
      <c r="F35" s="99">
        <f>E35-D35</f>
        <v>1552</v>
      </c>
      <c r="G35" s="99">
        <f t="shared" si="0"/>
        <v>6279.799999999999</v>
      </c>
      <c r="H35" s="11"/>
      <c r="L35" s="154"/>
      <c r="M35" s="154"/>
      <c r="N35" s="154"/>
    </row>
    <row r="36" spans="1:14" ht="12.75" customHeight="1">
      <c r="A36" s="58" t="s">
        <v>34</v>
      </c>
      <c r="B36" s="141">
        <v>3652.09</v>
      </c>
      <c r="C36" s="142">
        <v>7049.91</v>
      </c>
      <c r="D36" s="142">
        <v>515.1</v>
      </c>
      <c r="E36" s="142">
        <v>672.4</v>
      </c>
      <c r="F36" s="97">
        <f>E36-D36</f>
        <v>157.29999999999995</v>
      </c>
      <c r="G36" s="97">
        <f t="shared" si="0"/>
        <v>3397.8199999999997</v>
      </c>
      <c r="H36" s="11"/>
      <c r="L36" s="154"/>
      <c r="M36" s="154"/>
      <c r="N36" s="154"/>
    </row>
    <row r="37" spans="1:14" ht="12.75" customHeight="1">
      <c r="A37" s="58" t="s">
        <v>35</v>
      </c>
      <c r="B37" s="142">
        <v>10545.9</v>
      </c>
      <c r="C37" s="142">
        <v>10324.4</v>
      </c>
      <c r="D37" s="142">
        <v>688</v>
      </c>
      <c r="E37" s="142">
        <v>643.8</v>
      </c>
      <c r="F37" s="97">
        <f>E37-D37</f>
        <v>-44.200000000000045</v>
      </c>
      <c r="G37" s="97">
        <f t="shared" si="0"/>
        <v>-221.5</v>
      </c>
      <c r="H37" s="11"/>
      <c r="L37" s="154"/>
      <c r="M37" s="154"/>
      <c r="N37" s="154"/>
    </row>
    <row r="38" spans="1:14" ht="12.75" customHeight="1">
      <c r="A38" s="58" t="s">
        <v>36</v>
      </c>
      <c r="B38" s="142">
        <v>10186.58</v>
      </c>
      <c r="C38" s="142">
        <v>14051.92</v>
      </c>
      <c r="D38" s="142">
        <v>787.5</v>
      </c>
      <c r="E38" s="142">
        <v>2226.4</v>
      </c>
      <c r="F38" s="97">
        <f>E38-D38</f>
        <v>1438.9</v>
      </c>
      <c r="G38" s="97">
        <f t="shared" si="0"/>
        <v>3865.34</v>
      </c>
      <c r="H38" s="11"/>
      <c r="L38" s="154"/>
      <c r="M38" s="154"/>
      <c r="N38" s="154"/>
    </row>
    <row r="39" spans="1:14" ht="12.75" customHeight="1">
      <c r="A39" s="58" t="s">
        <v>37</v>
      </c>
      <c r="B39" s="142">
        <v>875.27</v>
      </c>
      <c r="C39" s="142">
        <v>240.41</v>
      </c>
      <c r="D39" s="143">
        <v>0</v>
      </c>
      <c r="E39" s="143">
        <v>0</v>
      </c>
      <c r="F39" s="97" t="s">
        <v>1</v>
      </c>
      <c r="G39" s="97">
        <f t="shared" si="0"/>
        <v>-634.86</v>
      </c>
      <c r="H39" s="11"/>
      <c r="L39" s="154"/>
      <c r="M39" s="154"/>
      <c r="N39" s="154"/>
    </row>
    <row r="40" spans="1:14" ht="12.75" customHeight="1">
      <c r="A40" s="58" t="s">
        <v>38</v>
      </c>
      <c r="B40" s="142">
        <v>127</v>
      </c>
      <c r="C40" s="143">
        <v>0</v>
      </c>
      <c r="D40" s="143">
        <v>0</v>
      </c>
      <c r="E40" s="143">
        <v>0</v>
      </c>
      <c r="F40" s="110" t="s">
        <v>1</v>
      </c>
      <c r="G40" s="97">
        <f t="shared" si="0"/>
        <v>-127</v>
      </c>
      <c r="H40" s="11"/>
      <c r="L40" s="154"/>
      <c r="M40" s="154"/>
      <c r="N40" s="154"/>
    </row>
    <row r="41" spans="1:14" ht="12.75" customHeight="1">
      <c r="A41" s="10" t="s">
        <v>16</v>
      </c>
      <c r="B41" s="144">
        <v>19124.67</v>
      </c>
      <c r="C41" s="144">
        <v>20671.65</v>
      </c>
      <c r="D41" s="144">
        <v>1468.3</v>
      </c>
      <c r="E41" s="144">
        <v>2076.1</v>
      </c>
      <c r="F41" s="99">
        <f>E41-D41</f>
        <v>607.8</v>
      </c>
      <c r="G41" s="99">
        <f t="shared" si="0"/>
        <v>1546.9800000000032</v>
      </c>
      <c r="L41" s="154"/>
      <c r="M41" s="154"/>
      <c r="N41" s="154"/>
    </row>
    <row r="42" spans="1:14" ht="12.75" customHeight="1">
      <c r="A42" s="58" t="s">
        <v>34</v>
      </c>
      <c r="B42" s="141">
        <v>2504.84</v>
      </c>
      <c r="C42" s="142">
        <v>4987.56</v>
      </c>
      <c r="D42" s="142">
        <v>350.1</v>
      </c>
      <c r="E42" s="142">
        <v>400</v>
      </c>
      <c r="F42" s="97">
        <f>E42-D42</f>
        <v>49.89999999999998</v>
      </c>
      <c r="G42" s="97">
        <f t="shared" si="0"/>
        <v>2482.7200000000003</v>
      </c>
      <c r="L42" s="154"/>
      <c r="M42" s="154"/>
      <c r="N42" s="154"/>
    </row>
    <row r="43" spans="1:14" ht="12.75" customHeight="1">
      <c r="A43" s="58" t="s">
        <v>35</v>
      </c>
      <c r="B43" s="142">
        <v>8323.5</v>
      </c>
      <c r="C43" s="142">
        <v>7182.04</v>
      </c>
      <c r="D43" s="142">
        <v>590.1</v>
      </c>
      <c r="E43" s="142">
        <v>456.1</v>
      </c>
      <c r="F43" s="97">
        <f>E43-D43</f>
        <v>-134</v>
      </c>
      <c r="G43" s="97">
        <f t="shared" si="0"/>
        <v>-1141.46</v>
      </c>
      <c r="L43" s="154"/>
      <c r="M43" s="154"/>
      <c r="N43" s="154"/>
    </row>
    <row r="44" spans="1:14" ht="12.75" customHeight="1">
      <c r="A44" s="58" t="s">
        <v>36</v>
      </c>
      <c r="B44" s="142">
        <v>7794.14</v>
      </c>
      <c r="C44" s="142">
        <v>8346.05</v>
      </c>
      <c r="D44" s="142">
        <v>528.1</v>
      </c>
      <c r="E44" s="142">
        <v>1220</v>
      </c>
      <c r="F44" s="97">
        <f>E44-D44</f>
        <v>691.9</v>
      </c>
      <c r="G44" s="97">
        <f t="shared" si="0"/>
        <v>551.909999999999</v>
      </c>
      <c r="L44" s="154"/>
      <c r="M44" s="154"/>
      <c r="N44" s="154"/>
    </row>
    <row r="45" spans="1:14" ht="12.75" customHeight="1">
      <c r="A45" s="58" t="s">
        <v>37</v>
      </c>
      <c r="B45" s="142">
        <v>482.19</v>
      </c>
      <c r="C45" s="142">
        <v>156</v>
      </c>
      <c r="D45" s="143">
        <v>0</v>
      </c>
      <c r="E45" s="143">
        <v>0</v>
      </c>
      <c r="F45" s="110" t="s">
        <v>1</v>
      </c>
      <c r="G45" s="97">
        <f t="shared" si="0"/>
        <v>-326.19</v>
      </c>
      <c r="L45" s="154"/>
      <c r="M45" s="154"/>
      <c r="N45" s="154"/>
    </row>
    <row r="46" spans="1:14" ht="12.75" customHeight="1">
      <c r="A46" s="58" t="s">
        <v>38</v>
      </c>
      <c r="B46" s="142">
        <v>20</v>
      </c>
      <c r="C46" s="143">
        <v>0</v>
      </c>
      <c r="D46" s="143">
        <v>0</v>
      </c>
      <c r="E46" s="143">
        <v>0</v>
      </c>
      <c r="F46" s="110" t="s">
        <v>1</v>
      </c>
      <c r="G46" s="97">
        <f t="shared" si="0"/>
        <v>-20</v>
      </c>
      <c r="L46" s="154"/>
      <c r="M46" s="154"/>
      <c r="N46" s="154"/>
    </row>
    <row r="47" spans="1:14" ht="23.25" customHeight="1">
      <c r="A47" s="10" t="s">
        <v>17</v>
      </c>
      <c r="B47" s="136">
        <v>10.410160639772613</v>
      </c>
      <c r="C47" s="136">
        <v>6.681703711233015</v>
      </c>
      <c r="D47" s="136">
        <v>1.393199478523817</v>
      </c>
      <c r="E47" s="136">
        <v>0.9170888761605758</v>
      </c>
      <c r="F47" s="94">
        <f>E47-D47</f>
        <v>-0.4761106023632413</v>
      </c>
      <c r="G47" s="94">
        <f t="shared" si="0"/>
        <v>-3.7284569285395976</v>
      </c>
      <c r="I47" s="80"/>
      <c r="J47" s="80"/>
      <c r="K47" s="80"/>
      <c r="L47" s="154"/>
      <c r="M47" s="154"/>
      <c r="N47" s="154"/>
    </row>
    <row r="48" spans="1:14" ht="12" customHeight="1">
      <c r="A48" s="58" t="s">
        <v>34</v>
      </c>
      <c r="B48" s="133">
        <v>9.19494801460971</v>
      </c>
      <c r="C48" s="134">
        <v>4.809094941218613</v>
      </c>
      <c r="D48" s="134">
        <v>1.1214023877023733</v>
      </c>
      <c r="E48" s="134">
        <v>0.7702654026599255</v>
      </c>
      <c r="F48" s="35">
        <f>E48-D48</f>
        <v>-0.35113698504244784</v>
      </c>
      <c r="G48" s="35">
        <f>C48-B48</f>
        <v>-4.385853073391096</v>
      </c>
      <c r="I48" s="80"/>
      <c r="J48" s="80"/>
      <c r="K48" s="80"/>
      <c r="L48" s="154"/>
      <c r="M48" s="154"/>
      <c r="N48" s="154"/>
    </row>
    <row r="49" spans="1:14" ht="12" customHeight="1">
      <c r="A49" s="58" t="s">
        <v>35</v>
      </c>
      <c r="B49" s="134">
        <v>10.190398392178986</v>
      </c>
      <c r="C49" s="134">
        <v>6.878414161541948</v>
      </c>
      <c r="D49" s="134">
        <v>1.3589233104620713</v>
      </c>
      <c r="E49" s="134">
        <v>1.025895090042724</v>
      </c>
      <c r="F49" s="35">
        <f>E49-D49</f>
        <v>-0.3330282204193473</v>
      </c>
      <c r="G49" s="35">
        <f>C49-B49</f>
        <v>-3.311984230637038</v>
      </c>
      <c r="I49" s="80"/>
      <c r="J49" s="80"/>
      <c r="K49" s="80"/>
      <c r="L49" s="154"/>
      <c r="M49" s="154"/>
      <c r="N49" s="154"/>
    </row>
    <row r="50" spans="1:14" ht="12" customHeight="1">
      <c r="A50" s="58" t="s">
        <v>36</v>
      </c>
      <c r="B50" s="134">
        <v>11.611035707320601</v>
      </c>
      <c r="C50" s="134">
        <v>7.554795873015112</v>
      </c>
      <c r="D50" s="134">
        <v>1.6116856142364167</v>
      </c>
      <c r="E50" s="134">
        <v>0.9245502493151762</v>
      </c>
      <c r="F50" s="35">
        <f>E50-D50</f>
        <v>-0.6871353649212405</v>
      </c>
      <c r="G50" s="35">
        <f>C50-B50</f>
        <v>-4.056239834305489</v>
      </c>
      <c r="I50" s="80"/>
      <c r="J50" s="80"/>
      <c r="K50" s="80"/>
      <c r="L50" s="154"/>
      <c r="M50" s="154"/>
      <c r="N50" s="154"/>
    </row>
    <row r="51" spans="1:14" ht="12" customHeight="1">
      <c r="A51" s="58" t="s">
        <v>37</v>
      </c>
      <c r="B51" s="135">
        <v>11.849301640772284</v>
      </c>
      <c r="C51" s="135">
        <v>18.44012367720777</v>
      </c>
      <c r="D51" s="135">
        <v>0</v>
      </c>
      <c r="E51" s="135">
        <v>0</v>
      </c>
      <c r="F51" s="110" t="s">
        <v>1</v>
      </c>
      <c r="G51" s="35">
        <f>C51-B51</f>
        <v>6.590822036435485</v>
      </c>
      <c r="I51" s="80"/>
      <c r="J51" s="80"/>
      <c r="K51" s="80"/>
      <c r="L51" s="154"/>
      <c r="M51" s="154"/>
      <c r="N51" s="154"/>
    </row>
    <row r="52" spans="1:7" ht="12" customHeight="1">
      <c r="A52" s="58" t="s">
        <v>38</v>
      </c>
      <c r="B52" s="135">
        <v>10.494618495528336</v>
      </c>
      <c r="C52" s="135">
        <v>0</v>
      </c>
      <c r="D52" s="135">
        <v>0</v>
      </c>
      <c r="E52" s="135">
        <v>0</v>
      </c>
      <c r="F52" s="110" t="s">
        <v>1</v>
      </c>
      <c r="G52" s="35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N58"/>
  <sheetViews>
    <sheetView workbookViewId="0" topLeftCell="A1">
      <selection activeCell="J13" sqref="J13"/>
    </sheetView>
  </sheetViews>
  <sheetFormatPr defaultColWidth="9.00390625" defaultRowHeight="12.75"/>
  <cols>
    <col min="1" max="1" width="27.25390625" style="2" customWidth="1"/>
    <col min="2" max="3" width="9.75390625" style="2" customWidth="1"/>
    <col min="4" max="4" width="9.875" style="2" customWidth="1"/>
    <col min="5" max="7" width="9.75390625" style="2" customWidth="1"/>
    <col min="8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77</v>
      </c>
      <c r="B1" s="1"/>
      <c r="I1"/>
    </row>
    <row r="2" spans="1:6" s="8" customFormat="1" ht="12.75" customHeight="1">
      <c r="A2" s="7" t="s">
        <v>0</v>
      </c>
      <c r="B2" s="7"/>
      <c r="C2" s="9"/>
      <c r="D2" s="9"/>
      <c r="E2" s="9"/>
      <c r="F2" s="9"/>
    </row>
    <row r="3" spans="1:8" ht="22.5" customHeight="1">
      <c r="A3" s="68"/>
      <c r="B3" s="66" t="s">
        <v>104</v>
      </c>
      <c r="C3" s="66" t="s">
        <v>105</v>
      </c>
      <c r="D3" s="66">
        <v>40118</v>
      </c>
      <c r="E3" s="66">
        <v>40148</v>
      </c>
      <c r="F3" s="71" t="s">
        <v>2</v>
      </c>
      <c r="G3" s="71" t="s">
        <v>3</v>
      </c>
      <c r="H3"/>
    </row>
    <row r="4" spans="1:14" ht="12" customHeight="1">
      <c r="A4" s="77" t="s">
        <v>80</v>
      </c>
      <c r="B4" s="145">
        <v>4596</v>
      </c>
      <c r="C4" s="145">
        <v>4911.84</v>
      </c>
      <c r="D4" s="145">
        <v>350</v>
      </c>
      <c r="E4" s="145">
        <v>435</v>
      </c>
      <c r="F4" s="98">
        <f>E4-D4</f>
        <v>85</v>
      </c>
      <c r="G4" s="98">
        <f>C4-B4</f>
        <v>315.84000000000015</v>
      </c>
      <c r="H4"/>
      <c r="I4" s="11"/>
      <c r="L4" s="155"/>
      <c r="M4" s="155"/>
      <c r="N4" s="155"/>
    </row>
    <row r="5" spans="1:14" ht="12" customHeight="1">
      <c r="A5" s="78" t="s">
        <v>12</v>
      </c>
      <c r="B5" s="140">
        <v>1039</v>
      </c>
      <c r="C5" s="140">
        <v>1145</v>
      </c>
      <c r="D5" s="140">
        <v>50</v>
      </c>
      <c r="E5" s="140">
        <v>75</v>
      </c>
      <c r="F5" s="95">
        <f aca="true" t="shared" si="0" ref="F5:F25">E5-D5</f>
        <v>25</v>
      </c>
      <c r="G5" s="95">
        <f aca="true" t="shared" si="1" ref="G5:G25">C5-B5</f>
        <v>106</v>
      </c>
      <c r="H5"/>
      <c r="I5" s="11"/>
      <c r="L5" s="155"/>
      <c r="M5" s="155"/>
      <c r="N5" s="155"/>
    </row>
    <row r="6" spans="1:14" ht="12" customHeight="1">
      <c r="A6" s="78" t="s">
        <v>39</v>
      </c>
      <c r="B6" s="140">
        <v>1057</v>
      </c>
      <c r="C6" s="140">
        <v>1290</v>
      </c>
      <c r="D6" s="140">
        <v>60</v>
      </c>
      <c r="E6" s="140">
        <v>60</v>
      </c>
      <c r="F6" s="95">
        <f t="shared" si="0"/>
        <v>0</v>
      </c>
      <c r="G6" s="95">
        <f t="shared" si="1"/>
        <v>233</v>
      </c>
      <c r="H6"/>
      <c r="I6" s="11"/>
      <c r="L6" s="155"/>
      <c r="M6" s="155"/>
      <c r="N6" s="155"/>
    </row>
    <row r="7" spans="1:14" ht="12" customHeight="1">
      <c r="A7" s="78" t="s">
        <v>13</v>
      </c>
      <c r="B7" s="140">
        <v>1059</v>
      </c>
      <c r="C7" s="140">
        <v>2476.84</v>
      </c>
      <c r="D7" s="140">
        <v>240</v>
      </c>
      <c r="E7" s="140">
        <v>300</v>
      </c>
      <c r="F7" s="95">
        <f>E7-D7</f>
        <v>60</v>
      </c>
      <c r="G7" s="95">
        <f t="shared" si="1"/>
        <v>1417.8400000000001</v>
      </c>
      <c r="H7"/>
      <c r="I7" s="11"/>
      <c r="L7" s="155"/>
      <c r="M7" s="155"/>
      <c r="N7" s="155"/>
    </row>
    <row r="8" spans="1:14" ht="12" customHeight="1">
      <c r="A8" s="78" t="s">
        <v>40</v>
      </c>
      <c r="B8" s="142">
        <v>723</v>
      </c>
      <c r="C8" s="142">
        <v>0</v>
      </c>
      <c r="D8" s="142">
        <v>0</v>
      </c>
      <c r="E8" s="142">
        <v>0</v>
      </c>
      <c r="F8" s="34" t="s">
        <v>1</v>
      </c>
      <c r="G8" s="95">
        <f t="shared" si="1"/>
        <v>-723</v>
      </c>
      <c r="H8"/>
      <c r="I8" s="11"/>
      <c r="L8" s="155"/>
      <c r="M8" s="155"/>
      <c r="N8" s="155"/>
    </row>
    <row r="9" spans="1:14" ht="12" customHeight="1">
      <c r="A9" s="78" t="s">
        <v>41</v>
      </c>
      <c r="B9" s="142">
        <v>718</v>
      </c>
      <c r="C9" s="142">
        <v>0</v>
      </c>
      <c r="D9" s="142">
        <v>0</v>
      </c>
      <c r="E9" s="142">
        <v>0</v>
      </c>
      <c r="F9" s="34" t="s">
        <v>1</v>
      </c>
      <c r="G9" s="95">
        <f t="shared" si="1"/>
        <v>-718</v>
      </c>
      <c r="H9"/>
      <c r="I9" s="11"/>
      <c r="L9" s="155"/>
      <c r="M9" s="155"/>
      <c r="N9" s="155"/>
    </row>
    <row r="10" spans="1:14" ht="12" customHeight="1">
      <c r="A10" s="77" t="s">
        <v>82</v>
      </c>
      <c r="B10" s="145">
        <v>3803.2104</v>
      </c>
      <c r="C10" s="145">
        <v>10576.514</v>
      </c>
      <c r="D10" s="145">
        <v>394.942</v>
      </c>
      <c r="E10" s="145">
        <v>860.788</v>
      </c>
      <c r="F10" s="98">
        <f>E10-D10</f>
        <v>465.846</v>
      </c>
      <c r="G10" s="98">
        <f t="shared" si="1"/>
        <v>6773.303599999999</v>
      </c>
      <c r="H10"/>
      <c r="L10" s="155"/>
      <c r="M10" s="155"/>
      <c r="N10" s="155"/>
    </row>
    <row r="11" spans="1:14" ht="12" customHeight="1">
      <c r="A11" s="78" t="s">
        <v>12</v>
      </c>
      <c r="B11" s="140">
        <v>957.3421</v>
      </c>
      <c r="C11" s="140">
        <v>3689.0063</v>
      </c>
      <c r="D11" s="140">
        <v>145.93</v>
      </c>
      <c r="E11" s="140">
        <v>299.16</v>
      </c>
      <c r="F11" s="95">
        <f t="shared" si="0"/>
        <v>153.23000000000002</v>
      </c>
      <c r="G11" s="95">
        <f t="shared" si="1"/>
        <v>2731.6642</v>
      </c>
      <c r="H11"/>
      <c r="I11" s="11"/>
      <c r="L11" s="155"/>
      <c r="M11" s="155"/>
      <c r="N11" s="155"/>
    </row>
    <row r="12" spans="1:14" ht="12" customHeight="1">
      <c r="A12" s="78" t="s">
        <v>39</v>
      </c>
      <c r="B12" s="140">
        <v>1009.5546999999999</v>
      </c>
      <c r="C12" s="140">
        <v>2435.7418</v>
      </c>
      <c r="D12" s="140">
        <v>57.582</v>
      </c>
      <c r="E12" s="140">
        <v>158.168</v>
      </c>
      <c r="F12" s="95">
        <f t="shared" si="0"/>
        <v>100.58600000000001</v>
      </c>
      <c r="G12" s="95">
        <f t="shared" si="1"/>
        <v>1426.1870999999999</v>
      </c>
      <c r="H12"/>
      <c r="I12" s="11"/>
      <c r="L12" s="155"/>
      <c r="M12" s="155"/>
      <c r="N12" s="155"/>
    </row>
    <row r="13" spans="1:14" ht="12" customHeight="1">
      <c r="A13" s="78" t="s">
        <v>13</v>
      </c>
      <c r="B13" s="140">
        <v>981.7316999999999</v>
      </c>
      <c r="C13" s="140">
        <v>4451.7659</v>
      </c>
      <c r="D13" s="140">
        <v>191.43</v>
      </c>
      <c r="E13" s="140">
        <v>403.46</v>
      </c>
      <c r="F13" s="95">
        <f>E13-D13</f>
        <v>212.02999999999997</v>
      </c>
      <c r="G13" s="95">
        <f t="shared" si="1"/>
        <v>3470.0342000000005</v>
      </c>
      <c r="H13"/>
      <c r="I13" s="11"/>
      <c r="L13" s="155"/>
      <c r="M13" s="155"/>
      <c r="N13" s="155"/>
    </row>
    <row r="14" spans="1:14" ht="12" customHeight="1">
      <c r="A14" s="78" t="s">
        <v>40</v>
      </c>
      <c r="B14" s="142">
        <v>455.123</v>
      </c>
      <c r="C14" s="142">
        <v>0</v>
      </c>
      <c r="D14" s="142">
        <v>0</v>
      </c>
      <c r="E14" s="142">
        <v>0</v>
      </c>
      <c r="F14" s="34" t="s">
        <v>1</v>
      </c>
      <c r="G14" s="95">
        <f t="shared" si="1"/>
        <v>-455.123</v>
      </c>
      <c r="H14"/>
      <c r="I14" s="11"/>
      <c r="L14" s="155"/>
      <c r="M14" s="155"/>
      <c r="N14" s="155"/>
    </row>
    <row r="15" spans="1:14" ht="12" customHeight="1">
      <c r="A15" s="78" t="s">
        <v>41</v>
      </c>
      <c r="B15" s="142">
        <v>399.4589</v>
      </c>
      <c r="C15" s="142">
        <v>0</v>
      </c>
      <c r="D15" s="142">
        <v>0</v>
      </c>
      <c r="E15" s="142">
        <v>0</v>
      </c>
      <c r="F15" s="34" t="s">
        <v>1</v>
      </c>
      <c r="G15" s="95">
        <f t="shared" si="1"/>
        <v>-399.4589</v>
      </c>
      <c r="H15"/>
      <c r="I15" s="11"/>
      <c r="L15" s="155"/>
      <c r="M15" s="155"/>
      <c r="N15" s="155"/>
    </row>
    <row r="16" spans="1:14" ht="12" customHeight="1">
      <c r="A16" s="77" t="s">
        <v>83</v>
      </c>
      <c r="B16" s="145">
        <v>2962.7847</v>
      </c>
      <c r="C16" s="145">
        <v>4567.7632</v>
      </c>
      <c r="D16" s="145">
        <v>272.08</v>
      </c>
      <c r="E16" s="145">
        <v>405.9</v>
      </c>
      <c r="F16" s="98">
        <f>E16-D16</f>
        <v>133.82</v>
      </c>
      <c r="G16" s="98">
        <f t="shared" si="1"/>
        <v>1604.9785000000002</v>
      </c>
      <c r="H16"/>
      <c r="L16" s="155"/>
      <c r="M16" s="155"/>
      <c r="N16" s="155"/>
    </row>
    <row r="17" spans="1:14" ht="12" customHeight="1">
      <c r="A17" s="78" t="s">
        <v>12</v>
      </c>
      <c r="B17" s="140">
        <v>730.5362</v>
      </c>
      <c r="C17" s="140">
        <v>1224.1028000000001</v>
      </c>
      <c r="D17" s="140">
        <v>50</v>
      </c>
      <c r="E17" s="140">
        <v>50</v>
      </c>
      <c r="F17" s="95">
        <f t="shared" si="0"/>
        <v>0</v>
      </c>
      <c r="G17" s="95">
        <f t="shared" si="1"/>
        <v>493.5666000000001</v>
      </c>
      <c r="H17"/>
      <c r="L17" s="155"/>
      <c r="M17" s="155"/>
      <c r="N17" s="155"/>
    </row>
    <row r="18" spans="1:14" ht="12" customHeight="1">
      <c r="A18" s="78" t="s">
        <v>39</v>
      </c>
      <c r="B18" s="140">
        <v>761.7603</v>
      </c>
      <c r="C18" s="140">
        <v>1088.2372</v>
      </c>
      <c r="D18" s="140">
        <v>45.16</v>
      </c>
      <c r="E18" s="140">
        <v>60</v>
      </c>
      <c r="F18" s="95">
        <f t="shared" si="0"/>
        <v>14.840000000000003</v>
      </c>
      <c r="G18" s="95">
        <f t="shared" si="1"/>
        <v>326.4769</v>
      </c>
      <c r="H18"/>
      <c r="L18" s="155"/>
      <c r="M18" s="155"/>
      <c r="N18" s="155"/>
    </row>
    <row r="19" spans="1:14" ht="12" customHeight="1">
      <c r="A19" s="78" t="s">
        <v>13</v>
      </c>
      <c r="B19" s="140">
        <v>743.9676999999999</v>
      </c>
      <c r="C19" s="140">
        <v>2255.4232</v>
      </c>
      <c r="D19" s="140">
        <v>176.92</v>
      </c>
      <c r="E19" s="140">
        <v>295.9</v>
      </c>
      <c r="F19" s="95">
        <f>E19-D19</f>
        <v>118.97999999999999</v>
      </c>
      <c r="G19" s="95">
        <f t="shared" si="1"/>
        <v>1511.4555000000003</v>
      </c>
      <c r="H19"/>
      <c r="L19" s="155"/>
      <c r="M19" s="155"/>
      <c r="N19" s="155"/>
    </row>
    <row r="20" spans="1:14" ht="12" customHeight="1">
      <c r="A20" s="78" t="s">
        <v>40</v>
      </c>
      <c r="B20" s="140">
        <v>405.5565</v>
      </c>
      <c r="C20" s="142">
        <v>0</v>
      </c>
      <c r="D20" s="142">
        <v>0</v>
      </c>
      <c r="E20" s="142">
        <v>0</v>
      </c>
      <c r="F20" s="34" t="s">
        <v>1</v>
      </c>
      <c r="G20" s="95">
        <f t="shared" si="1"/>
        <v>-405.5565</v>
      </c>
      <c r="H20"/>
      <c r="L20" s="155"/>
      <c r="M20" s="155"/>
      <c r="N20" s="155"/>
    </row>
    <row r="21" spans="1:14" ht="12" customHeight="1">
      <c r="A21" s="78" t="s">
        <v>41</v>
      </c>
      <c r="B21" s="140">
        <v>320.964</v>
      </c>
      <c r="C21" s="142">
        <v>0</v>
      </c>
      <c r="D21" s="142">
        <v>0</v>
      </c>
      <c r="E21" s="142">
        <v>0</v>
      </c>
      <c r="F21" s="34" t="s">
        <v>1</v>
      </c>
      <c r="G21" s="95">
        <f t="shared" si="1"/>
        <v>-320.964</v>
      </c>
      <c r="H21"/>
      <c r="L21" s="155"/>
      <c r="M21" s="155"/>
      <c r="N21" s="155"/>
    </row>
    <row r="22" spans="1:14" ht="12" customHeight="1">
      <c r="A22" s="77" t="s">
        <v>81</v>
      </c>
      <c r="B22" s="138">
        <v>14.77811932866051</v>
      </c>
      <c r="C22" s="138">
        <v>12.73579300995259</v>
      </c>
      <c r="D22" s="138">
        <v>4.53763872015586</v>
      </c>
      <c r="E22" s="146">
        <v>6.366187744401363</v>
      </c>
      <c r="F22" s="109">
        <f t="shared" si="0"/>
        <v>1.8285490242455031</v>
      </c>
      <c r="G22" s="109">
        <f t="shared" si="1"/>
        <v>-2.0423263187079215</v>
      </c>
      <c r="H22"/>
      <c r="I22" s="80"/>
      <c r="J22" s="80"/>
      <c r="K22" s="80"/>
      <c r="L22" s="155"/>
      <c r="M22" s="155"/>
      <c r="N22" s="155"/>
    </row>
    <row r="23" spans="1:14" ht="12" customHeight="1">
      <c r="A23" s="78" t="s">
        <v>12</v>
      </c>
      <c r="B23" s="137">
        <v>12.656972673121658</v>
      </c>
      <c r="C23" s="137">
        <v>10.871534899094486</v>
      </c>
      <c r="D23" s="137">
        <v>2.528191007906502</v>
      </c>
      <c r="E23" s="137">
        <v>2.02798910935296</v>
      </c>
      <c r="F23" s="35">
        <f t="shared" si="0"/>
        <v>-0.5002018985535424</v>
      </c>
      <c r="G23" s="35">
        <f t="shared" si="1"/>
        <v>-1.7854377740271712</v>
      </c>
      <c r="H23"/>
      <c r="I23" s="80"/>
      <c r="J23" s="80"/>
      <c r="K23" s="80"/>
      <c r="L23" s="155"/>
      <c r="M23" s="155"/>
      <c r="N23" s="155"/>
    </row>
    <row r="24" spans="1:14" ht="12" customHeight="1">
      <c r="A24" s="78" t="s">
        <v>39</v>
      </c>
      <c r="B24" s="137">
        <v>14.346115322457697</v>
      </c>
      <c r="C24" s="137">
        <v>12.314576235026138</v>
      </c>
      <c r="D24" s="137">
        <v>3.9263371717933775</v>
      </c>
      <c r="E24" s="137">
        <v>4.584201558423939</v>
      </c>
      <c r="F24" s="35">
        <f t="shared" si="0"/>
        <v>0.6578643866305618</v>
      </c>
      <c r="G24" s="35">
        <f t="shared" si="1"/>
        <v>-2.0315390874315593</v>
      </c>
      <c r="H24"/>
      <c r="I24" s="80"/>
      <c r="J24" s="80"/>
      <c r="K24" s="80"/>
      <c r="L24" s="155"/>
      <c r="M24" s="155"/>
      <c r="N24" s="155"/>
    </row>
    <row r="25" spans="1:14" ht="12" customHeight="1">
      <c r="A25" s="78" t="s">
        <v>13</v>
      </c>
      <c r="B25" s="137">
        <v>15.177420107802638</v>
      </c>
      <c r="C25" s="137">
        <v>13.63426521104064</v>
      </c>
      <c r="D25" s="137">
        <v>5.261574756423764</v>
      </c>
      <c r="E25" s="137">
        <v>7.46057470929175</v>
      </c>
      <c r="F25" s="35">
        <f t="shared" si="0"/>
        <v>2.198999952867986</v>
      </c>
      <c r="G25" s="35">
        <f t="shared" si="1"/>
        <v>-1.5431548967619975</v>
      </c>
      <c r="H25"/>
      <c r="I25" s="80"/>
      <c r="J25" s="80"/>
      <c r="K25" s="80"/>
      <c r="L25" s="155"/>
      <c r="M25" s="155"/>
      <c r="N25" s="155"/>
    </row>
    <row r="26" spans="1:14" ht="12" customHeight="1">
      <c r="A26" s="78" t="s">
        <v>40</v>
      </c>
      <c r="B26" s="139">
        <v>15.158872067670785</v>
      </c>
      <c r="C26" s="137">
        <v>0</v>
      </c>
      <c r="D26" s="134">
        <v>0</v>
      </c>
      <c r="E26" s="137">
        <v>0</v>
      </c>
      <c r="F26" s="34" t="s">
        <v>1</v>
      </c>
      <c r="G26" s="34" t="s">
        <v>1</v>
      </c>
      <c r="H26"/>
      <c r="L26" s="155"/>
      <c r="M26" s="155"/>
      <c r="N26" s="155"/>
    </row>
    <row r="27" spans="1:14" ht="12" customHeight="1">
      <c r="A27" s="78" t="s">
        <v>41</v>
      </c>
      <c r="B27" s="139">
        <v>16.431659003677293</v>
      </c>
      <c r="C27" s="137">
        <v>0</v>
      </c>
      <c r="D27" s="134">
        <v>0</v>
      </c>
      <c r="E27" s="137">
        <v>0</v>
      </c>
      <c r="F27" s="34" t="s">
        <v>1</v>
      </c>
      <c r="G27" s="34" t="s">
        <v>1</v>
      </c>
      <c r="H27"/>
      <c r="L27" s="155"/>
      <c r="M27" s="155"/>
      <c r="N27" s="155"/>
    </row>
    <row r="28" ht="12" customHeight="1"/>
    <row r="29" spans="1:9" ht="15.75" customHeight="1">
      <c r="A29" s="47" t="s">
        <v>89</v>
      </c>
      <c r="B29" s="1"/>
      <c r="I29"/>
    </row>
    <row r="30" spans="1:6" s="8" customFormat="1" ht="12.75" customHeight="1">
      <c r="A30" s="7" t="s">
        <v>97</v>
      </c>
      <c r="B30" s="7"/>
      <c r="C30" s="9"/>
      <c r="D30" s="9"/>
      <c r="E30" s="9"/>
      <c r="F30" s="9"/>
    </row>
    <row r="31" spans="1:8" ht="23.25" customHeight="1">
      <c r="A31" s="68"/>
      <c r="B31" s="66" t="s">
        <v>104</v>
      </c>
      <c r="C31" s="66" t="s">
        <v>105</v>
      </c>
      <c r="D31" s="66">
        <v>40118</v>
      </c>
      <c r="E31" s="66">
        <v>40148</v>
      </c>
      <c r="F31" s="71" t="s">
        <v>2</v>
      </c>
      <c r="G31" s="71" t="s">
        <v>3</v>
      </c>
      <c r="H31"/>
    </row>
    <row r="32" spans="1:8" ht="11.25" customHeight="1">
      <c r="A32" s="77" t="s">
        <v>46</v>
      </c>
      <c r="B32" s="92">
        <v>8.886487322503472</v>
      </c>
      <c r="C32" s="92">
        <v>8.396875466975091</v>
      </c>
      <c r="D32" s="92">
        <v>3.0763461641707908</v>
      </c>
      <c r="E32" s="92">
        <v>4.040334638781315</v>
      </c>
      <c r="F32" s="94">
        <f>E32-D32</f>
        <v>0.9639884746105238</v>
      </c>
      <c r="G32" s="94">
        <f>C32-B32</f>
        <v>-0.4896118555283806</v>
      </c>
      <c r="H32"/>
    </row>
    <row r="33" spans="1:8" ht="11.25" customHeight="1">
      <c r="A33" s="37" t="s">
        <v>29</v>
      </c>
      <c r="B33" s="150">
        <v>8.843473156459083</v>
      </c>
      <c r="C33" s="34">
        <v>10.355201574313881</v>
      </c>
      <c r="D33" s="34" t="s">
        <v>1</v>
      </c>
      <c r="E33" s="34">
        <v>2.8</v>
      </c>
      <c r="F33" s="34" t="s">
        <v>1</v>
      </c>
      <c r="G33" s="35">
        <f>C33-B33</f>
        <v>1.5117284178547976</v>
      </c>
      <c r="H33"/>
    </row>
    <row r="34" spans="1:8" ht="11.25" customHeight="1">
      <c r="A34" s="37" t="s">
        <v>30</v>
      </c>
      <c r="B34" s="150">
        <v>8.852377178687618</v>
      </c>
      <c r="C34" s="34">
        <v>8.285242468130424</v>
      </c>
      <c r="D34" s="34">
        <v>3.071387357429414</v>
      </c>
      <c r="E34" s="34">
        <v>2.9245648326238154</v>
      </c>
      <c r="F34" s="35">
        <f>E34-D34</f>
        <v>-0.14682252480559876</v>
      </c>
      <c r="G34" s="35">
        <f>C34-B34</f>
        <v>-0.5671347105571947</v>
      </c>
      <c r="H34"/>
    </row>
    <row r="35" spans="1:8" ht="11.25" customHeight="1">
      <c r="A35" s="37" t="s">
        <v>31</v>
      </c>
      <c r="B35" s="150">
        <v>9.721225755542852</v>
      </c>
      <c r="C35" s="34">
        <v>7.782029997651114</v>
      </c>
      <c r="D35" s="34">
        <v>3.085200770958672</v>
      </c>
      <c r="E35" s="34">
        <v>3</v>
      </c>
      <c r="F35" s="35">
        <f>E35-D35</f>
        <v>-0.08520077095867196</v>
      </c>
      <c r="G35" s="35">
        <f>C35-B35</f>
        <v>-1.9391957578917376</v>
      </c>
      <c r="H35"/>
    </row>
    <row r="36" spans="1:8" ht="11.25" customHeight="1">
      <c r="A36" s="37" t="s">
        <v>32</v>
      </c>
      <c r="B36" s="150">
        <v>11.7</v>
      </c>
      <c r="C36" s="34">
        <v>5.328011709931716</v>
      </c>
      <c r="D36" s="34">
        <v>3.1</v>
      </c>
      <c r="E36" s="34">
        <v>4.712046839726863</v>
      </c>
      <c r="F36" s="34" t="s">
        <v>1</v>
      </c>
      <c r="G36" s="35">
        <f>C36-B36</f>
        <v>-6.371988290068283</v>
      </c>
      <c r="H36"/>
    </row>
    <row r="37" spans="1:8" ht="11.25" customHeight="1">
      <c r="A37" s="37" t="s">
        <v>33</v>
      </c>
      <c r="B37" s="110">
        <v>6.625</v>
      </c>
      <c r="C37" s="103" t="s">
        <v>1</v>
      </c>
      <c r="D37" s="103" t="s">
        <v>1</v>
      </c>
      <c r="E37" s="103" t="s">
        <v>1</v>
      </c>
      <c r="F37" s="34" t="s">
        <v>1</v>
      </c>
      <c r="G37" s="34" t="s">
        <v>1</v>
      </c>
      <c r="H37"/>
    </row>
    <row r="38" spans="1:8" ht="11.25" customHeight="1">
      <c r="A38" s="37" t="s">
        <v>84</v>
      </c>
      <c r="B38" s="110">
        <v>6.3</v>
      </c>
      <c r="C38" s="34">
        <v>7</v>
      </c>
      <c r="D38" s="32" t="s">
        <v>1</v>
      </c>
      <c r="E38" s="32">
        <v>7</v>
      </c>
      <c r="F38" s="34" t="s">
        <v>1</v>
      </c>
      <c r="G38" s="34" t="s">
        <v>1</v>
      </c>
      <c r="H38"/>
    </row>
    <row r="39" spans="1:8" ht="11.25" customHeight="1">
      <c r="A39" s="37" t="s">
        <v>85</v>
      </c>
      <c r="B39" s="150">
        <v>7.1</v>
      </c>
      <c r="C39" s="32" t="s">
        <v>1</v>
      </c>
      <c r="D39" s="32" t="s">
        <v>1</v>
      </c>
      <c r="E39" s="32" t="s">
        <v>1</v>
      </c>
      <c r="F39" s="34" t="s">
        <v>1</v>
      </c>
      <c r="G39" s="34" t="s">
        <v>1</v>
      </c>
      <c r="H39"/>
    </row>
    <row r="40" spans="1:8" ht="11.25" customHeight="1">
      <c r="A40" s="37" t="s">
        <v>86</v>
      </c>
      <c r="B40" s="79" t="s">
        <v>1</v>
      </c>
      <c r="C40" s="79" t="s">
        <v>1</v>
      </c>
      <c r="D40" s="32" t="s">
        <v>1</v>
      </c>
      <c r="E40" s="32" t="s">
        <v>1</v>
      </c>
      <c r="F40" s="34" t="s">
        <v>1</v>
      </c>
      <c r="G40" s="34" t="s">
        <v>1</v>
      </c>
      <c r="H40"/>
    </row>
    <row r="41" spans="1:8" ht="11.25" customHeight="1">
      <c r="A41" s="77" t="s">
        <v>90</v>
      </c>
      <c r="B41" s="92">
        <v>7.617080188128667</v>
      </c>
      <c r="C41" s="92">
        <v>7.8064080891404295</v>
      </c>
      <c r="D41" s="92" t="s">
        <v>1</v>
      </c>
      <c r="E41" s="94">
        <v>2.8850244323081347</v>
      </c>
      <c r="F41" s="94" t="s">
        <v>1</v>
      </c>
      <c r="G41" s="94">
        <f>C41-B41</f>
        <v>0.18932790101176256</v>
      </c>
      <c r="H41"/>
    </row>
    <row r="42" spans="1:8" ht="11.25" customHeight="1">
      <c r="A42" s="37" t="s">
        <v>29</v>
      </c>
      <c r="B42" s="150">
        <v>8.812004390522736</v>
      </c>
      <c r="C42" s="34">
        <v>11.625</v>
      </c>
      <c r="D42" s="34" t="s">
        <v>1</v>
      </c>
      <c r="E42" s="34">
        <v>3</v>
      </c>
      <c r="F42" s="35" t="s">
        <v>1</v>
      </c>
      <c r="G42" s="35">
        <f aca="true" t="shared" si="2" ref="G42:G47">C42-B42</f>
        <v>2.812995609477264</v>
      </c>
      <c r="H42"/>
    </row>
    <row r="43" spans="1:8" ht="11.25" customHeight="1">
      <c r="A43" s="37" t="s">
        <v>30</v>
      </c>
      <c r="B43" s="150">
        <v>8.12680688755635</v>
      </c>
      <c r="C43" s="34">
        <v>9.133678045368345</v>
      </c>
      <c r="D43" s="34" t="s">
        <v>1</v>
      </c>
      <c r="E43" s="34" t="s">
        <v>1</v>
      </c>
      <c r="F43" s="35" t="s">
        <v>1</v>
      </c>
      <c r="G43" s="35">
        <f t="shared" si="2"/>
        <v>1.0068711578119949</v>
      </c>
      <c r="H43"/>
    </row>
    <row r="44" spans="1:8" ht="11.25" customHeight="1">
      <c r="A44" s="37" t="s">
        <v>31</v>
      </c>
      <c r="B44" s="150">
        <v>8.35</v>
      </c>
      <c r="C44" s="34">
        <v>7.806818181818182</v>
      </c>
      <c r="D44" s="34" t="s">
        <v>1</v>
      </c>
      <c r="E44" s="34" t="s">
        <v>1</v>
      </c>
      <c r="F44" s="35" t="s">
        <v>1</v>
      </c>
      <c r="G44" s="35">
        <f t="shared" si="2"/>
        <v>-0.543181818181818</v>
      </c>
      <c r="H44"/>
    </row>
    <row r="45" spans="1:8" ht="11.25" customHeight="1">
      <c r="A45" s="37" t="s">
        <v>32</v>
      </c>
      <c r="B45" s="150">
        <v>6.900389863547758</v>
      </c>
      <c r="C45" s="34">
        <v>3.9</v>
      </c>
      <c r="D45" s="34" t="s">
        <v>1</v>
      </c>
      <c r="E45" s="34">
        <v>2.8</v>
      </c>
      <c r="F45" s="35" t="s">
        <v>1</v>
      </c>
      <c r="G45" s="35">
        <f t="shared" si="2"/>
        <v>-3.0003898635477584</v>
      </c>
      <c r="H45"/>
    </row>
    <row r="46" spans="1:8" ht="11.25" customHeight="1">
      <c r="A46" s="37" t="s">
        <v>33</v>
      </c>
      <c r="B46" s="151">
        <v>8.55</v>
      </c>
      <c r="C46" s="34">
        <v>13</v>
      </c>
      <c r="D46" s="34" t="s">
        <v>1</v>
      </c>
      <c r="E46" s="34" t="s">
        <v>1</v>
      </c>
      <c r="F46" s="35" t="s">
        <v>1</v>
      </c>
      <c r="G46" s="35">
        <f t="shared" si="2"/>
        <v>4.449999999999999</v>
      </c>
      <c r="H46"/>
    </row>
    <row r="47" spans="1:8" ht="11.25" customHeight="1">
      <c r="A47" s="37" t="s">
        <v>84</v>
      </c>
      <c r="B47" s="151">
        <v>5.71</v>
      </c>
      <c r="C47" s="34">
        <v>5.5</v>
      </c>
      <c r="D47" s="32" t="s">
        <v>1</v>
      </c>
      <c r="E47" s="32" t="s">
        <v>1</v>
      </c>
      <c r="F47" s="35" t="s">
        <v>1</v>
      </c>
      <c r="G47" s="35">
        <f t="shared" si="2"/>
        <v>-0.20999999999999996</v>
      </c>
      <c r="H47"/>
    </row>
    <row r="48" spans="1:8" ht="11.25" customHeight="1">
      <c r="A48" s="37" t="s">
        <v>85</v>
      </c>
      <c r="B48" s="150">
        <v>6.807627118644068</v>
      </c>
      <c r="C48" s="34">
        <v>4.666666666666667</v>
      </c>
      <c r="D48" s="32" t="s">
        <v>1</v>
      </c>
      <c r="E48" s="34">
        <v>3</v>
      </c>
      <c r="F48" s="35" t="s">
        <v>1</v>
      </c>
      <c r="G48" s="35">
        <f>C48-B48</f>
        <v>-2.140960451977401</v>
      </c>
      <c r="H48"/>
    </row>
    <row r="49" spans="1:8" ht="11.25" customHeight="1">
      <c r="A49" s="37" t="s">
        <v>86</v>
      </c>
      <c r="B49" s="150">
        <v>6.138461538461539</v>
      </c>
      <c r="C49" s="32" t="s">
        <v>1</v>
      </c>
      <c r="D49" s="32" t="s">
        <v>1</v>
      </c>
      <c r="E49" s="32" t="s">
        <v>1</v>
      </c>
      <c r="F49" s="35" t="s">
        <v>1</v>
      </c>
      <c r="G49" s="35" t="s">
        <v>1</v>
      </c>
      <c r="H49"/>
    </row>
    <row r="50" spans="1:8" ht="11.25" customHeight="1">
      <c r="A50" s="77" t="s">
        <v>91</v>
      </c>
      <c r="B50" s="92">
        <v>5.698419217439038</v>
      </c>
      <c r="C50" s="93">
        <v>5.9582877583396225</v>
      </c>
      <c r="D50" s="93" t="s">
        <v>1</v>
      </c>
      <c r="E50" s="94" t="s">
        <v>1</v>
      </c>
      <c r="F50" s="94" t="s">
        <v>1</v>
      </c>
      <c r="G50" s="94">
        <f>C50-B50</f>
        <v>0.25986854090058475</v>
      </c>
      <c r="H50"/>
    </row>
    <row r="51" spans="1:8" ht="11.25" customHeight="1">
      <c r="A51" s="37" t="s">
        <v>29</v>
      </c>
      <c r="B51" s="150">
        <v>5.75</v>
      </c>
      <c r="C51" s="52">
        <v>3.8</v>
      </c>
      <c r="D51" s="52" t="s">
        <v>1</v>
      </c>
      <c r="E51" s="34" t="s">
        <v>1</v>
      </c>
      <c r="F51" s="35" t="s">
        <v>1</v>
      </c>
      <c r="G51" s="35">
        <f>C51-B51</f>
        <v>-1.9500000000000002</v>
      </c>
      <c r="H51"/>
    </row>
    <row r="52" spans="1:8" ht="11.25" customHeight="1">
      <c r="A52" s="37" t="s">
        <v>30</v>
      </c>
      <c r="B52" s="150">
        <v>3.9203292533330547</v>
      </c>
      <c r="C52" s="52">
        <v>6.3</v>
      </c>
      <c r="D52" s="52" t="s">
        <v>1</v>
      </c>
      <c r="E52" s="34" t="s">
        <v>1</v>
      </c>
      <c r="F52" s="35" t="s">
        <v>1</v>
      </c>
      <c r="G52" s="35">
        <f>C52-B52</f>
        <v>2.379670746666945</v>
      </c>
      <c r="H52"/>
    </row>
    <row r="53" spans="1:8" ht="11.25" customHeight="1">
      <c r="A53" s="37" t="s">
        <v>31</v>
      </c>
      <c r="B53" s="150">
        <v>6.0985271664304275</v>
      </c>
      <c r="C53" s="52">
        <v>1.8</v>
      </c>
      <c r="D53" s="52" t="s">
        <v>1</v>
      </c>
      <c r="E53" s="34" t="s">
        <v>1</v>
      </c>
      <c r="F53" s="35" t="s">
        <v>1</v>
      </c>
      <c r="G53" s="35">
        <f>C53-B53</f>
        <v>-4.298527166430428</v>
      </c>
      <c r="H53"/>
    </row>
    <row r="54" spans="1:8" ht="11.25" customHeight="1">
      <c r="A54" s="37" t="s">
        <v>32</v>
      </c>
      <c r="B54" s="150">
        <v>3.9262238062019432</v>
      </c>
      <c r="C54" s="52">
        <v>4.325</v>
      </c>
      <c r="D54" s="52" t="s">
        <v>1</v>
      </c>
      <c r="E54" s="34" t="s">
        <v>1</v>
      </c>
      <c r="F54" s="35" t="s">
        <v>1</v>
      </c>
      <c r="G54" s="35">
        <f>C54-B54</f>
        <v>0.39877619379805695</v>
      </c>
      <c r="H54"/>
    </row>
    <row r="55" spans="1:8" ht="11.25" customHeight="1">
      <c r="A55" s="37" t="s">
        <v>33</v>
      </c>
      <c r="B55" s="151">
        <v>4.3</v>
      </c>
      <c r="C55" s="52" t="s">
        <v>1</v>
      </c>
      <c r="D55" s="52" t="s">
        <v>1</v>
      </c>
      <c r="E55" s="34" t="s">
        <v>1</v>
      </c>
      <c r="F55" s="35" t="s">
        <v>1</v>
      </c>
      <c r="G55" s="35" t="s">
        <v>1</v>
      </c>
      <c r="H55"/>
    </row>
    <row r="56" spans="1:8" ht="11.25" customHeight="1">
      <c r="A56" s="37" t="s">
        <v>84</v>
      </c>
      <c r="B56" s="151">
        <v>3.9413634539495686</v>
      </c>
      <c r="C56" s="32" t="s">
        <v>1</v>
      </c>
      <c r="D56" s="32" t="s">
        <v>1</v>
      </c>
      <c r="E56" s="34" t="s">
        <v>1</v>
      </c>
      <c r="F56" s="35" t="s">
        <v>1</v>
      </c>
      <c r="G56" s="35" t="s">
        <v>1</v>
      </c>
      <c r="H56"/>
    </row>
    <row r="57" spans="1:8" ht="11.25" customHeight="1">
      <c r="A57" s="37" t="s">
        <v>85</v>
      </c>
      <c r="B57" s="150">
        <v>10.166666666666666</v>
      </c>
      <c r="C57" s="34">
        <v>9.708467208138764</v>
      </c>
      <c r="D57" s="32" t="s">
        <v>1</v>
      </c>
      <c r="E57" s="34" t="s">
        <v>1</v>
      </c>
      <c r="F57" s="35" t="s">
        <v>1</v>
      </c>
      <c r="G57" s="35">
        <f>C57-B57</f>
        <v>-0.45819945852790234</v>
      </c>
      <c r="H57"/>
    </row>
    <row r="58" spans="1:8" ht="11.25" customHeight="1">
      <c r="A58" s="37" t="s">
        <v>86</v>
      </c>
      <c r="B58" s="150">
        <v>4.424653520941132</v>
      </c>
      <c r="C58" s="32" t="s">
        <v>1</v>
      </c>
      <c r="D58" s="32" t="s">
        <v>1</v>
      </c>
      <c r="E58" s="34" t="s">
        <v>1</v>
      </c>
      <c r="F58" s="35" t="s">
        <v>1</v>
      </c>
      <c r="G58" s="35" t="s">
        <v>1</v>
      </c>
      <c r="H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J12" sqref="J12"/>
    </sheetView>
  </sheetViews>
  <sheetFormatPr defaultColWidth="9.00390625" defaultRowHeight="12.75"/>
  <cols>
    <col min="1" max="1" width="21.3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92</v>
      </c>
      <c r="B1" s="1"/>
    </row>
    <row r="2" spans="1:6" s="8" customFormat="1" ht="12.75" customHeight="1">
      <c r="A2" s="7" t="s">
        <v>98</v>
      </c>
      <c r="B2" s="7"/>
      <c r="C2" s="9"/>
      <c r="D2" s="9"/>
      <c r="E2" s="9"/>
      <c r="F2" s="9"/>
    </row>
    <row r="3" spans="1:9" ht="23.25" customHeight="1">
      <c r="A3" s="68"/>
      <c r="B3" s="66" t="s">
        <v>104</v>
      </c>
      <c r="C3" s="66" t="s">
        <v>105</v>
      </c>
      <c r="D3" s="66">
        <v>40118</v>
      </c>
      <c r="E3" s="66">
        <v>40148</v>
      </c>
      <c r="F3" s="71" t="s">
        <v>2</v>
      </c>
      <c r="G3" s="71" t="s">
        <v>3</v>
      </c>
      <c r="H3"/>
      <c r="I3" s="2"/>
    </row>
    <row r="4" spans="1:9" ht="11.25" customHeight="1">
      <c r="A4" s="77" t="s">
        <v>93</v>
      </c>
      <c r="B4" s="19">
        <f>B5+B14+B23</f>
        <v>10324.8542</v>
      </c>
      <c r="C4" s="19">
        <f>C5+C14+C23</f>
        <v>11617.882800000001</v>
      </c>
      <c r="D4" s="19">
        <f>D5</f>
        <v>1071.0005</v>
      </c>
      <c r="E4" s="19">
        <f>E5+E14</f>
        <v>829.4531999999999</v>
      </c>
      <c r="F4" s="85">
        <f>E4-D4</f>
        <v>-241.54730000000018</v>
      </c>
      <c r="G4" s="85">
        <f aca="true" t="shared" si="0" ref="G4:G9">C4-B4</f>
        <v>1293.0286000000015</v>
      </c>
      <c r="H4" s="19"/>
      <c r="I4" s="14"/>
    </row>
    <row r="5" spans="1:9" ht="11.25" customHeight="1">
      <c r="A5" s="84" t="s">
        <v>49</v>
      </c>
      <c r="B5" s="147">
        <v>6864.1112</v>
      </c>
      <c r="C5" s="89">
        <v>8713.051300000001</v>
      </c>
      <c r="D5" s="89">
        <v>1071.0005</v>
      </c>
      <c r="E5" s="89">
        <v>742.4781999999999</v>
      </c>
      <c r="F5" s="85">
        <f>E5-D5</f>
        <v>-328.5223000000002</v>
      </c>
      <c r="G5" s="90">
        <f t="shared" si="0"/>
        <v>1848.9401000000007</v>
      </c>
      <c r="H5" s="89"/>
      <c r="I5" s="14"/>
    </row>
    <row r="6" spans="1:9" ht="11.25" customHeight="1">
      <c r="A6" s="37" t="s">
        <v>29</v>
      </c>
      <c r="B6" s="148">
        <v>459.7004</v>
      </c>
      <c r="C6" s="86">
        <v>308.02290000000005</v>
      </c>
      <c r="D6" s="86" t="s">
        <v>1</v>
      </c>
      <c r="E6" s="86">
        <v>50.03</v>
      </c>
      <c r="F6" s="104" t="s">
        <v>1</v>
      </c>
      <c r="G6" s="87">
        <f t="shared" si="0"/>
        <v>-151.67749999999995</v>
      </c>
      <c r="H6" s="86"/>
      <c r="I6" s="14"/>
    </row>
    <row r="7" spans="1:9" ht="11.25" customHeight="1">
      <c r="A7" s="37" t="s">
        <v>30</v>
      </c>
      <c r="B7" s="148">
        <v>5264.1667</v>
      </c>
      <c r="C7" s="86">
        <v>6411.6551</v>
      </c>
      <c r="D7" s="86">
        <v>793.905</v>
      </c>
      <c r="E7" s="86">
        <v>224.1896</v>
      </c>
      <c r="F7" s="104">
        <f>E7-D7</f>
        <v>-569.7153999999999</v>
      </c>
      <c r="G7" s="87">
        <f t="shared" si="0"/>
        <v>1147.4884000000002</v>
      </c>
      <c r="H7" s="86"/>
      <c r="I7" s="14"/>
    </row>
    <row r="8" spans="1:9" ht="11.25" customHeight="1">
      <c r="A8" s="37" t="s">
        <v>31</v>
      </c>
      <c r="B8" s="148">
        <v>771.3761999999999</v>
      </c>
      <c r="C8" s="86">
        <v>1338.1281999999999</v>
      </c>
      <c r="D8" s="86">
        <v>176.8707</v>
      </c>
      <c r="E8" s="86">
        <v>68.2061</v>
      </c>
      <c r="F8" s="104">
        <f>E8-D8</f>
        <v>-108.6646</v>
      </c>
      <c r="G8" s="87">
        <f t="shared" si="0"/>
        <v>566.752</v>
      </c>
      <c r="H8" s="86"/>
      <c r="I8" s="14"/>
    </row>
    <row r="9" spans="1:9" ht="11.25" customHeight="1">
      <c r="A9" s="37" t="s">
        <v>32</v>
      </c>
      <c r="B9" s="148">
        <v>134.2502</v>
      </c>
      <c r="C9" s="86">
        <v>605.2288000000001</v>
      </c>
      <c r="D9" s="86">
        <v>100.2248</v>
      </c>
      <c r="E9" s="86">
        <v>350.0362</v>
      </c>
      <c r="F9" s="104">
        <f>E9-D9</f>
        <v>249.8114</v>
      </c>
      <c r="G9" s="87">
        <f t="shared" si="0"/>
        <v>470.9786000000001</v>
      </c>
      <c r="H9" s="86"/>
      <c r="I9" s="14"/>
    </row>
    <row r="10" spans="1:9" ht="11.25" customHeight="1">
      <c r="A10" s="37" t="s">
        <v>33</v>
      </c>
      <c r="B10" s="148">
        <v>153.14010000000002</v>
      </c>
      <c r="C10" s="86" t="s">
        <v>1</v>
      </c>
      <c r="D10" s="86" t="s">
        <v>1</v>
      </c>
      <c r="E10" s="104" t="s">
        <v>1</v>
      </c>
      <c r="F10" s="104" t="s">
        <v>1</v>
      </c>
      <c r="G10" s="87">
        <f>-B10</f>
        <v>-153.14010000000002</v>
      </c>
      <c r="H10" s="86"/>
      <c r="I10" s="14"/>
    </row>
    <row r="11" spans="1:9" ht="11.25" customHeight="1">
      <c r="A11" s="37" t="s">
        <v>84</v>
      </c>
      <c r="B11" s="86">
        <v>8.1199</v>
      </c>
      <c r="C11" s="86">
        <v>50.0163</v>
      </c>
      <c r="D11" s="86" t="s">
        <v>1</v>
      </c>
      <c r="E11" s="86">
        <v>50.0163</v>
      </c>
      <c r="F11" s="104" t="s">
        <v>1</v>
      </c>
      <c r="G11" s="87">
        <f>-B11</f>
        <v>-8.1199</v>
      </c>
      <c r="H11" s="86"/>
      <c r="I11" s="14"/>
    </row>
    <row r="12" spans="1:9" ht="11.25" customHeight="1">
      <c r="A12" s="37" t="s">
        <v>85</v>
      </c>
      <c r="B12" s="148">
        <v>73.3577</v>
      </c>
      <c r="C12" s="86" t="s">
        <v>1</v>
      </c>
      <c r="D12" s="86" t="s">
        <v>1</v>
      </c>
      <c r="E12" s="86" t="s">
        <v>1</v>
      </c>
      <c r="F12" s="104" t="s">
        <v>1</v>
      </c>
      <c r="G12" s="87">
        <f>-B12</f>
        <v>-73.3577</v>
      </c>
      <c r="H12" s="86"/>
      <c r="I12" s="14"/>
    </row>
    <row r="13" spans="1:9" ht="11.25" customHeight="1">
      <c r="A13" s="37" t="s">
        <v>86</v>
      </c>
      <c r="B13" s="88" t="s">
        <v>1</v>
      </c>
      <c r="C13" s="86" t="s">
        <v>1</v>
      </c>
      <c r="D13" s="86" t="s">
        <v>1</v>
      </c>
      <c r="E13" s="86" t="s">
        <v>1</v>
      </c>
      <c r="F13" s="104" t="s">
        <v>1</v>
      </c>
      <c r="G13" s="104" t="s">
        <v>1</v>
      </c>
      <c r="H13" s="19"/>
      <c r="I13" s="14"/>
    </row>
    <row r="14" spans="1:9" ht="11.25" customHeight="1">
      <c r="A14" s="84" t="s">
        <v>18</v>
      </c>
      <c r="B14" s="147">
        <v>2372.0334</v>
      </c>
      <c r="C14" s="89">
        <v>2193.655</v>
      </c>
      <c r="D14" s="89" t="s">
        <v>1</v>
      </c>
      <c r="E14" s="89">
        <v>86.975</v>
      </c>
      <c r="F14" s="90" t="s">
        <v>1</v>
      </c>
      <c r="G14" s="90">
        <f aca="true" t="shared" si="1" ref="G14:G21">C14-B14</f>
        <v>-178.3783999999996</v>
      </c>
      <c r="H14" s="89"/>
      <c r="I14" s="14"/>
    </row>
    <row r="15" spans="1:9" ht="11.25" customHeight="1">
      <c r="A15" s="37" t="s">
        <v>29</v>
      </c>
      <c r="B15" s="148">
        <v>391.45</v>
      </c>
      <c r="C15" s="86">
        <v>179.4</v>
      </c>
      <c r="D15" s="86" t="s">
        <v>1</v>
      </c>
      <c r="E15" s="86">
        <v>17.4</v>
      </c>
      <c r="F15" s="87" t="s">
        <v>1</v>
      </c>
      <c r="G15" s="87">
        <f t="shared" si="1"/>
        <v>-212.04999999999998</v>
      </c>
      <c r="H15" s="86"/>
      <c r="I15" s="14"/>
    </row>
    <row r="16" spans="1:9" ht="11.25" customHeight="1">
      <c r="A16" s="37" t="s">
        <v>30</v>
      </c>
      <c r="B16" s="148">
        <v>637.3009000000001</v>
      </c>
      <c r="C16" s="86">
        <v>1687.83</v>
      </c>
      <c r="D16" s="86" t="s">
        <v>1</v>
      </c>
      <c r="E16" s="87" t="s">
        <v>1</v>
      </c>
      <c r="F16" s="87" t="s">
        <v>1</v>
      </c>
      <c r="G16" s="87">
        <f t="shared" si="1"/>
        <v>1050.5290999999997</v>
      </c>
      <c r="H16" s="86"/>
      <c r="I16" s="14"/>
    </row>
    <row r="17" spans="1:9" ht="11.25" customHeight="1">
      <c r="A17" s="37" t="s">
        <v>31</v>
      </c>
      <c r="B17" s="148">
        <v>165</v>
      </c>
      <c r="C17" s="86">
        <v>156.75</v>
      </c>
      <c r="D17" s="86" t="s">
        <v>1</v>
      </c>
      <c r="E17" s="87" t="s">
        <v>1</v>
      </c>
      <c r="F17" s="87" t="s">
        <v>1</v>
      </c>
      <c r="G17" s="87">
        <f t="shared" si="1"/>
        <v>-8.25</v>
      </c>
      <c r="H17" s="86"/>
      <c r="I17" s="14"/>
    </row>
    <row r="18" spans="1:9" ht="11.25" customHeight="1">
      <c r="A18" s="37" t="s">
        <v>32</v>
      </c>
      <c r="B18" s="149">
        <v>408</v>
      </c>
      <c r="C18" s="86">
        <v>56</v>
      </c>
      <c r="D18" s="86" t="s">
        <v>1</v>
      </c>
      <c r="E18" s="86">
        <v>50</v>
      </c>
      <c r="F18" s="87" t="s">
        <v>1</v>
      </c>
      <c r="G18" s="87">
        <f t="shared" si="1"/>
        <v>-352</v>
      </c>
      <c r="H18" s="86"/>
      <c r="I18" s="14"/>
    </row>
    <row r="19" spans="1:9" ht="11.25" customHeight="1">
      <c r="A19" s="37" t="s">
        <v>33</v>
      </c>
      <c r="B19" s="149">
        <v>130</v>
      </c>
      <c r="C19" s="86">
        <v>20</v>
      </c>
      <c r="D19" s="86" t="s">
        <v>1</v>
      </c>
      <c r="E19" s="87" t="s">
        <v>1</v>
      </c>
      <c r="F19" s="87" t="s">
        <v>1</v>
      </c>
      <c r="G19" s="87">
        <f t="shared" si="1"/>
        <v>-110</v>
      </c>
      <c r="H19" s="86"/>
      <c r="I19" s="14"/>
    </row>
    <row r="20" spans="1:9" ht="11.25" customHeight="1">
      <c r="A20" s="37" t="s">
        <v>84</v>
      </c>
      <c r="B20" s="148">
        <v>166.47</v>
      </c>
      <c r="C20" s="86">
        <v>10.5</v>
      </c>
      <c r="D20" s="86" t="s">
        <v>1</v>
      </c>
      <c r="E20" s="87" t="s">
        <v>1</v>
      </c>
      <c r="F20" s="87" t="s">
        <v>1</v>
      </c>
      <c r="G20" s="87">
        <f t="shared" si="1"/>
        <v>-155.97</v>
      </c>
      <c r="H20" s="86"/>
      <c r="I20" s="14"/>
    </row>
    <row r="21" spans="1:9" ht="11.25" customHeight="1">
      <c r="A21" s="37" t="s">
        <v>85</v>
      </c>
      <c r="B21" s="148">
        <v>230.5</v>
      </c>
      <c r="C21" s="86">
        <v>83.175</v>
      </c>
      <c r="D21" s="86" t="s">
        <v>1</v>
      </c>
      <c r="E21" s="86">
        <v>19.575</v>
      </c>
      <c r="F21" s="87" t="s">
        <v>1</v>
      </c>
      <c r="G21" s="87">
        <f t="shared" si="1"/>
        <v>-147.325</v>
      </c>
      <c r="H21" s="86"/>
      <c r="I21" s="14"/>
    </row>
    <row r="22" spans="1:9" ht="11.25" customHeight="1">
      <c r="A22" s="37" t="s">
        <v>86</v>
      </c>
      <c r="B22" s="86">
        <v>243.3125</v>
      </c>
      <c r="C22" s="86" t="s">
        <v>1</v>
      </c>
      <c r="D22" s="86" t="s">
        <v>1</v>
      </c>
      <c r="E22" s="86" t="s">
        <v>1</v>
      </c>
      <c r="F22" s="87" t="s">
        <v>1</v>
      </c>
      <c r="G22" s="87">
        <f>-B22</f>
        <v>-243.3125</v>
      </c>
      <c r="H22" s="86"/>
      <c r="I22" s="14"/>
    </row>
    <row r="23" spans="1:9" ht="11.25" customHeight="1">
      <c r="A23" s="84" t="s">
        <v>19</v>
      </c>
      <c r="B23" s="89">
        <v>1088.7096</v>
      </c>
      <c r="C23" s="89">
        <v>711.1765</v>
      </c>
      <c r="D23" s="91" t="s">
        <v>1</v>
      </c>
      <c r="E23" s="91" t="s">
        <v>1</v>
      </c>
      <c r="F23" s="85" t="s">
        <v>1</v>
      </c>
      <c r="G23" s="90">
        <f>C23-B23</f>
        <v>-377.5330999999999</v>
      </c>
      <c r="H23" s="91"/>
      <c r="I23" s="14"/>
    </row>
    <row r="24" spans="1:9" ht="11.25" customHeight="1">
      <c r="A24" s="37" t="s">
        <v>29</v>
      </c>
      <c r="B24" s="148">
        <v>13.6151</v>
      </c>
      <c r="C24" s="86">
        <v>61.081</v>
      </c>
      <c r="D24" s="88" t="s">
        <v>1</v>
      </c>
      <c r="E24" s="88" t="s">
        <v>1</v>
      </c>
      <c r="F24" s="87" t="s">
        <v>1</v>
      </c>
      <c r="G24" s="87">
        <f>C24-B24</f>
        <v>47.465900000000005</v>
      </c>
      <c r="H24"/>
      <c r="I24" s="2"/>
    </row>
    <row r="25" spans="1:9" ht="11.25" customHeight="1">
      <c r="A25" s="37" t="s">
        <v>30</v>
      </c>
      <c r="B25" s="148">
        <v>159.374</v>
      </c>
      <c r="C25" s="86">
        <v>75</v>
      </c>
      <c r="D25" s="88" t="s">
        <v>1</v>
      </c>
      <c r="E25" s="88" t="s">
        <v>1</v>
      </c>
      <c r="F25" s="87" t="s">
        <v>1</v>
      </c>
      <c r="G25" s="87">
        <f>C25-B25</f>
        <v>-84.374</v>
      </c>
      <c r="H25"/>
      <c r="I25" s="2"/>
    </row>
    <row r="26" spans="1:9" ht="11.25" customHeight="1">
      <c r="A26" s="37" t="s">
        <v>31</v>
      </c>
      <c r="B26" s="148">
        <v>100.1297</v>
      </c>
      <c r="C26" s="86">
        <v>43.5829</v>
      </c>
      <c r="D26" s="88" t="s">
        <v>1</v>
      </c>
      <c r="E26" s="88" t="s">
        <v>1</v>
      </c>
      <c r="F26" s="87" t="s">
        <v>1</v>
      </c>
      <c r="G26" s="87">
        <f>C26-B26</f>
        <v>-56.5468</v>
      </c>
      <c r="H26"/>
      <c r="I26" s="2"/>
    </row>
    <row r="27" spans="1:9" ht="11.25" customHeight="1">
      <c r="A27" s="37" t="s">
        <v>32</v>
      </c>
      <c r="B27" s="148">
        <v>287.7453</v>
      </c>
      <c r="C27" s="86">
        <v>291.9773</v>
      </c>
      <c r="D27" s="88" t="s">
        <v>1</v>
      </c>
      <c r="E27" s="88" t="s">
        <v>1</v>
      </c>
      <c r="F27" s="87" t="s">
        <v>1</v>
      </c>
      <c r="G27" s="87">
        <f>C27-B27</f>
        <v>4.232000000000028</v>
      </c>
      <c r="H27"/>
      <c r="I27" s="2"/>
    </row>
    <row r="28" spans="1:9" ht="11.25" customHeight="1">
      <c r="A28" s="37" t="s">
        <v>33</v>
      </c>
      <c r="B28" s="149">
        <v>10.792399999999999</v>
      </c>
      <c r="C28" s="88" t="s">
        <v>1</v>
      </c>
      <c r="D28" s="88" t="s">
        <v>1</v>
      </c>
      <c r="E28" s="88" t="s">
        <v>1</v>
      </c>
      <c r="F28" s="87" t="s">
        <v>1</v>
      </c>
      <c r="G28" s="87">
        <f>-B28</f>
        <v>-10.792399999999999</v>
      </c>
      <c r="H28"/>
      <c r="I28" s="2"/>
    </row>
    <row r="29" spans="1:9" ht="11.25" customHeight="1">
      <c r="A29" s="37" t="s">
        <v>84</v>
      </c>
      <c r="B29" s="149">
        <v>84.7441</v>
      </c>
      <c r="C29" s="88" t="s">
        <v>1</v>
      </c>
      <c r="D29" s="88" t="s">
        <v>1</v>
      </c>
      <c r="E29" s="88" t="s">
        <v>1</v>
      </c>
      <c r="F29" s="87" t="s">
        <v>1</v>
      </c>
      <c r="G29" s="87">
        <f>-B29</f>
        <v>-84.7441</v>
      </c>
      <c r="H29"/>
      <c r="I29" s="2"/>
    </row>
    <row r="30" spans="1:9" ht="11.25" customHeight="1">
      <c r="A30" s="37" t="s">
        <v>85</v>
      </c>
      <c r="B30" s="148">
        <v>346.4658</v>
      </c>
      <c r="C30" s="86">
        <v>239.53529999999998</v>
      </c>
      <c r="D30" s="88" t="s">
        <v>1</v>
      </c>
      <c r="E30" s="88" t="s">
        <v>1</v>
      </c>
      <c r="F30" s="87" t="s">
        <v>1</v>
      </c>
      <c r="G30" s="87">
        <f>C30-B30</f>
        <v>-106.93050000000002</v>
      </c>
      <c r="H30"/>
      <c r="I30" s="2"/>
    </row>
    <row r="31" spans="1:9" ht="11.25" customHeight="1">
      <c r="A31" s="37" t="s">
        <v>86</v>
      </c>
      <c r="B31" s="148">
        <v>85.8432</v>
      </c>
      <c r="C31" s="88" t="s">
        <v>1</v>
      </c>
      <c r="D31" s="88" t="s">
        <v>1</v>
      </c>
      <c r="E31" s="88" t="s">
        <v>1</v>
      </c>
      <c r="F31" s="87" t="s">
        <v>1</v>
      </c>
      <c r="G31" s="87">
        <f>-B31</f>
        <v>-85.8432</v>
      </c>
      <c r="H31"/>
      <c r="I31" s="2"/>
    </row>
    <row r="33" spans="1:9" ht="14.25" customHeight="1">
      <c r="A33" s="47" t="s">
        <v>95</v>
      </c>
      <c r="G33" s="14"/>
      <c r="I33" s="2"/>
    </row>
    <row r="34" spans="1:9" ht="14.25" customHeight="1">
      <c r="A34" s="15" t="s">
        <v>8</v>
      </c>
      <c r="G34" s="14"/>
      <c r="I34" s="2"/>
    </row>
    <row r="35" spans="1:9" ht="32.25" customHeight="1">
      <c r="A35" s="72"/>
      <c r="B35" s="69">
        <v>39448</v>
      </c>
      <c r="C35" s="69">
        <v>39783</v>
      </c>
      <c r="D35" s="69">
        <v>39814</v>
      </c>
      <c r="E35" s="69">
        <v>40148</v>
      </c>
      <c r="F35" s="69">
        <v>40179</v>
      </c>
      <c r="G35" s="71" t="s">
        <v>2</v>
      </c>
      <c r="H35" s="71" t="s">
        <v>50</v>
      </c>
      <c r="I35" s="2"/>
    </row>
    <row r="36" spans="1:12" ht="13.5" customHeight="1">
      <c r="A36" s="48" t="s">
        <v>21</v>
      </c>
      <c r="B36" s="19">
        <v>22014.267</v>
      </c>
      <c r="C36" s="19">
        <v>28478.492</v>
      </c>
      <c r="D36" s="19">
        <v>28102.058</v>
      </c>
      <c r="E36" s="19">
        <v>37888.398</v>
      </c>
      <c r="F36" s="19">
        <v>39604.433</v>
      </c>
      <c r="G36" s="18">
        <f>F36/E36-1</f>
        <v>0.04529183313583207</v>
      </c>
      <c r="H36" s="18">
        <f>F36/D36-1</f>
        <v>0.40930721159283046</v>
      </c>
      <c r="I36" s="81"/>
      <c r="J36" s="19"/>
      <c r="K36" s="111"/>
      <c r="L36" s="111"/>
    </row>
    <row r="37" spans="1:12" ht="13.5" customHeight="1">
      <c r="A37" s="75" t="s">
        <v>69</v>
      </c>
      <c r="B37" s="36">
        <v>10388.579</v>
      </c>
      <c r="C37" s="36">
        <v>13015.876</v>
      </c>
      <c r="D37" s="36">
        <v>12477.444</v>
      </c>
      <c r="E37" s="36">
        <v>14318.126</v>
      </c>
      <c r="F37" s="36">
        <v>15452.031</v>
      </c>
      <c r="G37" s="17">
        <f aca="true" t="shared" si="2" ref="G37:G50">F37/E37-1</f>
        <v>0.07919367380898867</v>
      </c>
      <c r="H37" s="17">
        <f aca="true" t="shared" si="3" ref="H37:H50">F37/D37-1</f>
        <v>0.2383971428763776</v>
      </c>
      <c r="I37" s="81"/>
      <c r="J37" s="19"/>
      <c r="K37" s="111"/>
      <c r="L37" s="111"/>
    </row>
    <row r="38" spans="1:12" ht="13.5" customHeight="1">
      <c r="A38" s="75" t="s">
        <v>70</v>
      </c>
      <c r="B38" s="36">
        <v>5377.385</v>
      </c>
      <c r="C38" s="36">
        <v>6042.335</v>
      </c>
      <c r="D38" s="36">
        <v>6204.997</v>
      </c>
      <c r="E38" s="36">
        <v>8302.88</v>
      </c>
      <c r="F38" s="36">
        <v>8840.806</v>
      </c>
      <c r="G38" s="17">
        <f t="shared" si="2"/>
        <v>0.0647878808317115</v>
      </c>
      <c r="H38" s="17">
        <f t="shared" si="3"/>
        <v>0.42478811835041985</v>
      </c>
      <c r="I38" s="81"/>
      <c r="J38" s="19"/>
      <c r="K38" s="111"/>
      <c r="L38" s="111"/>
    </row>
    <row r="39" spans="1:12" ht="13.5" customHeight="1">
      <c r="A39" s="75" t="s">
        <v>71</v>
      </c>
      <c r="B39" s="36">
        <v>2036.174</v>
      </c>
      <c r="C39" s="36">
        <v>2997.248</v>
      </c>
      <c r="D39" s="36">
        <v>2765.199</v>
      </c>
      <c r="E39" s="36">
        <v>5115.865</v>
      </c>
      <c r="F39" s="36">
        <v>5053.273</v>
      </c>
      <c r="G39" s="17">
        <f t="shared" si="2"/>
        <v>-0.012234881100263495</v>
      </c>
      <c r="H39" s="17">
        <f t="shared" si="3"/>
        <v>0.8274536480014638</v>
      </c>
      <c r="I39" s="81"/>
      <c r="J39" s="19"/>
      <c r="K39" s="111"/>
      <c r="L39" s="111"/>
    </row>
    <row r="40" spans="1:12" ht="13.5" customHeight="1">
      <c r="A40" s="75" t="s">
        <v>72</v>
      </c>
      <c r="B40" s="36">
        <v>4212.126</v>
      </c>
      <c r="C40" s="36">
        <v>6423.031</v>
      </c>
      <c r="D40" s="36">
        <v>6654.412</v>
      </c>
      <c r="E40" s="36">
        <v>10151.527</v>
      </c>
      <c r="F40" s="36">
        <v>10258.323</v>
      </c>
      <c r="G40" s="17">
        <f t="shared" si="2"/>
        <v>0.010520190706284849</v>
      </c>
      <c r="H40" s="17">
        <f t="shared" si="3"/>
        <v>0.5415821863749946</v>
      </c>
      <c r="I40" s="81"/>
      <c r="J40" s="19"/>
      <c r="K40" s="111"/>
      <c r="L40" s="111"/>
    </row>
    <row r="41" spans="1:12" ht="13.5" customHeight="1">
      <c r="A41" s="76" t="s">
        <v>78</v>
      </c>
      <c r="B41" s="50">
        <v>10127.09</v>
      </c>
      <c r="C41" s="50">
        <v>12065.32</v>
      </c>
      <c r="D41" s="50">
        <v>11130.027</v>
      </c>
      <c r="E41" s="19">
        <v>14582.892</v>
      </c>
      <c r="F41" s="19">
        <v>14831.814</v>
      </c>
      <c r="G41" s="18">
        <f t="shared" si="2"/>
        <v>0.01706945371329649</v>
      </c>
      <c r="H41" s="18">
        <f t="shared" si="3"/>
        <v>0.33259461095646947</v>
      </c>
      <c r="I41" s="2"/>
      <c r="J41" s="19"/>
      <c r="K41" s="111"/>
      <c r="L41" s="111"/>
    </row>
    <row r="42" spans="1:12" ht="13.5" customHeight="1">
      <c r="A42" s="75" t="s">
        <v>69</v>
      </c>
      <c r="B42" s="36">
        <v>5660.365</v>
      </c>
      <c r="C42" s="36">
        <v>6457.927</v>
      </c>
      <c r="D42" s="36">
        <v>5629.685</v>
      </c>
      <c r="E42" s="36">
        <v>6207.21</v>
      </c>
      <c r="F42" s="36">
        <v>5976.705</v>
      </c>
      <c r="G42" s="17">
        <f t="shared" si="2"/>
        <v>-0.03713504134707868</v>
      </c>
      <c r="H42" s="17">
        <f t="shared" si="3"/>
        <v>0.06164110425361269</v>
      </c>
      <c r="I42" s="81"/>
      <c r="J42" s="19"/>
      <c r="K42" s="111"/>
      <c r="L42" s="111"/>
    </row>
    <row r="43" spans="1:12" ht="13.5" customHeight="1">
      <c r="A43" s="75" t="s">
        <v>70</v>
      </c>
      <c r="B43" s="36">
        <v>2684.159</v>
      </c>
      <c r="C43" s="36">
        <v>2985.036</v>
      </c>
      <c r="D43" s="36">
        <v>3074.879</v>
      </c>
      <c r="E43" s="36">
        <v>3672.62</v>
      </c>
      <c r="F43" s="36">
        <v>4060.273</v>
      </c>
      <c r="G43" s="17">
        <f t="shared" si="2"/>
        <v>0.10555216711775262</v>
      </c>
      <c r="H43" s="17">
        <f t="shared" si="3"/>
        <v>0.3204659435379409</v>
      </c>
      <c r="I43" s="81"/>
      <c r="J43" s="19"/>
      <c r="K43" s="111"/>
      <c r="L43" s="111"/>
    </row>
    <row r="44" spans="1:12" ht="13.5" customHeight="1">
      <c r="A44" s="75" t="s">
        <v>71</v>
      </c>
      <c r="B44" s="36">
        <v>1567.795</v>
      </c>
      <c r="C44" s="36">
        <v>2487.7</v>
      </c>
      <c r="D44" s="36">
        <v>2291.029</v>
      </c>
      <c r="E44" s="36">
        <v>4102.099</v>
      </c>
      <c r="F44" s="36">
        <v>4084.25</v>
      </c>
      <c r="G44" s="17">
        <f t="shared" si="2"/>
        <v>-0.004351187038635573</v>
      </c>
      <c r="H44" s="17">
        <f t="shared" si="3"/>
        <v>0.7827142301559693</v>
      </c>
      <c r="I44" s="81"/>
      <c r="J44" s="19"/>
      <c r="K44" s="111"/>
      <c r="L44" s="111"/>
    </row>
    <row r="45" spans="1:12" ht="13.5" customHeight="1">
      <c r="A45" s="75" t="s">
        <v>72</v>
      </c>
      <c r="B45" s="36">
        <v>214.767</v>
      </c>
      <c r="C45" s="36">
        <v>134.653</v>
      </c>
      <c r="D45" s="36">
        <v>134.433</v>
      </c>
      <c r="E45" s="36">
        <v>600.963</v>
      </c>
      <c r="F45" s="36">
        <v>710.586</v>
      </c>
      <c r="G45" s="17">
        <f t="shared" si="2"/>
        <v>0.1824122283734606</v>
      </c>
      <c r="H45" s="17">
        <f t="shared" si="3"/>
        <v>4.285800361518378</v>
      </c>
      <c r="I45" s="81"/>
      <c r="J45" s="19"/>
      <c r="K45" s="111"/>
      <c r="L45" s="111"/>
    </row>
    <row r="46" spans="1:12" ht="13.5" customHeight="1">
      <c r="A46" s="76" t="s">
        <v>79</v>
      </c>
      <c r="B46" s="50">
        <f aca="true" t="shared" si="4" ref="B46:D50">+B36-B41</f>
        <v>11887.177</v>
      </c>
      <c r="C46" s="50">
        <f t="shared" si="4"/>
        <v>16413.172</v>
      </c>
      <c r="D46" s="50">
        <f t="shared" si="4"/>
        <v>16972.031000000003</v>
      </c>
      <c r="E46" s="50">
        <v>23305.506</v>
      </c>
      <c r="F46" s="50">
        <v>24772.619</v>
      </c>
      <c r="G46" s="18">
        <f t="shared" si="2"/>
        <v>0.06295134720524831</v>
      </c>
      <c r="H46" s="18">
        <f t="shared" si="3"/>
        <v>0.45961429130078746</v>
      </c>
      <c r="I46" s="50"/>
      <c r="J46" s="19"/>
      <c r="K46" s="111"/>
      <c r="L46" s="111"/>
    </row>
    <row r="47" spans="1:12" ht="13.5" customHeight="1">
      <c r="A47" s="75" t="s">
        <v>69</v>
      </c>
      <c r="B47" s="36">
        <f t="shared" si="4"/>
        <v>4728.214</v>
      </c>
      <c r="C47" s="36">
        <f t="shared" si="4"/>
        <v>6557.9490000000005</v>
      </c>
      <c r="D47" s="36">
        <f t="shared" si="4"/>
        <v>6847.758999999999</v>
      </c>
      <c r="E47" s="36">
        <v>8110.916</v>
      </c>
      <c r="F47" s="36">
        <v>9475.326000000001</v>
      </c>
      <c r="G47" s="17">
        <f t="shared" si="2"/>
        <v>0.16821897797979912</v>
      </c>
      <c r="H47" s="17">
        <f t="shared" si="3"/>
        <v>0.38371195598443264</v>
      </c>
      <c r="I47" s="36"/>
      <c r="J47" s="19"/>
      <c r="K47" s="111"/>
      <c r="L47" s="111"/>
    </row>
    <row r="48" spans="1:12" ht="13.5" customHeight="1">
      <c r="A48" s="75" t="s">
        <v>70</v>
      </c>
      <c r="B48" s="36">
        <f t="shared" si="4"/>
        <v>2693.226</v>
      </c>
      <c r="C48" s="36">
        <f t="shared" si="4"/>
        <v>3057.299</v>
      </c>
      <c r="D48" s="36">
        <f t="shared" si="4"/>
        <v>3130.1180000000004</v>
      </c>
      <c r="E48" s="36">
        <v>4630.26</v>
      </c>
      <c r="F48" s="36">
        <v>4780.533</v>
      </c>
      <c r="G48" s="17">
        <f t="shared" si="2"/>
        <v>0.032454548988609666</v>
      </c>
      <c r="H48" s="17">
        <f t="shared" si="3"/>
        <v>0.5272692594975652</v>
      </c>
      <c r="I48" s="36"/>
      <c r="J48" s="19"/>
      <c r="K48" s="111"/>
      <c r="L48" s="111"/>
    </row>
    <row r="49" spans="1:12" ht="13.5" customHeight="1">
      <c r="A49" s="75" t="s">
        <v>71</v>
      </c>
      <c r="B49" s="36">
        <f t="shared" si="4"/>
        <v>468.3789999999999</v>
      </c>
      <c r="C49" s="36">
        <f t="shared" si="4"/>
        <v>509.54800000000023</v>
      </c>
      <c r="D49" s="36">
        <f t="shared" si="4"/>
        <v>474.1700000000001</v>
      </c>
      <c r="E49" s="36">
        <v>1013.7659999999996</v>
      </c>
      <c r="F49" s="36">
        <v>969.0230000000001</v>
      </c>
      <c r="G49" s="17">
        <f t="shared" si="2"/>
        <v>-0.04413543164793399</v>
      </c>
      <c r="H49" s="17">
        <f t="shared" si="3"/>
        <v>1.043619377016682</v>
      </c>
      <c r="I49" s="36"/>
      <c r="J49" s="19"/>
      <c r="K49" s="111"/>
      <c r="L49" s="111"/>
    </row>
    <row r="50" spans="1:12" ht="13.5" customHeight="1">
      <c r="A50" s="75" t="s">
        <v>72</v>
      </c>
      <c r="B50" s="36">
        <f t="shared" si="4"/>
        <v>3997.3590000000004</v>
      </c>
      <c r="C50" s="36">
        <f t="shared" si="4"/>
        <v>6288.378</v>
      </c>
      <c r="D50" s="36">
        <f t="shared" si="4"/>
        <v>6519.979</v>
      </c>
      <c r="E50" s="36">
        <v>9550.564</v>
      </c>
      <c r="F50" s="36">
        <v>9547.737000000001</v>
      </c>
      <c r="G50" s="17">
        <f t="shared" si="2"/>
        <v>-0.00029600346115676857</v>
      </c>
      <c r="H50" s="17">
        <f t="shared" si="3"/>
        <v>0.46438155705716233</v>
      </c>
      <c r="I50" s="36"/>
      <c r="J50" s="19"/>
      <c r="K50" s="111"/>
      <c r="L50" s="111"/>
    </row>
    <row r="51" spans="1:12" ht="11.25">
      <c r="A51" s="125"/>
      <c r="B51" s="115" t="b">
        <f>+(B36+B37+B38+B39+B40)=(B41+B42+B43+B44+B45+B46+B47+B48+B49+B50)</f>
        <v>1</v>
      </c>
      <c r="C51" s="115" t="b">
        <f>+(C36+C37+C38+C39+C40)=(C41+C42+C43+C44+C45+C46+C47+C48+C49+C50)</f>
        <v>1</v>
      </c>
      <c r="D51" s="115" t="e">
        <f>+(#REF!+#REF!+#REF!+#REF!+#REF!)=(#REF!+#REF!+#REF!+#REF!+#REF!+#REF!+#REF!+#REF!+#REF!+#REF!)</f>
        <v>#REF!</v>
      </c>
      <c r="E51" s="115" t="b">
        <f>+(D36+D37+D38+D39+D40)=(D41+D42+D43+D44+D45+D46+D47+D48+D49+D50)</f>
        <v>1</v>
      </c>
      <c r="F51" s="115" t="b">
        <f>+(E36+E37+E38+E39+E40)=(E41+E42+E43+E44+E45+E46+E47+E48+E49+E50)</f>
        <v>1</v>
      </c>
      <c r="G51" s="115" t="b">
        <f>+(F36+F37+F38+F39+F40)=(F41+F42+F43+F44+F45+F46+F47+F48+F49+F50)</f>
        <v>1</v>
      </c>
      <c r="H51" s="125"/>
      <c r="I51" s="2"/>
      <c r="J51" s="114"/>
      <c r="L51" s="111"/>
    </row>
    <row r="52" spans="1:9" ht="14.25" customHeight="1">
      <c r="A52" s="47" t="s">
        <v>96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8</v>
      </c>
      <c r="B53" s="15"/>
      <c r="C53" s="15"/>
      <c r="D53" s="15"/>
      <c r="E53" s="15"/>
      <c r="F53" s="15"/>
      <c r="I53" s="2"/>
    </row>
    <row r="54" spans="1:17" s="6" customFormat="1" ht="33" customHeight="1">
      <c r="A54" s="72"/>
      <c r="B54" s="69">
        <v>39448</v>
      </c>
      <c r="C54" s="69">
        <v>39783</v>
      </c>
      <c r="D54" s="69">
        <v>39814</v>
      </c>
      <c r="E54" s="69">
        <v>40148</v>
      </c>
      <c r="F54" s="69">
        <v>40179</v>
      </c>
      <c r="G54" s="71" t="s">
        <v>2</v>
      </c>
      <c r="H54" s="71" t="s">
        <v>50</v>
      </c>
      <c r="I54" s="82"/>
      <c r="J54" s="82"/>
      <c r="K54" s="82"/>
      <c r="L54" s="82"/>
      <c r="M54" s="82"/>
      <c r="N54" s="82"/>
      <c r="O54" s="82"/>
      <c r="P54" s="82"/>
      <c r="Q54" s="82"/>
    </row>
    <row r="55" spans="1:17" ht="13.5" customHeight="1">
      <c r="A55" s="48" t="s">
        <v>22</v>
      </c>
      <c r="B55" s="19">
        <v>20580.044</v>
      </c>
      <c r="C55" s="19">
        <v>26487.37368233</v>
      </c>
      <c r="D55" s="19">
        <v>25607.80638727</v>
      </c>
      <c r="E55" s="19">
        <v>25448.706</v>
      </c>
      <c r="F55" s="19">
        <v>25214.25</v>
      </c>
      <c r="G55" s="18">
        <f>+F55/E55-1</f>
        <v>-0.009212884930180687</v>
      </c>
      <c r="H55" s="18">
        <f>+F55/D55-1</f>
        <v>-0.015368609919889198</v>
      </c>
      <c r="I55" s="11"/>
      <c r="J55" s="152"/>
      <c r="K55" s="112"/>
      <c r="L55" s="112"/>
      <c r="M55" s="11"/>
      <c r="N55" s="11"/>
      <c r="O55" s="11"/>
      <c r="P55" s="11"/>
      <c r="Q55" s="11"/>
    </row>
    <row r="56" spans="1:17" ht="13.5" customHeight="1">
      <c r="A56" s="75" t="s">
        <v>73</v>
      </c>
      <c r="B56" s="36">
        <v>14799.575</v>
      </c>
      <c r="C56" s="36">
        <v>19499.1646873</v>
      </c>
      <c r="D56" s="36">
        <v>18978.9893126</v>
      </c>
      <c r="E56" s="36">
        <v>16218.467</v>
      </c>
      <c r="F56" s="36">
        <v>16221.885</v>
      </c>
      <c r="G56" s="17">
        <f>+F56/E56-1</f>
        <v>0.000210747415276602</v>
      </c>
      <c r="H56" s="17">
        <f aca="true" t="shared" si="5" ref="H56:H66">+F56/D56-1</f>
        <v>-0.1452713981333863</v>
      </c>
      <c r="I56" s="11"/>
      <c r="J56" s="152"/>
      <c r="K56" s="112"/>
      <c r="L56" s="112"/>
      <c r="M56" s="11"/>
      <c r="N56" s="11"/>
      <c r="O56" s="11"/>
      <c r="P56" s="11"/>
      <c r="Q56" s="11"/>
    </row>
    <row r="57" spans="1:17" ht="13.5" customHeight="1">
      <c r="A57" s="75" t="s">
        <v>74</v>
      </c>
      <c r="B57" s="36">
        <v>5383.205</v>
      </c>
      <c r="C57" s="36">
        <v>6222.47749319</v>
      </c>
      <c r="D57" s="36">
        <v>6126.426426860001</v>
      </c>
      <c r="E57" s="36">
        <v>8619.657</v>
      </c>
      <c r="F57" s="36">
        <v>8558.291</v>
      </c>
      <c r="G57" s="17">
        <f>+F57/E57-1</f>
        <v>-0.007119308807763458</v>
      </c>
      <c r="H57" s="17">
        <f t="shared" si="5"/>
        <v>0.39694667065257017</v>
      </c>
      <c r="I57" s="11"/>
      <c r="J57" s="152"/>
      <c r="K57" s="112"/>
      <c r="L57" s="112"/>
      <c r="M57" s="11"/>
      <c r="N57" s="11"/>
      <c r="O57" s="11"/>
      <c r="P57" s="11"/>
      <c r="Q57" s="11"/>
    </row>
    <row r="58" spans="1:17" ht="13.5" customHeight="1">
      <c r="A58" s="75" t="s">
        <v>75</v>
      </c>
      <c r="B58" s="36">
        <v>397.265</v>
      </c>
      <c r="C58" s="36">
        <v>765.7315018400001</v>
      </c>
      <c r="D58" s="36">
        <v>502.39064781</v>
      </c>
      <c r="E58" s="36">
        <v>610.583</v>
      </c>
      <c r="F58" s="36">
        <v>434.074</v>
      </c>
      <c r="G58" s="17">
        <f>+F58/E58-1</f>
        <v>-0.28908272912937305</v>
      </c>
      <c r="H58" s="17">
        <f t="shared" si="5"/>
        <v>-0.13598312012336022</v>
      </c>
      <c r="I58" s="11"/>
      <c r="J58" s="152"/>
      <c r="K58" s="112"/>
      <c r="L58" s="112"/>
      <c r="M58" s="11"/>
      <c r="N58" s="11"/>
      <c r="O58" s="11"/>
      <c r="P58" s="11"/>
      <c r="Q58" s="11"/>
    </row>
    <row r="59" spans="1:17" ht="13.5" customHeight="1">
      <c r="A59" s="76" t="s">
        <v>78</v>
      </c>
      <c r="B59" s="19">
        <v>7747.23</v>
      </c>
      <c r="C59" s="19">
        <v>9307.063859259997</v>
      </c>
      <c r="D59" s="19">
        <v>9023.810503280001</v>
      </c>
      <c r="E59" s="19">
        <v>9295.184</v>
      </c>
      <c r="F59" s="19">
        <v>9544.814</v>
      </c>
      <c r="G59" s="18">
        <f>+F59/E59-1</f>
        <v>0.02685584276760955</v>
      </c>
      <c r="H59" s="18">
        <f t="shared" si="5"/>
        <v>0.0577365289896794</v>
      </c>
      <c r="I59" s="11"/>
      <c r="J59" s="152"/>
      <c r="K59" s="112"/>
      <c r="L59" s="112"/>
      <c r="M59" s="11"/>
      <c r="N59" s="11"/>
      <c r="O59" s="11"/>
      <c r="P59" s="11"/>
      <c r="Q59" s="11"/>
    </row>
    <row r="60" spans="1:17" ht="13.5" customHeight="1">
      <c r="A60" s="75" t="s">
        <v>73</v>
      </c>
      <c r="B60" s="36">
        <v>5868.868</v>
      </c>
      <c r="C60" s="36">
        <v>7036.571656149997</v>
      </c>
      <c r="D60" s="36">
        <v>6795.23149299</v>
      </c>
      <c r="E60" s="36">
        <v>5991.001</v>
      </c>
      <c r="F60" s="36">
        <v>6153.597</v>
      </c>
      <c r="G60" s="17">
        <f aca="true" t="shared" si="6" ref="G60:G66">+F60/E60-1</f>
        <v>0.027140038868295857</v>
      </c>
      <c r="H60" s="17">
        <f t="shared" si="5"/>
        <v>-0.09442422876276024</v>
      </c>
      <c r="I60" s="11"/>
      <c r="J60" s="152"/>
      <c r="K60" s="112"/>
      <c r="L60" s="112"/>
      <c r="M60" s="11"/>
      <c r="N60" s="11"/>
      <c r="O60" s="11"/>
      <c r="P60" s="11"/>
      <c r="Q60" s="11"/>
    </row>
    <row r="61" spans="1:17" ht="13.5" customHeight="1">
      <c r="A61" s="75" t="s">
        <v>74</v>
      </c>
      <c r="B61" s="36">
        <v>1802.875</v>
      </c>
      <c r="C61" s="36">
        <v>2217.542886749999</v>
      </c>
      <c r="D61" s="36">
        <v>2180.771454310001</v>
      </c>
      <c r="E61" s="36">
        <v>3302.517</v>
      </c>
      <c r="F61" s="36">
        <v>3389.135</v>
      </c>
      <c r="G61" s="17">
        <f>+F61/E61-1</f>
        <v>0.026227874073017743</v>
      </c>
      <c r="H61" s="17">
        <f t="shared" si="5"/>
        <v>0.5540991208876251</v>
      </c>
      <c r="I61" s="11"/>
      <c r="J61" s="152"/>
      <c r="K61" s="112"/>
      <c r="L61" s="112"/>
      <c r="M61" s="11"/>
      <c r="N61" s="11"/>
      <c r="O61" s="11"/>
      <c r="P61" s="11"/>
      <c r="Q61" s="11"/>
    </row>
    <row r="62" spans="1:17" ht="13.5" customHeight="1">
      <c r="A62" s="75" t="s">
        <v>75</v>
      </c>
      <c r="B62" s="36">
        <v>75.489</v>
      </c>
      <c r="C62" s="36">
        <v>52.949316360000054</v>
      </c>
      <c r="D62" s="36">
        <v>47.807555980000004</v>
      </c>
      <c r="E62" s="36">
        <v>1.666</v>
      </c>
      <c r="F62" s="36">
        <v>2.086</v>
      </c>
      <c r="G62" s="17">
        <f t="shared" si="6"/>
        <v>0.25210084033613445</v>
      </c>
      <c r="H62" s="17">
        <f t="shared" si="5"/>
        <v>-0.9563667299605806</v>
      </c>
      <c r="I62" s="11"/>
      <c r="J62" s="152"/>
      <c r="K62" s="112"/>
      <c r="L62" s="112"/>
      <c r="M62" s="11"/>
      <c r="N62" s="11"/>
      <c r="O62" s="11"/>
      <c r="P62" s="11"/>
      <c r="Q62" s="11"/>
    </row>
    <row r="63" spans="1:17" ht="13.5" customHeight="1">
      <c r="A63" s="76" t="s">
        <v>79</v>
      </c>
      <c r="B63" s="19">
        <f>+B55-B59</f>
        <v>12832.814000000002</v>
      </c>
      <c r="C63" s="19">
        <v>17180.30982307</v>
      </c>
      <c r="D63" s="19">
        <f>+D55-D59</f>
        <v>16583.99588399</v>
      </c>
      <c r="E63" s="19">
        <v>16153.521999999999</v>
      </c>
      <c r="F63" s="19">
        <v>15669.436</v>
      </c>
      <c r="G63" s="18">
        <f t="shared" si="6"/>
        <v>-0.029967829925882428</v>
      </c>
      <c r="H63" s="18">
        <f t="shared" si="5"/>
        <v>-0.0551471364553886</v>
      </c>
      <c r="I63" s="11"/>
      <c r="J63" s="152"/>
      <c r="K63" s="112"/>
      <c r="L63" s="112"/>
      <c r="M63" s="11"/>
      <c r="N63" s="11"/>
      <c r="O63" s="11"/>
      <c r="P63" s="11"/>
      <c r="Q63" s="11"/>
    </row>
    <row r="64" spans="1:17" ht="13.5" customHeight="1">
      <c r="A64" s="75" t="s">
        <v>73</v>
      </c>
      <c r="B64" s="36">
        <f>+B56-B60</f>
        <v>8930.707</v>
      </c>
      <c r="C64" s="36">
        <v>12462.593031150001</v>
      </c>
      <c r="D64" s="36">
        <f>+D56-D60</f>
        <v>12183.757819609998</v>
      </c>
      <c r="E64" s="36">
        <v>10227.466</v>
      </c>
      <c r="F64" s="36">
        <v>10068.288</v>
      </c>
      <c r="G64" s="17">
        <f>+F64/E64-1</f>
        <v>-0.015563776990312195</v>
      </c>
      <c r="H64" s="17">
        <f t="shared" si="5"/>
        <v>-0.17363032415213542</v>
      </c>
      <c r="I64" s="11"/>
      <c r="J64" s="152"/>
      <c r="K64" s="112"/>
      <c r="L64" s="112"/>
      <c r="M64" s="11"/>
      <c r="N64" s="11"/>
      <c r="O64" s="11"/>
      <c r="P64" s="11"/>
      <c r="Q64" s="11"/>
    </row>
    <row r="65" spans="1:17" ht="13.5" customHeight="1">
      <c r="A65" s="75" t="s">
        <v>74</v>
      </c>
      <c r="B65" s="36">
        <f>+B57-B61</f>
        <v>3580.33</v>
      </c>
      <c r="C65" s="36">
        <v>4004.934606440001</v>
      </c>
      <c r="D65" s="36">
        <f>+D57-D61</f>
        <v>3945.65497255</v>
      </c>
      <c r="E65" s="36">
        <v>5317.14</v>
      </c>
      <c r="F65" s="36">
        <v>5169.155999999999</v>
      </c>
      <c r="G65" s="17">
        <f t="shared" si="6"/>
        <v>-0.027831503402205193</v>
      </c>
      <c r="H65" s="17">
        <f t="shared" si="5"/>
        <v>0.3100881947260772</v>
      </c>
      <c r="I65" s="11"/>
      <c r="J65" s="152"/>
      <c r="K65" s="112"/>
      <c r="L65" s="112"/>
      <c r="M65" s="11"/>
      <c r="N65" s="11"/>
      <c r="O65" s="11"/>
      <c r="P65" s="11"/>
      <c r="Q65" s="11"/>
    </row>
    <row r="66" spans="1:17" ht="13.5" customHeight="1">
      <c r="A66" s="75" t="s">
        <v>75</v>
      </c>
      <c r="B66" s="36">
        <f>+B58-B62</f>
        <v>321.77599999999995</v>
      </c>
      <c r="C66" s="36">
        <v>712.7821854800001</v>
      </c>
      <c r="D66" s="36">
        <f>+D58-D62</f>
        <v>454.58309183</v>
      </c>
      <c r="E66" s="36">
        <v>608.9169999999999</v>
      </c>
      <c r="F66" s="36">
        <v>431.988</v>
      </c>
      <c r="G66" s="17">
        <f t="shared" si="6"/>
        <v>-0.29056341011993414</v>
      </c>
      <c r="H66" s="17">
        <f t="shared" si="5"/>
        <v>-0.049705086344148164</v>
      </c>
      <c r="I66" s="11"/>
      <c r="J66" s="152"/>
      <c r="K66" s="112"/>
      <c r="L66" s="112"/>
      <c r="M66" s="11"/>
      <c r="N66" s="11"/>
      <c r="O66" s="11"/>
      <c r="P66" s="11"/>
      <c r="Q66" s="11"/>
    </row>
    <row r="67" spans="2:18" ht="12" customHeight="1">
      <c r="B67" s="116" t="b">
        <f>+(B55+B56+B57+B58)=(B59+B60+B61+B62+B63+B64+B65+B66)</f>
        <v>1</v>
      </c>
      <c r="C67" s="116" t="b">
        <f>+(C55+C56+C57+C58)=(C59+C60+C61+C62+C63+C64+C65+C66)</f>
        <v>1</v>
      </c>
      <c r="D67" s="116" t="e">
        <f>+(#REF!+#REF!+#REF!+#REF!)=(#REF!+#REF!+#REF!+#REF!+#REF!+#REF!+#REF!+#REF!)</f>
        <v>#REF!</v>
      </c>
      <c r="E67" s="125" t="b">
        <f>+(D55+D56+D57+D58)=(D59+D60+D61+D62+D63+D64+D65+D66)</f>
        <v>1</v>
      </c>
      <c r="F67" s="116" t="b">
        <f>+(E55+E56+E57+E58)=(E59+E60+E61+E62+E63+E64+E65+E66)</f>
        <v>1</v>
      </c>
      <c r="G67" s="116" t="b">
        <f>+(F55+F56+F57+F58)=(F59+F60+F61+F62+F63+F64+F65+F66)</f>
        <v>1</v>
      </c>
      <c r="H67" s="125"/>
      <c r="J67" s="11"/>
      <c r="K67" s="152"/>
      <c r="L67" s="112"/>
      <c r="M67" s="83"/>
      <c r="N67" s="11"/>
      <c r="O67" s="11"/>
      <c r="P67" s="11"/>
      <c r="Q67" s="11"/>
      <c r="R67" s="11"/>
    </row>
    <row r="68" spans="5:8" ht="12.75">
      <c r="E68" s="125"/>
      <c r="F68" s="125"/>
      <c r="G68" s="125"/>
      <c r="H68" s="125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0"/>
      <c r="C82" s="80"/>
      <c r="D82" s="80"/>
      <c r="E82" s="80"/>
      <c r="F82" s="80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2009-12-10T03:47:14Z</cp:lastPrinted>
  <dcterms:created xsi:type="dcterms:W3CDTF">2008-11-05T07:26:31Z</dcterms:created>
  <dcterms:modified xsi:type="dcterms:W3CDTF">2010-01-21T08:55:45Z</dcterms:modified>
  <cp:category/>
  <cp:version/>
  <cp:contentType/>
  <cp:contentStatus/>
</cp:coreProperties>
</file>