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  <externalReference r:id="rId8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<sst xmlns="http://schemas.openxmlformats.org/spreadsheetml/2006/main" count="698" uniqueCount="121">
  <si>
    <t>-</t>
  </si>
  <si>
    <t>91-дн.</t>
  </si>
  <si>
    <t>180-дн.</t>
  </si>
  <si>
    <t xml:space="preserve">Monthly Press-Release of the NBKR </t>
  </si>
  <si>
    <t>November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</si>
  <si>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</si>
  <si>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</si>
  <si>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</si>
  <si>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</si>
  <si>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</si>
  <si>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</si>
  <si>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</si>
  <si>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</si>
  <si>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</si>
  <si>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</si>
  <si>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</si>
  <si>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</si>
  <si>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</si>
  <si>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</si>
  <si>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</si>
  <si>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</si>
  <si>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</si>
  <si>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Sep 2014</t>
  </si>
  <si>
    <t>Oct 2014</t>
  </si>
  <si>
    <t>Nov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</si>
  <si>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</si>
  <si>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</si>
  <si>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</si>
  <si>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</si>
  <si>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</si>
  <si>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</si>
  <si>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</si>
  <si>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2013</t>
  </si>
  <si>
    <t>Nov 2013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</si>
  <si>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</si>
  <si>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</si>
  <si>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</si>
  <si>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</si>
  <si>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</si>
  <si>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</si>
  <si>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</si>
  <si>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</si>
  <si>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</si>
  <si>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</si>
  <si>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</si>
  <si>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</si>
  <si>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</si>
  <si>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</si>
  <si>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</si>
  <si>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</si>
  <si>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</si>
  <si>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</si>
  <si>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</si>
  <si>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</si>
  <si>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</si>
  <si>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</si>
  <si>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Nov 2013</t>
  </si>
  <si>
    <t>Jan - Nov 2014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</si>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</sst>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9466529"/>
        <c:axId val="1965444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9466529"/>
        <c:axId val="19654442"/>
      </c:lineChart>
      <c:catAx>
        <c:axId val="394665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54442"/>
        <c:crosses val="autoZero"/>
        <c:auto val="1"/>
        <c:lblOffset val="100"/>
        <c:tickLblSkip val="1"/>
        <c:noMultiLvlLbl val="0"/>
      </c:catAx>
      <c:valAx>
        <c:axId val="1965444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665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2672251"/>
        <c:axId val="4850594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2672251"/>
        <c:axId val="48505940"/>
      </c:lineChart>
      <c:catAx>
        <c:axId val="426722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05940"/>
        <c:crosses val="autoZero"/>
        <c:auto val="1"/>
        <c:lblOffset val="100"/>
        <c:tickLblSkip val="1"/>
        <c:noMultiLvlLbl val="0"/>
      </c:catAx>
      <c:valAx>
        <c:axId val="4850594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722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3900277"/>
        <c:axId val="36667038"/>
      </c:lineChart>
      <c:catAx>
        <c:axId val="3390027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7038"/>
        <c:crosses val="autoZero"/>
        <c:auto val="0"/>
        <c:lblOffset val="100"/>
        <c:tickLblSkip val="1"/>
        <c:noMultiLvlLbl val="0"/>
      </c:catAx>
      <c:valAx>
        <c:axId val="366670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1567887"/>
        <c:axId val="1724007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0942921"/>
        <c:axId val="54268562"/>
      </c:lineChart>
      <c:catAx>
        <c:axId val="615678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240072"/>
        <c:crosses val="autoZero"/>
        <c:auto val="0"/>
        <c:lblOffset val="100"/>
        <c:tickLblSkip val="5"/>
        <c:noMultiLvlLbl val="0"/>
      </c:catAx>
      <c:valAx>
        <c:axId val="1724007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887"/>
        <c:crossesAt val="1"/>
        <c:crossBetween val="between"/>
        <c:dispUnits/>
        <c:majorUnit val="2000"/>
        <c:minorUnit val="100"/>
      </c:valAx>
      <c:catAx>
        <c:axId val="20942921"/>
        <c:scaling>
          <c:orientation val="minMax"/>
        </c:scaling>
        <c:axPos val="b"/>
        <c:delete val="1"/>
        <c:majorTickMark val="out"/>
        <c:minorTickMark val="none"/>
        <c:tickLblPos val="none"/>
        <c:crossAx val="54268562"/>
        <c:crossesAt val="39"/>
        <c:auto val="0"/>
        <c:lblOffset val="100"/>
        <c:tickLblSkip val="1"/>
        <c:noMultiLvlLbl val="0"/>
      </c:catAx>
      <c:valAx>
        <c:axId val="5426856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4292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8655011"/>
        <c:axId val="3367737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8655011"/>
        <c:axId val="3367737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4660893"/>
        <c:axId val="43512582"/>
      </c:line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77372"/>
        <c:crosses val="autoZero"/>
        <c:auto val="0"/>
        <c:lblOffset val="100"/>
        <c:tickLblSkip val="1"/>
        <c:noMultiLvlLbl val="0"/>
      </c:catAx>
      <c:valAx>
        <c:axId val="3367737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55011"/>
        <c:crossesAt val="1"/>
        <c:crossBetween val="between"/>
        <c:dispUnits/>
        <c:majorUnit val="1"/>
      </c:valAx>
      <c:catAx>
        <c:axId val="34660893"/>
        <c:scaling>
          <c:orientation val="minMax"/>
        </c:scaling>
        <c:axPos val="b"/>
        <c:delete val="1"/>
        <c:majorTickMark val="out"/>
        <c:minorTickMark val="none"/>
        <c:tickLblPos val="none"/>
        <c:crossAx val="43512582"/>
        <c:crosses val="autoZero"/>
        <c:auto val="0"/>
        <c:lblOffset val="100"/>
        <c:tickLblSkip val="1"/>
        <c:noMultiLvlLbl val="0"/>
      </c:catAx>
      <c:valAx>
        <c:axId val="4351258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089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6068919"/>
        <c:axId val="3485822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6068919"/>
        <c:axId val="34858224"/>
      </c:lineChart>
      <c:catAx>
        <c:axId val="560689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58224"/>
        <c:crosses val="autoZero"/>
        <c:auto val="1"/>
        <c:lblOffset val="100"/>
        <c:tickLblSkip val="1"/>
        <c:noMultiLvlLbl val="0"/>
      </c:catAx>
      <c:valAx>
        <c:axId val="3485822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689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1" sqref="F11"/>
    </sheetView>
  </sheetViews>
  <sheetFormatPr defaultColWidth="8.00390625" defaultRowHeight="12.75"/>
  <cols>
    <col min="1" max="1" width="36.37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8" t="s">
        <v>3</v>
      </c>
      <c r="B1" s="148"/>
      <c r="C1" s="148"/>
      <c r="D1" s="148"/>
      <c r="E1" s="148"/>
      <c r="F1" s="148"/>
      <c r="G1" s="148"/>
      <c r="H1" s="121"/>
      <c r="I1" s="121"/>
      <c r="J1" s="121"/>
      <c r="K1" s="121"/>
      <c r="L1" s="121"/>
      <c r="M1" s="121"/>
      <c r="N1" s="121"/>
      <c r="O1" s="121"/>
      <c r="P1" s="51"/>
      <c r="Q1" s="51"/>
      <c r="R1" s="51"/>
      <c r="S1" s="51"/>
      <c r="T1" s="51"/>
      <c r="U1" s="51"/>
      <c r="V1" s="51"/>
      <c r="W1" s="51"/>
    </row>
    <row r="2" spans="1:23" ht="15.75">
      <c r="A2" s="149" t="s">
        <v>4</v>
      </c>
      <c r="B2" s="149"/>
      <c r="C2" s="149"/>
      <c r="D2" s="149"/>
      <c r="E2" s="149"/>
      <c r="F2" s="149"/>
      <c r="G2" s="149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5</v>
      </c>
      <c r="B4" s="18"/>
      <c r="C4" s="18"/>
      <c r="D4" s="18"/>
    </row>
    <row r="5" spans="1:8" ht="15" customHeight="1">
      <c r="A5" s="142" t="s">
        <v>6</v>
      </c>
      <c r="B5" s="22"/>
      <c r="C5" s="22"/>
      <c r="D5" s="22"/>
      <c r="E5" s="23"/>
      <c r="F5" s="24"/>
      <c r="G5" s="24"/>
      <c r="H5" s="24"/>
    </row>
    <row r="6" spans="1:14" s="27" customFormat="1" ht="26.25" customHeight="1">
      <c r="A6" s="52"/>
      <c r="B6" s="143">
        <v>2012</v>
      </c>
      <c r="C6" s="143">
        <v>2013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20</v>
      </c>
      <c r="K6" s="53" t="s">
        <v>21</v>
      </c>
      <c r="L6" s="53" t="s">
        <v>22</v>
      </c>
      <c r="M6" s="53" t="s">
        <v>23</v>
      </c>
      <c r="N6" s="53" t="s">
        <v>24</v>
      </c>
    </row>
    <row r="7" spans="1:14" ht="26.25" customHeight="1">
      <c r="A7" s="29" t="s">
        <v>7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  <c r="J7" s="99">
        <v>3.3</v>
      </c>
      <c r="K7" s="99">
        <v>3.5</v>
      </c>
      <c r="L7" s="99">
        <v>3</v>
      </c>
      <c r="M7" s="99">
        <v>3.7</v>
      </c>
      <c r="N7" s="99">
        <v>3.5</v>
      </c>
    </row>
    <row r="8" spans="1:14" ht="26.25" customHeight="1">
      <c r="A8" s="29" t="s">
        <v>8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  <c r="L8" s="67">
        <v>104.9677314530169</v>
      </c>
      <c r="M8" s="67">
        <v>106.80829170423351</v>
      </c>
      <c r="N8" s="67">
        <v>108.91667488099324</v>
      </c>
    </row>
    <row r="9" spans="1:14" ht="26.25" customHeight="1">
      <c r="A9" s="29" t="s">
        <v>9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  <c r="L9" s="67">
        <v>100.4091587159736</v>
      </c>
      <c r="M9" s="67">
        <v>101.7534533953803</v>
      </c>
      <c r="N9" s="67">
        <v>101.97398829540138</v>
      </c>
    </row>
    <row r="10" spans="1:14" ht="26.25" customHeight="1">
      <c r="A10" s="29" t="s">
        <v>10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  <c r="L10" s="68">
        <v>7</v>
      </c>
      <c r="M10" s="68">
        <v>9</v>
      </c>
      <c r="N10" s="68">
        <v>10</v>
      </c>
    </row>
    <row r="11" spans="1:14" ht="26.25" customHeight="1">
      <c r="A11" s="29" t="s">
        <v>11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  <c r="J11" s="100">
        <v>51.7518</v>
      </c>
      <c r="K11" s="100">
        <v>52.9561</v>
      </c>
      <c r="L11" s="100">
        <v>54.5202</v>
      </c>
      <c r="M11" s="100">
        <v>57.3484</v>
      </c>
      <c r="N11" s="100">
        <v>57.5957</v>
      </c>
    </row>
    <row r="12" spans="1:14" s="25" customFormat="1" ht="26.25" customHeight="1">
      <c r="A12" s="29" t="s">
        <v>12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  <c r="J12" s="101">
        <f>J11/C11*100-100</f>
        <v>5.086198144049376</v>
      </c>
      <c r="K12" s="101">
        <f>K11/C11*100-100</f>
        <v>7.531626291956869</v>
      </c>
      <c r="L12" s="101">
        <f>L11/C11*100-100</f>
        <v>10.707657319227579</v>
      </c>
      <c r="M12" s="101">
        <f>M11/C11*100-100</f>
        <v>16.450545210875788</v>
      </c>
      <c r="N12" s="101">
        <f>N11/C11*100-100</f>
        <v>16.952707779154053</v>
      </c>
    </row>
    <row r="13" spans="1:14" s="25" customFormat="1" ht="26.25" customHeight="1">
      <c r="A13" s="29" t="s">
        <v>13</v>
      </c>
      <c r="B13" s="101" t="s">
        <v>0</v>
      </c>
      <c r="C13" s="101" t="s">
        <v>0</v>
      </c>
      <c r="D13" s="101" t="s">
        <v>0</v>
      </c>
      <c r="E13" s="101">
        <f aca="true" t="shared" si="0" ref="E13:J13">E11/D11*100-100</f>
        <v>4.006878795933019</v>
      </c>
      <c r="F13" s="101">
        <f t="shared" si="0"/>
        <v>3.9007626454394853</v>
      </c>
      <c r="G13" s="101">
        <f t="shared" si="0"/>
        <v>-0.9540888341504257</v>
      </c>
      <c r="H13" s="101">
        <f t="shared" si="0"/>
        <v>-3.48563327557612</v>
      </c>
      <c r="I13" s="101">
        <f t="shared" si="0"/>
        <v>-0.03014558204014861</v>
      </c>
      <c r="J13" s="101">
        <f t="shared" si="0"/>
        <v>-0.6013648350424177</v>
      </c>
      <c r="K13" s="101">
        <f>K11/J11*100-100</f>
        <v>2.327068816930037</v>
      </c>
      <c r="L13" s="101">
        <f>L11/K11*100-100</f>
        <v>2.9535785301410016</v>
      </c>
      <c r="M13" s="101">
        <f>M11/L11*100-100</f>
        <v>5.187435115791942</v>
      </c>
      <c r="N13" s="101">
        <f>N11/M11*100-100</f>
        <v>0.43122388767602615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4" t="s">
        <v>25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2" t="s">
        <v>26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3">
        <v>2012</v>
      </c>
      <c r="C17" s="53" t="s">
        <v>32</v>
      </c>
      <c r="D17" s="53" t="s">
        <v>33</v>
      </c>
      <c r="E17" s="143">
        <v>2013</v>
      </c>
      <c r="F17" s="53" t="s">
        <v>23</v>
      </c>
      <c r="G17" s="53" t="s">
        <v>24</v>
      </c>
      <c r="H17" s="56" t="s">
        <v>34</v>
      </c>
      <c r="I17" s="56" t="s">
        <v>35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27</v>
      </c>
      <c r="B18" s="68">
        <v>58252.1681</v>
      </c>
      <c r="C18" s="68">
        <v>62677.568</v>
      </c>
      <c r="D18" s="68">
        <v>61913.1386</v>
      </c>
      <c r="E18" s="68">
        <v>66954.15370000001</v>
      </c>
      <c r="F18" s="68">
        <v>60488.6426</v>
      </c>
      <c r="G18" s="68">
        <v>57780.767700000004</v>
      </c>
      <c r="H18" s="71">
        <f>G18-F18</f>
        <v>-2707.8748999999953</v>
      </c>
      <c r="I18" s="71">
        <f>G18-E18</f>
        <v>-9173.386000000006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28</v>
      </c>
      <c r="B19" s="68">
        <v>64488.814</v>
      </c>
      <c r="C19" s="68">
        <v>70138.5105</v>
      </c>
      <c r="D19" s="68">
        <v>69427.44470000001</v>
      </c>
      <c r="E19" s="68">
        <v>73139.397</v>
      </c>
      <c r="F19" s="68">
        <v>68026.1952</v>
      </c>
      <c r="G19" s="68">
        <v>65340.5386</v>
      </c>
      <c r="H19" s="71">
        <f>G19-F19</f>
        <v>-2685.656600000002</v>
      </c>
      <c r="I19" s="71">
        <f>G19-E19</f>
        <v>-7798.858399999997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29</v>
      </c>
      <c r="B20" s="68">
        <v>98482.85660418001</v>
      </c>
      <c r="C20" s="68">
        <v>114674.67396140998</v>
      </c>
      <c r="D20" s="68">
        <v>114445.68777364999</v>
      </c>
      <c r="E20" s="68">
        <v>120903.44435374001</v>
      </c>
      <c r="F20" s="68">
        <v>126083.1887135</v>
      </c>
      <c r="G20" s="68">
        <v>124233.85274449</v>
      </c>
      <c r="H20" s="71">
        <f>G20-F20</f>
        <v>-1849.3359690100042</v>
      </c>
      <c r="I20" s="71">
        <f>G20-E20</f>
        <v>3330.408390749988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30</v>
      </c>
      <c r="B21" s="92">
        <v>28.430139408352723</v>
      </c>
      <c r="C21" s="92">
        <v>30.33122859559076</v>
      </c>
      <c r="D21" s="92">
        <v>30.290709481404104</v>
      </c>
      <c r="E21" s="92">
        <v>30.816069552797714</v>
      </c>
      <c r="F21" s="92">
        <v>31.59659031243722</v>
      </c>
      <c r="G21" s="92">
        <v>31.433442059122275</v>
      </c>
      <c r="H21" s="85"/>
      <c r="I21" s="8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7" t="s">
        <v>31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5" customFormat="1" ht="15" customHeight="1">
      <c r="A25" s="34" t="s">
        <v>36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37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3">
        <v>2012</v>
      </c>
      <c r="C27" s="53" t="s">
        <v>32</v>
      </c>
      <c r="D27" s="53" t="s">
        <v>33</v>
      </c>
      <c r="E27" s="143">
        <v>2013</v>
      </c>
      <c r="F27" s="53" t="s">
        <v>23</v>
      </c>
      <c r="G27" s="53" t="s">
        <v>24</v>
      </c>
      <c r="H27" s="56" t="s">
        <v>34</v>
      </c>
      <c r="I27" s="56" t="s">
        <v>35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38</v>
      </c>
      <c r="B28" s="89">
        <v>2066.5862063271197</v>
      </c>
      <c r="C28" s="89">
        <v>2139.58478152564</v>
      </c>
      <c r="D28" s="89">
        <v>2144.6655161046333</v>
      </c>
      <c r="E28" s="89">
        <v>2238.35003959054</v>
      </c>
      <c r="F28" s="89">
        <v>2046.2366354493</v>
      </c>
      <c r="G28" s="89">
        <v>1970.60085635433</v>
      </c>
      <c r="H28" s="71">
        <f>G28-F28</f>
        <v>-75.63577909496985</v>
      </c>
      <c r="I28" s="71">
        <f>G28-E28</f>
        <v>-267.7491832362098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39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3">
        <v>2012</v>
      </c>
      <c r="C32" s="53" t="s">
        <v>32</v>
      </c>
      <c r="D32" s="53" t="s">
        <v>33</v>
      </c>
      <c r="E32" s="143">
        <v>2013</v>
      </c>
      <c r="F32" s="53" t="s">
        <v>23</v>
      </c>
      <c r="G32" s="53" t="s">
        <v>24</v>
      </c>
      <c r="H32" s="56" t="s">
        <v>34</v>
      </c>
      <c r="I32" s="56" t="s">
        <v>35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40</v>
      </c>
      <c r="B33" s="98">
        <v>47.4012</v>
      </c>
      <c r="C33" s="98">
        <v>48.5027</v>
      </c>
      <c r="D33" s="98">
        <v>48.959</v>
      </c>
      <c r="E33" s="98">
        <v>49.247</v>
      </c>
      <c r="F33" s="98">
        <v>57.3484</v>
      </c>
      <c r="G33" s="98">
        <v>57.5957</v>
      </c>
      <c r="H33" s="71">
        <f>G33-F33</f>
        <v>0.24730000000000274</v>
      </c>
      <c r="I33" s="71">
        <f>G33-E33</f>
        <v>8.348700000000001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41</v>
      </c>
      <c r="B34" s="98">
        <v>47.3868</v>
      </c>
      <c r="C34" s="98">
        <v>48.5015</v>
      </c>
      <c r="D34" s="98">
        <v>48.959</v>
      </c>
      <c r="E34" s="98">
        <v>49.1894</v>
      </c>
      <c r="F34" s="98">
        <v>57.5712</v>
      </c>
      <c r="G34" s="98">
        <v>57.5957</v>
      </c>
      <c r="H34" s="71">
        <f>G34-F34</f>
        <v>0.024500000000003297</v>
      </c>
      <c r="I34" s="71">
        <f>G34-E34</f>
        <v>8.406300000000002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42</v>
      </c>
      <c r="B35" s="98">
        <v>1.3194</v>
      </c>
      <c r="C35" s="98">
        <v>1.3582</v>
      </c>
      <c r="D35" s="98">
        <v>1.3589</v>
      </c>
      <c r="E35" s="98">
        <v>1.3745</v>
      </c>
      <c r="F35" s="98">
        <v>1.2524</v>
      </c>
      <c r="G35" s="98">
        <v>1.245</v>
      </c>
      <c r="H35" s="71">
        <f>G35-F35</f>
        <v>-0.007399999999999851</v>
      </c>
      <c r="I35" s="71">
        <f>G35-E35</f>
        <v>-0.12949999999999995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43</v>
      </c>
      <c r="B36" s="98"/>
      <c r="C36" s="98"/>
      <c r="D36" s="98"/>
      <c r="E36" s="98"/>
      <c r="F36" s="98"/>
      <c r="G36" s="98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44</v>
      </c>
      <c r="B37" s="98">
        <v>47.3781</v>
      </c>
      <c r="C37" s="98">
        <v>48.519404652253826</v>
      </c>
      <c r="D37" s="98">
        <v>48.9793</v>
      </c>
      <c r="E37" s="98">
        <v>49.37299928771657</v>
      </c>
      <c r="F37" s="98">
        <v>57.5466</v>
      </c>
      <c r="G37" s="98">
        <v>57.6107</v>
      </c>
      <c r="H37" s="71">
        <f>G37-F37</f>
        <v>0.06410000000000338</v>
      </c>
      <c r="I37" s="71">
        <f>G37-E37</f>
        <v>8.237700712283434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45</v>
      </c>
      <c r="B38" s="98">
        <v>61.9483</v>
      </c>
      <c r="C38" s="98">
        <v>66.8488111105018</v>
      </c>
      <c r="D38" s="98">
        <v>66.828</v>
      </c>
      <c r="E38" s="98">
        <v>67.50965123083661</v>
      </c>
      <c r="F38" s="98">
        <v>72.9472</v>
      </c>
      <c r="G38" s="98">
        <v>72.083</v>
      </c>
      <c r="H38" s="71">
        <f>G38-F38</f>
        <v>-0.8641999999999967</v>
      </c>
      <c r="I38" s="71">
        <f>G38-E38</f>
        <v>4.573348769163388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46</v>
      </c>
      <c r="B39" s="98">
        <v>1.5313</v>
      </c>
      <c r="C39" s="98">
        <v>1.5102965437836495</v>
      </c>
      <c r="D39" s="98">
        <v>1.4772</v>
      </c>
      <c r="E39" s="98">
        <v>1.4906328389036205</v>
      </c>
      <c r="F39" s="98">
        <v>1.3625</v>
      </c>
      <c r="G39" s="98">
        <v>1.1807</v>
      </c>
      <c r="H39" s="71">
        <f>G39-F39</f>
        <v>-0.18179999999999996</v>
      </c>
      <c r="I39" s="71">
        <f>G39-E39</f>
        <v>-0.30993283890362044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47</v>
      </c>
      <c r="B40" s="98">
        <v>0.3116</v>
      </c>
      <c r="C40" s="98">
        <v>0.3140762222375386</v>
      </c>
      <c r="D40" s="98">
        <v>0.3167</v>
      </c>
      <c r="E40" s="98">
        <v>0.3170441936065914</v>
      </c>
      <c r="F40" s="98">
        <v>0.3171</v>
      </c>
      <c r="G40" s="98">
        <v>0.3174</v>
      </c>
      <c r="H40" s="71">
        <f>G40-F40</f>
        <v>0.00030000000000002247</v>
      </c>
      <c r="I40" s="71">
        <f>G40-E40</f>
        <v>0.00035580639340859754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8"/>
    </row>
    <row r="44" spans="3:7" ht="15">
      <c r="C44" s="102"/>
      <c r="D44" s="102"/>
      <c r="E44" s="102"/>
      <c r="G44" s="138"/>
    </row>
    <row r="45" spans="3:7" ht="15.75">
      <c r="C45" s="102"/>
      <c r="D45" s="102"/>
      <c r="E45" s="102"/>
      <c r="G45" s="141"/>
    </row>
    <row r="46" ht="15.75">
      <c r="G46" s="141"/>
    </row>
    <row r="47" ht="15.75">
      <c r="G47" s="141"/>
    </row>
    <row r="48" ht="15.75">
      <c r="G48" s="14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48</v>
      </c>
      <c r="B1" s="1"/>
    </row>
    <row r="2" spans="1:7" s="6" customFormat="1" ht="12.75" customHeight="1">
      <c r="A2" s="5" t="s">
        <v>49</v>
      </c>
      <c r="B2" s="5"/>
      <c r="C2" s="7"/>
      <c r="D2" s="7"/>
      <c r="E2" s="7"/>
      <c r="F2" s="7"/>
      <c r="G2" s="7"/>
    </row>
    <row r="3" spans="1:10" ht="26.25" customHeight="1">
      <c r="A3" s="55"/>
      <c r="B3" s="143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34</v>
      </c>
      <c r="H3" s="56" t="s">
        <v>55</v>
      </c>
      <c r="J3" s="133"/>
    </row>
    <row r="4" spans="1:12" ht="13.5" customHeight="1">
      <c r="A4" s="8" t="s">
        <v>50</v>
      </c>
      <c r="B4" s="70">
        <f>B6+B7</f>
        <v>14.7</v>
      </c>
      <c r="C4" s="70">
        <f>C6+C7</f>
        <v>14.7</v>
      </c>
      <c r="D4" s="70">
        <f>D6+D7</f>
        <v>460.988518</v>
      </c>
      <c r="E4" s="70">
        <f>E6+E7</f>
        <v>56.86001</v>
      </c>
      <c r="F4" s="70">
        <f>F6+F7</f>
        <v>72.29</v>
      </c>
      <c r="G4" s="71">
        <f>F4-E4</f>
        <v>15.429990000000004</v>
      </c>
      <c r="H4" s="71">
        <f>D4-C4</f>
        <v>446.288518</v>
      </c>
      <c r="I4" s="70"/>
      <c r="K4" s="128"/>
      <c r="L4" s="128"/>
    </row>
    <row r="5" spans="1:12" ht="13.5" customHeight="1">
      <c r="A5" s="45" t="s">
        <v>51</v>
      </c>
      <c r="B5" s="67">
        <f>B6-B7</f>
        <v>-14.7</v>
      </c>
      <c r="C5" s="67">
        <f>C6-C7</f>
        <v>-14.7</v>
      </c>
      <c r="D5" s="67">
        <f>D6-D7</f>
        <v>-420.088518</v>
      </c>
      <c r="E5" s="67">
        <f>E6-E7</f>
        <v>-56.86001</v>
      </c>
      <c r="F5" s="67">
        <f>F6-F7</f>
        <v>-72.29</v>
      </c>
      <c r="G5" s="71">
        <f>-F5-(-E5)</f>
        <v>15.429990000000004</v>
      </c>
      <c r="H5" s="136">
        <f>D5-C5</f>
        <v>-405.38851800000003</v>
      </c>
      <c r="I5" s="67"/>
      <c r="J5" s="134"/>
      <c r="K5" s="128"/>
      <c r="L5" s="128"/>
    </row>
    <row r="6" spans="1:12" ht="13.5" customHeight="1">
      <c r="A6" s="50" t="s">
        <v>52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8"/>
      <c r="K6" s="128"/>
      <c r="L6" s="128"/>
    </row>
    <row r="7" spans="1:12" ht="13.5" customHeight="1">
      <c r="A7" s="50" t="s">
        <v>53</v>
      </c>
      <c r="B7" s="68">
        <v>14.7</v>
      </c>
      <c r="C7" s="68">
        <v>14.7</v>
      </c>
      <c r="D7" s="68">
        <v>440.538518</v>
      </c>
      <c r="E7" s="68">
        <v>56.86001</v>
      </c>
      <c r="F7" s="68">
        <v>72.29</v>
      </c>
      <c r="G7" s="71">
        <f>F7-E7</f>
        <v>15.429990000000004</v>
      </c>
      <c r="H7" s="71">
        <f>D7-C7</f>
        <v>425.838518</v>
      </c>
      <c r="I7" s="88"/>
      <c r="K7" s="128"/>
      <c r="L7" s="128"/>
    </row>
    <row r="8" spans="1:12" ht="13.5" customHeight="1">
      <c r="A8" s="45" t="s">
        <v>54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 t="s">
        <v>0</v>
      </c>
      <c r="I8" s="88"/>
      <c r="J8" s="88"/>
      <c r="K8" s="128"/>
      <c r="L8" s="128"/>
    </row>
    <row r="9" spans="1:12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  <c r="K9" s="128"/>
      <c r="L9" s="128"/>
    </row>
    <row r="10" spans="1:12" s="9" customFormat="1" ht="15" customHeight="1">
      <c r="A10" s="93" t="s">
        <v>58</v>
      </c>
      <c r="B10" s="94"/>
      <c r="K10" s="107"/>
      <c r="L10" s="107"/>
    </row>
    <row r="11" spans="1:12" s="6" customFormat="1" ht="12.75" customHeight="1">
      <c r="A11" s="145" t="s">
        <v>59</v>
      </c>
      <c r="B11" s="5"/>
      <c r="C11" s="7"/>
      <c r="D11" s="7"/>
      <c r="E11" s="7"/>
      <c r="F11" s="7"/>
      <c r="G11" s="7"/>
      <c r="J11" s="9"/>
      <c r="K11" s="128"/>
      <c r="L11" s="128"/>
    </row>
    <row r="12" spans="1:12" ht="26.25" customHeight="1">
      <c r="A12" s="55"/>
      <c r="B12" s="143">
        <v>2013</v>
      </c>
      <c r="C12" s="53" t="s">
        <v>56</v>
      </c>
      <c r="D12" s="53" t="s">
        <v>57</v>
      </c>
      <c r="E12" s="53" t="s">
        <v>23</v>
      </c>
      <c r="F12" s="53" t="s">
        <v>24</v>
      </c>
      <c r="G12" s="56" t="s">
        <v>34</v>
      </c>
      <c r="H12" s="56" t="s">
        <v>55</v>
      </c>
      <c r="K12" s="128"/>
      <c r="L12" s="128"/>
    </row>
    <row r="13" spans="1:12" ht="12.75" customHeight="1">
      <c r="A13" s="8" t="s">
        <v>50</v>
      </c>
      <c r="B13" s="70">
        <f>+B14+B19+B23</f>
        <v>19879.308622309996</v>
      </c>
      <c r="C13" s="70">
        <v>20195.771222309995</v>
      </c>
      <c r="D13" s="70">
        <f>+D14+D18+D19+D20+D21+D23</f>
        <v>214522.13946327</v>
      </c>
      <c r="E13" s="70">
        <f>+E19+E20+E21+E23</f>
        <v>28428.54949094</v>
      </c>
      <c r="F13" s="70">
        <f>+F19+F21+F23</f>
        <v>16384.2728182</v>
      </c>
      <c r="G13" s="71">
        <f>F13-E13</f>
        <v>-12044.276672740001</v>
      </c>
      <c r="H13" s="71">
        <f>+D13-C13</f>
        <v>194326.36824096</v>
      </c>
      <c r="I13" s="71"/>
      <c r="J13" s="9"/>
      <c r="K13" s="128"/>
      <c r="L13" s="128"/>
    </row>
    <row r="14" spans="1:10" ht="12.75" customHeight="1">
      <c r="A14" s="45" t="s">
        <v>60</v>
      </c>
      <c r="B14" s="68">
        <f>+B16</f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5"/>
      <c r="J14" s="9"/>
    </row>
    <row r="15" spans="1:10" ht="12.75" customHeight="1">
      <c r="A15" s="50" t="s">
        <v>52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5"/>
      <c r="J15" s="9"/>
    </row>
    <row r="16" spans="1:10" ht="12.75" customHeight="1">
      <c r="A16" s="50" t="s">
        <v>53</v>
      </c>
      <c r="B16" s="88">
        <v>3225.83640453</v>
      </c>
      <c r="C16" s="88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5"/>
      <c r="J16" s="9"/>
    </row>
    <row r="17" spans="1:10" ht="12.75" customHeight="1">
      <c r="A17" s="105" t="s">
        <v>61</v>
      </c>
      <c r="B17" s="88" t="s">
        <v>0</v>
      </c>
      <c r="C17" s="88" t="s">
        <v>0</v>
      </c>
      <c r="D17" s="88" t="s">
        <v>0</v>
      </c>
      <c r="E17" s="88" t="s">
        <v>0</v>
      </c>
      <c r="F17" s="88" t="s">
        <v>0</v>
      </c>
      <c r="G17" s="71" t="s">
        <v>0</v>
      </c>
      <c r="H17" s="71" t="s">
        <v>0</v>
      </c>
      <c r="I17" s="85"/>
      <c r="J17" s="9"/>
    </row>
    <row r="18" spans="1:10" ht="12.75" customHeight="1">
      <c r="A18" s="45" t="s">
        <v>62</v>
      </c>
      <c r="B18" s="88" t="s">
        <v>0</v>
      </c>
      <c r="C18" s="88" t="s">
        <v>0</v>
      </c>
      <c r="D18" s="88">
        <v>4345.58918121</v>
      </c>
      <c r="E18" s="88" t="s">
        <v>0</v>
      </c>
      <c r="F18" s="88" t="s">
        <v>0</v>
      </c>
      <c r="G18" s="71" t="s">
        <v>0</v>
      </c>
      <c r="H18" s="71">
        <f>+D18</f>
        <v>4345.58918121</v>
      </c>
      <c r="I18" s="85"/>
      <c r="J18" s="9"/>
    </row>
    <row r="19" spans="1:10" ht="12.75" customHeight="1">
      <c r="A19" s="45" t="s">
        <v>63</v>
      </c>
      <c r="B19" s="88">
        <v>8095.2</v>
      </c>
      <c r="C19" s="88">
        <v>8095.2</v>
      </c>
      <c r="D19" s="88">
        <v>54153.573602059994</v>
      </c>
      <c r="E19" s="88">
        <v>1215.34209094</v>
      </c>
      <c r="F19" s="88">
        <v>1891.9928182</v>
      </c>
      <c r="G19" s="71">
        <f>+F19-E19</f>
        <v>676.6507272600002</v>
      </c>
      <c r="H19" s="71">
        <f>+D19-C19</f>
        <v>46058.37360206</v>
      </c>
      <c r="I19" s="69"/>
      <c r="J19" s="11"/>
    </row>
    <row r="20" spans="1:10" ht="12.75" customHeight="1">
      <c r="A20" s="45" t="s">
        <v>64</v>
      </c>
      <c r="B20" s="88">
        <v>900.9026</v>
      </c>
      <c r="C20" s="88">
        <v>900.9026</v>
      </c>
      <c r="D20" s="88">
        <v>3260</v>
      </c>
      <c r="E20" s="88">
        <v>710</v>
      </c>
      <c r="F20" s="88" t="s">
        <v>0</v>
      </c>
      <c r="G20" s="71">
        <f>-E20</f>
        <v>-710</v>
      </c>
      <c r="H20" s="71">
        <f>+D20-C20</f>
        <v>2359.0974</v>
      </c>
      <c r="I20" s="69"/>
      <c r="J20" s="9"/>
    </row>
    <row r="21" spans="1:10" ht="12.75" customHeight="1">
      <c r="A21" s="45" t="s">
        <v>65</v>
      </c>
      <c r="B21" s="88" t="s">
        <v>0</v>
      </c>
      <c r="C21" s="88" t="s">
        <v>0</v>
      </c>
      <c r="D21" s="88">
        <v>110972</v>
      </c>
      <c r="E21" s="88">
        <v>15555</v>
      </c>
      <c r="F21" s="88">
        <v>13053</v>
      </c>
      <c r="G21" s="71">
        <f>F21-E21</f>
        <v>-2502</v>
      </c>
      <c r="H21" s="71">
        <f>+D21</f>
        <v>110972</v>
      </c>
      <c r="I21" s="69"/>
      <c r="J21" s="9"/>
    </row>
    <row r="22" spans="1:10" s="9" customFormat="1" ht="27" customHeight="1">
      <c r="A22" s="104" t="s">
        <v>66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67</v>
      </c>
      <c r="B23" s="68">
        <v>8558.272217779999</v>
      </c>
      <c r="C23" s="68">
        <v>8558.272217779999</v>
      </c>
      <c r="D23" s="68">
        <v>41369.543659999996</v>
      </c>
      <c r="E23" s="68">
        <v>10948.2074</v>
      </c>
      <c r="F23" s="68">
        <v>1439.28</v>
      </c>
      <c r="G23" s="71">
        <f>+F23-E23</f>
        <v>-9508.927399999999</v>
      </c>
      <c r="H23" s="71">
        <f>+D23-C23</f>
        <v>32811.27144221999</v>
      </c>
      <c r="J23" s="11"/>
    </row>
    <row r="24" spans="1:10" ht="12.75" customHeight="1">
      <c r="A24" s="8" t="s">
        <v>68</v>
      </c>
      <c r="B24" s="31"/>
      <c r="C24" s="31"/>
      <c r="D24" s="31"/>
      <c r="E24" s="31"/>
      <c r="F24" s="31"/>
      <c r="G24" s="71"/>
      <c r="H24" s="71"/>
      <c r="I24" s="95"/>
      <c r="J24" s="11"/>
    </row>
    <row r="25" spans="1:10" ht="26.25" customHeight="1">
      <c r="A25" s="45" t="s">
        <v>69</v>
      </c>
      <c r="B25" s="31">
        <v>4.17</v>
      </c>
      <c r="C25" s="31">
        <v>4.18</v>
      </c>
      <c r="D25" s="31">
        <v>10</v>
      </c>
      <c r="E25" s="31">
        <v>9</v>
      </c>
      <c r="F25" s="31">
        <v>10</v>
      </c>
      <c r="G25" s="71">
        <f>F25-E25</f>
        <v>1</v>
      </c>
      <c r="H25" s="71">
        <f>+D25-C25</f>
        <v>5.82</v>
      </c>
      <c r="I25" s="95"/>
      <c r="J25" s="11"/>
    </row>
    <row r="26" spans="1:10" ht="12.75" customHeight="1">
      <c r="A26" s="45" t="s">
        <v>70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71</v>
      </c>
      <c r="B27" s="31">
        <v>3.3353809926753852</v>
      </c>
      <c r="C27" s="31">
        <v>3.2</v>
      </c>
      <c r="D27" s="31">
        <v>4.01</v>
      </c>
      <c r="E27" s="31" t="s">
        <v>0</v>
      </c>
      <c r="F27" s="31" t="s">
        <v>0</v>
      </c>
      <c r="G27" s="71" t="s">
        <v>0</v>
      </c>
      <c r="H27" s="71">
        <f>+D27-C27</f>
        <v>0.8099999999999996</v>
      </c>
      <c r="I27" s="32"/>
      <c r="J27" s="132"/>
    </row>
    <row r="28" spans="1:10" ht="12.75" customHeight="1">
      <c r="A28" s="45" t="s">
        <v>61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2"/>
    </row>
    <row r="29" spans="1:10" ht="26.25" customHeight="1">
      <c r="A29" s="45" t="s">
        <v>72</v>
      </c>
      <c r="B29" s="31">
        <f>+B25*1.2</f>
        <v>5.004</v>
      </c>
      <c r="C29" s="31">
        <v>5.015999999999999</v>
      </c>
      <c r="D29" s="31">
        <v>11</v>
      </c>
      <c r="E29" s="31">
        <v>10.5</v>
      </c>
      <c r="F29" s="31">
        <v>11</v>
      </c>
      <c r="G29" s="71">
        <f>F29-E29</f>
        <v>0.5</v>
      </c>
      <c r="H29" s="71">
        <f>+D29-C29</f>
        <v>5.984000000000001</v>
      </c>
      <c r="I29" s="32"/>
      <c r="J29" s="132"/>
    </row>
    <row r="30" spans="1:10" ht="11.25">
      <c r="A30" s="45" t="s">
        <v>64</v>
      </c>
      <c r="B30" s="31">
        <v>5.706351054725512</v>
      </c>
      <c r="C30" s="31">
        <v>5.706351054725512</v>
      </c>
      <c r="D30" s="31">
        <v>10.28</v>
      </c>
      <c r="E30" s="31">
        <v>10.713169014084507</v>
      </c>
      <c r="F30" s="31" t="s">
        <v>0</v>
      </c>
      <c r="G30" s="71">
        <f>-E30</f>
        <v>-10.713169014084507</v>
      </c>
      <c r="H30" s="71">
        <f>+D30-C30</f>
        <v>4.5736489452744875</v>
      </c>
      <c r="I30" s="32"/>
      <c r="J30" s="9"/>
    </row>
    <row r="31" spans="1:10" ht="11.25">
      <c r="A31" s="45" t="s">
        <v>65</v>
      </c>
      <c r="B31" s="31" t="s">
        <v>0</v>
      </c>
      <c r="C31" s="31" t="s">
        <v>0</v>
      </c>
      <c r="D31" s="31">
        <v>1.76</v>
      </c>
      <c r="E31" s="31">
        <v>2.019672131147541</v>
      </c>
      <c r="F31" s="31">
        <v>4.163065961847851</v>
      </c>
      <c r="G31" s="71">
        <f>F31-E31</f>
        <v>2.1433938307003095</v>
      </c>
      <c r="H31" s="71">
        <f>D31</f>
        <v>1.76</v>
      </c>
      <c r="I31" s="32"/>
      <c r="J31" s="9"/>
    </row>
    <row r="32" spans="1:10" ht="27" customHeight="1">
      <c r="A32" s="45" t="s">
        <v>66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73</v>
      </c>
    </row>
    <row r="34" ht="15" customHeight="1">
      <c r="A34" s="13"/>
    </row>
    <row r="35" spans="1:2" ht="15" customHeight="1">
      <c r="A35" s="93" t="s">
        <v>74</v>
      </c>
      <c r="B35" s="1"/>
    </row>
    <row r="36" spans="1:7" s="6" customFormat="1" ht="12.75" customHeight="1">
      <c r="A36" s="145" t="s">
        <v>59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3">
        <v>2013</v>
      </c>
      <c r="C37" s="53" t="s">
        <v>56</v>
      </c>
      <c r="D37" s="53" t="s">
        <v>57</v>
      </c>
      <c r="E37" s="53" t="s">
        <v>23</v>
      </c>
      <c r="F37" s="53" t="s">
        <v>24</v>
      </c>
      <c r="G37" s="56" t="s">
        <v>34</v>
      </c>
      <c r="H37" s="56" t="s">
        <v>55</v>
      </c>
    </row>
    <row r="38" spans="1:8" ht="23.25" customHeight="1">
      <c r="A38" s="135" t="s">
        <v>75</v>
      </c>
      <c r="B38" s="113">
        <f>SUM(B39:B41)</f>
        <v>50600</v>
      </c>
      <c r="C38" s="113">
        <v>43000</v>
      </c>
      <c r="D38" s="113">
        <f>SUM(D39:D41)</f>
        <v>122000</v>
      </c>
      <c r="E38" s="113">
        <v>8000</v>
      </c>
      <c r="F38" s="113">
        <f>SUM(F39:F41)</f>
        <v>10000</v>
      </c>
      <c r="G38" s="71">
        <f>F38-E38</f>
        <v>2000</v>
      </c>
      <c r="H38" s="71">
        <f>D38-C38</f>
        <v>79000</v>
      </c>
    </row>
    <row r="39" spans="1:10" ht="12.75" customHeight="1">
      <c r="A39" s="146" t="s">
        <v>76</v>
      </c>
      <c r="B39" s="110">
        <v>2800</v>
      </c>
      <c r="C39" s="110">
        <v>2200</v>
      </c>
      <c r="D39" s="110">
        <v>109700</v>
      </c>
      <c r="E39" s="110">
        <v>8000</v>
      </c>
      <c r="F39" s="110">
        <v>10000</v>
      </c>
      <c r="G39" s="71">
        <f>F39-E39</f>
        <v>2000</v>
      </c>
      <c r="H39" s="71">
        <f>D39-C39</f>
        <v>107500</v>
      </c>
      <c r="J39" s="86"/>
    </row>
    <row r="40" spans="1:10" ht="12.75" customHeight="1">
      <c r="A40" s="146" t="s">
        <v>77</v>
      </c>
      <c r="B40" s="110">
        <v>3200</v>
      </c>
      <c r="C40" s="110">
        <v>2100</v>
      </c>
      <c r="D40" s="110" t="s">
        <v>0</v>
      </c>
      <c r="E40" s="110" t="s">
        <v>0</v>
      </c>
      <c r="F40" s="110" t="s">
        <v>0</v>
      </c>
      <c r="G40" s="71" t="s">
        <v>0</v>
      </c>
      <c r="H40" s="71">
        <f>-C40</f>
        <v>-2100</v>
      </c>
      <c r="J40" s="86"/>
    </row>
    <row r="41" spans="1:10" ht="12.75" customHeight="1">
      <c r="A41" s="146" t="s">
        <v>78</v>
      </c>
      <c r="B41" s="110">
        <v>44600</v>
      </c>
      <c r="C41" s="110">
        <v>38700</v>
      </c>
      <c r="D41" s="110">
        <v>12300</v>
      </c>
      <c r="E41" s="110" t="s">
        <v>0</v>
      </c>
      <c r="F41" s="110" t="s">
        <v>0</v>
      </c>
      <c r="G41" s="71" t="s">
        <v>0</v>
      </c>
      <c r="H41" s="71">
        <f>D41-C41</f>
        <v>-26400</v>
      </c>
      <c r="J41" s="86"/>
    </row>
    <row r="42" spans="1:10" ht="12.75" customHeight="1" hidden="1">
      <c r="A42" s="146" t="s">
        <v>79</v>
      </c>
      <c r="B42" s="110"/>
      <c r="C42" s="110"/>
      <c r="D42" s="110"/>
      <c r="E42" s="110"/>
      <c r="F42" s="110"/>
      <c r="G42" s="71">
        <f>F42-E42</f>
        <v>0</v>
      </c>
      <c r="H42" s="71">
        <f>D42-C42</f>
        <v>0</v>
      </c>
      <c r="J42" s="86"/>
    </row>
    <row r="43" spans="1:10" ht="12.75" customHeight="1" hidden="1">
      <c r="A43" s="146" t="s">
        <v>80</v>
      </c>
      <c r="B43" s="117"/>
      <c r="C43" s="117"/>
      <c r="D43" s="117"/>
      <c r="E43" s="117"/>
      <c r="F43" s="117"/>
      <c r="G43" s="71">
        <f>F43-E43</f>
        <v>0</v>
      </c>
      <c r="H43" s="71">
        <f>D43-C43</f>
        <v>0</v>
      </c>
      <c r="J43" s="86"/>
    </row>
    <row r="44" spans="1:10" ht="12.75" customHeight="1">
      <c r="A44" s="135" t="s">
        <v>81</v>
      </c>
      <c r="B44" s="113">
        <f>SUM(B45:B47)</f>
        <v>53803.009999999995</v>
      </c>
      <c r="C44" s="113">
        <v>44956.11</v>
      </c>
      <c r="D44" s="113">
        <f>SUM(D45:D47)</f>
        <v>75965.79000000001</v>
      </c>
      <c r="E44" s="113">
        <v>1717.3</v>
      </c>
      <c r="F44" s="113">
        <f>SUM(F45:F47)</f>
        <v>1360.1</v>
      </c>
      <c r="G44" s="71">
        <f>F44-E44</f>
        <v>-357.20000000000005</v>
      </c>
      <c r="H44" s="71">
        <f>D44-C44</f>
        <v>31009.680000000008</v>
      </c>
      <c r="J44" s="86"/>
    </row>
    <row r="45" spans="1:10" ht="12.75" customHeight="1">
      <c r="A45" s="146" t="s">
        <v>76</v>
      </c>
      <c r="B45" s="110">
        <v>3266.8</v>
      </c>
      <c r="C45" s="110">
        <v>1735.8</v>
      </c>
      <c r="D45" s="110">
        <v>63533.44</v>
      </c>
      <c r="E45" s="110">
        <v>1717.3</v>
      </c>
      <c r="F45" s="110">
        <v>1360.1</v>
      </c>
      <c r="G45" s="71">
        <f>F45-E45</f>
        <v>-357.20000000000005</v>
      </c>
      <c r="H45" s="71">
        <f>D45-C45</f>
        <v>61797.64</v>
      </c>
      <c r="J45" s="86"/>
    </row>
    <row r="46" spans="1:10" ht="12.75" customHeight="1">
      <c r="A46" s="146" t="s">
        <v>77</v>
      </c>
      <c r="B46" s="110">
        <v>2524.9</v>
      </c>
      <c r="C46" s="110">
        <v>1099.9</v>
      </c>
      <c r="D46" s="110" t="s">
        <v>0</v>
      </c>
      <c r="E46" s="110" t="s">
        <v>0</v>
      </c>
      <c r="F46" s="110" t="s">
        <v>0</v>
      </c>
      <c r="G46" s="71" t="s">
        <v>0</v>
      </c>
      <c r="H46" s="71">
        <f>-C46</f>
        <v>-1099.9</v>
      </c>
      <c r="J46" s="86"/>
    </row>
    <row r="47" spans="1:10" ht="12.75" customHeight="1">
      <c r="A47" s="146" t="s">
        <v>78</v>
      </c>
      <c r="B47" s="110">
        <v>48011.31</v>
      </c>
      <c r="C47" s="110">
        <v>42120.41</v>
      </c>
      <c r="D47" s="110">
        <v>12432.35</v>
      </c>
      <c r="E47" s="110" t="s">
        <v>0</v>
      </c>
      <c r="F47" s="110" t="s">
        <v>0</v>
      </c>
      <c r="G47" s="71" t="s">
        <v>0</v>
      </c>
      <c r="H47" s="71">
        <f>D47-C47</f>
        <v>-29688.060000000005</v>
      </c>
      <c r="J47" s="86"/>
    </row>
    <row r="48" spans="1:10" ht="12.75" customHeight="1" hidden="1">
      <c r="A48" s="146" t="s">
        <v>79</v>
      </c>
      <c r="B48" s="118"/>
      <c r="C48" s="117"/>
      <c r="D48" s="117"/>
      <c r="E48" s="117"/>
      <c r="F48" s="117"/>
      <c r="G48" s="71">
        <f>F48-E48</f>
        <v>0</v>
      </c>
      <c r="H48" s="71">
        <f>D48-C48</f>
        <v>0</v>
      </c>
      <c r="I48" s="2">
        <v>7421</v>
      </c>
      <c r="J48" s="86"/>
    </row>
    <row r="49" spans="1:10" ht="12.75" customHeight="1" hidden="1">
      <c r="A49" s="146" t="s">
        <v>80</v>
      </c>
      <c r="B49" s="118"/>
      <c r="C49" s="117"/>
      <c r="D49" s="117"/>
      <c r="E49" s="117"/>
      <c r="F49" s="117"/>
      <c r="G49" s="71">
        <f>F49-E49</f>
        <v>0</v>
      </c>
      <c r="H49" s="71">
        <f>D49-C49</f>
        <v>0</v>
      </c>
      <c r="J49" s="86"/>
    </row>
    <row r="50" spans="1:10" ht="12.75" customHeight="1">
      <c r="A50" s="135" t="s">
        <v>82</v>
      </c>
      <c r="B50" s="113">
        <f>SUM(B51:B53)</f>
        <v>44565.05</v>
      </c>
      <c r="C50" s="113">
        <v>36970.049999999996</v>
      </c>
      <c r="D50" s="113">
        <f>SUM(D51:D53)</f>
        <v>72948.76</v>
      </c>
      <c r="E50" s="113">
        <f>SUM(E51:E53)</f>
        <v>1717.3</v>
      </c>
      <c r="F50" s="113">
        <f>SUM(F51:F53)</f>
        <v>1360.1</v>
      </c>
      <c r="G50" s="71">
        <f>F50-E50</f>
        <v>-357.20000000000005</v>
      </c>
      <c r="H50" s="71">
        <f>D50-C50</f>
        <v>35978.71</v>
      </c>
      <c r="J50" s="86"/>
    </row>
    <row r="51" spans="1:10" ht="12.75" customHeight="1">
      <c r="A51" s="146" t="s">
        <v>76</v>
      </c>
      <c r="B51" s="110">
        <v>2280</v>
      </c>
      <c r="C51" s="110">
        <v>680</v>
      </c>
      <c r="D51" s="110">
        <v>62365.21</v>
      </c>
      <c r="E51" s="110">
        <v>1717.3</v>
      </c>
      <c r="F51" s="110">
        <v>1360.1</v>
      </c>
      <c r="G51" s="71">
        <f>+F51-E51</f>
        <v>-357.20000000000005</v>
      </c>
      <c r="H51" s="71">
        <f>D51-C51</f>
        <v>61685.21</v>
      </c>
      <c r="J51" s="86"/>
    </row>
    <row r="52" spans="1:10" ht="12.75" customHeight="1">
      <c r="A52" s="146" t="s">
        <v>77</v>
      </c>
      <c r="B52" s="110">
        <v>1234.5</v>
      </c>
      <c r="C52" s="110">
        <v>384.5</v>
      </c>
      <c r="D52" s="110" t="s">
        <v>0</v>
      </c>
      <c r="E52" s="110" t="s">
        <v>0</v>
      </c>
      <c r="F52" s="110" t="s">
        <v>0</v>
      </c>
      <c r="G52" s="71" t="s">
        <v>0</v>
      </c>
      <c r="H52" s="71">
        <f>-C52</f>
        <v>-384.5</v>
      </c>
      <c r="J52" s="86"/>
    </row>
    <row r="53" spans="1:10" ht="12.75" customHeight="1">
      <c r="A53" s="146" t="s">
        <v>78</v>
      </c>
      <c r="B53" s="110">
        <v>41050.55</v>
      </c>
      <c r="C53" s="110">
        <v>35905.549999999996</v>
      </c>
      <c r="D53" s="110">
        <v>10583.55</v>
      </c>
      <c r="E53" s="110" t="s">
        <v>0</v>
      </c>
      <c r="F53" s="110" t="s">
        <v>0</v>
      </c>
      <c r="G53" s="71" t="s">
        <v>0</v>
      </c>
      <c r="H53" s="71">
        <f>D53-C53</f>
        <v>-25321.999999999996</v>
      </c>
      <c r="J53" s="86"/>
    </row>
    <row r="54" spans="1:10" ht="12.75" customHeight="1" hidden="1">
      <c r="A54" s="146" t="s">
        <v>79</v>
      </c>
      <c r="B54" s="118"/>
      <c r="C54" s="117"/>
      <c r="D54" s="117"/>
      <c r="E54" s="117"/>
      <c r="F54" s="117"/>
      <c r="G54" s="71">
        <f>F54-E54</f>
        <v>0</v>
      </c>
      <c r="H54" s="71">
        <f>D54-C54</f>
        <v>0</v>
      </c>
      <c r="J54" s="86"/>
    </row>
    <row r="55" spans="1:10" ht="12.75" customHeight="1" hidden="1">
      <c r="A55" s="146" t="s">
        <v>80</v>
      </c>
      <c r="B55" s="118"/>
      <c r="C55" s="117"/>
      <c r="D55" s="117"/>
      <c r="E55" s="117"/>
      <c r="F55" s="117"/>
      <c r="G55" s="71">
        <f>F55-E55</f>
        <v>0</v>
      </c>
      <c r="H55" s="71">
        <f>D55-C55</f>
        <v>0</v>
      </c>
      <c r="J55" s="86"/>
    </row>
    <row r="56" spans="1:10" ht="23.25" customHeight="1">
      <c r="A56" s="135" t="s">
        <v>83</v>
      </c>
      <c r="B56" s="113">
        <v>3.54</v>
      </c>
      <c r="C56" s="113">
        <v>3.5047452950744837</v>
      </c>
      <c r="D56" s="113">
        <v>6.02</v>
      </c>
      <c r="E56" s="113">
        <v>7.01</v>
      </c>
      <c r="F56" s="113">
        <v>9.04</v>
      </c>
      <c r="G56" s="71">
        <f>F56-E56</f>
        <v>2.0299999999999994</v>
      </c>
      <c r="H56" s="71">
        <f>D56-C56</f>
        <v>2.515254704925516</v>
      </c>
      <c r="I56" s="64"/>
      <c r="J56" s="86"/>
    </row>
    <row r="57" spans="1:10" ht="12" customHeight="1">
      <c r="A57" s="146" t="s">
        <v>76</v>
      </c>
      <c r="B57" s="110">
        <v>3.16</v>
      </c>
      <c r="C57" s="110">
        <v>3.4298657606086276</v>
      </c>
      <c r="D57" s="110">
        <v>5.76</v>
      </c>
      <c r="E57" s="110">
        <v>7.01</v>
      </c>
      <c r="F57" s="110">
        <v>9.04</v>
      </c>
      <c r="G57" s="71">
        <f>F57-E57</f>
        <v>2.0299999999999994</v>
      </c>
      <c r="H57" s="71">
        <f>D57-C57</f>
        <v>2.330134239391372</v>
      </c>
      <c r="I57" s="64"/>
      <c r="J57" s="86"/>
    </row>
    <row r="58" spans="1:10" ht="12" customHeight="1">
      <c r="A58" s="146" t="s">
        <v>77</v>
      </c>
      <c r="B58" s="110">
        <v>3.91</v>
      </c>
      <c r="C58" s="110">
        <v>4.118010088448722</v>
      </c>
      <c r="D58" s="110" t="s">
        <v>0</v>
      </c>
      <c r="E58" s="110" t="s">
        <v>0</v>
      </c>
      <c r="F58" s="110" t="s">
        <v>0</v>
      </c>
      <c r="G58" s="71" t="s">
        <v>0</v>
      </c>
      <c r="H58" s="71">
        <f>-C58</f>
        <v>-4.118010088448722</v>
      </c>
      <c r="I58" s="64"/>
      <c r="J58" s="86"/>
    </row>
    <row r="59" spans="1:10" ht="12" customHeight="1">
      <c r="A59" s="146" t="s">
        <v>78</v>
      </c>
      <c r="B59" s="110">
        <v>3.57</v>
      </c>
      <c r="C59" s="110">
        <v>3.5145981222717255</v>
      </c>
      <c r="D59" s="110">
        <v>4.81</v>
      </c>
      <c r="E59" s="110" t="s">
        <v>0</v>
      </c>
      <c r="F59" s="110" t="s">
        <v>0</v>
      </c>
      <c r="G59" s="71" t="s">
        <v>0</v>
      </c>
      <c r="H59" s="71">
        <f>D59-C59</f>
        <v>1.295401877728274</v>
      </c>
      <c r="I59" s="64"/>
      <c r="J59" s="86"/>
    </row>
    <row r="60" spans="1:11" ht="12" customHeight="1" hidden="1">
      <c r="A60" s="49" t="s">
        <v>1</v>
      </c>
      <c r="B60" s="83">
        <v>0</v>
      </c>
      <c r="C60" s="83">
        <v>0</v>
      </c>
      <c r="D60" s="83"/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/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84</v>
      </c>
      <c r="B1" s="1"/>
      <c r="J1"/>
    </row>
    <row r="2" spans="1:7" s="6" customFormat="1" ht="12.75" customHeight="1">
      <c r="A2" s="5" t="s">
        <v>85</v>
      </c>
      <c r="B2" s="5"/>
      <c r="C2" s="7"/>
      <c r="D2" s="7"/>
      <c r="E2" s="7"/>
      <c r="F2" s="7"/>
      <c r="G2" s="7"/>
    </row>
    <row r="3" spans="1:8" ht="26.25" customHeight="1">
      <c r="A3" s="55"/>
      <c r="B3" s="143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34</v>
      </c>
      <c r="H3" s="56" t="s">
        <v>55</v>
      </c>
    </row>
    <row r="4" spans="1:13" ht="12.75" customHeight="1">
      <c r="A4" s="62" t="s">
        <v>86</v>
      </c>
      <c r="B4" s="113">
        <f>SUM(B5:B7)</f>
        <v>5914.5</v>
      </c>
      <c r="C4" s="113">
        <v>5510.5</v>
      </c>
      <c r="D4" s="113">
        <f>SUM(D5:D7)</f>
        <v>5110.5</v>
      </c>
      <c r="E4" s="113">
        <v>591</v>
      </c>
      <c r="F4" s="113">
        <f>SUM(F5:F7)</f>
        <v>436.5</v>
      </c>
      <c r="G4" s="71">
        <f>F4-E4</f>
        <v>-154.5</v>
      </c>
      <c r="H4" s="71">
        <f>+D4-C4</f>
        <v>-400</v>
      </c>
      <c r="K4" s="87"/>
      <c r="L4" s="87"/>
      <c r="M4" s="87"/>
    </row>
    <row r="5" spans="1:13" ht="12.75" customHeight="1">
      <c r="A5" s="63" t="s">
        <v>87</v>
      </c>
      <c r="B5" s="110">
        <v>273</v>
      </c>
      <c r="C5" s="110">
        <v>259</v>
      </c>
      <c r="D5" s="110">
        <v>218</v>
      </c>
      <c r="E5" s="110">
        <v>45</v>
      </c>
      <c r="F5" s="110">
        <v>30</v>
      </c>
      <c r="G5" s="71">
        <f>F5-E5</f>
        <v>-15</v>
      </c>
      <c r="H5" s="71">
        <f>+D5-C5</f>
        <v>-41</v>
      </c>
      <c r="K5" s="87"/>
      <c r="L5" s="87"/>
      <c r="M5" s="87"/>
    </row>
    <row r="6" spans="1:13" ht="12.75" customHeight="1">
      <c r="A6" s="63" t="s">
        <v>88</v>
      </c>
      <c r="B6" s="110">
        <v>1609.5</v>
      </c>
      <c r="C6" s="110">
        <v>1479.5</v>
      </c>
      <c r="D6" s="110">
        <v>1232</v>
      </c>
      <c r="E6" s="110">
        <v>101</v>
      </c>
      <c r="F6" s="110">
        <v>101</v>
      </c>
      <c r="G6" s="71">
        <f>F6-E6</f>
        <v>0</v>
      </c>
      <c r="H6" s="71">
        <f>+D6-C6</f>
        <v>-247.5</v>
      </c>
      <c r="K6" s="87"/>
      <c r="L6" s="87"/>
      <c r="M6" s="87"/>
    </row>
    <row r="7" spans="1:13" ht="12.75" customHeight="1">
      <c r="A7" s="63" t="s">
        <v>89</v>
      </c>
      <c r="B7" s="110">
        <v>4032</v>
      </c>
      <c r="C7" s="110">
        <v>3772</v>
      </c>
      <c r="D7" s="110">
        <v>3660.5</v>
      </c>
      <c r="E7" s="110">
        <v>445</v>
      </c>
      <c r="F7" s="110">
        <v>305.5</v>
      </c>
      <c r="G7" s="71">
        <f>F7-E7</f>
        <v>-139.5</v>
      </c>
      <c r="H7" s="71">
        <f>+D7-C7</f>
        <v>-111.5</v>
      </c>
      <c r="K7" s="87"/>
      <c r="L7" s="87"/>
      <c r="M7" s="87"/>
    </row>
    <row r="8" spans="1:13" ht="13.5" customHeight="1" hidden="1">
      <c r="A8" s="63" t="s">
        <v>90</v>
      </c>
      <c r="B8" s="110"/>
      <c r="C8" s="110"/>
      <c r="D8" s="110"/>
      <c r="E8" s="110"/>
      <c r="F8" s="110"/>
      <c r="G8" s="71">
        <f>F8-E8</f>
        <v>0</v>
      </c>
      <c r="H8" s="71">
        <f>+D8-C8</f>
        <v>0</v>
      </c>
      <c r="K8" s="87"/>
      <c r="L8" s="87"/>
      <c r="M8" s="87"/>
    </row>
    <row r="9" spans="1:13" ht="12.75" customHeight="1" hidden="1">
      <c r="A9" s="63" t="s">
        <v>91</v>
      </c>
      <c r="B9" s="110"/>
      <c r="C9" s="110"/>
      <c r="D9" s="110"/>
      <c r="E9" s="110"/>
      <c r="F9" s="110"/>
      <c r="G9" s="71">
        <f>F9-E9</f>
        <v>0</v>
      </c>
      <c r="H9" s="71">
        <f>+D9-C9</f>
        <v>0</v>
      </c>
      <c r="K9" s="87"/>
      <c r="L9" s="87"/>
      <c r="M9" s="87"/>
    </row>
    <row r="10" spans="1:13" ht="12.75" customHeight="1">
      <c r="A10" s="62" t="s">
        <v>92</v>
      </c>
      <c r="B10" s="113">
        <f>SUM(B11:B13)</f>
        <v>9872.65</v>
      </c>
      <c r="C10" s="113">
        <v>8846.5502</v>
      </c>
      <c r="D10" s="113">
        <f>SUM(D11:D13)</f>
        <v>7210.035</v>
      </c>
      <c r="E10" s="113">
        <v>1078.2</v>
      </c>
      <c r="F10" s="113">
        <f>SUM(F11:F13)</f>
        <v>978.23</v>
      </c>
      <c r="G10" s="71">
        <f>F10-E10</f>
        <v>-99.97000000000003</v>
      </c>
      <c r="H10" s="71">
        <f>+D10-C10</f>
        <v>-1636.5151999999998</v>
      </c>
      <c r="J10" s="12"/>
      <c r="K10" s="87"/>
      <c r="L10" s="87"/>
      <c r="M10" s="87"/>
    </row>
    <row r="11" spans="1:13" ht="12.75" customHeight="1">
      <c r="A11" s="63" t="s">
        <v>93</v>
      </c>
      <c r="B11" s="110">
        <v>446.27</v>
      </c>
      <c r="C11" s="110">
        <v>421.27</v>
      </c>
      <c r="D11" s="110">
        <v>56.27</v>
      </c>
      <c r="E11" s="110" t="s">
        <v>0</v>
      </c>
      <c r="F11" s="110">
        <v>3.7</v>
      </c>
      <c r="G11" s="71">
        <f>F11</f>
        <v>3.7</v>
      </c>
      <c r="H11" s="71">
        <f>+D11-C11</f>
        <v>-365</v>
      </c>
      <c r="J11" s="12"/>
      <c r="K11" s="87"/>
      <c r="L11" s="87"/>
      <c r="M11" s="87"/>
    </row>
    <row r="12" spans="1:13" ht="12.75" customHeight="1">
      <c r="A12" s="63" t="s">
        <v>88</v>
      </c>
      <c r="B12" s="110">
        <v>2694.509</v>
      </c>
      <c r="C12" s="110">
        <v>2449.379</v>
      </c>
      <c r="D12" s="110">
        <v>1423.205</v>
      </c>
      <c r="E12" s="110">
        <v>188.5</v>
      </c>
      <c r="F12" s="110">
        <v>190.03</v>
      </c>
      <c r="G12" s="71">
        <f>F12-E12</f>
        <v>1.5300000000000011</v>
      </c>
      <c r="H12" s="71">
        <f>+D12-C12</f>
        <v>-1026.174</v>
      </c>
      <c r="K12" s="87"/>
      <c r="L12" s="87"/>
      <c r="M12" s="87"/>
    </row>
    <row r="13" spans="1:13" ht="12.75" customHeight="1">
      <c r="A13" s="123" t="s">
        <v>89</v>
      </c>
      <c r="B13" s="110">
        <v>6731.871</v>
      </c>
      <c r="C13" s="110">
        <v>5975.9012</v>
      </c>
      <c r="D13" s="110">
        <v>5730.56</v>
      </c>
      <c r="E13" s="110">
        <v>889.7</v>
      </c>
      <c r="F13" s="110">
        <v>784.5</v>
      </c>
      <c r="G13" s="71">
        <f>F13-E13</f>
        <v>-105.20000000000005</v>
      </c>
      <c r="H13" s="71">
        <f>+D13-C13</f>
        <v>-245.34119999999984</v>
      </c>
      <c r="K13" s="87"/>
      <c r="L13" s="87"/>
      <c r="M13" s="87"/>
    </row>
    <row r="14" spans="1:13" ht="12.75" customHeight="1" hidden="1">
      <c r="A14" s="123" t="s">
        <v>90</v>
      </c>
      <c r="B14" s="110"/>
      <c r="C14" s="110"/>
      <c r="D14" s="110"/>
      <c r="E14" s="110"/>
      <c r="F14" s="110"/>
      <c r="G14" s="71">
        <f aca="true" t="shared" si="0" ref="G14:G24">F14-E14</f>
        <v>0</v>
      </c>
      <c r="H14" s="71">
        <f>+D14-C14</f>
        <v>0</v>
      </c>
      <c r="K14" s="87"/>
      <c r="L14" s="87"/>
      <c r="M14" s="87"/>
    </row>
    <row r="15" spans="1:13" ht="12.75" customHeight="1" hidden="1">
      <c r="A15" s="123" t="s">
        <v>91</v>
      </c>
      <c r="B15" s="110"/>
      <c r="C15" s="110"/>
      <c r="D15" s="110"/>
      <c r="E15" s="110"/>
      <c r="F15" s="110"/>
      <c r="G15" s="71">
        <f t="shared" si="0"/>
        <v>0</v>
      </c>
      <c r="H15" s="71">
        <f>+D15-C15</f>
        <v>0</v>
      </c>
      <c r="K15" s="87"/>
      <c r="L15" s="87"/>
      <c r="M15" s="87"/>
    </row>
    <row r="16" spans="1:13" ht="12.75" customHeight="1">
      <c r="A16" s="111" t="s">
        <v>94</v>
      </c>
      <c r="B16" s="113">
        <f>SUM(B17:B19)</f>
        <v>5746.32</v>
      </c>
      <c r="C16" s="113">
        <v>5371.82</v>
      </c>
      <c r="D16" s="113">
        <f>SUM(D17:D19)</f>
        <v>3144.86</v>
      </c>
      <c r="E16" s="113">
        <v>457.25</v>
      </c>
      <c r="F16" s="113">
        <f>SUM(F17:F19)</f>
        <v>403</v>
      </c>
      <c r="G16" s="71">
        <f>F16-E16</f>
        <v>-54.25</v>
      </c>
      <c r="H16" s="71">
        <f>+D16-C16</f>
        <v>-2226.9599999999996</v>
      </c>
      <c r="K16" s="87"/>
      <c r="L16" s="87"/>
      <c r="M16" s="87"/>
    </row>
    <row r="17" spans="1:13" ht="12.75" customHeight="1">
      <c r="A17" s="63" t="s">
        <v>93</v>
      </c>
      <c r="B17" s="110">
        <v>208.5</v>
      </c>
      <c r="C17" s="110">
        <v>201.5</v>
      </c>
      <c r="D17" s="110">
        <v>15</v>
      </c>
      <c r="E17" s="110" t="s">
        <v>0</v>
      </c>
      <c r="F17" s="110" t="s">
        <v>0</v>
      </c>
      <c r="G17" s="71" t="s">
        <v>0</v>
      </c>
      <c r="H17" s="71">
        <f>+D17-C17</f>
        <v>-186.5</v>
      </c>
      <c r="K17" s="87"/>
      <c r="L17" s="87"/>
      <c r="M17" s="87"/>
    </row>
    <row r="18" spans="1:13" ht="12.75" customHeight="1">
      <c r="A18" s="63" t="s">
        <v>88</v>
      </c>
      <c r="B18" s="110">
        <v>1566.58</v>
      </c>
      <c r="C18" s="110">
        <v>1436.58</v>
      </c>
      <c r="D18" s="110">
        <v>590.46</v>
      </c>
      <c r="E18" s="110">
        <v>111</v>
      </c>
      <c r="F18" s="110">
        <v>39</v>
      </c>
      <c r="G18" s="71">
        <f t="shared" si="0"/>
        <v>-72</v>
      </c>
      <c r="H18" s="71">
        <f>+D18-C18</f>
        <v>-846.1199999999999</v>
      </c>
      <c r="I18" s="120"/>
      <c r="K18" s="87"/>
      <c r="L18" s="87"/>
      <c r="M18" s="87"/>
    </row>
    <row r="19" spans="1:13" ht="12.75" customHeight="1">
      <c r="A19" s="123" t="s">
        <v>89</v>
      </c>
      <c r="B19" s="110">
        <v>3971.24</v>
      </c>
      <c r="C19" s="110">
        <v>3733.74</v>
      </c>
      <c r="D19" s="110">
        <v>2539.4</v>
      </c>
      <c r="E19" s="110">
        <v>346.25</v>
      </c>
      <c r="F19" s="110">
        <v>364</v>
      </c>
      <c r="G19" s="71">
        <f t="shared" si="0"/>
        <v>17.75</v>
      </c>
      <c r="H19" s="71">
        <f>+D19-C19</f>
        <v>-1194.3399999999997</v>
      </c>
      <c r="K19" s="87"/>
      <c r="L19" s="87"/>
      <c r="M19" s="87"/>
    </row>
    <row r="20" spans="1:13" ht="12.75" customHeight="1" hidden="1">
      <c r="A20" s="123" t="s">
        <v>90</v>
      </c>
      <c r="B20" s="110"/>
      <c r="C20" s="110"/>
      <c r="D20" s="110"/>
      <c r="E20" s="110"/>
      <c r="F20" s="110"/>
      <c r="G20" s="71">
        <f t="shared" si="0"/>
        <v>0</v>
      </c>
      <c r="H20" s="71">
        <f>+D20-C20</f>
        <v>0</v>
      </c>
      <c r="K20" s="87"/>
      <c r="L20" s="87"/>
      <c r="M20" s="87"/>
    </row>
    <row r="21" spans="1:13" ht="12.75" customHeight="1" hidden="1">
      <c r="A21" s="123" t="s">
        <v>91</v>
      </c>
      <c r="B21" s="110"/>
      <c r="C21" s="110"/>
      <c r="D21" s="110"/>
      <c r="E21" s="110"/>
      <c r="F21" s="110"/>
      <c r="G21" s="71">
        <f t="shared" si="0"/>
        <v>0</v>
      </c>
      <c r="H21" s="71">
        <f>+D21-C21</f>
        <v>0</v>
      </c>
      <c r="K21" s="87"/>
      <c r="L21" s="87"/>
      <c r="M21" s="87"/>
    </row>
    <row r="22" spans="1:13" ht="12.75" customHeight="1">
      <c r="A22" s="111" t="s">
        <v>95</v>
      </c>
      <c r="B22" s="113">
        <v>8.52</v>
      </c>
      <c r="C22" s="113">
        <v>8.571784956641489</v>
      </c>
      <c r="D22" s="113">
        <v>9.3</v>
      </c>
      <c r="E22" s="113">
        <v>10.93</v>
      </c>
      <c r="F22" s="113">
        <v>11.16</v>
      </c>
      <c r="G22" s="71">
        <f t="shared" si="0"/>
        <v>0.23000000000000043</v>
      </c>
      <c r="H22" s="71">
        <f>+D22-C22</f>
        <v>0.728215043358512</v>
      </c>
      <c r="J22" s="64"/>
      <c r="K22" s="87"/>
      <c r="L22" s="87"/>
      <c r="M22" s="87"/>
    </row>
    <row r="23" spans="1:13" ht="12.75" customHeight="1">
      <c r="A23" s="63" t="s">
        <v>93</v>
      </c>
      <c r="B23" s="110">
        <v>4.85</v>
      </c>
      <c r="C23" s="110">
        <v>4.878356927366972</v>
      </c>
      <c r="D23" s="110">
        <v>5.17</v>
      </c>
      <c r="E23" s="110" t="s">
        <v>0</v>
      </c>
      <c r="F23" s="110" t="s">
        <v>0</v>
      </c>
      <c r="G23" s="71" t="s">
        <v>0</v>
      </c>
      <c r="H23" s="71">
        <f>+D23-C23</f>
        <v>0.29164307263302813</v>
      </c>
      <c r="J23" s="64"/>
      <c r="K23" s="87"/>
      <c r="L23" s="87"/>
      <c r="M23" s="87"/>
    </row>
    <row r="24" spans="1:13" ht="12.75" customHeight="1">
      <c r="A24" s="63" t="s">
        <v>88</v>
      </c>
      <c r="B24" s="110">
        <v>6.46</v>
      </c>
      <c r="C24" s="110">
        <v>6.479712765244955</v>
      </c>
      <c r="D24" s="110">
        <v>8.59</v>
      </c>
      <c r="E24" s="110">
        <v>10.01</v>
      </c>
      <c r="F24" s="110">
        <v>10.15</v>
      </c>
      <c r="G24" s="71">
        <f t="shared" si="0"/>
        <v>0.14000000000000057</v>
      </c>
      <c r="H24" s="71">
        <f>+D24-C24</f>
        <v>2.110287234755045</v>
      </c>
      <c r="J24" s="64"/>
      <c r="K24" s="87"/>
      <c r="L24" s="87"/>
      <c r="M24" s="87"/>
    </row>
    <row r="25" spans="1:13" ht="12.75" customHeight="1">
      <c r="A25" s="63" t="s">
        <v>89</v>
      </c>
      <c r="B25" s="110">
        <v>9.55</v>
      </c>
      <c r="C25" s="110">
        <v>9.602512212840788</v>
      </c>
      <c r="D25" s="110">
        <v>9.61</v>
      </c>
      <c r="E25" s="110">
        <v>11.22</v>
      </c>
      <c r="F25" s="110">
        <v>11.26</v>
      </c>
      <c r="G25" s="71">
        <f>F25-E25</f>
        <v>0.03999999999999915</v>
      </c>
      <c r="H25" s="71">
        <f>+D25-C25</f>
        <v>0.007487787159211834</v>
      </c>
      <c r="J25" s="64"/>
      <c r="K25" s="87"/>
      <c r="L25" s="87"/>
      <c r="M25" s="87"/>
    </row>
    <row r="26" spans="1:15" ht="12.75" customHeight="1" hidden="1">
      <c r="A26" s="63" t="s">
        <v>90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M26" s="87"/>
      <c r="N26" s="87"/>
      <c r="O26" s="87"/>
    </row>
    <row r="27" spans="1:15" ht="12.75" customHeight="1" hidden="1">
      <c r="A27" s="63" t="s">
        <v>91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M27" s="87"/>
      <c r="N27" s="87"/>
      <c r="O27" s="87"/>
    </row>
    <row r="28" ht="15" customHeight="1">
      <c r="C28" s="9"/>
    </row>
    <row r="29" spans="1:10" ht="15" customHeight="1">
      <c r="A29" s="93" t="s">
        <v>96</v>
      </c>
      <c r="B29" s="1"/>
      <c r="J29"/>
    </row>
    <row r="30" spans="1:11" s="6" customFormat="1" ht="12.75" customHeight="1">
      <c r="A30" s="145" t="s">
        <v>97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5"/>
      <c r="B31" s="143">
        <v>2013</v>
      </c>
      <c r="C31" s="53" t="s">
        <v>56</v>
      </c>
      <c r="D31" s="53" t="s">
        <v>57</v>
      </c>
      <c r="E31" s="53" t="s">
        <v>23</v>
      </c>
      <c r="F31" s="53" t="s">
        <v>24</v>
      </c>
      <c r="G31" s="56" t="s">
        <v>34</v>
      </c>
      <c r="H31" s="56" t="s">
        <v>55</v>
      </c>
      <c r="I31" s="17"/>
      <c r="J31" s="17"/>
    </row>
    <row r="32" spans="1:13" ht="12.75" customHeight="1">
      <c r="A32" s="111" t="s">
        <v>60</v>
      </c>
      <c r="B32" s="66">
        <v>3.798291746091619</v>
      </c>
      <c r="C32" s="66">
        <v>3.7839348263569224</v>
      </c>
      <c r="D32" s="66">
        <v>6.49375294663918</v>
      </c>
      <c r="E32" s="66">
        <v>6.372310230106419</v>
      </c>
      <c r="F32" s="66">
        <v>8.41477888833838</v>
      </c>
      <c r="G32" s="71">
        <f>F32-E32</f>
        <v>2.0424686582319618</v>
      </c>
      <c r="H32" s="71">
        <f>+D32-C32</f>
        <v>2.7098181202822578</v>
      </c>
      <c r="I32" s="113"/>
      <c r="J32" s="72"/>
      <c r="K32" s="31"/>
      <c r="L32" s="139"/>
      <c r="M32" s="108"/>
    </row>
    <row r="33" spans="1:12" ht="12.75" customHeight="1">
      <c r="A33" s="60" t="s">
        <v>98</v>
      </c>
      <c r="B33" s="31">
        <v>3.8086597572572884</v>
      </c>
      <c r="C33" s="31">
        <v>3.847242226914449</v>
      </c>
      <c r="D33" s="31">
        <v>6.481886490958971</v>
      </c>
      <c r="E33" s="31">
        <v>5.913249955424639</v>
      </c>
      <c r="F33" s="31">
        <v>8.80986952673284</v>
      </c>
      <c r="G33" s="71">
        <f>F33-E33</f>
        <v>2.8966195713082</v>
      </c>
      <c r="H33" s="71">
        <f>+D33-C33</f>
        <v>2.6346442640445216</v>
      </c>
      <c r="I33" s="110"/>
      <c r="J33" s="110"/>
      <c r="K33" s="31"/>
      <c r="L33" s="139"/>
    </row>
    <row r="34" spans="1:12" ht="12.75" customHeight="1">
      <c r="A34" s="60" t="s">
        <v>99</v>
      </c>
      <c r="B34" s="31">
        <v>3.704976621789075</v>
      </c>
      <c r="C34" s="31">
        <v>3.6800543306793085</v>
      </c>
      <c r="D34" s="31">
        <v>6.52701726169714</v>
      </c>
      <c r="E34" s="31">
        <v>6.38127108648337</v>
      </c>
      <c r="F34" s="31">
        <v>8.37769077300963</v>
      </c>
      <c r="G34" s="71">
        <f>F34-E34</f>
        <v>1.9964196865262611</v>
      </c>
      <c r="H34" s="71">
        <f>+D34-C34</f>
        <v>2.8469629310178317</v>
      </c>
      <c r="I34" s="110"/>
      <c r="J34" s="110"/>
      <c r="K34" s="106"/>
      <c r="L34" s="139"/>
    </row>
    <row r="35" spans="1:12" ht="12.75" customHeight="1">
      <c r="A35" s="60" t="s">
        <v>100</v>
      </c>
      <c r="B35" s="106">
        <v>4.333333333333333</v>
      </c>
      <c r="C35" s="31">
        <v>4.333333333333333</v>
      </c>
      <c r="D35" s="31">
        <v>7.363791755523985</v>
      </c>
      <c r="E35" s="31">
        <v>7.445975639458379</v>
      </c>
      <c r="F35" s="31">
        <v>8</v>
      </c>
      <c r="G35" s="71">
        <f>F35-E35</f>
        <v>0.5540243605416206</v>
      </c>
      <c r="H35" s="71">
        <f>+D35-C35</f>
        <v>3.0304584221906516</v>
      </c>
      <c r="I35" s="110"/>
      <c r="J35" s="110"/>
      <c r="K35" s="106"/>
      <c r="L35" s="139"/>
    </row>
    <row r="36" spans="1:12" ht="12.75" customHeight="1">
      <c r="A36" s="60" t="s">
        <v>101</v>
      </c>
      <c r="B36" s="107" t="s">
        <v>0</v>
      </c>
      <c r="C36" s="107" t="s">
        <v>0</v>
      </c>
      <c r="D36" s="106">
        <v>8</v>
      </c>
      <c r="E36" s="119" t="s">
        <v>0</v>
      </c>
      <c r="F36" s="119" t="s">
        <v>0</v>
      </c>
      <c r="G36" s="71" t="s">
        <v>0</v>
      </c>
      <c r="H36" s="71">
        <f>D36</f>
        <v>8</v>
      </c>
      <c r="I36" s="110"/>
      <c r="J36" s="72"/>
      <c r="K36" s="139"/>
      <c r="L36" s="139"/>
    </row>
    <row r="37" spans="1:12" ht="12.75" customHeight="1">
      <c r="A37" s="60" t="s">
        <v>102</v>
      </c>
      <c r="B37" s="107">
        <v>7.5</v>
      </c>
      <c r="C37" s="107">
        <v>7.5</v>
      </c>
      <c r="D37" s="107" t="s">
        <v>0</v>
      </c>
      <c r="E37" s="107" t="s">
        <v>0</v>
      </c>
      <c r="F37" s="107" t="s">
        <v>0</v>
      </c>
      <c r="G37" s="71" t="s">
        <v>0</v>
      </c>
      <c r="H37" s="71">
        <f>-C37</f>
        <v>-7.5</v>
      </c>
      <c r="I37" s="72"/>
      <c r="J37" s="72"/>
      <c r="K37" s="139"/>
      <c r="L37" s="139"/>
    </row>
    <row r="38" spans="1:12" ht="12.75" customHeight="1">
      <c r="A38" s="60" t="s">
        <v>103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71" t="s">
        <v>0</v>
      </c>
      <c r="H38" s="71" t="s">
        <v>0</v>
      </c>
      <c r="I38" s="72"/>
      <c r="J38" s="72"/>
      <c r="K38" s="139"/>
      <c r="L38" s="139"/>
    </row>
    <row r="39" spans="1:12" ht="12.75" customHeight="1">
      <c r="A39" s="60" t="s">
        <v>104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71" t="s">
        <v>0</v>
      </c>
      <c r="H39" s="71" t="s">
        <v>0</v>
      </c>
      <c r="I39" s="72"/>
      <c r="J39" s="72"/>
      <c r="K39" s="139"/>
      <c r="L39" s="139"/>
    </row>
    <row r="40" spans="1:12" ht="12.75" customHeight="1">
      <c r="A40" s="60" t="s">
        <v>105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71" t="s">
        <v>0</v>
      </c>
      <c r="H40" s="71" t="s">
        <v>0</v>
      </c>
      <c r="I40" s="72"/>
      <c r="J40" s="72"/>
      <c r="K40" s="139"/>
      <c r="L40" s="139"/>
    </row>
    <row r="41" spans="1:12" ht="12.75" customHeight="1">
      <c r="A41" s="60" t="s">
        <v>106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71" t="s">
        <v>0</v>
      </c>
      <c r="H41" s="71" t="s">
        <v>0</v>
      </c>
      <c r="I41" s="72"/>
      <c r="J41" s="116"/>
      <c r="K41" s="139"/>
      <c r="L41" s="139"/>
    </row>
    <row r="42" spans="1:12" ht="12.75" customHeight="1">
      <c r="A42" s="111" t="s">
        <v>107</v>
      </c>
      <c r="B42" s="91">
        <v>7.248849863135487</v>
      </c>
      <c r="C42" s="91">
        <v>7.381519801719539</v>
      </c>
      <c r="D42" s="91">
        <v>9.22277536340284</v>
      </c>
      <c r="E42" s="91" t="s">
        <v>0</v>
      </c>
      <c r="F42" s="91" t="s">
        <v>0</v>
      </c>
      <c r="G42" s="71" t="s">
        <v>0</v>
      </c>
      <c r="H42" s="71">
        <f>+D42-C42</f>
        <v>1.841255561683302</v>
      </c>
      <c r="I42" s="116"/>
      <c r="J42" s="110"/>
      <c r="K42" s="139"/>
      <c r="L42" s="139"/>
    </row>
    <row r="43" spans="1:12" ht="12.75" customHeight="1">
      <c r="A43" s="60" t="s">
        <v>98</v>
      </c>
      <c r="B43" s="31" t="s">
        <v>0</v>
      </c>
      <c r="C43" s="31" t="s">
        <v>0</v>
      </c>
      <c r="D43" s="112" t="s">
        <v>0</v>
      </c>
      <c r="E43" s="112" t="s">
        <v>0</v>
      </c>
      <c r="F43" s="112" t="s">
        <v>0</v>
      </c>
      <c r="G43" s="71" t="s">
        <v>0</v>
      </c>
      <c r="H43" s="71" t="s">
        <v>0</v>
      </c>
      <c r="I43" s="110"/>
      <c r="J43" s="110"/>
      <c r="K43" s="139"/>
      <c r="L43" s="139"/>
    </row>
    <row r="44" spans="1:12" ht="12.75" customHeight="1">
      <c r="A44" s="60" t="s">
        <v>99</v>
      </c>
      <c r="B44" s="31">
        <v>3.875</v>
      </c>
      <c r="C44" s="31">
        <v>3.875</v>
      </c>
      <c r="D44" s="112">
        <v>7</v>
      </c>
      <c r="E44" s="112" t="s">
        <v>0</v>
      </c>
      <c r="F44" s="112" t="s">
        <v>0</v>
      </c>
      <c r="G44" s="71" t="s">
        <v>0</v>
      </c>
      <c r="H44" s="71">
        <f>D44-C44</f>
        <v>3.125</v>
      </c>
      <c r="I44" s="110"/>
      <c r="J44" s="110"/>
      <c r="K44" s="139"/>
      <c r="L44" s="139"/>
    </row>
    <row r="45" spans="1:12" ht="12.75" customHeight="1">
      <c r="A45" s="60" t="s">
        <v>100</v>
      </c>
      <c r="B45" s="31">
        <v>3</v>
      </c>
      <c r="C45" s="31" t="s">
        <v>0</v>
      </c>
      <c r="D45" s="112">
        <v>9.5</v>
      </c>
      <c r="E45" s="112" t="s">
        <v>0</v>
      </c>
      <c r="F45" s="112" t="s">
        <v>0</v>
      </c>
      <c r="G45" s="71" t="s">
        <v>0</v>
      </c>
      <c r="H45" s="71">
        <f>D45</f>
        <v>9.5</v>
      </c>
      <c r="I45" s="110"/>
      <c r="J45" s="110"/>
      <c r="K45" s="139"/>
      <c r="L45" s="139"/>
    </row>
    <row r="46" spans="1:12" ht="12.75" customHeight="1">
      <c r="A46" s="60" t="s">
        <v>101</v>
      </c>
      <c r="B46" s="106">
        <v>6.5</v>
      </c>
      <c r="C46" s="106">
        <v>6.5</v>
      </c>
      <c r="D46" s="112" t="s">
        <v>0</v>
      </c>
      <c r="E46" s="112" t="s">
        <v>0</v>
      </c>
      <c r="F46" s="112" t="s">
        <v>0</v>
      </c>
      <c r="G46" s="71" t="s">
        <v>0</v>
      </c>
      <c r="H46" s="71">
        <f>-C46</f>
        <v>-6.5</v>
      </c>
      <c r="I46" s="110"/>
      <c r="J46" s="110"/>
      <c r="K46" s="139"/>
      <c r="L46" s="139"/>
    </row>
    <row r="47" spans="1:12" ht="12.75" customHeight="1">
      <c r="A47" s="60" t="s">
        <v>102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1" t="s">
        <v>0</v>
      </c>
      <c r="H47" s="71" t="s">
        <v>0</v>
      </c>
      <c r="I47" s="110"/>
      <c r="J47" s="110"/>
      <c r="K47" s="139"/>
      <c r="L47" s="139"/>
    </row>
    <row r="48" spans="1:12" ht="12.75" customHeight="1">
      <c r="A48" s="60" t="s">
        <v>103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71" t="s">
        <v>0</v>
      </c>
      <c r="H48" s="71" t="s">
        <v>0</v>
      </c>
      <c r="I48" s="110"/>
      <c r="J48" s="110"/>
      <c r="K48" s="139"/>
      <c r="L48" s="139"/>
    </row>
    <row r="49" spans="1:12" ht="12.75" customHeight="1">
      <c r="A49" s="60" t="s">
        <v>104</v>
      </c>
      <c r="B49" s="106">
        <v>7.360961620266202</v>
      </c>
      <c r="C49" s="106">
        <v>7.433153944319441</v>
      </c>
      <c r="D49" s="106">
        <v>7.50369781915604</v>
      </c>
      <c r="E49" s="106" t="s">
        <v>0</v>
      </c>
      <c r="F49" s="106" t="s">
        <v>0</v>
      </c>
      <c r="G49" s="71" t="s">
        <v>0</v>
      </c>
      <c r="H49" s="71">
        <f>+D49-C49</f>
        <v>0.07054387483659852</v>
      </c>
      <c r="I49" s="110"/>
      <c r="J49" s="110"/>
      <c r="K49" s="139"/>
      <c r="L49" s="139"/>
    </row>
    <row r="50" spans="1:12" ht="12.75" customHeight="1">
      <c r="A50" s="60" t="s">
        <v>105</v>
      </c>
      <c r="B50" s="106">
        <v>7.683388157894736</v>
      </c>
      <c r="C50" s="106">
        <v>7.781015037593984</v>
      </c>
      <c r="D50" s="106">
        <v>9.75</v>
      </c>
      <c r="E50" s="106" t="s">
        <v>0</v>
      </c>
      <c r="F50" s="106" t="s">
        <v>0</v>
      </c>
      <c r="G50" s="71" t="s">
        <v>0</v>
      </c>
      <c r="H50" s="71">
        <f>+D50-C50</f>
        <v>1.968984962406016</v>
      </c>
      <c r="I50" s="110"/>
      <c r="J50" s="110"/>
      <c r="K50" s="139"/>
      <c r="L50" s="139"/>
    </row>
    <row r="51" spans="1:12" ht="12.75" customHeight="1">
      <c r="A51" s="60" t="s">
        <v>106</v>
      </c>
      <c r="B51" s="130">
        <v>9.833333333333334</v>
      </c>
      <c r="C51" s="106">
        <v>9.833333333333334</v>
      </c>
      <c r="D51" s="106" t="s">
        <v>0</v>
      </c>
      <c r="E51" s="107" t="s">
        <v>0</v>
      </c>
      <c r="F51" s="107" t="s">
        <v>0</v>
      </c>
      <c r="G51" s="71" t="s">
        <v>0</v>
      </c>
      <c r="H51" s="71">
        <f>-C51</f>
        <v>-9.833333333333334</v>
      </c>
      <c r="I51" s="110"/>
      <c r="J51" s="116"/>
      <c r="K51" s="139"/>
      <c r="L51" s="139"/>
    </row>
    <row r="52" spans="1:9" ht="12.75" customHeight="1">
      <c r="A52" s="111" t="s">
        <v>108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1" t="s">
        <v>0</v>
      </c>
      <c r="H52" s="71" t="s">
        <v>0</v>
      </c>
      <c r="I52" s="116"/>
    </row>
    <row r="53" spans="1:12" ht="12.75" customHeight="1">
      <c r="A53" s="60" t="s">
        <v>98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1" t="s">
        <v>0</v>
      </c>
      <c r="H53" s="71" t="s">
        <v>0</v>
      </c>
      <c r="I53" s="110"/>
      <c r="J53" s="110"/>
      <c r="K53" s="108"/>
      <c r="L53" s="108"/>
    </row>
    <row r="54" spans="1:12" ht="12.75" customHeight="1">
      <c r="A54" s="60" t="s">
        <v>99</v>
      </c>
      <c r="B54" s="31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1" t="s">
        <v>0</v>
      </c>
      <c r="H54" s="71" t="s">
        <v>0</v>
      </c>
      <c r="I54" s="110"/>
      <c r="J54" s="110"/>
      <c r="K54" s="108"/>
      <c r="L54" s="108"/>
    </row>
    <row r="55" spans="1:12" ht="12.75" customHeight="1">
      <c r="A55" s="60" t="s">
        <v>100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1" t="s">
        <v>0</v>
      </c>
      <c r="H55" s="71" t="s">
        <v>0</v>
      </c>
      <c r="I55" s="110"/>
      <c r="J55" s="110"/>
      <c r="K55" s="108"/>
      <c r="L55" s="108"/>
    </row>
    <row r="56" spans="1:12" ht="12.75" customHeight="1">
      <c r="A56" s="60" t="s">
        <v>101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1" t="s">
        <v>0</v>
      </c>
      <c r="H56" s="71" t="s">
        <v>0</v>
      </c>
      <c r="I56" s="110"/>
      <c r="J56" s="110"/>
      <c r="K56" s="108"/>
      <c r="L56" s="108"/>
    </row>
    <row r="57" spans="1:12" ht="12.75" customHeight="1">
      <c r="A57" s="60" t="s">
        <v>102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1" t="s">
        <v>0</v>
      </c>
      <c r="H57" s="71" t="s">
        <v>0</v>
      </c>
      <c r="I57" s="110"/>
      <c r="J57" s="110"/>
      <c r="K57" s="108"/>
      <c r="L57" s="108"/>
    </row>
    <row r="58" spans="1:12" ht="12.75" customHeight="1">
      <c r="A58" s="60" t="s">
        <v>103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1" t="s">
        <v>0</v>
      </c>
      <c r="H58" s="71" t="s">
        <v>0</v>
      </c>
      <c r="I58" s="110"/>
      <c r="J58" s="110"/>
      <c r="K58" s="108"/>
      <c r="L58" s="108"/>
    </row>
    <row r="59" spans="1:12" ht="12.75" customHeight="1">
      <c r="A59" s="60" t="s">
        <v>104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1" t="s">
        <v>0</v>
      </c>
      <c r="H59" s="71" t="s">
        <v>0</v>
      </c>
      <c r="I59" s="110"/>
      <c r="J59" s="110"/>
      <c r="K59" s="108"/>
      <c r="L59" s="108"/>
    </row>
    <row r="60" spans="1:12" ht="12.75" customHeight="1">
      <c r="A60" s="60" t="s">
        <v>105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1" t="s">
        <v>0</v>
      </c>
      <c r="H60" s="71" t="s">
        <v>0</v>
      </c>
      <c r="I60" s="110"/>
      <c r="J60" s="110"/>
      <c r="K60" s="108"/>
      <c r="L60" s="108"/>
    </row>
    <row r="61" spans="1:12" ht="12.75" customHeight="1">
      <c r="A61" s="60" t="s">
        <v>106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1" t="s">
        <v>0</v>
      </c>
      <c r="H61" s="71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54" sqref="L5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3" t="s">
        <v>109</v>
      </c>
      <c r="B1" s="1"/>
    </row>
    <row r="2" spans="1:6" s="6" customFormat="1" ht="12.75" customHeight="1">
      <c r="A2" s="145" t="s">
        <v>26</v>
      </c>
      <c r="B2" s="5"/>
      <c r="C2" s="7"/>
      <c r="D2" s="7"/>
      <c r="E2" s="7"/>
      <c r="F2" s="7"/>
    </row>
    <row r="3" spans="1:9" ht="26.25" customHeight="1">
      <c r="A3" s="55"/>
      <c r="B3" s="143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34</v>
      </c>
      <c r="H3" s="56" t="s">
        <v>55</v>
      </c>
      <c r="I3" s="2"/>
    </row>
    <row r="4" spans="1:9" ht="12.75" customHeight="1">
      <c r="A4" s="111" t="s">
        <v>110</v>
      </c>
      <c r="B4" s="17">
        <v>10523.8663</v>
      </c>
      <c r="C4" s="17">
        <v>9935.4021</v>
      </c>
      <c r="D4" s="17">
        <v>47143.3928</v>
      </c>
      <c r="E4" s="17">
        <v>4327.5542</v>
      </c>
      <c r="F4" s="17">
        <v>3552.0899</v>
      </c>
      <c r="G4" s="71">
        <f>F4-E4</f>
        <v>-775.4642999999996</v>
      </c>
      <c r="H4" s="71">
        <f>+D4-C4</f>
        <v>37207.9907</v>
      </c>
      <c r="I4" s="12"/>
    </row>
    <row r="5" spans="1:10" ht="12.75" customHeight="1">
      <c r="A5" s="147" t="s">
        <v>60</v>
      </c>
      <c r="B5" s="113">
        <v>8680.5906</v>
      </c>
      <c r="C5" s="113">
        <v>8261.4064</v>
      </c>
      <c r="D5" s="113">
        <v>46699.9835</v>
      </c>
      <c r="E5" s="113">
        <v>4327.5542</v>
      </c>
      <c r="F5" s="113">
        <v>3552.0899</v>
      </c>
      <c r="G5" s="71">
        <f>F5-E5</f>
        <v>-775.4642999999996</v>
      </c>
      <c r="H5" s="71">
        <f>+D5-C5</f>
        <v>38438.5771</v>
      </c>
      <c r="I5" s="12"/>
      <c r="J5" s="114"/>
    </row>
    <row r="6" spans="1:10" ht="12.75" customHeight="1">
      <c r="A6" s="60" t="s">
        <v>98</v>
      </c>
      <c r="B6" s="110">
        <v>2601.1655</v>
      </c>
      <c r="C6" s="72">
        <v>2581.1268</v>
      </c>
      <c r="D6" s="72">
        <v>15872.9372</v>
      </c>
      <c r="E6" s="72">
        <v>375.2073</v>
      </c>
      <c r="F6" s="72">
        <v>368.0754</v>
      </c>
      <c r="G6" s="71">
        <f>F6-E6</f>
        <v>-7.131899999999973</v>
      </c>
      <c r="H6" s="71">
        <f>+D6-C6</f>
        <v>13291.8104</v>
      </c>
      <c r="I6" s="12"/>
      <c r="J6" s="114"/>
    </row>
    <row r="7" spans="1:10" ht="12.75" customHeight="1">
      <c r="A7" s="60" t="s">
        <v>99</v>
      </c>
      <c r="B7" s="110">
        <v>5682.1257</v>
      </c>
      <c r="C7" s="110">
        <v>5282.9802</v>
      </c>
      <c r="D7" s="110">
        <v>29683.4887</v>
      </c>
      <c r="E7" s="110">
        <v>3823.8358</v>
      </c>
      <c r="F7" s="110">
        <v>3111.643</v>
      </c>
      <c r="G7" s="71">
        <f>F7-E7</f>
        <v>-712.1927999999998</v>
      </c>
      <c r="H7" s="71">
        <f>+D7-C7</f>
        <v>24400.508500000004</v>
      </c>
      <c r="I7" s="12"/>
      <c r="J7" s="114"/>
    </row>
    <row r="8" spans="1:10" ht="12.75" customHeight="1">
      <c r="A8" s="60" t="s">
        <v>100</v>
      </c>
      <c r="B8" s="110">
        <v>296.5234</v>
      </c>
      <c r="C8" s="110">
        <v>296.5234</v>
      </c>
      <c r="D8" s="110">
        <v>1094.3626</v>
      </c>
      <c r="E8" s="110">
        <v>128.5111</v>
      </c>
      <c r="F8" s="110">
        <v>72.3715</v>
      </c>
      <c r="G8" s="71">
        <f>F8-E8</f>
        <v>-56.1396</v>
      </c>
      <c r="H8" s="71">
        <f>+D8-C8</f>
        <v>797.8391999999999</v>
      </c>
      <c r="I8" s="12"/>
      <c r="J8" s="114"/>
    </row>
    <row r="9" spans="1:10" ht="12.75" customHeight="1">
      <c r="A9" s="60" t="s">
        <v>101</v>
      </c>
      <c r="B9" s="110" t="s">
        <v>0</v>
      </c>
      <c r="C9" s="110" t="s">
        <v>0</v>
      </c>
      <c r="D9" s="110">
        <v>49.195</v>
      </c>
      <c r="E9" s="110" t="s">
        <v>0</v>
      </c>
      <c r="F9" s="110" t="s">
        <v>0</v>
      </c>
      <c r="G9" s="71" t="s">
        <v>0</v>
      </c>
      <c r="H9" s="71">
        <f>D9</f>
        <v>49.195</v>
      </c>
      <c r="I9" s="12"/>
      <c r="J9" s="114"/>
    </row>
    <row r="10" spans="1:10" ht="12.75" customHeight="1">
      <c r="A10" s="60" t="s">
        <v>102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4"/>
    </row>
    <row r="11" spans="1:10" ht="12.75" customHeight="1">
      <c r="A11" s="60" t="s">
        <v>103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4"/>
    </row>
    <row r="12" spans="1:10" ht="12.75" customHeight="1">
      <c r="A12" s="60" t="s">
        <v>104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4"/>
    </row>
    <row r="13" spans="1:10" ht="12.75" customHeight="1">
      <c r="A13" s="60" t="s">
        <v>105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4"/>
    </row>
    <row r="14" spans="1:10" ht="12.75" customHeight="1">
      <c r="A14" s="60" t="s">
        <v>106</v>
      </c>
      <c r="B14" s="128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4"/>
    </row>
    <row r="15" spans="1:10" ht="12.75" customHeight="1">
      <c r="A15" s="147" t="s">
        <v>107</v>
      </c>
      <c r="B15" s="116">
        <v>1843.2757</v>
      </c>
      <c r="C15" s="116">
        <v>1673.9957</v>
      </c>
      <c r="D15" s="116">
        <v>443.4093</v>
      </c>
      <c r="E15" s="116" t="s">
        <v>0</v>
      </c>
      <c r="F15" s="116" t="s">
        <v>0</v>
      </c>
      <c r="G15" s="71" t="s">
        <v>0</v>
      </c>
      <c r="H15" s="71">
        <f>+D15-C15</f>
        <v>-1230.5864</v>
      </c>
      <c r="I15" s="12"/>
      <c r="J15" s="114"/>
    </row>
    <row r="16" spans="1:10" ht="12.75" customHeight="1">
      <c r="A16" s="60" t="s">
        <v>98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71" t="s">
        <v>0</v>
      </c>
      <c r="H16" s="71" t="s">
        <v>0</v>
      </c>
      <c r="I16" s="12"/>
      <c r="J16" s="114"/>
    </row>
    <row r="17" spans="1:10" ht="12.75" customHeight="1">
      <c r="A17" s="60" t="s">
        <v>99</v>
      </c>
      <c r="B17" s="110">
        <v>130.62</v>
      </c>
      <c r="C17" s="110">
        <v>130.62</v>
      </c>
      <c r="D17" s="110">
        <v>104</v>
      </c>
      <c r="E17" s="110" t="s">
        <v>0</v>
      </c>
      <c r="F17" s="110" t="s">
        <v>0</v>
      </c>
      <c r="G17" s="71" t="s">
        <v>0</v>
      </c>
      <c r="H17" s="71">
        <f>D17-C17</f>
        <v>-26.620000000000005</v>
      </c>
      <c r="I17" s="12"/>
      <c r="J17" s="114"/>
    </row>
    <row r="18" spans="1:10" ht="12.75" customHeight="1">
      <c r="A18" s="60" t="s">
        <v>100</v>
      </c>
      <c r="B18" s="110">
        <v>40</v>
      </c>
      <c r="C18" s="110" t="s">
        <v>0</v>
      </c>
      <c r="D18" s="110">
        <v>104.8404</v>
      </c>
      <c r="E18" s="110" t="s">
        <v>0</v>
      </c>
      <c r="F18" s="110" t="s">
        <v>0</v>
      </c>
      <c r="G18" s="71" t="s">
        <v>0</v>
      </c>
      <c r="H18" s="71">
        <f>D18</f>
        <v>104.8404</v>
      </c>
      <c r="I18" s="12"/>
      <c r="J18" s="114"/>
    </row>
    <row r="19" spans="1:10" ht="12.75" customHeight="1">
      <c r="A19" s="60" t="s">
        <v>101</v>
      </c>
      <c r="B19" s="110">
        <v>200</v>
      </c>
      <c r="C19" s="110">
        <v>200</v>
      </c>
      <c r="D19" s="110" t="s">
        <v>0</v>
      </c>
      <c r="E19" s="110" t="s">
        <v>0</v>
      </c>
      <c r="F19" s="110" t="s">
        <v>0</v>
      </c>
      <c r="G19" s="71" t="s">
        <v>0</v>
      </c>
      <c r="H19" s="71">
        <f>-C19</f>
        <v>-200</v>
      </c>
      <c r="I19" s="12"/>
      <c r="J19" s="114"/>
    </row>
    <row r="20" spans="1:10" ht="12.75" customHeight="1">
      <c r="A20" s="60" t="s">
        <v>102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71" t="s">
        <v>0</v>
      </c>
      <c r="H20" s="71" t="s">
        <v>0</v>
      </c>
      <c r="I20" s="12"/>
      <c r="J20" s="114"/>
    </row>
    <row r="21" spans="1:10" ht="12.75" customHeight="1">
      <c r="A21" s="60" t="s">
        <v>103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1" t="s">
        <v>0</v>
      </c>
      <c r="H21" s="71" t="s">
        <v>0</v>
      </c>
      <c r="I21" s="12"/>
      <c r="J21" s="114"/>
    </row>
    <row r="22" spans="1:10" ht="12.75" customHeight="1">
      <c r="A22" s="60" t="s">
        <v>104</v>
      </c>
      <c r="B22" s="110">
        <v>334.9265</v>
      </c>
      <c r="C22" s="110">
        <v>275.6465</v>
      </c>
      <c r="D22" s="110">
        <v>104.1019</v>
      </c>
      <c r="E22" s="110" t="s">
        <v>0</v>
      </c>
      <c r="F22" s="110" t="s">
        <v>0</v>
      </c>
      <c r="G22" s="71" t="s">
        <v>0</v>
      </c>
      <c r="H22" s="71">
        <f>+D22-C22</f>
        <v>-171.5446</v>
      </c>
      <c r="I22" s="12"/>
      <c r="J22" s="114"/>
    </row>
    <row r="23" spans="1:10" ht="12.75" customHeight="1">
      <c r="A23" s="60" t="s">
        <v>105</v>
      </c>
      <c r="B23" s="110">
        <v>790.8148</v>
      </c>
      <c r="C23" s="110">
        <v>720.8148</v>
      </c>
      <c r="D23" s="110">
        <v>130.467</v>
      </c>
      <c r="E23" s="110" t="s">
        <v>0</v>
      </c>
      <c r="F23" s="110" t="s">
        <v>0</v>
      </c>
      <c r="G23" s="71" t="s">
        <v>0</v>
      </c>
      <c r="H23" s="71">
        <f>+D23-C23</f>
        <v>-590.3478</v>
      </c>
      <c r="I23" s="12"/>
      <c r="J23" s="114"/>
    </row>
    <row r="24" spans="1:10" ht="12.75" customHeight="1">
      <c r="A24" s="60" t="s">
        <v>106</v>
      </c>
      <c r="B24" s="140">
        <v>346.9144</v>
      </c>
      <c r="C24" s="110">
        <v>346.9144</v>
      </c>
      <c r="D24" s="110" t="s">
        <v>0</v>
      </c>
      <c r="E24" s="110" t="s">
        <v>0</v>
      </c>
      <c r="F24" s="110" t="s">
        <v>0</v>
      </c>
      <c r="G24" s="71" t="s">
        <v>0</v>
      </c>
      <c r="H24" s="71">
        <f>-C24</f>
        <v>-346.9144</v>
      </c>
      <c r="I24" s="12"/>
      <c r="J24" s="114"/>
    </row>
    <row r="25" spans="1:10" ht="12.75" customHeight="1">
      <c r="A25" s="147" t="s">
        <v>108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71" t="s">
        <v>0</v>
      </c>
      <c r="H25" s="71" t="s">
        <v>0</v>
      </c>
      <c r="I25" s="109"/>
      <c r="J25" s="114"/>
    </row>
    <row r="26" spans="1:10" ht="12.75" customHeight="1">
      <c r="A26" s="60" t="s">
        <v>98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1" t="s">
        <v>0</v>
      </c>
      <c r="H26" s="71" t="s">
        <v>0</v>
      </c>
      <c r="I26" s="109"/>
      <c r="J26" s="114"/>
    </row>
    <row r="27" spans="1:10" ht="12.75" customHeight="1">
      <c r="A27" s="60" t="s">
        <v>99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71" t="s">
        <v>0</v>
      </c>
      <c r="H27" s="71" t="s">
        <v>0</v>
      </c>
      <c r="I27" s="109"/>
      <c r="J27" s="114"/>
    </row>
    <row r="28" spans="1:10" ht="12.75" customHeight="1">
      <c r="A28" s="60" t="s">
        <v>100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1" t="s">
        <v>0</v>
      </c>
      <c r="H28" s="71" t="s">
        <v>0</v>
      </c>
      <c r="I28" s="109"/>
      <c r="J28" s="114"/>
    </row>
    <row r="29" spans="1:10" ht="12.75" customHeight="1">
      <c r="A29" s="60" t="s">
        <v>101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1" t="s">
        <v>0</v>
      </c>
      <c r="H29" s="71" t="s">
        <v>0</v>
      </c>
      <c r="I29" s="109"/>
      <c r="J29" s="114"/>
    </row>
    <row r="30" spans="1:10" ht="12.75" customHeight="1">
      <c r="A30" s="60" t="s">
        <v>102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1" t="s">
        <v>0</v>
      </c>
      <c r="H30" s="71" t="s">
        <v>0</v>
      </c>
      <c r="I30" s="109"/>
      <c r="J30" s="114"/>
    </row>
    <row r="31" spans="1:10" ht="12.75" customHeight="1">
      <c r="A31" s="60" t="s">
        <v>103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1" t="s">
        <v>0</v>
      </c>
      <c r="H31" s="71" t="s">
        <v>0</v>
      </c>
      <c r="I31" s="109"/>
      <c r="J31" s="114"/>
    </row>
    <row r="32" spans="1:10" ht="12.75" customHeight="1">
      <c r="A32" s="60" t="s">
        <v>104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1" t="s">
        <v>0</v>
      </c>
      <c r="H32" s="71" t="s">
        <v>0</v>
      </c>
      <c r="I32" s="109"/>
      <c r="J32" s="114"/>
    </row>
    <row r="33" spans="1:10" ht="12.75" customHeight="1">
      <c r="A33" s="60" t="s">
        <v>105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1" t="s">
        <v>0</v>
      </c>
      <c r="H33" s="71" t="s">
        <v>0</v>
      </c>
      <c r="I33" s="109"/>
      <c r="J33" s="114"/>
    </row>
    <row r="34" spans="1:10" ht="12.75" customHeight="1">
      <c r="A34" s="60" t="s">
        <v>106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1" t="s">
        <v>0</v>
      </c>
      <c r="H34" s="71" t="s">
        <v>0</v>
      </c>
      <c r="I34" s="109"/>
      <c r="J34" s="114"/>
    </row>
    <row r="35" ht="15" customHeight="1">
      <c r="F35" s="9"/>
    </row>
    <row r="36" spans="1:9" ht="15" customHeight="1">
      <c r="A36" s="93" t="s">
        <v>111</v>
      </c>
      <c r="G36" s="12"/>
      <c r="I36" s="2"/>
    </row>
    <row r="37" spans="1:7" ht="12.75" customHeight="1">
      <c r="A37" s="145" t="s">
        <v>26</v>
      </c>
      <c r="G37" s="12"/>
    </row>
    <row r="38" spans="1:9" ht="31.5" customHeight="1">
      <c r="A38" s="57"/>
      <c r="B38" s="143">
        <v>2012</v>
      </c>
      <c r="C38" s="53" t="s">
        <v>32</v>
      </c>
      <c r="D38" s="53" t="s">
        <v>33</v>
      </c>
      <c r="E38" s="143">
        <v>2013</v>
      </c>
      <c r="F38" s="53" t="s">
        <v>23</v>
      </c>
      <c r="G38" s="53" t="s">
        <v>24</v>
      </c>
      <c r="H38" s="56" t="s">
        <v>34</v>
      </c>
      <c r="I38" s="56" t="s">
        <v>35</v>
      </c>
    </row>
    <row r="39" spans="1:14" ht="12.75" customHeight="1">
      <c r="A39" s="42" t="s">
        <v>112</v>
      </c>
      <c r="B39" s="17">
        <v>50651.329725209995</v>
      </c>
      <c r="C39" s="17">
        <v>63115.50089386</v>
      </c>
      <c r="D39" s="17">
        <v>64340.94453971</v>
      </c>
      <c r="E39" s="17">
        <v>67334.18303821</v>
      </c>
      <c r="F39" s="17">
        <v>79359.8413652</v>
      </c>
      <c r="G39" s="17">
        <v>80660.33294359</v>
      </c>
      <c r="H39" s="16">
        <f>G39/F39-1</f>
        <v>0.01638727542820262</v>
      </c>
      <c r="I39" s="16">
        <f>G39/E39-1</f>
        <v>0.1979106198974423</v>
      </c>
      <c r="K39" s="126"/>
      <c r="L39" s="126"/>
      <c r="M39" s="126"/>
      <c r="N39" s="126"/>
    </row>
    <row r="40" spans="1:14" ht="12.75" customHeight="1">
      <c r="A40" s="60" t="s">
        <v>113</v>
      </c>
      <c r="B40" s="33">
        <v>22840.58219495</v>
      </c>
      <c r="C40" s="33">
        <v>29311.157129599997</v>
      </c>
      <c r="D40" s="33">
        <v>29563.2905524</v>
      </c>
      <c r="E40" s="33">
        <v>30229.96764498</v>
      </c>
      <c r="F40" s="33">
        <v>35438.50906783</v>
      </c>
      <c r="G40" s="33">
        <v>36182.71535895</v>
      </c>
      <c r="H40" s="16">
        <f aca="true" t="shared" si="0" ref="H40:H53">G40/F40-1</f>
        <v>0.020999932296688284</v>
      </c>
      <c r="I40" s="16">
        <f aca="true" t="shared" si="1" ref="I40:I53">G40/E40-1</f>
        <v>0.196915451047746</v>
      </c>
      <c r="K40" s="126"/>
      <c r="L40" s="126"/>
      <c r="M40" s="126"/>
      <c r="N40" s="126"/>
    </row>
    <row r="41" spans="1:14" ht="12.75" customHeight="1">
      <c r="A41" s="60" t="s">
        <v>114</v>
      </c>
      <c r="B41" s="33">
        <v>20805.539679499998</v>
      </c>
      <c r="C41" s="33">
        <v>26209.81557592</v>
      </c>
      <c r="D41" s="33">
        <v>26856.133770050004</v>
      </c>
      <c r="E41" s="33">
        <v>28351.13450765</v>
      </c>
      <c r="F41" s="33">
        <v>33921.78325964</v>
      </c>
      <c r="G41" s="33">
        <v>34407.03695057</v>
      </c>
      <c r="H41" s="16">
        <f t="shared" si="0"/>
        <v>0.014305076098618752</v>
      </c>
      <c r="I41" s="16">
        <f t="shared" si="1"/>
        <v>0.21360353114920083</v>
      </c>
      <c r="K41" s="126"/>
      <c r="L41" s="126"/>
      <c r="M41" s="126"/>
      <c r="N41" s="126"/>
    </row>
    <row r="42" spans="1:14" ht="12.75" customHeight="1">
      <c r="A42" s="60" t="s">
        <v>115</v>
      </c>
      <c r="B42" s="33">
        <v>4805.33959318</v>
      </c>
      <c r="C42" s="33">
        <v>4786.15781932</v>
      </c>
      <c r="D42" s="33">
        <v>5137.94136453</v>
      </c>
      <c r="E42" s="33">
        <v>6033.29587517</v>
      </c>
      <c r="F42" s="33">
        <v>5763.36698674</v>
      </c>
      <c r="G42" s="33">
        <v>5551.70964438</v>
      </c>
      <c r="H42" s="16">
        <f t="shared" si="0"/>
        <v>-0.036724599153059034</v>
      </c>
      <c r="I42" s="16">
        <f t="shared" si="1"/>
        <v>-0.0798214178044816</v>
      </c>
      <c r="K42" s="126"/>
      <c r="L42" s="126"/>
      <c r="M42" s="126"/>
      <c r="N42" s="126"/>
    </row>
    <row r="43" spans="1:14" ht="12.75" customHeight="1">
      <c r="A43" s="60" t="s">
        <v>116</v>
      </c>
      <c r="B43" s="33">
        <v>2199.86825758</v>
      </c>
      <c r="C43" s="33">
        <v>2808.37036902</v>
      </c>
      <c r="D43" s="33">
        <v>2783.57885273</v>
      </c>
      <c r="E43" s="33">
        <v>2719.7850104100003</v>
      </c>
      <c r="F43" s="33">
        <v>4236.182050990001</v>
      </c>
      <c r="G43" s="33">
        <v>4518.87098969</v>
      </c>
      <c r="H43" s="16">
        <f t="shared" si="0"/>
        <v>0.06673200898765308</v>
      </c>
      <c r="I43" s="16">
        <f t="shared" si="1"/>
        <v>0.661480952499548</v>
      </c>
      <c r="K43" s="126"/>
      <c r="L43" s="126"/>
      <c r="M43" s="126"/>
      <c r="N43" s="126"/>
    </row>
    <row r="44" spans="1:14" ht="12.75" customHeight="1">
      <c r="A44" s="61" t="s">
        <v>117</v>
      </c>
      <c r="B44" s="17">
        <v>26927.60385274</v>
      </c>
      <c r="C44" s="17">
        <v>30527.23189435</v>
      </c>
      <c r="D44" s="17">
        <v>31459.881445370003</v>
      </c>
      <c r="E44" s="17">
        <v>34485.862418690005</v>
      </c>
      <c r="F44" s="17">
        <v>33386.15389415</v>
      </c>
      <c r="G44" s="17">
        <v>34675.683613459994</v>
      </c>
      <c r="H44" s="16">
        <f t="shared" si="0"/>
        <v>0.03862468625162463</v>
      </c>
      <c r="I44" s="16">
        <f t="shared" si="1"/>
        <v>0.005504319203776475</v>
      </c>
      <c r="K44" s="126"/>
      <c r="L44" s="126"/>
      <c r="M44" s="4"/>
      <c r="N44" s="4"/>
    </row>
    <row r="45" spans="1:14" ht="12.75" customHeight="1">
      <c r="A45" s="60" t="s">
        <v>113</v>
      </c>
      <c r="B45" s="33">
        <v>12390.061168600001</v>
      </c>
      <c r="C45" s="33">
        <v>13100.948601810001</v>
      </c>
      <c r="D45" s="33">
        <v>13309.847440800002</v>
      </c>
      <c r="E45" s="33">
        <v>14289.9706816</v>
      </c>
      <c r="F45" s="33">
        <v>13932.04515489</v>
      </c>
      <c r="G45" s="33">
        <v>15347.177002960001</v>
      </c>
      <c r="H45" s="16">
        <f t="shared" si="0"/>
        <v>0.1015738775131163</v>
      </c>
      <c r="I45" s="16">
        <f t="shared" si="1"/>
        <v>0.0739823996085085</v>
      </c>
      <c r="K45" s="126"/>
      <c r="L45" s="126"/>
      <c r="M45" s="126"/>
      <c r="N45" s="4"/>
    </row>
    <row r="46" spans="1:14" ht="12.75" customHeight="1">
      <c r="A46" s="60" t="s">
        <v>114</v>
      </c>
      <c r="B46" s="33">
        <v>10359.23214716</v>
      </c>
      <c r="C46" s="33">
        <v>13086.346220520001</v>
      </c>
      <c r="D46" s="33">
        <v>13481.4490104</v>
      </c>
      <c r="E46" s="33">
        <v>14521.07696716</v>
      </c>
      <c r="F46" s="33">
        <v>13996.396641570002</v>
      </c>
      <c r="G46" s="33">
        <v>14087.73910123</v>
      </c>
      <c r="H46" s="16">
        <f t="shared" si="0"/>
        <v>0.006526141120401396</v>
      </c>
      <c r="I46" s="16">
        <f t="shared" si="1"/>
        <v>-0.029841992223442526</v>
      </c>
      <c r="K46" s="126"/>
      <c r="L46" s="126"/>
      <c r="M46" s="126"/>
      <c r="N46" s="4"/>
    </row>
    <row r="47" spans="1:14" ht="12.75" customHeight="1">
      <c r="A47" s="60" t="s">
        <v>115</v>
      </c>
      <c r="B47" s="33">
        <v>3912.72758677</v>
      </c>
      <c r="C47" s="33">
        <v>4013.0875309499997</v>
      </c>
      <c r="D47" s="33">
        <v>4313.47675446</v>
      </c>
      <c r="E47" s="33">
        <v>5263.489885770001</v>
      </c>
      <c r="F47" s="33">
        <v>5057.00022274</v>
      </c>
      <c r="G47" s="33">
        <v>4839.89051424</v>
      </c>
      <c r="H47" s="16">
        <f t="shared" si="0"/>
        <v>-0.04293250918275915</v>
      </c>
      <c r="I47" s="16">
        <f t="shared" si="1"/>
        <v>-0.08047880412484776</v>
      </c>
      <c r="K47" s="126"/>
      <c r="L47" s="126"/>
      <c r="M47" s="126"/>
      <c r="N47" s="4"/>
    </row>
    <row r="48" spans="1:14" ht="12.75" customHeight="1">
      <c r="A48" s="60" t="s">
        <v>116</v>
      </c>
      <c r="B48" s="33">
        <v>265.58295021</v>
      </c>
      <c r="C48" s="33">
        <v>326.84954107</v>
      </c>
      <c r="D48" s="33">
        <v>355.10823971</v>
      </c>
      <c r="E48" s="33">
        <v>411.32488416</v>
      </c>
      <c r="F48" s="33">
        <v>400.71187495000004</v>
      </c>
      <c r="G48" s="33">
        <v>400.87699503</v>
      </c>
      <c r="H48" s="16">
        <f t="shared" si="0"/>
        <v>0.0004120668498295288</v>
      </c>
      <c r="I48" s="16">
        <f t="shared" si="1"/>
        <v>-0.02540057636273696</v>
      </c>
      <c r="K48" s="126"/>
      <c r="L48" s="126"/>
      <c r="M48" s="126"/>
      <c r="N48" s="4"/>
    </row>
    <row r="49" spans="1:14" ht="12.75" customHeight="1">
      <c r="A49" s="61" t="s">
        <v>118</v>
      </c>
      <c r="B49" s="44">
        <f>+B39-B44</f>
        <v>23723.725872469993</v>
      </c>
      <c r="C49" s="44">
        <f>+C39-C44</f>
        <v>32588.26899951</v>
      </c>
      <c r="D49" s="44">
        <f aca="true" t="shared" si="2" ref="D49:E53">+D39-D44</f>
        <v>32881.063094339996</v>
      </c>
      <c r="E49" s="44">
        <f t="shared" si="2"/>
        <v>32848.32061952</v>
      </c>
      <c r="F49" s="44">
        <f>+F39-F44</f>
        <v>45973.687471050005</v>
      </c>
      <c r="G49" s="44">
        <f>+G39-G44</f>
        <v>45984.64933013</v>
      </c>
      <c r="H49" s="16">
        <f t="shared" si="0"/>
        <v>0.00023843767343878497</v>
      </c>
      <c r="I49" s="16">
        <f t="shared" si="1"/>
        <v>0.3999086852191702</v>
      </c>
      <c r="M49" s="126"/>
      <c r="N49" s="4"/>
    </row>
    <row r="50" spans="1:14" ht="12.75" customHeight="1">
      <c r="A50" s="60" t="s">
        <v>113</v>
      </c>
      <c r="B50" s="33">
        <f>+B40-B45</f>
        <v>10450.521026349998</v>
      </c>
      <c r="C50" s="33">
        <f>+C40-C45</f>
        <v>16210.208527789995</v>
      </c>
      <c r="D50" s="33">
        <f t="shared" si="2"/>
        <v>16253.4431116</v>
      </c>
      <c r="E50" s="33">
        <f t="shared" si="2"/>
        <v>15939.99696338</v>
      </c>
      <c r="F50" s="33">
        <f>+F40-F45</f>
        <v>21506.463912939995</v>
      </c>
      <c r="G50" s="33">
        <f>+G40-G45</f>
        <v>20835.53835599</v>
      </c>
      <c r="H50" s="16">
        <f t="shared" si="0"/>
        <v>-0.031196460732269116</v>
      </c>
      <c r="I50" s="16">
        <f t="shared" si="1"/>
        <v>0.30712310697780243</v>
      </c>
      <c r="K50" s="131"/>
      <c r="L50" s="4"/>
      <c r="M50" s="124"/>
      <c r="N50" s="124"/>
    </row>
    <row r="51" spans="1:14" ht="12.75" customHeight="1">
      <c r="A51" s="60" t="s">
        <v>114</v>
      </c>
      <c r="B51" s="33">
        <f>+B41-B46</f>
        <v>10446.307532339997</v>
      </c>
      <c r="C51" s="33">
        <f>+C41-C46</f>
        <v>13123.4693554</v>
      </c>
      <c r="D51" s="33">
        <f t="shared" si="2"/>
        <v>13374.684759650005</v>
      </c>
      <c r="E51" s="33">
        <f t="shared" si="2"/>
        <v>13830.057540490001</v>
      </c>
      <c r="F51" s="33">
        <f>+F41-F46</f>
        <v>19925.386618069995</v>
      </c>
      <c r="G51" s="33">
        <f>+G41-G46</f>
        <v>20319.29784934</v>
      </c>
      <c r="H51" s="16">
        <f t="shared" si="0"/>
        <v>0.019769314333543342</v>
      </c>
      <c r="I51" s="16">
        <f t="shared" si="1"/>
        <v>0.46921282068795245</v>
      </c>
      <c r="J51" s="74"/>
      <c r="K51" s="124"/>
      <c r="L51" s="4"/>
      <c r="M51" s="124"/>
      <c r="N51" s="124"/>
    </row>
    <row r="52" spans="1:14" ht="12.75" customHeight="1">
      <c r="A52" s="60" t="s">
        <v>115</v>
      </c>
      <c r="B52" s="33">
        <f>+B42-B47</f>
        <v>892.6120064099996</v>
      </c>
      <c r="C52" s="33">
        <f>+C42-C47</f>
        <v>773.0702883700005</v>
      </c>
      <c r="D52" s="33">
        <f t="shared" si="2"/>
        <v>824.4646100700002</v>
      </c>
      <c r="E52" s="33">
        <f t="shared" si="2"/>
        <v>769.8059893999989</v>
      </c>
      <c r="F52" s="33">
        <f>+F42-F47</f>
        <v>706.3667640000003</v>
      </c>
      <c r="G52" s="33">
        <f>+G42-G47</f>
        <v>711.8191301400002</v>
      </c>
      <c r="H52" s="16">
        <f t="shared" si="0"/>
        <v>0.007718888285632719</v>
      </c>
      <c r="I52" s="16">
        <f t="shared" si="1"/>
        <v>-0.0753265888528547</v>
      </c>
      <c r="J52" s="74"/>
      <c r="K52" s="124"/>
      <c r="L52" s="4"/>
      <c r="M52" s="124"/>
      <c r="N52" s="124"/>
    </row>
    <row r="53" spans="1:14" ht="12.75" customHeight="1">
      <c r="A53" s="60" t="s">
        <v>116</v>
      </c>
      <c r="B53" s="33">
        <f>+B43-B48</f>
        <v>1934.2853073699998</v>
      </c>
      <c r="C53" s="33">
        <f>+C43-C48</f>
        <v>2481.5208279500002</v>
      </c>
      <c r="D53" s="33">
        <f t="shared" si="2"/>
        <v>2428.47061302</v>
      </c>
      <c r="E53" s="33">
        <f t="shared" si="2"/>
        <v>2308.46012625</v>
      </c>
      <c r="F53" s="33">
        <f>+F43-F48</f>
        <v>3835.4701760400008</v>
      </c>
      <c r="G53" s="33">
        <f>+G43-G48</f>
        <v>4117.99399466</v>
      </c>
      <c r="H53" s="16">
        <f t="shared" si="0"/>
        <v>0.07366080445232281</v>
      </c>
      <c r="I53" s="16">
        <f t="shared" si="1"/>
        <v>0.7838705324962725</v>
      </c>
      <c r="J53" s="74"/>
      <c r="K53" s="124"/>
      <c r="L53" s="4"/>
      <c r="M53" s="124"/>
      <c r="N53" s="124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6"/>
      <c r="L54" s="4"/>
      <c r="M54" s="124"/>
      <c r="N54" s="124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5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4"/>
      <c r="M56" s="4"/>
      <c r="N56" s="4"/>
    </row>
    <row r="57" spans="1:14" ht="15.75" customHeight="1">
      <c r="A57" s="93" t="s">
        <v>119</v>
      </c>
      <c r="B57" s="1"/>
      <c r="C57" s="14"/>
      <c r="D57" s="14"/>
      <c r="E57" s="14"/>
      <c r="F57" s="14"/>
      <c r="G57" s="14"/>
      <c r="H57" s="14"/>
      <c r="I57" s="2"/>
      <c r="K57" s="125"/>
      <c r="L57" s="4"/>
      <c r="M57" s="4"/>
      <c r="N57" s="4"/>
    </row>
    <row r="58" spans="1:14" ht="12.75" customHeight="1">
      <c r="A58" s="145" t="s">
        <v>26</v>
      </c>
      <c r="B58" s="13"/>
      <c r="C58" s="13"/>
      <c r="D58" s="13"/>
      <c r="E58" s="13"/>
      <c r="F58" s="13"/>
      <c r="I58" s="2"/>
      <c r="L58" s="4"/>
      <c r="M58" s="4"/>
      <c r="N58" s="4"/>
    </row>
    <row r="59" spans="1:12" s="4" customFormat="1" ht="32.25" customHeight="1">
      <c r="A59" s="57"/>
      <c r="B59" s="143">
        <v>2012</v>
      </c>
      <c r="C59" s="53" t="s">
        <v>32</v>
      </c>
      <c r="D59" s="53" t="s">
        <v>33</v>
      </c>
      <c r="E59" s="143">
        <v>2013</v>
      </c>
      <c r="F59" s="53" t="s">
        <v>23</v>
      </c>
      <c r="G59" s="53" t="s">
        <v>24</v>
      </c>
      <c r="H59" s="56" t="s">
        <v>34</v>
      </c>
      <c r="I59" s="56" t="s">
        <v>35</v>
      </c>
      <c r="J59" s="65"/>
      <c r="K59" s="2"/>
      <c r="L59" s="2"/>
    </row>
    <row r="60" spans="1:14" ht="12.75" customHeight="1">
      <c r="A60" s="42" t="s">
        <v>120</v>
      </c>
      <c r="B60" s="17">
        <v>40105.37341754</v>
      </c>
      <c r="C60" s="17">
        <v>51503.581696379995</v>
      </c>
      <c r="D60" s="17">
        <v>52794.08942196</v>
      </c>
      <c r="E60" s="17">
        <v>53961.59959505</v>
      </c>
      <c r="F60" s="17">
        <v>76107.1069723</v>
      </c>
      <c r="G60" s="17">
        <v>76916.33221487001</v>
      </c>
      <c r="H60" s="16">
        <f>G60/F60-1</f>
        <v>0.010632715849579366</v>
      </c>
      <c r="I60" s="16">
        <f>G60/E60-1</f>
        <v>0.42539014395573416</v>
      </c>
      <c r="J60" s="75"/>
      <c r="K60" s="4"/>
      <c r="L60" s="4"/>
      <c r="M60" s="4"/>
      <c r="N60" s="4"/>
    </row>
    <row r="61" spans="1:14" ht="12.75" customHeight="1">
      <c r="A61" s="60" t="s">
        <v>113</v>
      </c>
      <c r="B61" s="33">
        <v>25562.927037960002</v>
      </c>
      <c r="C61" s="33">
        <v>33713.52047812</v>
      </c>
      <c r="D61" s="33">
        <v>34782.144356250006</v>
      </c>
      <c r="E61" s="33">
        <v>35589.497712669996</v>
      </c>
      <c r="F61" s="33">
        <v>51454.76341538</v>
      </c>
      <c r="G61" s="33">
        <v>51898.88576875</v>
      </c>
      <c r="H61" s="16">
        <f aca="true" t="shared" si="3" ref="H61:H70">G61/F61-1</f>
        <v>0.008631316595214322</v>
      </c>
      <c r="I61" s="16">
        <f aca="true" t="shared" si="4" ref="I61:I70">G61/E61-1</f>
        <v>0.45826406957898147</v>
      </c>
      <c r="J61" s="75"/>
      <c r="M61" s="4"/>
      <c r="N61" s="4"/>
    </row>
    <row r="62" spans="1:14" ht="12.75" customHeight="1">
      <c r="A62" s="60" t="s">
        <v>114</v>
      </c>
      <c r="B62" s="33">
        <v>14461.65337505</v>
      </c>
      <c r="C62" s="33">
        <v>17717.90984367</v>
      </c>
      <c r="D62" s="33">
        <v>17939.639351050002</v>
      </c>
      <c r="E62" s="33">
        <v>18300.016493670002</v>
      </c>
      <c r="F62" s="33">
        <v>24252.77306086</v>
      </c>
      <c r="G62" s="33">
        <v>24507.60556185</v>
      </c>
      <c r="H62" s="16">
        <f t="shared" si="3"/>
        <v>0.01050735519400292</v>
      </c>
      <c r="I62" s="16">
        <f t="shared" si="4"/>
        <v>0.339212211657143</v>
      </c>
      <c r="J62" s="75"/>
      <c r="M62" s="4"/>
      <c r="N62" s="4"/>
    </row>
    <row r="63" spans="1:14" ht="12.75" customHeight="1">
      <c r="A63" s="60" t="s">
        <v>116</v>
      </c>
      <c r="B63" s="33">
        <v>80.79300453</v>
      </c>
      <c r="C63" s="33">
        <v>72.15137459</v>
      </c>
      <c r="D63" s="33">
        <v>72.30571465999999</v>
      </c>
      <c r="E63" s="33">
        <v>72.08538871</v>
      </c>
      <c r="F63" s="33">
        <v>399.57049606</v>
      </c>
      <c r="G63" s="33">
        <v>509.84088427000006</v>
      </c>
      <c r="H63" s="16">
        <f t="shared" si="3"/>
        <v>0.2759722984988404</v>
      </c>
      <c r="I63" s="16">
        <f t="shared" si="4"/>
        <v>6.072735451578035</v>
      </c>
      <c r="J63" s="75"/>
      <c r="M63" s="4"/>
      <c r="N63" s="4"/>
    </row>
    <row r="64" spans="1:14" ht="12.75" customHeight="1">
      <c r="A64" s="61" t="s">
        <v>117</v>
      </c>
      <c r="B64" s="17">
        <v>18557.88985695</v>
      </c>
      <c r="C64" s="17">
        <v>24619.774264639997</v>
      </c>
      <c r="D64" s="17">
        <v>24746.472576789998</v>
      </c>
      <c r="E64" s="17">
        <v>25037.123758519996</v>
      </c>
      <c r="F64" s="17">
        <v>33189.21863013</v>
      </c>
      <c r="G64" s="17">
        <v>33233.5447086</v>
      </c>
      <c r="H64" s="16">
        <f t="shared" si="3"/>
        <v>0.0013355565541923742</v>
      </c>
      <c r="I64" s="16">
        <f t="shared" si="4"/>
        <v>0.3273707087576625</v>
      </c>
      <c r="J64" s="75"/>
      <c r="M64" s="4"/>
      <c r="N64" s="4"/>
    </row>
    <row r="65" spans="1:14" ht="12.75" customHeight="1">
      <c r="A65" s="60" t="s">
        <v>113</v>
      </c>
      <c r="B65" s="33">
        <v>10893.94829188</v>
      </c>
      <c r="C65" s="33">
        <v>15690.503803280002</v>
      </c>
      <c r="D65" s="33">
        <v>15683.25344717</v>
      </c>
      <c r="E65" s="33">
        <v>15783.563455059999</v>
      </c>
      <c r="F65" s="33">
        <v>21794.971200059997</v>
      </c>
      <c r="G65" s="33">
        <v>21793.751143199996</v>
      </c>
      <c r="H65" s="16">
        <f t="shared" si="3"/>
        <v>-5.597882414265509E-05</v>
      </c>
      <c r="I65" s="16">
        <f t="shared" si="4"/>
        <v>0.3807877546317471</v>
      </c>
      <c r="J65" s="75"/>
      <c r="K65" s="12"/>
      <c r="L65" s="12"/>
      <c r="M65" s="124"/>
      <c r="N65" s="4"/>
    </row>
    <row r="66" spans="1:14" ht="12.75" customHeight="1">
      <c r="A66" s="60" t="s">
        <v>114</v>
      </c>
      <c r="B66" s="33">
        <v>7659.897274520001</v>
      </c>
      <c r="C66" s="33">
        <v>8923.5915123</v>
      </c>
      <c r="D66" s="33">
        <v>9057.52175208</v>
      </c>
      <c r="E66" s="33">
        <v>9248.53188656</v>
      </c>
      <c r="F66" s="33">
        <v>11238.03246724</v>
      </c>
      <c r="G66" s="33">
        <v>11281.60547048</v>
      </c>
      <c r="H66" s="16">
        <f t="shared" si="3"/>
        <v>0.0038772804195947863</v>
      </c>
      <c r="I66" s="16">
        <f t="shared" si="4"/>
        <v>0.21982662857814983</v>
      </c>
      <c r="J66" s="75"/>
      <c r="K66" s="12"/>
      <c r="L66" s="12"/>
      <c r="M66" s="124"/>
      <c r="N66" s="4"/>
    </row>
    <row r="67" spans="1:11" ht="12.75" customHeight="1">
      <c r="A67" s="60" t="s">
        <v>116</v>
      </c>
      <c r="B67" s="33">
        <v>4.0442905499999995</v>
      </c>
      <c r="C67" s="33">
        <v>5.67894906</v>
      </c>
      <c r="D67" s="33">
        <v>5.697377540000001</v>
      </c>
      <c r="E67" s="33">
        <v>5.0284169</v>
      </c>
      <c r="F67" s="33">
        <v>156.21496283</v>
      </c>
      <c r="G67" s="33">
        <v>158.18809492</v>
      </c>
      <c r="H67" s="16">
        <f t="shared" si="3"/>
        <v>0.012630877697338505</v>
      </c>
      <c r="I67" s="16">
        <f>G67/E67-1</f>
        <v>30.458826518541056</v>
      </c>
      <c r="J67" s="75"/>
      <c r="K67" s="137"/>
    </row>
    <row r="68" spans="1:13" ht="12.75" customHeight="1">
      <c r="A68" s="61" t="s">
        <v>118</v>
      </c>
      <c r="B68" s="17">
        <v>21547.48356059</v>
      </c>
      <c r="C68" s="17">
        <v>26883.80743174</v>
      </c>
      <c r="D68" s="17">
        <f>+D60-D64</f>
        <v>28047.616845170003</v>
      </c>
      <c r="E68" s="17">
        <f>+E60-E64</f>
        <v>28924.475836530004</v>
      </c>
      <c r="F68" s="17">
        <f>+F60-F64</f>
        <v>42917.888342169994</v>
      </c>
      <c r="G68" s="17">
        <f>+G60-G64</f>
        <v>43682.78750627001</v>
      </c>
      <c r="H68" s="16">
        <f t="shared" si="3"/>
        <v>0.017822385808027974</v>
      </c>
      <c r="I68" s="16">
        <f t="shared" si="4"/>
        <v>0.5102360973850761</v>
      </c>
      <c r="J68" s="75"/>
      <c r="K68" s="12"/>
      <c r="L68" s="12"/>
      <c r="M68" s="124"/>
    </row>
    <row r="69" spans="1:15" ht="12.75" customHeight="1">
      <c r="A69" s="60" t="s">
        <v>113</v>
      </c>
      <c r="B69" s="33">
        <v>14668.978746080002</v>
      </c>
      <c r="C69" s="33">
        <v>18023.01667484</v>
      </c>
      <c r="D69" s="33">
        <f>+D61-D65</f>
        <v>19098.890909080008</v>
      </c>
      <c r="E69" s="33">
        <f>+E61-E65</f>
        <v>19805.934257609995</v>
      </c>
      <c r="F69" s="33">
        <f>+F61-F65</f>
        <v>29659.792215320005</v>
      </c>
      <c r="G69" s="33">
        <f>+G61-G65</f>
        <v>30105.134625550003</v>
      </c>
      <c r="H69" s="16">
        <f t="shared" si="3"/>
        <v>0.015015021244820792</v>
      </c>
      <c r="I69" s="16">
        <f t="shared" si="4"/>
        <v>0.5200057838212184</v>
      </c>
      <c r="J69" s="75"/>
      <c r="K69" s="12"/>
      <c r="L69" s="12"/>
      <c r="M69" s="12"/>
      <c r="N69" s="12"/>
      <c r="O69" s="12"/>
    </row>
    <row r="70" spans="1:15" ht="12.75" customHeight="1">
      <c r="A70" s="60" t="s">
        <v>114</v>
      </c>
      <c r="B70" s="33">
        <v>6801.7561005299995</v>
      </c>
      <c r="C70" s="33">
        <v>8794.318331370001</v>
      </c>
      <c r="D70" s="33">
        <f>+D62-D66</f>
        <v>8882.117598970002</v>
      </c>
      <c r="E70" s="33">
        <f>+E62-E66</f>
        <v>9051.484607110002</v>
      </c>
      <c r="F70" s="33">
        <f>+F62-F66</f>
        <v>13014.74059362</v>
      </c>
      <c r="G70" s="33">
        <f>+G62-G66</f>
        <v>13226.000091369999</v>
      </c>
      <c r="H70" s="16">
        <f t="shared" si="3"/>
        <v>0.016232324895784744</v>
      </c>
      <c r="I70" s="16">
        <f t="shared" si="4"/>
        <v>0.4611967721826413</v>
      </c>
      <c r="J70" s="75"/>
      <c r="K70" s="12"/>
      <c r="L70" s="12"/>
      <c r="M70" s="12"/>
      <c r="N70" s="12"/>
      <c r="O70" s="12"/>
    </row>
    <row r="71" spans="1:15" ht="12.75" customHeight="1">
      <c r="A71" s="60" t="s">
        <v>116</v>
      </c>
      <c r="B71" s="33">
        <v>76.74871398</v>
      </c>
      <c r="C71" s="33">
        <v>66.47242553000001</v>
      </c>
      <c r="D71" s="33">
        <f>+D63-D67</f>
        <v>66.60833711999999</v>
      </c>
      <c r="E71" s="33">
        <f>+E63-E67</f>
        <v>67.05697181000001</v>
      </c>
      <c r="F71" s="33">
        <f>+F63-F67</f>
        <v>243.35553323</v>
      </c>
      <c r="G71" s="33">
        <f>+G63-G67</f>
        <v>351.65278935000003</v>
      </c>
      <c r="H71" s="16">
        <f>G71/F71-1</f>
        <v>0.44501661697433526</v>
      </c>
      <c r="I71" s="16">
        <f>G71/E71-1</f>
        <v>4.244089911282858</v>
      </c>
      <c r="J71" s="75"/>
      <c r="K71" s="12"/>
      <c r="L71" s="12"/>
      <c r="M71" s="1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8"/>
      <c r="J72"/>
      <c r="K72" s="12"/>
      <c r="L72" s="12"/>
      <c r="M72" s="12"/>
      <c r="N72" s="12"/>
      <c r="O72" s="12"/>
    </row>
    <row r="73" spans="2:15" ht="11.25">
      <c r="B73" s="33"/>
      <c r="C73" s="33"/>
      <c r="I73" s="17"/>
      <c r="K73" s="12"/>
      <c r="L73" s="12"/>
      <c r="M73" s="12"/>
      <c r="N73" s="12"/>
      <c r="O73" s="12"/>
    </row>
    <row r="74" spans="2:15" ht="11.25">
      <c r="B74" s="17"/>
      <c r="C74" s="17"/>
      <c r="I74" s="33"/>
      <c r="K74" s="12"/>
      <c r="L74" s="12"/>
      <c r="M74" s="12"/>
      <c r="N74" s="12"/>
      <c r="O74" s="12"/>
    </row>
    <row r="75" spans="2:15" ht="11.25">
      <c r="B75" s="33"/>
      <c r="C75" s="33"/>
      <c r="I75" s="33"/>
      <c r="K75" s="12"/>
      <c r="L75" s="12"/>
      <c r="M75" s="1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7"/>
      <c r="M77" s="12"/>
    </row>
    <row r="78" spans="2:13" ht="11.25">
      <c r="B78" s="64"/>
      <c r="C78" s="64"/>
      <c r="D78" s="64"/>
      <c r="E78" s="64"/>
      <c r="F78" s="64"/>
      <c r="I78" s="33"/>
      <c r="K78" s="137"/>
      <c r="M78" s="12"/>
    </row>
    <row r="79" spans="3:11" ht="12.75">
      <c r="C79" s="12"/>
      <c r="D79" s="12"/>
      <c r="E79" s="12"/>
      <c r="F79" s="12"/>
      <c r="K79" s="137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2014-11-11T07:12:26Z</cp:lastPrinted>
  <dcterms:created xsi:type="dcterms:W3CDTF">2008-11-05T07:26:31Z</dcterms:created>
  <dcterms:modified xsi:type="dcterms:W3CDTF">2014-12-16T05:45:29Z</dcterms:modified>
  <cp:category/>
  <cp:version/>
  <cp:contentType/>
  <cp:contentStatus/>
</cp:coreProperties>
</file>