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<sst xmlns="http://schemas.openxmlformats.org/spreadsheetml/2006/main" count="528" uniqueCount="113">
  <si>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</si>
  <si>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</si>
  <si>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</si>
  <si>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</si>
  <si>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</si>
  <si>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</si>
  <si>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</si>
  <si>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</si>
  <si>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</si>
  <si>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</si>
  <si>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</si>
  <si>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</si>
  <si>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</si>
  <si>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</si>
  <si>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</si>
  <si>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</si>
  <si>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</si>
  <si>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</si>
  <si>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</si>
  <si>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</si>
  <si>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</si>
  <si>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</si>
  <si>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</si>
  <si>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</si>
  <si>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</si>
  <si>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</si>
  <si>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</si>
  <si>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</si>
  <si>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</si>
  <si>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</si>
  <si>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</si>
  <si>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</si>
  <si>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</si>
  <si>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</si>
  <si>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</si>
  <si>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</si>
  <si>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</si>
  <si>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</si>
  <si>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</si>
  <si>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</si>
  <si>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</si>
  <si>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</si>
  <si>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</si>
  <si>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</si>
  <si>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</si>
  <si>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</si>
  <si>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</si>
  <si>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</si>
  <si>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</si>
  <si>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</si>
  <si>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</si>
  <si>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</si>
  <si>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</si>
  <si>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</si>
  <si>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</si>
  <si>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</si>
  <si>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</si>
  <si>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</si>
  <si>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</si>
  <si>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</si>
  <si>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</si>
  <si>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</si>
  <si>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</si>
  <si>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</si>
  <si>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</si>
  <si>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</si>
  <si>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</si>
  <si>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</si>
  <si>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</si>
  <si>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</si>
  <si>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</si>
  <si>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</si>
  <si>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</si>
  <si>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</si>
  <si>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</si>
  <si>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</si>
  <si>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</si>
  <si>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</si>
  <si>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</si>
  <si>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</si>
  <si>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</si>
  <si>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</si>
  <si>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</si>
  <si>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</si>
  <si>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</si>
  <si>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</si>
  <si>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</si>
  <si>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</si>
  <si>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</si>
  <si>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</si>
  <si>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</si>
  <si>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</si>
  <si>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</si>
  <si>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</si>
  <si>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</si>
  <si>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</si>
  <si>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</si>
  <si>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</si>
  <si>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</si>
  <si>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</si>
  <si>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</si>
  <si>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</si>
  <si>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</si>
  <si>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</si>
  <si>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</si>
  <si>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</si>
  <si>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</si>
  <si>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</si>
  <si>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Июль 2011</t>
  </si>
  <si>
    <t>янв.-июль 11</t>
  </si>
  <si>
    <t>янв.-июль 10</t>
  </si>
  <si>
    <t>Покупка ЦБ</t>
  </si>
  <si>
    <t xml:space="preserve">    Покупка ЦБ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</si>
</sst>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470005"/>
        <c:axId val="61359134"/>
      </c:lineChart>
      <c:catAx>
        <c:axId val="6647000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59134"/>
        <c:crosses val="autoZero"/>
        <c:auto val="0"/>
        <c:lblOffset val="100"/>
        <c:tickLblSkip val="1"/>
        <c:noMultiLvlLbl val="0"/>
      </c:catAx>
      <c:valAx>
        <c:axId val="6135913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7000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4597529"/>
        <c:axId val="2005117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6242803"/>
        <c:axId val="13532044"/>
      </c:lineChart>
      <c:catAx>
        <c:axId val="245975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051170"/>
        <c:crosses val="autoZero"/>
        <c:auto val="0"/>
        <c:lblOffset val="100"/>
        <c:tickLblSkip val="5"/>
        <c:noMultiLvlLbl val="0"/>
      </c:catAx>
      <c:valAx>
        <c:axId val="2005117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7529"/>
        <c:crossesAt val="1"/>
        <c:crossBetween val="between"/>
        <c:dispUnits/>
        <c:majorUnit val="2000"/>
        <c:minorUnit val="100"/>
      </c:valAx>
      <c:catAx>
        <c:axId val="46242803"/>
        <c:scaling>
          <c:orientation val="minMax"/>
        </c:scaling>
        <c:axPos val="b"/>
        <c:delete val="1"/>
        <c:majorTickMark val="out"/>
        <c:minorTickMark val="none"/>
        <c:tickLblPos val="nextTo"/>
        <c:crossAx val="13532044"/>
        <c:crossesAt val="39"/>
        <c:auto val="0"/>
        <c:lblOffset val="100"/>
        <c:tickLblSkip val="1"/>
        <c:noMultiLvlLbl val="0"/>
      </c:catAx>
      <c:valAx>
        <c:axId val="1353204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24280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4679533"/>
        <c:axId val="22353750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679533"/>
        <c:axId val="22353750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966023"/>
        <c:axId val="65823296"/>
      </c:lineChart>
      <c:catAx>
        <c:axId val="5467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53750"/>
        <c:crosses val="autoZero"/>
        <c:auto val="0"/>
        <c:lblOffset val="100"/>
        <c:tickLblSkip val="1"/>
        <c:noMultiLvlLbl val="0"/>
      </c:catAx>
      <c:valAx>
        <c:axId val="2235375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79533"/>
        <c:crossesAt val="1"/>
        <c:crossBetween val="between"/>
        <c:dispUnits/>
        <c:majorUnit val="1"/>
      </c:valAx>
      <c:catAx>
        <c:axId val="66966023"/>
        <c:scaling>
          <c:orientation val="minMax"/>
        </c:scaling>
        <c:axPos val="b"/>
        <c:delete val="1"/>
        <c:majorTickMark val="out"/>
        <c:minorTickMark val="none"/>
        <c:tickLblPos val="nextTo"/>
        <c:crossAx val="65823296"/>
        <c:crosses val="autoZero"/>
        <c:auto val="0"/>
        <c:lblOffset val="100"/>
        <c:tickLblSkip val="1"/>
        <c:noMultiLvlLbl val="0"/>
      </c:catAx>
      <c:valAx>
        <c:axId val="6582329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6602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5538753"/>
        <c:axId val="3008673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538753"/>
        <c:axId val="30086730"/>
      </c:lineChart>
      <c:catAx>
        <c:axId val="555387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86730"/>
        <c:crosses val="autoZero"/>
        <c:auto val="1"/>
        <c:lblOffset val="100"/>
        <c:tickLblSkip val="1"/>
        <c:noMultiLvlLbl val="0"/>
      </c:catAx>
      <c:valAx>
        <c:axId val="3008673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3875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15361295"/>
        <c:axId val="4033928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361295"/>
        <c:axId val="4033928"/>
      </c:lineChart>
      <c:catAx>
        <c:axId val="153612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3928"/>
        <c:crosses val="autoZero"/>
        <c:auto val="1"/>
        <c:lblOffset val="100"/>
        <c:tickLblSkip val="1"/>
        <c:noMultiLvlLbl val="0"/>
      </c:catAx>
      <c:valAx>
        <c:axId val="403392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6129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6305353"/>
        <c:axId val="58312722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052451"/>
        <c:axId val="25710012"/>
      </c:lineChart>
      <c:catAx>
        <c:axId val="3630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12722"/>
        <c:crosses val="autoZero"/>
        <c:auto val="1"/>
        <c:lblOffset val="100"/>
        <c:tickLblSkip val="1"/>
        <c:noMultiLvlLbl val="0"/>
      </c:catAx>
      <c:valAx>
        <c:axId val="5831272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05353"/>
        <c:crossesAt val="1"/>
        <c:crossBetween val="between"/>
        <c:dispUnits/>
        <c:majorUnit val="400"/>
      </c:valAx>
      <c:catAx>
        <c:axId val="55052451"/>
        <c:scaling>
          <c:orientation val="minMax"/>
        </c:scaling>
        <c:axPos val="b"/>
        <c:delete val="1"/>
        <c:majorTickMark val="out"/>
        <c:minorTickMark val="none"/>
        <c:tickLblPos val="nextTo"/>
        <c:crossAx val="25710012"/>
        <c:crosses val="autoZero"/>
        <c:auto val="1"/>
        <c:lblOffset val="100"/>
        <c:tickLblSkip val="1"/>
        <c:noMultiLvlLbl val="0"/>
      </c:catAx>
      <c:valAx>
        <c:axId val="2571001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5245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063517"/>
        <c:axId val="213619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063517"/>
        <c:axId val="2136198"/>
      </c:lineChart>
      <c:catAx>
        <c:axId val="300635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6198"/>
        <c:crosses val="autoZero"/>
        <c:auto val="1"/>
        <c:lblOffset val="100"/>
        <c:tickLblSkip val="1"/>
        <c:noMultiLvlLbl val="0"/>
      </c:catAx>
      <c:valAx>
        <c:axId val="213619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635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225783"/>
        <c:axId val="3881432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225783"/>
        <c:axId val="38814320"/>
      </c:lineChart>
      <c:catAx>
        <c:axId val="192257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14320"/>
        <c:crosses val="autoZero"/>
        <c:auto val="1"/>
        <c:lblOffset val="100"/>
        <c:tickLblSkip val="1"/>
        <c:noMultiLvlLbl val="0"/>
      </c:catAx>
      <c:valAx>
        <c:axId val="3881432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257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784561"/>
        <c:axId val="5695218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784561"/>
        <c:axId val="56952186"/>
      </c:lineChart>
      <c:catAx>
        <c:axId val="1378456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52186"/>
        <c:crosses val="autoZero"/>
        <c:auto val="1"/>
        <c:lblOffset val="100"/>
        <c:tickLblSkip val="1"/>
        <c:noMultiLvlLbl val="0"/>
      </c:catAx>
      <c:valAx>
        <c:axId val="5695218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8456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807627"/>
        <c:axId val="4972432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807627"/>
        <c:axId val="49724324"/>
      </c:lineChart>
      <c:catAx>
        <c:axId val="428076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24324"/>
        <c:crosses val="autoZero"/>
        <c:auto val="1"/>
        <c:lblOffset val="100"/>
        <c:tickLblSkip val="1"/>
        <c:noMultiLvlLbl val="0"/>
      </c:catAx>
      <c:valAx>
        <c:axId val="4972432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076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4865733"/>
        <c:axId val="113841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865733"/>
        <c:axId val="1138414"/>
      </c:lineChart>
      <c:catAx>
        <c:axId val="448657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8414"/>
        <c:crosses val="autoZero"/>
        <c:auto val="1"/>
        <c:lblOffset val="100"/>
        <c:tickLblSkip val="1"/>
        <c:noMultiLvlLbl val="0"/>
      </c:catAx>
      <c:valAx>
        <c:axId val="113841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6573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245727"/>
        <c:axId val="25102680"/>
      </c:lineChart>
      <c:catAx>
        <c:axId val="1024572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2680"/>
        <c:crosses val="autoZero"/>
        <c:auto val="0"/>
        <c:lblOffset val="100"/>
        <c:tickLblSkip val="1"/>
        <c:noMultiLvlLbl val="0"/>
      </c:catAx>
      <c:valAx>
        <c:axId val="2510268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4572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7730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8597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4" sqref="K34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10" width="10.75390625" style="19" customWidth="1"/>
    <col min="11" max="16" width="9.75390625" style="19" customWidth="1"/>
    <col min="17" max="18" width="8.375" style="19" bestFit="1" customWidth="1"/>
    <col min="19" max="16384" width="8.00390625" style="19" customWidth="1"/>
  </cols>
  <sheetData>
    <row r="1" spans="1:16" ht="15.75">
      <c r="A1" s="151" t="s">
        <v>18</v>
      </c>
      <c r="B1" s="151"/>
      <c r="C1" s="151"/>
      <c r="D1" s="151"/>
      <c r="E1" s="151"/>
      <c r="F1" s="151"/>
      <c r="G1" s="151"/>
      <c r="H1" s="151"/>
      <c r="I1" s="151"/>
      <c r="J1" s="53"/>
      <c r="K1" s="53"/>
      <c r="L1" s="53"/>
      <c r="M1" s="53"/>
      <c r="N1" s="53"/>
      <c r="O1" s="53"/>
      <c r="P1" s="53"/>
    </row>
    <row r="2" spans="1:16" ht="15.75">
      <c r="A2" s="152" t="s">
        <v>108</v>
      </c>
      <c r="B2" s="152"/>
      <c r="C2" s="152"/>
      <c r="D2" s="152"/>
      <c r="E2" s="152"/>
      <c r="F2" s="152"/>
      <c r="G2" s="152"/>
      <c r="H2" s="152"/>
      <c r="I2" s="152"/>
      <c r="J2" s="94"/>
      <c r="K2" s="94"/>
      <c r="L2" s="94"/>
      <c r="M2" s="94"/>
      <c r="N2" s="94"/>
      <c r="O2" s="94"/>
      <c r="P2" s="94"/>
    </row>
    <row r="3" spans="1:16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3" ht="15" customHeight="1">
      <c r="A4" s="41" t="s">
        <v>93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10" s="27" customFormat="1" ht="26.25" customHeight="1">
      <c r="A6" s="54"/>
      <c r="B6" s="55" t="s">
        <v>83</v>
      </c>
      <c r="C6" s="55" t="s">
        <v>103</v>
      </c>
      <c r="D6" s="55">
        <v>40544</v>
      </c>
      <c r="E6" s="55">
        <v>40575</v>
      </c>
      <c r="F6" s="55">
        <v>40603</v>
      </c>
      <c r="G6" s="55">
        <v>40634</v>
      </c>
      <c r="H6" s="55">
        <v>40664</v>
      </c>
      <c r="I6" s="55">
        <v>40695</v>
      </c>
      <c r="J6" s="55">
        <v>40725</v>
      </c>
    </row>
    <row r="7" spans="1:10" ht="26.25" customHeight="1">
      <c r="A7" s="29" t="s">
        <v>86</v>
      </c>
      <c r="B7" s="127">
        <v>2.9</v>
      </c>
      <c r="C7" s="127">
        <f>98.6-100</f>
        <v>-1.4000000000000057</v>
      </c>
      <c r="D7" s="127">
        <v>-2</v>
      </c>
      <c r="E7" s="127">
        <v>0.7</v>
      </c>
      <c r="F7" s="127">
        <v>0.4</v>
      </c>
      <c r="G7" s="127">
        <v>3.2</v>
      </c>
      <c r="H7" s="127">
        <v>3.9</v>
      </c>
      <c r="I7" s="127">
        <v>5.5</v>
      </c>
      <c r="J7" s="127">
        <v>6.5</v>
      </c>
    </row>
    <row r="8" spans="1:10" ht="26.25" customHeight="1">
      <c r="A8" s="29" t="s">
        <v>87</v>
      </c>
      <c r="B8" s="78">
        <v>99.96509079466416</v>
      </c>
      <c r="C8" s="78">
        <v>119.2</v>
      </c>
      <c r="D8" s="78">
        <v>102.65270735441175</v>
      </c>
      <c r="E8" s="78">
        <v>104.1</v>
      </c>
      <c r="F8" s="78">
        <v>106.4</v>
      </c>
      <c r="G8" s="78">
        <v>106.80823789332177</v>
      </c>
      <c r="H8" s="78">
        <v>106.5</v>
      </c>
      <c r="I8" s="78">
        <v>107.2</v>
      </c>
      <c r="J8" s="78">
        <v>106.87</v>
      </c>
    </row>
    <row r="9" spans="1:10" ht="26.25" customHeight="1">
      <c r="A9" s="29" t="s">
        <v>88</v>
      </c>
      <c r="B9" s="79" t="s">
        <v>1</v>
      </c>
      <c r="C9" s="79" t="s">
        <v>1</v>
      </c>
      <c r="D9" s="78">
        <v>102.65270735441175</v>
      </c>
      <c r="E9" s="78">
        <v>101.44436784482743</v>
      </c>
      <c r="F9" s="78">
        <v>102.151052681764</v>
      </c>
      <c r="G9" s="78">
        <v>100.40689929557458</v>
      </c>
      <c r="H9" s="78">
        <v>99.72769718654143</v>
      </c>
      <c r="I9" s="78">
        <v>100.6</v>
      </c>
      <c r="J9" s="78">
        <v>99.65</v>
      </c>
    </row>
    <row r="10" spans="1:10" ht="26.25" customHeight="1">
      <c r="A10" s="29" t="s">
        <v>8</v>
      </c>
      <c r="B10" s="79">
        <v>0.9</v>
      </c>
      <c r="C10" s="79">
        <v>5.5</v>
      </c>
      <c r="D10" s="78">
        <v>6.23</v>
      </c>
      <c r="E10" s="78">
        <v>6.44</v>
      </c>
      <c r="F10" s="78">
        <v>6.92</v>
      </c>
      <c r="G10" s="78">
        <v>8.23</v>
      </c>
      <c r="H10" s="78">
        <v>10.31</v>
      </c>
      <c r="I10" s="78">
        <v>12</v>
      </c>
      <c r="J10" s="78">
        <v>12.97</v>
      </c>
    </row>
    <row r="11" spans="1:10" ht="26.25" customHeight="1">
      <c r="A11" s="29" t="s">
        <v>9</v>
      </c>
      <c r="B11" s="131">
        <v>44.0917</v>
      </c>
      <c r="C11" s="131">
        <v>47.0992</v>
      </c>
      <c r="D11" s="128">
        <v>47.27</v>
      </c>
      <c r="E11" s="128">
        <v>47.4705</v>
      </c>
      <c r="F11" s="128">
        <v>47.2448</v>
      </c>
      <c r="G11" s="128">
        <v>46.7766</v>
      </c>
      <c r="H11" s="128">
        <v>45.4</v>
      </c>
      <c r="I11" s="128">
        <v>45.2067</v>
      </c>
      <c r="J11" s="128">
        <v>44.5952</v>
      </c>
    </row>
    <row r="12" spans="1:10" s="25" customFormat="1" ht="26.25" customHeight="1">
      <c r="A12" s="29" t="s">
        <v>89</v>
      </c>
      <c r="B12" s="132">
        <v>11.856482174432557</v>
      </c>
      <c r="C12" s="132">
        <f>C11/B11*100-100</f>
        <v>6.821011664326846</v>
      </c>
      <c r="D12" s="129">
        <f>D11/C11*100-100</f>
        <v>0.3626388558616753</v>
      </c>
      <c r="E12" s="129">
        <f>E11/C11*100-100</f>
        <v>0.7883361076196564</v>
      </c>
      <c r="F12" s="129">
        <f>F11/C11*100-100</f>
        <v>0.3091347623738585</v>
      </c>
      <c r="G12" s="129">
        <f>G11/C11*100-100</f>
        <v>-0.6849373237761966</v>
      </c>
      <c r="H12" s="129">
        <f>H11/C11*100-100</f>
        <v>-3.6077045894622444</v>
      </c>
      <c r="I12" s="129">
        <f>I11/C11*100-100</f>
        <v>-4.018114957366592</v>
      </c>
      <c r="J12" s="129">
        <f>J11/C11*100-100</f>
        <v>-5.31643849577064</v>
      </c>
    </row>
    <row r="13" spans="1:10" s="25" customFormat="1" ht="26.25" customHeight="1">
      <c r="A13" s="29" t="s">
        <v>90</v>
      </c>
      <c r="B13" s="132" t="s">
        <v>1</v>
      </c>
      <c r="C13" s="132" t="s">
        <v>1</v>
      </c>
      <c r="D13" s="129">
        <f aca="true" t="shared" si="0" ref="D13:J13">D11/C11*100-100</f>
        <v>0.3626388558616753</v>
      </c>
      <c r="E13" s="129">
        <f t="shared" si="0"/>
        <v>0.4241590861011133</v>
      </c>
      <c r="F13" s="129">
        <f t="shared" si="0"/>
        <v>-0.4754531761831089</v>
      </c>
      <c r="G13" s="129">
        <f t="shared" si="0"/>
        <v>-0.9910085342725381</v>
      </c>
      <c r="H13" s="129">
        <f t="shared" si="0"/>
        <v>-2.9429244536798365</v>
      </c>
      <c r="I13" s="129">
        <f t="shared" si="0"/>
        <v>-0.42577092511012893</v>
      </c>
      <c r="J13" s="129">
        <f t="shared" si="0"/>
        <v>-1.3526755989709471</v>
      </c>
    </row>
    <row r="14" spans="1:16" s="25" customFormat="1" ht="15" customHeight="1">
      <c r="A14" s="30"/>
      <c r="B14" s="50"/>
      <c r="C14" s="86"/>
      <c r="D14" s="95"/>
      <c r="E14" s="92"/>
      <c r="F14" s="92"/>
      <c r="G14" s="92"/>
      <c r="I14" s="26"/>
      <c r="J14" s="26"/>
      <c r="K14" s="26"/>
      <c r="L14" s="26"/>
      <c r="M14" s="26"/>
      <c r="N14" s="26"/>
      <c r="O14" s="26"/>
      <c r="P14" s="26"/>
    </row>
    <row r="15" spans="1:19" s="25" customFormat="1" ht="15" customHeight="1">
      <c r="A15" s="41" t="s">
        <v>91</v>
      </c>
      <c r="B15" s="50"/>
      <c r="C15" s="50"/>
      <c r="D15" s="50"/>
      <c r="E15" s="50"/>
      <c r="F15" s="50"/>
      <c r="G15" s="21"/>
      <c r="I15" s="26"/>
      <c r="J15" s="26"/>
      <c r="K15" s="26"/>
      <c r="L15" s="26"/>
      <c r="M15" s="26"/>
      <c r="N15" s="26"/>
      <c r="O15" s="26"/>
      <c r="P15" s="26"/>
      <c r="Q15" s="96"/>
      <c r="R15" s="96"/>
      <c r="S15" s="96"/>
    </row>
    <row r="16" spans="1:16" s="25" customFormat="1" ht="12.75" customHeight="1">
      <c r="A16" s="13" t="s">
        <v>7</v>
      </c>
      <c r="B16" s="50"/>
      <c r="C16" s="50"/>
      <c r="D16" s="50"/>
      <c r="E16" s="50"/>
      <c r="F16" s="50"/>
      <c r="G16" s="21"/>
      <c r="I16" s="26"/>
      <c r="J16" s="26"/>
      <c r="K16" s="26"/>
      <c r="L16" s="26"/>
      <c r="M16" s="26"/>
      <c r="N16" s="26"/>
      <c r="O16" s="26"/>
      <c r="P16" s="26"/>
    </row>
    <row r="17" spans="1:16" s="25" customFormat="1" ht="31.5">
      <c r="A17" s="56"/>
      <c r="B17" s="59" t="s">
        <v>83</v>
      </c>
      <c r="C17" s="55">
        <v>40330</v>
      </c>
      <c r="D17" s="55">
        <v>40360</v>
      </c>
      <c r="E17" s="58" t="s">
        <v>103</v>
      </c>
      <c r="F17" s="55">
        <v>40695</v>
      </c>
      <c r="G17" s="55">
        <v>40725</v>
      </c>
      <c r="H17" s="60" t="s">
        <v>2</v>
      </c>
      <c r="I17" s="60" t="s">
        <v>46</v>
      </c>
      <c r="J17" s="44"/>
      <c r="K17" s="44"/>
      <c r="L17" s="44"/>
      <c r="M17" s="44"/>
      <c r="N17" s="44"/>
      <c r="O17" s="44"/>
      <c r="P17" s="44"/>
    </row>
    <row r="18" spans="1:16" s="25" customFormat="1" ht="13.5" customHeight="1">
      <c r="A18" s="29" t="s">
        <v>4</v>
      </c>
      <c r="B18" s="79">
        <v>35738.69414187</v>
      </c>
      <c r="C18" s="79">
        <v>36942.8019</v>
      </c>
      <c r="D18" s="79">
        <v>37432.4575</v>
      </c>
      <c r="E18" s="79">
        <v>43290.2962</v>
      </c>
      <c r="F18" s="79">
        <v>45543.8184</v>
      </c>
      <c r="G18" s="79">
        <v>47424.1088</v>
      </c>
      <c r="H18" s="82">
        <f>G18-F18</f>
        <v>1880.2904000000053</v>
      </c>
      <c r="I18" s="82">
        <f>G18-E18</f>
        <v>4133.812600000005</v>
      </c>
      <c r="J18" s="28"/>
      <c r="K18" s="28"/>
      <c r="L18" s="28"/>
      <c r="M18" s="28"/>
      <c r="N18" s="28"/>
      <c r="O18" s="28"/>
      <c r="P18" s="28"/>
    </row>
    <row r="19" spans="1:16" s="25" customFormat="1" ht="13.5" customHeight="1">
      <c r="A19" s="29" t="s">
        <v>84</v>
      </c>
      <c r="B19" s="79">
        <v>41060.6524</v>
      </c>
      <c r="C19" s="79">
        <v>41005.4215</v>
      </c>
      <c r="D19" s="79">
        <v>40716.754</v>
      </c>
      <c r="E19" s="79">
        <v>48597.3006</v>
      </c>
      <c r="F19" s="79">
        <v>49972.5332</v>
      </c>
      <c r="G19" s="79">
        <v>52887.2353</v>
      </c>
      <c r="H19" s="82">
        <f>G19-F19</f>
        <v>2914.7021000000022</v>
      </c>
      <c r="I19" s="82">
        <f>G19-E19</f>
        <v>4289.934699999998</v>
      </c>
      <c r="J19" s="28"/>
      <c r="K19" s="28"/>
      <c r="L19" s="28"/>
      <c r="M19" s="28"/>
      <c r="N19" s="28"/>
      <c r="O19" s="28"/>
      <c r="P19" s="28"/>
    </row>
    <row r="20" spans="1:16" s="25" customFormat="1" ht="13.5" customHeight="1">
      <c r="A20" s="29" t="s">
        <v>5</v>
      </c>
      <c r="B20" s="79">
        <v>58347.24441854001</v>
      </c>
      <c r="C20" s="79">
        <v>57131.6627386</v>
      </c>
      <c r="D20" s="79">
        <v>58107.21145437</v>
      </c>
      <c r="E20" s="79">
        <v>69206.98893299</v>
      </c>
      <c r="F20" s="79">
        <v>73063.94148331</v>
      </c>
      <c r="G20" s="79">
        <v>76083.78664145</v>
      </c>
      <c r="H20" s="82">
        <f>G20-F20</f>
        <v>3019.8451581400004</v>
      </c>
      <c r="I20" s="82">
        <f>G20-E20</f>
        <v>6876.797708459999</v>
      </c>
      <c r="J20" s="28"/>
      <c r="K20" s="28"/>
      <c r="L20" s="124"/>
      <c r="M20" s="28"/>
      <c r="N20" s="28"/>
      <c r="O20" s="28"/>
      <c r="P20" s="28"/>
    </row>
    <row r="21" spans="1:16" s="25" customFormat="1" ht="13.5" customHeight="1">
      <c r="A21" s="62" t="s">
        <v>6</v>
      </c>
      <c r="B21" s="114">
        <v>23.420549159109534</v>
      </c>
      <c r="C21" s="114">
        <v>25.514592625777293</v>
      </c>
      <c r="D21" s="114">
        <v>26.028805536697984</v>
      </c>
      <c r="E21" s="114">
        <v>28.020329612655498</v>
      </c>
      <c r="F21" s="114">
        <v>28.46524279917985</v>
      </c>
      <c r="G21" s="114">
        <v>27.957800338179524</v>
      </c>
      <c r="H21" s="105"/>
      <c r="I21" s="105"/>
      <c r="J21" s="27"/>
      <c r="K21" s="27"/>
      <c r="L21" s="27"/>
      <c r="M21" s="27"/>
      <c r="N21" s="27"/>
      <c r="O21" s="27"/>
      <c r="P21" s="27"/>
    </row>
    <row r="22" spans="1:16" s="25" customFormat="1" ht="6" customHeight="1">
      <c r="A22" s="62"/>
      <c r="B22" s="114"/>
      <c r="C22" s="114"/>
      <c r="D22" s="114"/>
      <c r="E22" s="114"/>
      <c r="F22" s="114"/>
      <c r="G22" s="114"/>
      <c r="H22" s="110"/>
      <c r="I22" s="110"/>
      <c r="J22" s="27"/>
      <c r="K22" s="27"/>
      <c r="L22" s="27"/>
      <c r="M22" s="27"/>
      <c r="N22" s="27"/>
      <c r="O22" s="27"/>
      <c r="P22" s="27"/>
    </row>
    <row r="23" spans="1:16" s="25" customFormat="1" ht="15" customHeight="1">
      <c r="A23" s="153" t="s">
        <v>85</v>
      </c>
      <c r="B23" s="153"/>
      <c r="C23" s="153"/>
      <c r="D23" s="153"/>
      <c r="E23" s="153"/>
      <c r="F23" s="153"/>
      <c r="G23" s="153"/>
      <c r="H23" s="153"/>
      <c r="I23" s="153"/>
      <c r="J23" s="27"/>
      <c r="K23" s="27"/>
      <c r="L23" s="27"/>
      <c r="M23" s="27"/>
      <c r="N23" s="27"/>
      <c r="O23" s="27"/>
      <c r="P23" s="27"/>
    </row>
    <row r="24" spans="4:7" ht="15.75" customHeight="1">
      <c r="D24" s="123"/>
      <c r="E24" s="120"/>
      <c r="G24" s="138"/>
    </row>
    <row r="25" spans="1:6" s="36" customFormat="1" ht="15" customHeight="1">
      <c r="A25" s="35" t="s">
        <v>92</v>
      </c>
      <c r="B25" s="39"/>
      <c r="C25" s="40"/>
      <c r="D25" s="40"/>
      <c r="E25" s="48"/>
      <c r="F25" s="49"/>
    </row>
    <row r="26" spans="1:6" s="36" customFormat="1" ht="12.75" customHeight="1">
      <c r="A26" s="38" t="s">
        <v>48</v>
      </c>
      <c r="B26" s="39"/>
      <c r="C26" s="40"/>
      <c r="D26" s="40"/>
      <c r="E26" s="48"/>
      <c r="F26" s="49"/>
    </row>
    <row r="27" spans="1:16" s="36" customFormat="1" ht="31.5">
      <c r="A27" s="56"/>
      <c r="B27" s="55" t="s">
        <v>83</v>
      </c>
      <c r="C27" s="55">
        <v>40330</v>
      </c>
      <c r="D27" s="55">
        <v>40360</v>
      </c>
      <c r="E27" s="58" t="s">
        <v>103</v>
      </c>
      <c r="F27" s="55">
        <v>40695</v>
      </c>
      <c r="G27" s="55">
        <v>40725</v>
      </c>
      <c r="H27" s="60" t="s">
        <v>2</v>
      </c>
      <c r="I27" s="60" t="s">
        <v>46</v>
      </c>
      <c r="J27" s="44"/>
      <c r="K27" s="44"/>
      <c r="L27" s="44"/>
      <c r="M27" s="44"/>
      <c r="N27" s="44"/>
      <c r="O27" s="44"/>
      <c r="P27" s="44"/>
    </row>
    <row r="28" spans="1:16" s="37" customFormat="1" ht="26.25" customHeight="1">
      <c r="A28" s="29" t="s">
        <v>25</v>
      </c>
      <c r="B28" s="109">
        <v>1588.18</v>
      </c>
      <c r="C28" s="109">
        <v>1568.39</v>
      </c>
      <c r="D28" s="109">
        <v>1574.85498986233</v>
      </c>
      <c r="E28" s="109">
        <v>1718.87</v>
      </c>
      <c r="F28" s="109">
        <v>1911.353072684422</v>
      </c>
      <c r="G28" s="109">
        <v>1962.17644535927</v>
      </c>
      <c r="H28" s="82">
        <f>G28-F28</f>
        <v>50.82337267484809</v>
      </c>
      <c r="I28" s="82">
        <f>G28-E28</f>
        <v>243.30644535927013</v>
      </c>
      <c r="J28" s="83"/>
      <c r="K28" s="83"/>
      <c r="L28" s="83"/>
      <c r="M28" s="83"/>
      <c r="N28" s="83"/>
      <c r="O28" s="83"/>
      <c r="P28" s="83"/>
    </row>
    <row r="30" spans="1:2" s="2" customFormat="1" ht="15.75" customHeight="1">
      <c r="A30" s="42" t="s">
        <v>97</v>
      </c>
      <c r="B30" s="1"/>
    </row>
    <row r="31" spans="2:3" s="2" customFormat="1" ht="12.75" customHeight="1">
      <c r="B31" s="19"/>
      <c r="C31" s="19"/>
    </row>
    <row r="32" spans="1:16" s="2" customFormat="1" ht="31.5">
      <c r="A32" s="61"/>
      <c r="B32" s="59" t="s">
        <v>83</v>
      </c>
      <c r="C32" s="55">
        <v>40330</v>
      </c>
      <c r="D32" s="55">
        <v>40360</v>
      </c>
      <c r="E32" s="58" t="s">
        <v>103</v>
      </c>
      <c r="F32" s="55">
        <v>40695</v>
      </c>
      <c r="G32" s="55">
        <v>40725</v>
      </c>
      <c r="H32" s="60" t="s">
        <v>2</v>
      </c>
      <c r="I32" s="60" t="s">
        <v>46</v>
      </c>
      <c r="J32" s="44"/>
      <c r="K32" s="44"/>
      <c r="L32" s="44"/>
      <c r="M32" s="44"/>
      <c r="N32" s="44"/>
      <c r="O32" s="44"/>
      <c r="P32" s="44"/>
    </row>
    <row r="33" spans="1:18" s="2" customFormat="1" ht="26.25" customHeight="1">
      <c r="A33" s="3" t="s">
        <v>54</v>
      </c>
      <c r="B33" s="126">
        <v>44.09169253365973</v>
      </c>
      <c r="C33" s="126">
        <v>46.3896</v>
      </c>
      <c r="D33" s="126">
        <v>46.7075</v>
      </c>
      <c r="E33" s="126">
        <v>47.0992</v>
      </c>
      <c r="F33" s="126">
        <v>45.2067</v>
      </c>
      <c r="G33" s="126">
        <v>44.5952</v>
      </c>
      <c r="H33" s="136">
        <f>G33/F33-1</f>
        <v>-0.013526755989709427</v>
      </c>
      <c r="I33" s="136">
        <f>G33/E33-1</f>
        <v>-0.05316438495770637</v>
      </c>
      <c r="J33" s="15"/>
      <c r="K33" s="15"/>
      <c r="L33" s="15"/>
      <c r="M33" s="15"/>
      <c r="N33" s="15"/>
      <c r="O33" s="15"/>
      <c r="P33" s="15"/>
      <c r="Q33" s="9"/>
      <c r="R33" s="9"/>
    </row>
    <row r="34" spans="1:18" s="2" customFormat="1" ht="26.25" customHeight="1">
      <c r="A34" s="3" t="s">
        <v>55</v>
      </c>
      <c r="B34" s="126">
        <v>44.0742</v>
      </c>
      <c r="C34" s="126">
        <v>46.4004</v>
      </c>
      <c r="D34" s="126">
        <v>46.7075</v>
      </c>
      <c r="E34" s="126">
        <v>47.1244</v>
      </c>
      <c r="F34" s="126">
        <v>45.284</v>
      </c>
      <c r="G34" s="126">
        <v>44.5952</v>
      </c>
      <c r="H34" s="136">
        <f aca="true" t="shared" si="1" ref="H34:H40">G34/F34-1</f>
        <v>-0.015210670435473861</v>
      </c>
      <c r="I34" s="136">
        <f aca="true" t="shared" si="2" ref="I34:I40">G34/E34-1</f>
        <v>-0.053670709865802024</v>
      </c>
      <c r="J34" s="15"/>
      <c r="K34" s="15"/>
      <c r="L34" s="15"/>
      <c r="M34" s="15"/>
      <c r="N34" s="15"/>
      <c r="O34" s="15"/>
      <c r="P34" s="15"/>
      <c r="Q34" s="9"/>
      <c r="R34" s="9"/>
    </row>
    <row r="35" spans="1:18" s="2" customFormat="1" ht="26.25" customHeight="1">
      <c r="A35" s="3" t="s">
        <v>56</v>
      </c>
      <c r="B35" s="126">
        <v>1.4316</v>
      </c>
      <c r="C35" s="126">
        <v>1.2231</v>
      </c>
      <c r="D35" s="126">
        <v>1.3045</v>
      </c>
      <c r="E35" s="126">
        <v>1.3377</v>
      </c>
      <c r="F35" s="126">
        <v>1.4504</v>
      </c>
      <c r="G35" s="126">
        <v>1.4395</v>
      </c>
      <c r="H35" s="136">
        <f t="shared" si="1"/>
        <v>-0.007515168229453861</v>
      </c>
      <c r="I35" s="136">
        <f t="shared" si="2"/>
        <v>0.07610076997832116</v>
      </c>
      <c r="J35" s="15"/>
      <c r="K35" s="15"/>
      <c r="L35" s="15"/>
      <c r="M35" s="15"/>
      <c r="N35" s="15"/>
      <c r="O35" s="15"/>
      <c r="P35" s="15"/>
      <c r="Q35" s="9"/>
      <c r="R35" s="9"/>
    </row>
    <row r="36" spans="1:18" s="2" customFormat="1" ht="26.25" customHeight="1">
      <c r="A36" s="3" t="s">
        <v>49</v>
      </c>
      <c r="B36" s="126"/>
      <c r="C36" s="126"/>
      <c r="D36" s="126"/>
      <c r="E36" s="126"/>
      <c r="F36" s="126"/>
      <c r="G36" s="126"/>
      <c r="H36" s="136"/>
      <c r="I36" s="136"/>
      <c r="J36" s="15"/>
      <c r="K36" s="15"/>
      <c r="L36" s="15"/>
      <c r="M36" s="15"/>
      <c r="N36" s="15"/>
      <c r="O36" s="15"/>
      <c r="P36" s="15"/>
      <c r="Q36" s="9"/>
      <c r="R36" s="9"/>
    </row>
    <row r="37" spans="1:18" s="2" customFormat="1" ht="13.5" customHeight="1">
      <c r="A37" s="63" t="s">
        <v>50</v>
      </c>
      <c r="B37" s="126">
        <v>44.2341</v>
      </c>
      <c r="C37" s="126">
        <v>46.3937699031111</v>
      </c>
      <c r="D37" s="126">
        <v>46.116160584344684</v>
      </c>
      <c r="E37" s="126">
        <v>47.2161</v>
      </c>
      <c r="F37" s="126">
        <v>45.281139226186724</v>
      </c>
      <c r="G37" s="126">
        <v>44.336830763791255</v>
      </c>
      <c r="H37" s="136">
        <f t="shared" si="1"/>
        <v>-0.020854344182430817</v>
      </c>
      <c r="I37" s="136">
        <f t="shared" si="2"/>
        <v>-0.060980666260210814</v>
      </c>
      <c r="J37" s="15"/>
      <c r="K37" s="15"/>
      <c r="L37" s="15"/>
      <c r="M37" s="15"/>
      <c r="N37" s="15"/>
      <c r="O37" s="15"/>
      <c r="P37" s="15"/>
      <c r="Q37" s="9"/>
      <c r="R37" s="9"/>
    </row>
    <row r="38" spans="1:18" s="2" customFormat="1" ht="13.5" customHeight="1">
      <c r="A38" s="63" t="s">
        <v>51</v>
      </c>
      <c r="B38" s="126">
        <v>63.9915</v>
      </c>
      <c r="C38" s="126">
        <v>56.61544638186574</v>
      </c>
      <c r="D38" s="126">
        <v>60.151150662665664</v>
      </c>
      <c r="E38" s="126">
        <v>62.3694</v>
      </c>
      <c r="F38" s="126">
        <v>65.46817991526439</v>
      </c>
      <c r="G38" s="126">
        <v>64.13471764533675</v>
      </c>
      <c r="H38" s="136">
        <f t="shared" si="1"/>
        <v>-0.020368097473513647</v>
      </c>
      <c r="I38" s="136">
        <f t="shared" si="2"/>
        <v>0.028304226837788216</v>
      </c>
      <c r="J38" s="15"/>
      <c r="K38" s="15"/>
      <c r="L38" s="15"/>
      <c r="M38" s="15"/>
      <c r="N38" s="15"/>
      <c r="O38" s="15"/>
      <c r="P38" s="15"/>
      <c r="Q38" s="9"/>
      <c r="R38" s="9"/>
    </row>
    <row r="39" spans="1:18" s="2" customFormat="1" ht="13.5" customHeight="1">
      <c r="A39" s="63" t="s">
        <v>52</v>
      </c>
      <c r="B39" s="126">
        <v>1.4394</v>
      </c>
      <c r="C39" s="126">
        <v>1.4819298175186115</v>
      </c>
      <c r="D39" s="126">
        <v>1.5147526211915125</v>
      </c>
      <c r="E39" s="126">
        <v>1.5242</v>
      </c>
      <c r="F39" s="126">
        <v>1.6199152906959209</v>
      </c>
      <c r="G39" s="126">
        <v>1.5844059870101692</v>
      </c>
      <c r="H39" s="136">
        <f t="shared" si="1"/>
        <v>-0.0219204694774483</v>
      </c>
      <c r="I39" s="136">
        <f t="shared" si="2"/>
        <v>0.03950005708579529</v>
      </c>
      <c r="J39" s="15"/>
      <c r="K39" s="15"/>
      <c r="L39" s="15"/>
      <c r="M39" s="15"/>
      <c r="N39" s="15"/>
      <c r="O39" s="15"/>
      <c r="P39" s="15"/>
      <c r="Q39" s="9"/>
      <c r="R39" s="9"/>
    </row>
    <row r="40" spans="1:18" s="2" customFormat="1" ht="13.5" customHeight="1">
      <c r="A40" s="63" t="s">
        <v>53</v>
      </c>
      <c r="B40" s="126">
        <v>0.2954</v>
      </c>
      <c r="C40" s="126">
        <v>0.3135244190181347</v>
      </c>
      <c r="D40" s="126">
        <v>0.31192760872397496</v>
      </c>
      <c r="E40" s="126">
        <v>0.317</v>
      </c>
      <c r="F40" s="126">
        <v>0.30904362168473654</v>
      </c>
      <c r="G40" s="126">
        <v>0.3023667526137777</v>
      </c>
      <c r="H40" s="136">
        <f t="shared" si="1"/>
        <v>-0.021604940540627227</v>
      </c>
      <c r="I40" s="136">
        <f t="shared" si="2"/>
        <v>-0.046161663678934706</v>
      </c>
      <c r="J40" s="15"/>
      <c r="K40" s="15"/>
      <c r="L40" s="15"/>
      <c r="M40" s="15"/>
      <c r="N40" s="15"/>
      <c r="O40" s="15"/>
      <c r="P40" s="15"/>
      <c r="Q40" s="10"/>
      <c r="R40" s="10"/>
    </row>
    <row r="42" spans="3:4" ht="15">
      <c r="C42" s="135"/>
      <c r="D42" s="135"/>
    </row>
    <row r="43" spans="3:4" ht="15">
      <c r="C43" s="135"/>
      <c r="D43" s="135"/>
    </row>
    <row r="44" spans="3:4" ht="15">
      <c r="C44" s="135"/>
      <c r="D44" s="135"/>
    </row>
    <row r="45" spans="3:4" ht="15">
      <c r="C45" s="135"/>
      <c r="D45" s="135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J53" sqref="J5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95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7"/>
      <c r="B3" s="55" t="s">
        <v>103</v>
      </c>
      <c r="C3" s="55" t="s">
        <v>110</v>
      </c>
      <c r="D3" s="55" t="s">
        <v>109</v>
      </c>
      <c r="E3" s="55">
        <v>40695</v>
      </c>
      <c r="F3" s="55">
        <v>40725</v>
      </c>
      <c r="G3" s="60" t="s">
        <v>2</v>
      </c>
      <c r="H3" s="60" t="s">
        <v>3</v>
      </c>
      <c r="J3" s="85"/>
    </row>
    <row r="4" spans="1:9" ht="13.5" customHeight="1">
      <c r="A4" s="8" t="s">
        <v>22</v>
      </c>
      <c r="B4" s="81">
        <f>B6+B7+B8</f>
        <v>307.24999999999994</v>
      </c>
      <c r="C4" s="81">
        <f>C6+C7</f>
        <v>185.6</v>
      </c>
      <c r="D4" s="81">
        <f>D6+D7+D8</f>
        <v>184.975</v>
      </c>
      <c r="E4" s="81">
        <f>E6+E7</f>
        <v>35.8</v>
      </c>
      <c r="F4" s="81">
        <f>F6+F7</f>
        <v>29</v>
      </c>
      <c r="G4" s="82">
        <f>F4-E4</f>
        <v>-6.799999999999997</v>
      </c>
      <c r="H4" s="82">
        <f>D4-C4</f>
        <v>-0.625</v>
      </c>
      <c r="I4" s="81"/>
    </row>
    <row r="5" spans="1:10" ht="13.5" customHeight="1">
      <c r="A5" s="47" t="s">
        <v>82</v>
      </c>
      <c r="B5" s="78">
        <f>B6-B7</f>
        <v>-234.79999999999998</v>
      </c>
      <c r="C5" s="78">
        <f>C6-C7</f>
        <v>-176.1</v>
      </c>
      <c r="D5" s="78">
        <f>D6-D7</f>
        <v>-14.400000000000006</v>
      </c>
      <c r="E5" s="78">
        <f>E6-E7</f>
        <v>-3.599999999999998</v>
      </c>
      <c r="F5" s="78">
        <f>F6-F7</f>
        <v>15.899999999999999</v>
      </c>
      <c r="G5" s="82">
        <f>F5-E5</f>
        <v>19.499999999999996</v>
      </c>
      <c r="H5" s="82">
        <f>D5-C5</f>
        <v>161.7</v>
      </c>
      <c r="I5" s="78"/>
      <c r="J5" s="113"/>
    </row>
    <row r="6" spans="1:9" ht="13.5" customHeight="1">
      <c r="A6" s="52" t="s">
        <v>23</v>
      </c>
      <c r="B6" s="79">
        <v>28.9</v>
      </c>
      <c r="C6" s="79">
        <v>4.75</v>
      </c>
      <c r="D6" s="79">
        <v>83.55</v>
      </c>
      <c r="E6" s="79">
        <v>16.1</v>
      </c>
      <c r="F6" s="79">
        <v>22.45</v>
      </c>
      <c r="G6" s="82">
        <f>F6-E6</f>
        <v>6.349999999999998</v>
      </c>
      <c r="H6" s="82">
        <f>D6-C6</f>
        <v>78.8</v>
      </c>
      <c r="I6" s="108"/>
    </row>
    <row r="7" spans="1:9" ht="13.5" customHeight="1">
      <c r="A7" s="52" t="s">
        <v>24</v>
      </c>
      <c r="B7" s="79">
        <v>263.7</v>
      </c>
      <c r="C7" s="79">
        <v>180.85</v>
      </c>
      <c r="D7" s="79">
        <v>97.95</v>
      </c>
      <c r="E7" s="79">
        <v>19.7</v>
      </c>
      <c r="F7" s="79">
        <v>6.55</v>
      </c>
      <c r="G7" s="82">
        <f>F7-E7</f>
        <v>-13.149999999999999</v>
      </c>
      <c r="H7" s="82">
        <f>D7-C7</f>
        <v>-82.89999999999999</v>
      </c>
      <c r="I7" s="108"/>
    </row>
    <row r="8" spans="1:10" ht="13.5" customHeight="1">
      <c r="A8" s="47" t="s">
        <v>40</v>
      </c>
      <c r="B8" s="108">
        <v>14.65</v>
      </c>
      <c r="C8" s="108" t="s">
        <v>1</v>
      </c>
      <c r="D8" s="108">
        <v>3.475</v>
      </c>
      <c r="E8" s="108" t="s">
        <v>1</v>
      </c>
      <c r="F8" s="108" t="s">
        <v>1</v>
      </c>
      <c r="G8" s="108" t="s">
        <v>1</v>
      </c>
      <c r="H8" s="82">
        <f>D8</f>
        <v>3.475</v>
      </c>
      <c r="I8" s="108"/>
      <c r="J8" s="108"/>
    </row>
    <row r="9" spans="3:4" ht="15" customHeight="1">
      <c r="C9" s="84"/>
      <c r="D9" s="84"/>
    </row>
    <row r="10" spans="1:2" s="9" customFormat="1" ht="15" customHeight="1">
      <c r="A10" s="115" t="s">
        <v>94</v>
      </c>
      <c r="B10" s="116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7"/>
      <c r="B12" s="55" t="s">
        <v>103</v>
      </c>
      <c r="C12" s="55" t="s">
        <v>110</v>
      </c>
      <c r="D12" s="55" t="s">
        <v>109</v>
      </c>
      <c r="E12" s="55">
        <v>40695</v>
      </c>
      <c r="F12" s="55">
        <v>40725</v>
      </c>
      <c r="G12" s="60" t="s">
        <v>2</v>
      </c>
      <c r="H12" s="60" t="s">
        <v>3</v>
      </c>
    </row>
    <row r="13" spans="1:9" ht="12.75" customHeight="1">
      <c r="A13" s="8" t="s">
        <v>20</v>
      </c>
      <c r="B13" s="81">
        <f>+B14+B20+B22</f>
        <v>4036.3024200000004</v>
      </c>
      <c r="C13" s="81">
        <v>2551</v>
      </c>
      <c r="D13" s="81">
        <f>+D14+D19+D20+D22</f>
        <v>5661.0894</v>
      </c>
      <c r="E13" s="81">
        <v>310.168016</v>
      </c>
      <c r="F13" s="81">
        <f>F14+F18+F20</f>
        <v>417.884</v>
      </c>
      <c r="G13" s="82">
        <f>F13-E13</f>
        <v>107.71598399999999</v>
      </c>
      <c r="H13" s="82">
        <f>D13-C13</f>
        <v>3110.0894</v>
      </c>
      <c r="I13" s="82"/>
    </row>
    <row r="14" spans="1:10" ht="12.75" customHeight="1">
      <c r="A14" s="47" t="s">
        <v>42</v>
      </c>
      <c r="B14" s="78">
        <f>B15+B17</f>
        <v>870.7897</v>
      </c>
      <c r="C14" s="79">
        <f>+C15</f>
        <v>400</v>
      </c>
      <c r="D14" s="79">
        <f>+D17</f>
        <v>1045.552</v>
      </c>
      <c r="E14" s="79">
        <v>60.711016</v>
      </c>
      <c r="F14" s="79">
        <v>300.384</v>
      </c>
      <c r="G14" s="82">
        <f>F14-E14</f>
        <v>239.672984</v>
      </c>
      <c r="H14" s="139">
        <f>+D14-C14</f>
        <v>645.5519999999999</v>
      </c>
      <c r="I14" s="105"/>
      <c r="J14" s="9"/>
    </row>
    <row r="15" spans="1:10" ht="12.75" customHeight="1">
      <c r="A15" s="52" t="s">
        <v>23</v>
      </c>
      <c r="B15" s="108">
        <v>800</v>
      </c>
      <c r="C15" s="108">
        <v>400</v>
      </c>
      <c r="D15" s="79" t="s">
        <v>1</v>
      </c>
      <c r="E15" s="108" t="s">
        <v>1</v>
      </c>
      <c r="F15" s="108" t="s">
        <v>1</v>
      </c>
      <c r="G15" s="81" t="str">
        <f>+F15</f>
        <v>-</v>
      </c>
      <c r="H15" s="139">
        <f>-C15</f>
        <v>-400</v>
      </c>
      <c r="I15" s="105"/>
      <c r="J15" s="9"/>
    </row>
    <row r="16" spans="1:10" ht="23.25" customHeight="1">
      <c r="A16" s="141" t="s">
        <v>101</v>
      </c>
      <c r="B16" s="117">
        <v>800</v>
      </c>
      <c r="C16" s="117">
        <v>400</v>
      </c>
      <c r="D16" s="79" t="s">
        <v>1</v>
      </c>
      <c r="E16" s="117" t="s">
        <v>1</v>
      </c>
      <c r="F16" s="117" t="s">
        <v>1</v>
      </c>
      <c r="G16" s="139" t="s">
        <v>1</v>
      </c>
      <c r="H16" s="139">
        <f>-C16</f>
        <v>-400</v>
      </c>
      <c r="I16" s="105"/>
      <c r="J16" s="9"/>
    </row>
    <row r="17" spans="1:10" ht="12.75" customHeight="1">
      <c r="A17" s="52" t="s">
        <v>24</v>
      </c>
      <c r="B17" s="79">
        <v>70.7897</v>
      </c>
      <c r="C17" s="108" t="s">
        <v>1</v>
      </c>
      <c r="D17" s="108">
        <v>1045.552</v>
      </c>
      <c r="E17" s="108">
        <v>60.711016</v>
      </c>
      <c r="F17" s="108">
        <v>300.384</v>
      </c>
      <c r="G17" s="82">
        <f>F17-E17</f>
        <v>239.672984</v>
      </c>
      <c r="H17" s="139">
        <f>D17</f>
        <v>1045.552</v>
      </c>
      <c r="I17" s="105"/>
      <c r="J17" s="9"/>
    </row>
    <row r="18" spans="1:10" ht="12.75" customHeight="1">
      <c r="A18" s="150" t="s">
        <v>112</v>
      </c>
      <c r="B18" s="79" t="s">
        <v>1</v>
      </c>
      <c r="C18" s="108" t="s">
        <v>1</v>
      </c>
      <c r="D18" s="108" t="s">
        <v>1</v>
      </c>
      <c r="E18" s="108" t="s">
        <v>1</v>
      </c>
      <c r="F18" s="108">
        <v>70</v>
      </c>
      <c r="G18" s="82">
        <f>+F18</f>
        <v>70</v>
      </c>
      <c r="H18" s="139" t="str">
        <f>D18</f>
        <v>-</v>
      </c>
      <c r="I18" s="105"/>
      <c r="J18" s="9"/>
    </row>
    <row r="19" spans="1:10" ht="12.75" customHeight="1">
      <c r="A19" s="47" t="s">
        <v>107</v>
      </c>
      <c r="B19" s="79" t="s">
        <v>1</v>
      </c>
      <c r="C19" s="108" t="s">
        <v>1</v>
      </c>
      <c r="D19" s="108">
        <v>60</v>
      </c>
      <c r="E19" s="108" t="s">
        <v>1</v>
      </c>
      <c r="F19" s="108" t="s">
        <v>1</v>
      </c>
      <c r="G19" s="82" t="s">
        <v>1</v>
      </c>
      <c r="H19" s="139">
        <f>+D19</f>
        <v>60</v>
      </c>
      <c r="I19" s="105"/>
      <c r="J19" s="9"/>
    </row>
    <row r="20" spans="1:10" ht="12.75" customHeight="1">
      <c r="A20" s="47" t="s">
        <v>41</v>
      </c>
      <c r="B20" s="79">
        <v>2656</v>
      </c>
      <c r="C20" s="79">
        <v>2151</v>
      </c>
      <c r="D20" s="108">
        <v>3760.5</v>
      </c>
      <c r="E20" s="108">
        <v>23</v>
      </c>
      <c r="F20" s="108">
        <v>47.5</v>
      </c>
      <c r="G20" s="82">
        <f>F20-E20</f>
        <v>24.5</v>
      </c>
      <c r="H20" s="82">
        <f>D20-C20</f>
        <v>1609.5</v>
      </c>
      <c r="I20" s="80"/>
      <c r="J20" s="11"/>
    </row>
    <row r="21" spans="1:10" s="9" customFormat="1" ht="27" customHeight="1">
      <c r="A21" s="142" t="s">
        <v>105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76" t="s">
        <v>1</v>
      </c>
      <c r="H21" s="112" t="s">
        <v>1</v>
      </c>
      <c r="J21" s="11"/>
    </row>
    <row r="22" spans="1:10" ht="25.5" customHeight="1">
      <c r="A22" s="47" t="s">
        <v>106</v>
      </c>
      <c r="B22" s="140">
        <v>509.51272</v>
      </c>
      <c r="C22" s="31" t="s">
        <v>1</v>
      </c>
      <c r="D22" s="140">
        <v>795.0374</v>
      </c>
      <c r="E22" s="108">
        <v>226.45700000000002</v>
      </c>
      <c r="F22" s="31" t="s">
        <v>1</v>
      </c>
      <c r="G22" s="108">
        <f>-E22</f>
        <v>-226.45700000000002</v>
      </c>
      <c r="H22" s="139">
        <f>+D22</f>
        <v>795.0374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82"/>
      <c r="H23" s="82"/>
      <c r="I23" s="119"/>
      <c r="J23" s="11"/>
    </row>
    <row r="24" spans="1:10" ht="26.25" customHeight="1">
      <c r="A24" s="47" t="s">
        <v>73</v>
      </c>
      <c r="B24" s="31">
        <v>5.5</v>
      </c>
      <c r="C24" s="31">
        <v>2.38</v>
      </c>
      <c r="D24" s="31">
        <v>12.97</v>
      </c>
      <c r="E24" s="31">
        <v>12</v>
      </c>
      <c r="F24" s="31">
        <v>12.97</v>
      </c>
      <c r="G24" s="82">
        <f>F24-E24</f>
        <v>0.9700000000000006</v>
      </c>
      <c r="H24" s="82">
        <f>D24-C24</f>
        <v>10.59</v>
      </c>
      <c r="I24" s="119"/>
      <c r="J24" s="11"/>
    </row>
    <row r="25" spans="1:10" ht="12.75" customHeight="1">
      <c r="A25" s="47" t="s">
        <v>43</v>
      </c>
      <c r="B25" s="31">
        <v>5.01</v>
      </c>
      <c r="C25" s="31">
        <v>4.53</v>
      </c>
      <c r="D25" s="31" t="s">
        <v>1</v>
      </c>
      <c r="E25" s="31" t="s">
        <v>1</v>
      </c>
      <c r="F25" s="31" t="s">
        <v>1</v>
      </c>
      <c r="G25" s="76" t="s">
        <v>1</v>
      </c>
      <c r="H25" s="139">
        <f>-C25</f>
        <v>-4.53</v>
      </c>
      <c r="I25" s="32"/>
      <c r="J25" s="11"/>
    </row>
    <row r="26" spans="1:10" ht="12.75" customHeight="1">
      <c r="A26" s="47" t="s">
        <v>21</v>
      </c>
      <c r="B26" s="31">
        <v>6.5</v>
      </c>
      <c r="C26" s="31" t="s">
        <v>1</v>
      </c>
      <c r="D26" s="31">
        <v>8.89</v>
      </c>
      <c r="E26" s="31">
        <v>12.732380092271887</v>
      </c>
      <c r="F26" s="31">
        <v>13.06</v>
      </c>
      <c r="G26" s="82">
        <f>F26-E26</f>
        <v>0.32761990772811345</v>
      </c>
      <c r="H26" s="139">
        <f>+D26</f>
        <v>8.89</v>
      </c>
      <c r="I26" s="32"/>
      <c r="J26" s="11"/>
    </row>
    <row r="27" spans="1:10" ht="12.75" customHeight="1">
      <c r="A27" s="47" t="s">
        <v>111</v>
      </c>
      <c r="B27" s="31"/>
      <c r="C27" s="31"/>
      <c r="D27" s="31"/>
      <c r="E27" s="31"/>
      <c r="F27" s="31">
        <v>13.08</v>
      </c>
      <c r="G27" s="82">
        <f>F27-E27</f>
        <v>13.08</v>
      </c>
      <c r="H27" s="139" t="s">
        <v>1</v>
      </c>
      <c r="I27" s="32"/>
      <c r="J27" s="11"/>
    </row>
    <row r="28" spans="1:10" ht="26.25" customHeight="1">
      <c r="A28" s="47" t="s">
        <v>74</v>
      </c>
      <c r="B28" s="31">
        <v>6.6</v>
      </c>
      <c r="C28" s="31">
        <v>2.98</v>
      </c>
      <c r="D28" s="31">
        <v>15.2</v>
      </c>
      <c r="E28" s="31">
        <v>13.67</v>
      </c>
      <c r="F28" s="31">
        <v>15.2</v>
      </c>
      <c r="G28" s="82">
        <f>F28-E28</f>
        <v>1.5299999999999994</v>
      </c>
      <c r="H28" s="82">
        <f>D28-C28</f>
        <v>12.219999999999999</v>
      </c>
      <c r="I28" s="32"/>
      <c r="J28" s="11"/>
    </row>
    <row r="29" spans="1:10" ht="27" customHeight="1">
      <c r="A29" s="47" t="s">
        <v>105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76" t="s">
        <v>1</v>
      </c>
      <c r="H29" s="76" t="s">
        <v>1</v>
      </c>
      <c r="J29" s="11"/>
    </row>
    <row r="30" spans="1:5" ht="15" customHeight="1">
      <c r="A30" s="2" t="s">
        <v>102</v>
      </c>
      <c r="E30" s="9"/>
    </row>
    <row r="31" ht="15" customHeight="1"/>
    <row r="32" spans="1:2" ht="15" customHeight="1">
      <c r="A32" s="42" t="s">
        <v>96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8" ht="26.25" customHeight="1">
      <c r="A34" s="57"/>
      <c r="B34" s="55" t="s">
        <v>103</v>
      </c>
      <c r="C34" s="55" t="s">
        <v>110</v>
      </c>
      <c r="D34" s="55" t="s">
        <v>109</v>
      </c>
      <c r="E34" s="55">
        <v>40695</v>
      </c>
      <c r="F34" s="55">
        <v>40725</v>
      </c>
      <c r="G34" s="60" t="s">
        <v>2</v>
      </c>
      <c r="H34" s="60" t="s">
        <v>3</v>
      </c>
    </row>
    <row r="35" spans="1:9" ht="23.25" customHeight="1">
      <c r="A35" s="8" t="s">
        <v>13</v>
      </c>
      <c r="B35" s="146">
        <f>SUM(B36:B39)</f>
        <v>11550</v>
      </c>
      <c r="C35" s="146">
        <v>6980</v>
      </c>
      <c r="D35" s="146">
        <f>SUM(D36:D38)</f>
        <v>16750</v>
      </c>
      <c r="E35" s="146">
        <v>2750</v>
      </c>
      <c r="F35" s="146">
        <f>SUM(F36:F38)</f>
        <v>2400</v>
      </c>
      <c r="G35" s="82">
        <f>F35-E35</f>
        <v>-350</v>
      </c>
      <c r="H35" s="82">
        <f>D35-C35</f>
        <v>9770</v>
      </c>
      <c r="I35" s="9"/>
    </row>
    <row r="36" spans="1:11" ht="12.75" customHeight="1">
      <c r="A36" s="51" t="s">
        <v>31</v>
      </c>
      <c r="B36" s="101">
        <v>1990</v>
      </c>
      <c r="C36" s="101">
        <v>1300</v>
      </c>
      <c r="D36" s="101">
        <v>3150</v>
      </c>
      <c r="E36" s="101">
        <v>500</v>
      </c>
      <c r="F36" s="101">
        <v>400</v>
      </c>
      <c r="G36" s="82">
        <f aca="true" t="shared" si="0" ref="G36:G56">F36-E36</f>
        <v>-100</v>
      </c>
      <c r="H36" s="82">
        <f aca="true" t="shared" si="1" ref="H36:H56">D36-C36</f>
        <v>1850</v>
      </c>
      <c r="I36" s="9"/>
      <c r="K36" s="106"/>
    </row>
    <row r="37" spans="1:11" ht="12.75" customHeight="1">
      <c r="A37" s="51" t="s">
        <v>32</v>
      </c>
      <c r="B37" s="101">
        <v>2220</v>
      </c>
      <c r="C37" s="101">
        <v>1420</v>
      </c>
      <c r="D37" s="101">
        <v>5500</v>
      </c>
      <c r="E37" s="101">
        <v>900</v>
      </c>
      <c r="F37" s="101">
        <v>800</v>
      </c>
      <c r="G37" s="82">
        <f t="shared" si="0"/>
        <v>-100</v>
      </c>
      <c r="H37" s="82">
        <f t="shared" si="1"/>
        <v>4080</v>
      </c>
      <c r="I37" s="9"/>
      <c r="K37" s="106"/>
    </row>
    <row r="38" spans="1:11" ht="12.75" customHeight="1">
      <c r="A38" s="51" t="s">
        <v>33</v>
      </c>
      <c r="B38" s="101">
        <v>7340</v>
      </c>
      <c r="C38" s="101">
        <v>4260</v>
      </c>
      <c r="D38" s="101">
        <v>8100</v>
      </c>
      <c r="E38" s="101">
        <v>1350</v>
      </c>
      <c r="F38" s="101">
        <v>1200</v>
      </c>
      <c r="G38" s="82">
        <f t="shared" si="0"/>
        <v>-150</v>
      </c>
      <c r="H38" s="82">
        <f t="shared" si="1"/>
        <v>3840</v>
      </c>
      <c r="I38" s="9"/>
      <c r="K38" s="106"/>
    </row>
    <row r="39" spans="1:11" ht="12.75" customHeight="1" hidden="1">
      <c r="A39" s="51" t="s">
        <v>34</v>
      </c>
      <c r="B39" s="102">
        <v>0</v>
      </c>
      <c r="C39" s="102">
        <v>0</v>
      </c>
      <c r="D39" s="101"/>
      <c r="E39" s="102"/>
      <c r="F39" s="101"/>
      <c r="G39" s="82">
        <f t="shared" si="0"/>
        <v>0</v>
      </c>
      <c r="H39" s="82">
        <f t="shared" si="1"/>
        <v>0</v>
      </c>
      <c r="I39" s="9"/>
      <c r="K39" s="106"/>
    </row>
    <row r="40" spans="1:11" ht="12.75" customHeight="1" hidden="1">
      <c r="A40" s="51" t="s">
        <v>35</v>
      </c>
      <c r="B40" s="102">
        <v>0</v>
      </c>
      <c r="C40" s="102">
        <v>0</v>
      </c>
      <c r="D40" s="102"/>
      <c r="E40" s="102"/>
      <c r="F40" s="102"/>
      <c r="G40" s="82">
        <f t="shared" si="0"/>
        <v>0</v>
      </c>
      <c r="H40" s="82">
        <f t="shared" si="1"/>
        <v>0</v>
      </c>
      <c r="I40" s="9"/>
      <c r="K40" s="106"/>
    </row>
    <row r="41" spans="1:11" ht="12.75" customHeight="1">
      <c r="A41" s="8" t="s">
        <v>12</v>
      </c>
      <c r="B41" s="146">
        <f>SUM(B42:B45)</f>
        <v>13162.5</v>
      </c>
      <c r="C41" s="146">
        <v>9656</v>
      </c>
      <c r="D41" s="146">
        <f>SUM(D42:D44)</f>
        <v>14940.3</v>
      </c>
      <c r="E41" s="146">
        <v>2630.82</v>
      </c>
      <c r="F41" s="146">
        <f>SUM(F42:F44)</f>
        <v>2006.69</v>
      </c>
      <c r="G41" s="82">
        <f t="shared" si="0"/>
        <v>-624.1300000000001</v>
      </c>
      <c r="H41" s="82">
        <f t="shared" si="1"/>
        <v>5284.299999999999</v>
      </c>
      <c r="I41" s="9"/>
      <c r="K41" s="106"/>
    </row>
    <row r="42" spans="1:11" ht="12.75" customHeight="1">
      <c r="A42" s="51" t="s">
        <v>31</v>
      </c>
      <c r="B42" s="101">
        <v>2916.5</v>
      </c>
      <c r="C42" s="101">
        <v>2205.5</v>
      </c>
      <c r="D42" s="101">
        <v>4014.8</v>
      </c>
      <c r="E42" s="101">
        <v>723.9</v>
      </c>
      <c r="F42" s="101">
        <v>457.9</v>
      </c>
      <c r="G42" s="82">
        <f t="shared" si="0"/>
        <v>-266</v>
      </c>
      <c r="H42" s="82">
        <f t="shared" si="1"/>
        <v>1809.3000000000002</v>
      </c>
      <c r="I42" s="9"/>
      <c r="K42" s="106"/>
    </row>
    <row r="43" spans="1:11" ht="12.75" customHeight="1">
      <c r="A43" s="51" t="s">
        <v>32</v>
      </c>
      <c r="B43" s="101">
        <v>2825</v>
      </c>
      <c r="C43" s="101">
        <v>2084.9</v>
      </c>
      <c r="D43" s="101">
        <v>5271.7</v>
      </c>
      <c r="E43" s="101">
        <v>1071.2</v>
      </c>
      <c r="F43" s="101">
        <v>485.6</v>
      </c>
      <c r="G43" s="82">
        <f t="shared" si="0"/>
        <v>-585.6</v>
      </c>
      <c r="H43" s="82">
        <f t="shared" si="1"/>
        <v>3186.7999999999997</v>
      </c>
      <c r="I43" s="9"/>
      <c r="K43" s="106"/>
    </row>
    <row r="44" spans="1:11" ht="12.75" customHeight="1">
      <c r="A44" s="51" t="s">
        <v>33</v>
      </c>
      <c r="B44" s="101">
        <v>7421</v>
      </c>
      <c r="C44" s="101">
        <v>5365.6</v>
      </c>
      <c r="D44" s="101">
        <v>5653.8</v>
      </c>
      <c r="E44" s="101">
        <v>835.72</v>
      </c>
      <c r="F44" s="101">
        <v>1063.19</v>
      </c>
      <c r="G44" s="82">
        <f t="shared" si="0"/>
        <v>227.47000000000003</v>
      </c>
      <c r="H44" s="82">
        <f t="shared" si="1"/>
        <v>288.1999999999998</v>
      </c>
      <c r="I44" s="9"/>
      <c r="K44" s="106"/>
    </row>
    <row r="45" spans="1:11" ht="12.75" customHeight="1" hidden="1">
      <c r="A45" s="51" t="s">
        <v>34</v>
      </c>
      <c r="B45" s="102">
        <v>0</v>
      </c>
      <c r="C45" s="102">
        <v>0</v>
      </c>
      <c r="D45" s="102"/>
      <c r="E45" s="102"/>
      <c r="F45" s="102"/>
      <c r="G45" s="82">
        <f t="shared" si="0"/>
        <v>0</v>
      </c>
      <c r="H45" s="82">
        <f t="shared" si="1"/>
        <v>0</v>
      </c>
      <c r="I45" s="9"/>
      <c r="J45" s="2">
        <v>7421</v>
      </c>
      <c r="K45" s="106"/>
    </row>
    <row r="46" spans="1:11" ht="12.75" customHeight="1" hidden="1">
      <c r="A46" s="51" t="s">
        <v>35</v>
      </c>
      <c r="B46" s="102">
        <v>0</v>
      </c>
      <c r="C46" s="102">
        <v>0</v>
      </c>
      <c r="D46" s="102"/>
      <c r="E46" s="102"/>
      <c r="F46" s="102"/>
      <c r="G46" s="82">
        <f t="shared" si="0"/>
        <v>0</v>
      </c>
      <c r="H46" s="82">
        <f t="shared" si="1"/>
        <v>0</v>
      </c>
      <c r="I46" s="9"/>
      <c r="K46" s="106"/>
    </row>
    <row r="47" spans="1:11" ht="12.75" customHeight="1">
      <c r="A47" s="8" t="s">
        <v>14</v>
      </c>
      <c r="B47" s="146">
        <f>SUM(B48:B51)</f>
        <v>8924</v>
      </c>
      <c r="C47" s="146">
        <v>5924.9</v>
      </c>
      <c r="D47" s="146">
        <f>SUM(D48:D50)</f>
        <v>11939.2</v>
      </c>
      <c r="E47" s="146">
        <v>1857.22</v>
      </c>
      <c r="F47" s="146">
        <f>SUM(F48:F50)</f>
        <v>1755.99</v>
      </c>
      <c r="G47" s="82">
        <f t="shared" si="0"/>
        <v>-101.23000000000002</v>
      </c>
      <c r="H47" s="82">
        <f t="shared" si="1"/>
        <v>6014.300000000001</v>
      </c>
      <c r="K47" s="106"/>
    </row>
    <row r="48" spans="1:11" ht="12.75" customHeight="1">
      <c r="A48" s="51" t="s">
        <v>31</v>
      </c>
      <c r="B48" s="101">
        <v>1772.5</v>
      </c>
      <c r="C48" s="101">
        <v>1181</v>
      </c>
      <c r="D48" s="101">
        <v>2699.1</v>
      </c>
      <c r="E48" s="101">
        <v>377</v>
      </c>
      <c r="F48" s="101">
        <v>321</v>
      </c>
      <c r="G48" s="82">
        <f t="shared" si="0"/>
        <v>-56</v>
      </c>
      <c r="H48" s="82">
        <f t="shared" si="1"/>
        <v>1518.1</v>
      </c>
      <c r="K48" s="106"/>
    </row>
    <row r="49" spans="1:11" ht="12.75" customHeight="1">
      <c r="A49" s="51" t="s">
        <v>32</v>
      </c>
      <c r="B49" s="101">
        <v>1871.7</v>
      </c>
      <c r="C49" s="101">
        <v>1256.5</v>
      </c>
      <c r="D49" s="101">
        <v>4017.4</v>
      </c>
      <c r="E49" s="101">
        <v>708</v>
      </c>
      <c r="F49" s="101">
        <v>477</v>
      </c>
      <c r="G49" s="82">
        <f t="shared" si="0"/>
        <v>-231</v>
      </c>
      <c r="H49" s="82">
        <f t="shared" si="1"/>
        <v>2760.9</v>
      </c>
      <c r="K49" s="106"/>
    </row>
    <row r="50" spans="1:11" ht="12.75" customHeight="1">
      <c r="A50" s="51" t="s">
        <v>33</v>
      </c>
      <c r="B50" s="101">
        <v>5279.8</v>
      </c>
      <c r="C50" s="101">
        <v>3487.4</v>
      </c>
      <c r="D50" s="101">
        <v>5222.7</v>
      </c>
      <c r="E50" s="101">
        <v>779.22</v>
      </c>
      <c r="F50" s="101">
        <v>957.99</v>
      </c>
      <c r="G50" s="82">
        <f t="shared" si="0"/>
        <v>178.76999999999998</v>
      </c>
      <c r="H50" s="82">
        <f t="shared" si="1"/>
        <v>1735.2999999999997</v>
      </c>
      <c r="K50" s="106"/>
    </row>
    <row r="51" spans="1:11" ht="12.75" customHeight="1" hidden="1">
      <c r="A51" s="51" t="s">
        <v>34</v>
      </c>
      <c r="B51" s="102">
        <v>0</v>
      </c>
      <c r="C51" s="102">
        <v>0</v>
      </c>
      <c r="D51" s="102"/>
      <c r="E51" s="102"/>
      <c r="F51" s="102"/>
      <c r="G51" s="82">
        <f t="shared" si="0"/>
        <v>0</v>
      </c>
      <c r="H51" s="82">
        <f t="shared" si="1"/>
        <v>0</v>
      </c>
      <c r="K51" s="106"/>
    </row>
    <row r="52" spans="1:11" ht="12.75" customHeight="1" hidden="1">
      <c r="A52" s="51" t="s">
        <v>35</v>
      </c>
      <c r="B52" s="102">
        <v>0</v>
      </c>
      <c r="C52" s="102">
        <v>0</v>
      </c>
      <c r="D52" s="102"/>
      <c r="E52" s="102"/>
      <c r="F52" s="102"/>
      <c r="G52" s="82">
        <f t="shared" si="0"/>
        <v>0</v>
      </c>
      <c r="H52" s="82">
        <f t="shared" si="1"/>
        <v>0</v>
      </c>
      <c r="K52" s="106"/>
    </row>
    <row r="53" spans="1:11" ht="23.25" customHeight="1">
      <c r="A53" s="8" t="s">
        <v>15</v>
      </c>
      <c r="B53" s="147">
        <v>2.648303465838685</v>
      </c>
      <c r="C53" s="147">
        <v>1.9199815388584054</v>
      </c>
      <c r="D53" s="147">
        <v>7.65</v>
      </c>
      <c r="E53" s="147">
        <v>9.58</v>
      </c>
      <c r="F53" s="147">
        <v>10.35</v>
      </c>
      <c r="G53" s="82">
        <f t="shared" si="0"/>
        <v>0.7699999999999996</v>
      </c>
      <c r="H53" s="82">
        <f t="shared" si="1"/>
        <v>5.730018461141595</v>
      </c>
      <c r="J53" s="68"/>
      <c r="K53" s="106"/>
    </row>
    <row r="54" spans="1:11" ht="12" customHeight="1">
      <c r="A54" s="51" t="s">
        <v>31</v>
      </c>
      <c r="B54" s="97">
        <v>1.9135067535739185</v>
      </c>
      <c r="C54" s="97">
        <v>0.4010104385075408</v>
      </c>
      <c r="D54" s="98">
        <v>5.61</v>
      </c>
      <c r="E54" s="98">
        <v>6.43</v>
      </c>
      <c r="F54" s="98">
        <v>5.99</v>
      </c>
      <c r="G54" s="82">
        <f t="shared" si="0"/>
        <v>-0.4399999999999995</v>
      </c>
      <c r="H54" s="82">
        <f t="shared" si="1"/>
        <v>5.2089895614924595</v>
      </c>
      <c r="J54" s="68"/>
      <c r="K54" s="106"/>
    </row>
    <row r="55" spans="1:11" ht="12" customHeight="1">
      <c r="A55" s="51" t="s">
        <v>32</v>
      </c>
      <c r="B55" s="97">
        <v>2.250232631529606</v>
      </c>
      <c r="C55" s="97">
        <v>0.6898285724383382</v>
      </c>
      <c r="D55" s="98">
        <v>7.07</v>
      </c>
      <c r="E55" s="98">
        <v>8.7</v>
      </c>
      <c r="F55" s="98">
        <v>8.02</v>
      </c>
      <c r="G55" s="82">
        <f t="shared" si="0"/>
        <v>-0.6799999999999997</v>
      </c>
      <c r="H55" s="82">
        <f t="shared" si="1"/>
        <v>6.380171427561662</v>
      </c>
      <c r="J55" s="68"/>
      <c r="K55" s="106"/>
    </row>
    <row r="56" spans="1:11" ht="12" customHeight="1">
      <c r="A56" s="51" t="s">
        <v>33</v>
      </c>
      <c r="B56" s="97">
        <v>2.82091884334991</v>
      </c>
      <c r="C56" s="97">
        <v>2.0470458692285347</v>
      </c>
      <c r="D56" s="97">
        <v>9.05</v>
      </c>
      <c r="E56" s="97">
        <v>12.04</v>
      </c>
      <c r="F56" s="97">
        <v>12.98</v>
      </c>
      <c r="G56" s="82">
        <f t="shared" si="0"/>
        <v>0.9400000000000013</v>
      </c>
      <c r="H56" s="82">
        <f t="shared" si="1"/>
        <v>7.002954130771466</v>
      </c>
      <c r="J56" s="68"/>
      <c r="K56" s="106"/>
    </row>
    <row r="57" spans="1:11" ht="12" customHeight="1" hidden="1">
      <c r="A57" s="51" t="s">
        <v>34</v>
      </c>
      <c r="B57" s="98">
        <v>0</v>
      </c>
      <c r="C57" s="98">
        <v>0</v>
      </c>
      <c r="D57" s="98">
        <v>0</v>
      </c>
      <c r="E57" s="98">
        <v>0</v>
      </c>
      <c r="F57" s="98">
        <v>0</v>
      </c>
      <c r="G57" s="82">
        <f>F57-E57</f>
        <v>0</v>
      </c>
      <c r="H57" s="82">
        <f>D57-C57</f>
        <v>0</v>
      </c>
      <c r="J57" s="68"/>
      <c r="K57" s="106"/>
    </row>
    <row r="58" spans="1:8" ht="12" customHeight="1" hidden="1">
      <c r="A58" s="51" t="s">
        <v>35</v>
      </c>
      <c r="B58" s="98">
        <v>0</v>
      </c>
      <c r="C58" s="98">
        <v>0</v>
      </c>
      <c r="D58" s="98">
        <v>0</v>
      </c>
      <c r="E58" s="98">
        <v>0</v>
      </c>
      <c r="F58" s="98">
        <v>0</v>
      </c>
      <c r="G58" s="82">
        <f>F58-E58</f>
        <v>0</v>
      </c>
      <c r="H58" s="82">
        <f>D58-C58</f>
        <v>0</v>
      </c>
    </row>
    <row r="59" ht="13.5" customHeight="1">
      <c r="E59" s="9"/>
    </row>
    <row r="60" ht="13.5" customHeight="1"/>
    <row r="61" ht="13.5" customHeight="1"/>
    <row r="64" ht="11.25">
      <c r="B64" s="107"/>
    </row>
    <row r="65" ht="11.25">
      <c r="B65" s="107"/>
    </row>
    <row r="66" ht="11.25">
      <c r="B66" s="10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52" sqref="J5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7"/>
      <c r="B3" s="55" t="s">
        <v>103</v>
      </c>
      <c r="C3" s="55" t="s">
        <v>110</v>
      </c>
      <c r="D3" s="55" t="s">
        <v>109</v>
      </c>
      <c r="E3" s="55">
        <v>40695</v>
      </c>
      <c r="F3" s="55">
        <v>40725</v>
      </c>
      <c r="G3" s="60" t="s">
        <v>2</v>
      </c>
      <c r="H3" s="60" t="s">
        <v>3</v>
      </c>
      <c r="I3"/>
    </row>
    <row r="4" spans="1:15" ht="12.75" customHeight="1">
      <c r="A4" s="66" t="s">
        <v>66</v>
      </c>
      <c r="B4" s="103">
        <f>SUM(B5:B7)</f>
        <v>4695</v>
      </c>
      <c r="C4" s="103">
        <v>2590</v>
      </c>
      <c r="D4" s="103">
        <f>SUM(D5:D7)</f>
        <v>3085</v>
      </c>
      <c r="E4" s="103">
        <v>435</v>
      </c>
      <c r="F4" s="103">
        <f>SUM(F5:F7)</f>
        <v>300</v>
      </c>
      <c r="G4" s="82">
        <f>F4-E4</f>
        <v>-135</v>
      </c>
      <c r="H4" s="82">
        <f>+D4-C4</f>
        <v>495</v>
      </c>
      <c r="I4"/>
      <c r="J4" s="9"/>
      <c r="M4" s="107"/>
      <c r="N4" s="107"/>
      <c r="O4" s="107"/>
    </row>
    <row r="5" spans="1:15" ht="12.75" customHeight="1">
      <c r="A5" s="67" t="s">
        <v>10</v>
      </c>
      <c r="B5" s="100">
        <v>635</v>
      </c>
      <c r="C5" s="100">
        <v>360</v>
      </c>
      <c r="D5" s="100">
        <v>510</v>
      </c>
      <c r="E5" s="100">
        <v>60</v>
      </c>
      <c r="F5" s="100">
        <v>40</v>
      </c>
      <c r="G5" s="82">
        <f aca="true" t="shared" si="0" ref="G5:G27">F5-E5</f>
        <v>-20</v>
      </c>
      <c r="H5" s="82">
        <f aca="true" t="shared" si="1" ref="H5:H27">+D5-C5</f>
        <v>150</v>
      </c>
      <c r="I5"/>
      <c r="J5" s="9"/>
      <c r="M5" s="107"/>
      <c r="N5" s="107"/>
      <c r="O5" s="107"/>
    </row>
    <row r="6" spans="1:15" ht="12.75" customHeight="1">
      <c r="A6" s="67" t="s">
        <v>36</v>
      </c>
      <c r="B6" s="100">
        <v>865</v>
      </c>
      <c r="C6" s="100">
        <v>475</v>
      </c>
      <c r="D6" s="100">
        <v>665</v>
      </c>
      <c r="E6" s="100">
        <v>135</v>
      </c>
      <c r="F6" s="100">
        <v>70</v>
      </c>
      <c r="G6" s="82">
        <f t="shared" si="0"/>
        <v>-65</v>
      </c>
      <c r="H6" s="82">
        <f t="shared" si="1"/>
        <v>190</v>
      </c>
      <c r="I6"/>
      <c r="J6" s="9"/>
      <c r="M6" s="107"/>
      <c r="N6" s="107"/>
      <c r="O6" s="107"/>
    </row>
    <row r="7" spans="1:15" ht="12.75" customHeight="1">
      <c r="A7" s="67" t="s">
        <v>11</v>
      </c>
      <c r="B7" s="100">
        <v>3195</v>
      </c>
      <c r="C7" s="100">
        <v>1755</v>
      </c>
      <c r="D7" s="100">
        <v>1910</v>
      </c>
      <c r="E7" s="100">
        <v>240</v>
      </c>
      <c r="F7" s="100">
        <v>190</v>
      </c>
      <c r="G7" s="82">
        <f t="shared" si="0"/>
        <v>-50</v>
      </c>
      <c r="H7" s="82">
        <f t="shared" si="1"/>
        <v>155</v>
      </c>
      <c r="I7"/>
      <c r="J7" s="9"/>
      <c r="M7" s="107"/>
      <c r="N7" s="107"/>
      <c r="O7" s="107"/>
    </row>
    <row r="8" spans="1:15" ht="13.5" customHeight="1" hidden="1">
      <c r="A8" s="67" t="s">
        <v>37</v>
      </c>
      <c r="B8" s="125">
        <v>0</v>
      </c>
      <c r="C8" s="125">
        <v>0</v>
      </c>
      <c r="D8" s="101"/>
      <c r="E8" s="125"/>
      <c r="F8" s="101"/>
      <c r="G8" s="82">
        <f t="shared" si="0"/>
        <v>0</v>
      </c>
      <c r="H8" s="82">
        <f t="shared" si="1"/>
        <v>0</v>
      </c>
      <c r="I8"/>
      <c r="J8" s="9"/>
      <c r="M8" s="107"/>
      <c r="N8" s="107"/>
      <c r="O8" s="107"/>
    </row>
    <row r="9" spans="1:15" ht="12.75" customHeight="1" hidden="1">
      <c r="A9" s="67" t="s">
        <v>38</v>
      </c>
      <c r="B9" s="125">
        <v>0</v>
      </c>
      <c r="C9" s="125">
        <v>0</v>
      </c>
      <c r="D9" s="101"/>
      <c r="E9" s="125"/>
      <c r="F9" s="101"/>
      <c r="G9" s="82">
        <f t="shared" si="0"/>
        <v>0</v>
      </c>
      <c r="H9" s="82">
        <f t="shared" si="1"/>
        <v>0</v>
      </c>
      <c r="I9"/>
      <c r="J9" s="9"/>
      <c r="M9" s="107"/>
      <c r="N9" s="107"/>
      <c r="O9" s="107"/>
    </row>
    <row r="10" spans="1:15" ht="12.75" customHeight="1">
      <c r="A10" s="66" t="s">
        <v>68</v>
      </c>
      <c r="B10" s="103">
        <f>SUM(B11:B13)</f>
        <v>6357.528299999999</v>
      </c>
      <c r="C10" s="103">
        <v>4153.1233</v>
      </c>
      <c r="D10" s="103">
        <f>SUM(D11:D13)</f>
        <v>3199.6679999999997</v>
      </c>
      <c r="E10" s="103">
        <v>639.59</v>
      </c>
      <c r="F10" s="103">
        <f>SUM(F11:F13)</f>
        <v>464.022</v>
      </c>
      <c r="G10" s="82">
        <f t="shared" si="0"/>
        <v>-175.56800000000004</v>
      </c>
      <c r="H10" s="82">
        <f t="shared" si="1"/>
        <v>-953.4553000000005</v>
      </c>
      <c r="I10"/>
      <c r="M10" s="107"/>
      <c r="N10" s="107"/>
      <c r="O10" s="107"/>
    </row>
    <row r="11" spans="1:15" ht="12.75" customHeight="1">
      <c r="A11" s="67" t="s">
        <v>10</v>
      </c>
      <c r="B11" s="100">
        <v>941.8721999999999</v>
      </c>
      <c r="C11" s="100">
        <v>644.5362</v>
      </c>
      <c r="D11" s="100">
        <v>177.2</v>
      </c>
      <c r="E11" s="100">
        <v>37.92</v>
      </c>
      <c r="F11" s="100">
        <v>17.84</v>
      </c>
      <c r="G11" s="82">
        <f t="shared" si="0"/>
        <v>-20.080000000000002</v>
      </c>
      <c r="H11" s="82">
        <f t="shared" si="1"/>
        <v>-467.3362</v>
      </c>
      <c r="I11"/>
      <c r="J11" s="9"/>
      <c r="M11" s="107"/>
      <c r="N11" s="107"/>
      <c r="O11" s="107"/>
    </row>
    <row r="12" spans="1:15" ht="12.75" customHeight="1">
      <c r="A12" s="67" t="s">
        <v>36</v>
      </c>
      <c r="B12" s="100">
        <v>1086.585</v>
      </c>
      <c r="C12" s="100">
        <v>826.033</v>
      </c>
      <c r="D12" s="100">
        <v>794.397</v>
      </c>
      <c r="E12" s="100">
        <v>214.449</v>
      </c>
      <c r="F12" s="100">
        <v>125.076</v>
      </c>
      <c r="G12" s="82">
        <f t="shared" si="0"/>
        <v>-89.37300000000002</v>
      </c>
      <c r="H12" s="82">
        <f t="shared" si="1"/>
        <v>-31.635999999999967</v>
      </c>
      <c r="I12"/>
      <c r="J12" s="9"/>
      <c r="M12" s="107"/>
      <c r="N12" s="107"/>
      <c r="O12" s="107"/>
    </row>
    <row r="13" spans="1:15" ht="12.75" customHeight="1">
      <c r="A13" s="67" t="s">
        <v>11</v>
      </c>
      <c r="B13" s="100">
        <v>4329.071099999999</v>
      </c>
      <c r="C13" s="100">
        <v>2682.5541000000003</v>
      </c>
      <c r="D13" s="100">
        <v>2228.071</v>
      </c>
      <c r="E13" s="100">
        <v>387.221</v>
      </c>
      <c r="F13" s="100">
        <v>321.106</v>
      </c>
      <c r="G13" s="82">
        <f t="shared" si="0"/>
        <v>-66.11500000000001</v>
      </c>
      <c r="H13" s="82">
        <f t="shared" si="1"/>
        <v>-454.4831000000004</v>
      </c>
      <c r="I13"/>
      <c r="J13" s="9"/>
      <c r="M13" s="107"/>
      <c r="N13" s="107"/>
      <c r="O13" s="107"/>
    </row>
    <row r="14" spans="1:15" ht="12.75" customHeight="1" hidden="1">
      <c r="A14" s="67" t="s">
        <v>37</v>
      </c>
      <c r="B14" s="125">
        <v>0</v>
      </c>
      <c r="C14" s="125">
        <v>0</v>
      </c>
      <c r="D14" s="101"/>
      <c r="E14" s="125"/>
      <c r="F14" s="101"/>
      <c r="G14" s="82">
        <f t="shared" si="0"/>
        <v>0</v>
      </c>
      <c r="H14" s="82">
        <f t="shared" si="1"/>
        <v>0</v>
      </c>
      <c r="I14"/>
      <c r="J14" s="9"/>
      <c r="M14" s="107"/>
      <c r="N14" s="107"/>
      <c r="O14" s="107"/>
    </row>
    <row r="15" spans="1:15" ht="12.75" customHeight="1" hidden="1">
      <c r="A15" s="67" t="s">
        <v>38</v>
      </c>
      <c r="B15" s="125">
        <v>0</v>
      </c>
      <c r="C15" s="125">
        <v>0</v>
      </c>
      <c r="D15" s="101"/>
      <c r="E15" s="125"/>
      <c r="F15" s="101"/>
      <c r="G15" s="82">
        <f t="shared" si="0"/>
        <v>0</v>
      </c>
      <c r="H15" s="82">
        <f t="shared" si="1"/>
        <v>0</v>
      </c>
      <c r="I15"/>
      <c r="J15" s="9"/>
      <c r="M15" s="107"/>
      <c r="N15" s="107"/>
      <c r="O15" s="107"/>
    </row>
    <row r="16" spans="1:15" ht="12.75" customHeight="1">
      <c r="A16" s="66" t="s">
        <v>69</v>
      </c>
      <c r="B16" s="103">
        <f>SUM(B17:B19)</f>
        <v>3527.3991</v>
      </c>
      <c r="C16" s="103">
        <v>2171.148</v>
      </c>
      <c r="D16" s="103">
        <f>SUM(D17:D19)</f>
        <v>1938.0430000000001</v>
      </c>
      <c r="E16" s="103">
        <v>310.041</v>
      </c>
      <c r="F16" s="103">
        <f>SUM(F17:F19)</f>
        <v>248.62</v>
      </c>
      <c r="G16" s="82">
        <f t="shared" si="0"/>
        <v>-61.42099999999999</v>
      </c>
      <c r="H16" s="82">
        <f t="shared" si="1"/>
        <v>-233.10500000000002</v>
      </c>
      <c r="I16"/>
      <c r="M16" s="107"/>
      <c r="N16" s="107"/>
      <c r="O16" s="107"/>
    </row>
    <row r="17" spans="1:15" ht="12.75" customHeight="1">
      <c r="A17" s="67" t="s">
        <v>10</v>
      </c>
      <c r="B17" s="100">
        <v>520.3</v>
      </c>
      <c r="C17" s="100">
        <v>315.22</v>
      </c>
      <c r="D17" s="100">
        <v>40.98</v>
      </c>
      <c r="E17" s="143">
        <v>10.23</v>
      </c>
      <c r="F17" s="100">
        <v>5</v>
      </c>
      <c r="G17" s="82">
        <f t="shared" si="0"/>
        <v>-5.23</v>
      </c>
      <c r="H17" s="82">
        <f t="shared" si="1"/>
        <v>-274.24</v>
      </c>
      <c r="I17"/>
      <c r="M17" s="107"/>
      <c r="N17" s="107"/>
      <c r="O17" s="107"/>
    </row>
    <row r="18" spans="1:15" ht="12.75" customHeight="1">
      <c r="A18" s="67" t="s">
        <v>36</v>
      </c>
      <c r="B18" s="100">
        <v>522.772</v>
      </c>
      <c r="C18" s="100">
        <v>373.392</v>
      </c>
      <c r="D18" s="100">
        <v>560.332</v>
      </c>
      <c r="E18" s="100">
        <v>145</v>
      </c>
      <c r="F18" s="100">
        <v>63.62</v>
      </c>
      <c r="G18" s="82">
        <f t="shared" si="0"/>
        <v>-81.38</v>
      </c>
      <c r="H18" s="82">
        <f t="shared" si="1"/>
        <v>186.94</v>
      </c>
      <c r="I18"/>
      <c r="M18" s="107"/>
      <c r="N18" s="107"/>
      <c r="O18" s="107"/>
    </row>
    <row r="19" spans="1:15" ht="12.75" customHeight="1">
      <c r="A19" s="67" t="s">
        <v>11</v>
      </c>
      <c r="B19" s="100">
        <v>2484.3271</v>
      </c>
      <c r="C19" s="100">
        <v>1482.536</v>
      </c>
      <c r="D19" s="100">
        <v>1336.731</v>
      </c>
      <c r="E19" s="100">
        <v>154.811</v>
      </c>
      <c r="F19" s="100">
        <v>180</v>
      </c>
      <c r="G19" s="82">
        <f t="shared" si="0"/>
        <v>25.188999999999993</v>
      </c>
      <c r="H19" s="82">
        <f t="shared" si="1"/>
        <v>-145.80500000000006</v>
      </c>
      <c r="I19"/>
      <c r="M19" s="107"/>
      <c r="N19" s="107"/>
      <c r="O19" s="107"/>
    </row>
    <row r="20" spans="1:15" ht="12.75" customHeight="1" hidden="1">
      <c r="A20" s="67" t="s">
        <v>37</v>
      </c>
      <c r="B20" s="125">
        <v>0</v>
      </c>
      <c r="C20" s="125">
        <v>0</v>
      </c>
      <c r="D20" s="101"/>
      <c r="E20" s="125"/>
      <c r="F20" s="101"/>
      <c r="G20" s="82">
        <f t="shared" si="0"/>
        <v>0</v>
      </c>
      <c r="H20" s="82">
        <f t="shared" si="1"/>
        <v>0</v>
      </c>
      <c r="I20"/>
      <c r="M20" s="107"/>
      <c r="N20" s="107"/>
      <c r="O20" s="107"/>
    </row>
    <row r="21" spans="1:15" ht="12.75" customHeight="1" hidden="1">
      <c r="A21" s="67" t="s">
        <v>38</v>
      </c>
      <c r="B21" s="125">
        <v>0</v>
      </c>
      <c r="C21" s="125">
        <v>0</v>
      </c>
      <c r="D21" s="101"/>
      <c r="E21" s="125"/>
      <c r="F21" s="101"/>
      <c r="G21" s="82">
        <f t="shared" si="0"/>
        <v>0</v>
      </c>
      <c r="H21" s="82">
        <f t="shared" si="1"/>
        <v>0</v>
      </c>
      <c r="I21"/>
      <c r="M21" s="107"/>
      <c r="N21" s="107"/>
      <c r="O21" s="107"/>
    </row>
    <row r="22" spans="1:15" ht="12.75" customHeight="1">
      <c r="A22" s="66" t="s">
        <v>67</v>
      </c>
      <c r="B22" s="118">
        <v>10.391453181962047</v>
      </c>
      <c r="C22" s="118">
        <v>8.070000217551273</v>
      </c>
      <c r="D22" s="145">
        <v>16.24</v>
      </c>
      <c r="E22" s="118">
        <v>18.08</v>
      </c>
      <c r="F22" s="145">
        <v>18.82</v>
      </c>
      <c r="G22" s="82">
        <f t="shared" si="0"/>
        <v>0.740000000000002</v>
      </c>
      <c r="H22" s="82">
        <f t="shared" si="1"/>
        <v>8.169999782448725</v>
      </c>
      <c r="I22"/>
      <c r="J22" s="68"/>
      <c r="K22" s="68"/>
      <c r="L22" s="68"/>
      <c r="M22" s="107"/>
      <c r="N22" s="107"/>
      <c r="O22" s="107"/>
    </row>
    <row r="23" spans="1:15" ht="12.75" customHeight="1">
      <c r="A23" s="67" t="s">
        <v>10</v>
      </c>
      <c r="B23" s="99">
        <v>4.603734292315649</v>
      </c>
      <c r="C23" s="99">
        <v>3.85452231118386</v>
      </c>
      <c r="D23" s="99">
        <v>8.55</v>
      </c>
      <c r="E23" s="144">
        <v>9.27</v>
      </c>
      <c r="F23" s="99">
        <v>9.19</v>
      </c>
      <c r="G23" s="82">
        <f t="shared" si="0"/>
        <v>-0.08000000000000007</v>
      </c>
      <c r="H23" s="82">
        <f t="shared" si="1"/>
        <v>4.6954776888161405</v>
      </c>
      <c r="I23"/>
      <c r="J23" s="68"/>
      <c r="K23" s="68"/>
      <c r="L23" s="68"/>
      <c r="M23" s="107"/>
      <c r="N23" s="107"/>
      <c r="O23" s="107"/>
    </row>
    <row r="24" spans="1:15" ht="12.75" customHeight="1">
      <c r="A24" s="67" t="s">
        <v>36</v>
      </c>
      <c r="B24" s="99">
        <v>7.412045282709488</v>
      </c>
      <c r="C24" s="99">
        <v>6.573792887324663</v>
      </c>
      <c r="D24" s="122">
        <v>12.67</v>
      </c>
      <c r="E24" s="122">
        <v>15.49</v>
      </c>
      <c r="F24" s="122">
        <v>14.95</v>
      </c>
      <c r="G24" s="82">
        <f t="shared" si="0"/>
        <v>-0.5400000000000009</v>
      </c>
      <c r="H24" s="82">
        <f t="shared" si="1"/>
        <v>6.096207112675337</v>
      </c>
      <c r="I24"/>
      <c r="J24" s="68"/>
      <c r="K24" s="68"/>
      <c r="L24" s="68"/>
      <c r="M24" s="107"/>
      <c r="N24" s="107"/>
      <c r="O24" s="107"/>
    </row>
    <row r="25" spans="1:15" ht="12.75" customHeight="1">
      <c r="A25" s="67" t="s">
        <v>11</v>
      </c>
      <c r="B25" s="99">
        <v>12.05823054237515</v>
      </c>
      <c r="C25" s="99">
        <v>9.365778908924495</v>
      </c>
      <c r="D25" s="99">
        <v>17.91</v>
      </c>
      <c r="E25" s="99">
        <v>21.09</v>
      </c>
      <c r="F25" s="99">
        <v>20.46</v>
      </c>
      <c r="G25" s="82">
        <f t="shared" si="0"/>
        <v>-0.629999999999999</v>
      </c>
      <c r="H25" s="82">
        <f t="shared" si="1"/>
        <v>8.544221091075505</v>
      </c>
      <c r="I25"/>
      <c r="J25" s="68"/>
      <c r="K25" s="68"/>
      <c r="L25" s="68"/>
      <c r="M25" s="107"/>
      <c r="N25" s="107"/>
      <c r="O25" s="107"/>
    </row>
    <row r="26" spans="1:15" ht="12.75" customHeight="1" hidden="1">
      <c r="A26" s="67" t="s">
        <v>37</v>
      </c>
      <c r="B26" s="101">
        <v>0</v>
      </c>
      <c r="C26" s="97">
        <v>0</v>
      </c>
      <c r="D26" s="101">
        <v>0</v>
      </c>
      <c r="E26" s="101">
        <v>0</v>
      </c>
      <c r="F26" s="101">
        <v>0</v>
      </c>
      <c r="G26" s="82">
        <f t="shared" si="0"/>
        <v>0</v>
      </c>
      <c r="H26" s="82">
        <f t="shared" si="1"/>
        <v>0</v>
      </c>
      <c r="I26"/>
      <c r="M26" s="107"/>
      <c r="N26" s="107"/>
      <c r="O26" s="107"/>
    </row>
    <row r="27" spans="1:15" ht="12.75" customHeight="1" hidden="1">
      <c r="A27" s="67" t="s">
        <v>38</v>
      </c>
      <c r="B27" s="101">
        <v>0</v>
      </c>
      <c r="C27" s="97">
        <v>0</v>
      </c>
      <c r="D27" s="101">
        <v>0</v>
      </c>
      <c r="E27" s="101">
        <v>0</v>
      </c>
      <c r="F27" s="101">
        <v>0</v>
      </c>
      <c r="G27" s="82">
        <f t="shared" si="0"/>
        <v>0</v>
      </c>
      <c r="H27" s="82">
        <f t="shared" si="1"/>
        <v>0</v>
      </c>
      <c r="I27"/>
      <c r="M27" s="107"/>
      <c r="N27" s="107"/>
      <c r="O27" s="107"/>
    </row>
    <row r="28" ht="15" customHeight="1">
      <c r="C28" s="9"/>
    </row>
    <row r="29" spans="1:10" ht="15" customHeight="1">
      <c r="A29" s="42" t="s">
        <v>99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7"/>
      <c r="B31" s="55" t="s">
        <v>103</v>
      </c>
      <c r="C31" s="55" t="s">
        <v>110</v>
      </c>
      <c r="D31" s="55" t="s">
        <v>109</v>
      </c>
      <c r="E31" s="55">
        <v>40695</v>
      </c>
      <c r="F31" s="55">
        <v>40725</v>
      </c>
      <c r="G31" s="60" t="s">
        <v>2</v>
      </c>
      <c r="H31" s="60" t="s">
        <v>3</v>
      </c>
      <c r="I31"/>
    </row>
    <row r="32" spans="1:11" ht="12.75" customHeight="1">
      <c r="A32" s="66" t="s">
        <v>42</v>
      </c>
      <c r="B32" s="76">
        <v>3.666606846907961</v>
      </c>
      <c r="C32" s="76">
        <v>2.862598624095847</v>
      </c>
      <c r="D32" s="76">
        <v>8.60606363989522</v>
      </c>
      <c r="E32" s="76">
        <v>11</v>
      </c>
      <c r="F32" s="76">
        <v>11.25</v>
      </c>
      <c r="G32" s="82">
        <f>F32-E32</f>
        <v>0.25</v>
      </c>
      <c r="H32" s="82">
        <f>D32-C32</f>
        <v>5.743465015799373</v>
      </c>
      <c r="I32"/>
      <c r="J32" s="149"/>
      <c r="K32" s="148"/>
    </row>
    <row r="33" spans="1:11" ht="12.75" customHeight="1">
      <c r="A33" s="34" t="s">
        <v>26</v>
      </c>
      <c r="B33" s="121">
        <v>4.146377470578715</v>
      </c>
      <c r="C33" s="121">
        <v>3.3790560817628488</v>
      </c>
      <c r="D33" s="121">
        <v>6.8</v>
      </c>
      <c r="E33" s="31" t="s">
        <v>1</v>
      </c>
      <c r="F33" s="31" t="s">
        <v>1</v>
      </c>
      <c r="G33" s="82" t="s">
        <v>1</v>
      </c>
      <c r="H33" s="82">
        <f>D33-C33</f>
        <v>3.420943918237151</v>
      </c>
      <c r="I33"/>
      <c r="J33" s="149"/>
      <c r="K33" s="148"/>
    </row>
    <row r="34" spans="1:11" ht="12.75" customHeight="1">
      <c r="A34" s="34" t="s">
        <v>27</v>
      </c>
      <c r="B34" s="31">
        <v>3.6878438437370695</v>
      </c>
      <c r="C34" s="31">
        <v>2.8312426419638177</v>
      </c>
      <c r="D34" s="31">
        <v>8.354837771460996</v>
      </c>
      <c r="E34" s="31">
        <v>11</v>
      </c>
      <c r="F34" s="31">
        <v>10.999999999999998</v>
      </c>
      <c r="G34" s="82">
        <f>F34-E34</f>
        <v>0</v>
      </c>
      <c r="H34" s="82">
        <f>D34-C34</f>
        <v>5.523595129497179</v>
      </c>
      <c r="I34"/>
      <c r="J34" s="149"/>
      <c r="K34" s="148"/>
    </row>
    <row r="35" spans="1:11" ht="12.75" customHeight="1">
      <c r="A35" s="34" t="s">
        <v>28</v>
      </c>
      <c r="B35" s="31">
        <v>3.4022507119625924</v>
      </c>
      <c r="C35" s="31">
        <v>2.8242550849304857</v>
      </c>
      <c r="D35" s="31">
        <v>9.827898377009786</v>
      </c>
      <c r="E35" s="121">
        <v>11</v>
      </c>
      <c r="F35" s="121">
        <v>11</v>
      </c>
      <c r="G35" s="82">
        <f>F35-E35</f>
        <v>0</v>
      </c>
      <c r="H35" s="82">
        <f>D35-C35</f>
        <v>7.003643292079301</v>
      </c>
      <c r="I35"/>
      <c r="J35" s="149"/>
      <c r="K35" s="148"/>
    </row>
    <row r="36" spans="1:11" ht="12.75" customHeight="1">
      <c r="A36" s="34" t="s">
        <v>29</v>
      </c>
      <c r="B36" s="31" t="s">
        <v>1</v>
      </c>
      <c r="C36" s="31" t="s">
        <v>1</v>
      </c>
      <c r="D36" s="31">
        <v>12.456199628255586</v>
      </c>
      <c r="E36" s="121" t="s">
        <v>1</v>
      </c>
      <c r="F36" s="121">
        <v>13</v>
      </c>
      <c r="G36" s="82">
        <f>F36</f>
        <v>13</v>
      </c>
      <c r="H36" s="82">
        <f>D36</f>
        <v>12.456199628255586</v>
      </c>
      <c r="I36"/>
      <c r="J36" s="149"/>
      <c r="K36" s="148"/>
    </row>
    <row r="37" spans="1:11" ht="12.75" customHeight="1">
      <c r="A37" s="34" t="s">
        <v>30</v>
      </c>
      <c r="B37" s="111" t="s">
        <v>1</v>
      </c>
      <c r="C37" s="111" t="s">
        <v>1</v>
      </c>
      <c r="D37" s="111" t="s">
        <v>1</v>
      </c>
      <c r="E37" s="111" t="s">
        <v>1</v>
      </c>
      <c r="F37" s="111" t="s">
        <v>1</v>
      </c>
      <c r="G37" s="82" t="s">
        <v>1</v>
      </c>
      <c r="H37" s="82" t="s">
        <v>1</v>
      </c>
      <c r="I37"/>
      <c r="J37" s="149"/>
      <c r="K37" s="148"/>
    </row>
    <row r="38" spans="1:11" ht="12.75" customHeight="1">
      <c r="A38" s="34" t="s">
        <v>70</v>
      </c>
      <c r="B38" s="111" t="s">
        <v>1</v>
      </c>
      <c r="C38" s="111" t="s">
        <v>1</v>
      </c>
      <c r="D38" s="111" t="s">
        <v>1</v>
      </c>
      <c r="E38" s="111" t="s">
        <v>1</v>
      </c>
      <c r="F38" s="111" t="s">
        <v>1</v>
      </c>
      <c r="G38" s="82" t="s">
        <v>1</v>
      </c>
      <c r="H38" s="82" t="s">
        <v>1</v>
      </c>
      <c r="I38"/>
      <c r="J38" s="149"/>
      <c r="K38" s="148"/>
    </row>
    <row r="39" spans="1:11" ht="12.75" customHeight="1">
      <c r="A39" s="34" t="s">
        <v>71</v>
      </c>
      <c r="B39" s="111" t="s">
        <v>1</v>
      </c>
      <c r="C39" s="111" t="s">
        <v>1</v>
      </c>
      <c r="D39" s="111" t="s">
        <v>1</v>
      </c>
      <c r="E39" s="111" t="s">
        <v>1</v>
      </c>
      <c r="F39" s="111" t="s">
        <v>1</v>
      </c>
      <c r="G39" s="82" t="s">
        <v>1</v>
      </c>
      <c r="H39" s="82" t="s">
        <v>1</v>
      </c>
      <c r="I39"/>
      <c r="J39" s="149"/>
      <c r="K39" s="148"/>
    </row>
    <row r="40" spans="1:11" ht="12.75" customHeight="1">
      <c r="A40" s="34" t="s">
        <v>72</v>
      </c>
      <c r="B40" s="111" t="s">
        <v>1</v>
      </c>
      <c r="C40" s="111" t="s">
        <v>1</v>
      </c>
      <c r="D40" s="111" t="s">
        <v>1</v>
      </c>
      <c r="E40" s="111" t="s">
        <v>1</v>
      </c>
      <c r="F40" s="111" t="s">
        <v>1</v>
      </c>
      <c r="G40" s="82" t="s">
        <v>1</v>
      </c>
      <c r="H40" s="82" t="s">
        <v>1</v>
      </c>
      <c r="I40"/>
      <c r="J40" s="149"/>
      <c r="K40" s="148"/>
    </row>
    <row r="41" spans="1:11" ht="12.75" customHeight="1">
      <c r="A41" s="66" t="s">
        <v>75</v>
      </c>
      <c r="B41" s="76">
        <v>4.706855176159571</v>
      </c>
      <c r="C41" s="76">
        <v>4.738341968911917</v>
      </c>
      <c r="D41" s="76">
        <v>8.956110370123374</v>
      </c>
      <c r="E41" s="112">
        <v>10.25</v>
      </c>
      <c r="F41" s="112">
        <v>7.5</v>
      </c>
      <c r="G41" s="82">
        <f>F41-E41</f>
        <v>-2.75</v>
      </c>
      <c r="H41" s="82">
        <f>D41-C41</f>
        <v>4.217768401211457</v>
      </c>
      <c r="I41"/>
      <c r="J41" s="149"/>
      <c r="K41" s="148"/>
    </row>
    <row r="42" spans="1:11" ht="12.75" customHeight="1">
      <c r="A42" s="34" t="s">
        <v>26</v>
      </c>
      <c r="B42" s="31" t="s">
        <v>1</v>
      </c>
      <c r="C42" s="31" t="s">
        <v>1</v>
      </c>
      <c r="D42" s="31">
        <v>10.031746031746032</v>
      </c>
      <c r="E42" s="31" t="s">
        <v>1</v>
      </c>
      <c r="F42" s="31" t="s">
        <v>1</v>
      </c>
      <c r="G42" s="82" t="s">
        <v>1</v>
      </c>
      <c r="H42" s="82">
        <f>D42</f>
        <v>10.031746031746032</v>
      </c>
      <c r="I42"/>
      <c r="J42" s="149"/>
      <c r="K42" s="148"/>
    </row>
    <row r="43" spans="1:11" ht="12.75" customHeight="1">
      <c r="A43" s="34" t="s">
        <v>27</v>
      </c>
      <c r="B43" s="31">
        <v>4.814605781910859</v>
      </c>
      <c r="C43" s="31">
        <v>4.738341968911917</v>
      </c>
      <c r="D43" s="31">
        <v>8.544713882473697</v>
      </c>
      <c r="E43" s="31">
        <v>11</v>
      </c>
      <c r="F43" s="31">
        <v>7.5</v>
      </c>
      <c r="G43" s="82">
        <f>F43-E43</f>
        <v>-3.5</v>
      </c>
      <c r="H43" s="82">
        <f>D43-C43</f>
        <v>3.8063719135617804</v>
      </c>
      <c r="I43"/>
      <c r="J43" s="149"/>
      <c r="K43" s="148"/>
    </row>
    <row r="44" spans="1:11" ht="12.75" customHeight="1">
      <c r="A44" s="34" t="s">
        <v>28</v>
      </c>
      <c r="B44" s="31">
        <v>4.098039215686274</v>
      </c>
      <c r="C44" s="121" t="s">
        <v>1</v>
      </c>
      <c r="D44" s="121">
        <v>9.1007493755204</v>
      </c>
      <c r="E44" s="31">
        <v>10</v>
      </c>
      <c r="F44" s="31" t="s">
        <v>1</v>
      </c>
      <c r="G44" s="82">
        <f>-E44</f>
        <v>-10</v>
      </c>
      <c r="H44" s="82">
        <f>D44</f>
        <v>9.1007493755204</v>
      </c>
      <c r="I44"/>
      <c r="J44" s="149"/>
      <c r="K44" s="148"/>
    </row>
    <row r="45" spans="1:11" ht="12.75" customHeight="1">
      <c r="A45" s="34" t="s">
        <v>29</v>
      </c>
      <c r="B45" s="31">
        <v>5</v>
      </c>
      <c r="C45" s="121" t="s">
        <v>1</v>
      </c>
      <c r="D45" s="121">
        <v>9</v>
      </c>
      <c r="E45" s="121">
        <v>9</v>
      </c>
      <c r="F45" s="121" t="s">
        <v>1</v>
      </c>
      <c r="G45" s="82">
        <f>-E45</f>
        <v>-9</v>
      </c>
      <c r="H45" s="82">
        <f>D45</f>
        <v>9</v>
      </c>
      <c r="I45"/>
      <c r="J45" s="149"/>
      <c r="K45" s="148"/>
    </row>
    <row r="46" spans="1:11" ht="12.75" customHeight="1">
      <c r="A46" s="34" t="s">
        <v>30</v>
      </c>
      <c r="B46" s="31" t="s">
        <v>1</v>
      </c>
      <c r="C46" s="121" t="s">
        <v>1</v>
      </c>
      <c r="D46" s="121">
        <v>10</v>
      </c>
      <c r="E46" s="121" t="s">
        <v>1</v>
      </c>
      <c r="F46" s="121" t="s">
        <v>1</v>
      </c>
      <c r="G46" s="82" t="s">
        <v>1</v>
      </c>
      <c r="H46" s="82">
        <f>D46</f>
        <v>10</v>
      </c>
      <c r="I46"/>
      <c r="J46" s="149"/>
      <c r="K46" s="148"/>
    </row>
    <row r="47" spans="1:11" ht="12.75" customHeight="1">
      <c r="A47" s="34" t="s">
        <v>70</v>
      </c>
      <c r="B47" s="31" t="s">
        <v>1</v>
      </c>
      <c r="C47" s="111" t="s">
        <v>1</v>
      </c>
      <c r="D47" s="111" t="s">
        <v>1</v>
      </c>
      <c r="E47" s="111" t="s">
        <v>1</v>
      </c>
      <c r="F47" s="111" t="s">
        <v>1</v>
      </c>
      <c r="G47" s="82" t="s">
        <v>1</v>
      </c>
      <c r="H47" s="82" t="s">
        <v>1</v>
      </c>
      <c r="I47"/>
      <c r="J47" s="149"/>
      <c r="K47" s="148"/>
    </row>
    <row r="48" spans="1:11" ht="12.75" customHeight="1">
      <c r="A48" s="34" t="s">
        <v>71</v>
      </c>
      <c r="B48" s="31" t="s">
        <v>1</v>
      </c>
      <c r="C48" s="111" t="s">
        <v>1</v>
      </c>
      <c r="D48" s="111" t="s">
        <v>1</v>
      </c>
      <c r="E48" s="111" t="s">
        <v>1</v>
      </c>
      <c r="F48" s="111" t="s">
        <v>1</v>
      </c>
      <c r="G48" s="82" t="s">
        <v>1</v>
      </c>
      <c r="H48" s="82" t="s">
        <v>1</v>
      </c>
      <c r="I48"/>
      <c r="J48" s="149"/>
      <c r="K48" s="148"/>
    </row>
    <row r="49" spans="1:11" ht="12.75" customHeight="1">
      <c r="A49" s="34" t="s">
        <v>72</v>
      </c>
      <c r="B49" s="31" t="s">
        <v>1</v>
      </c>
      <c r="C49" s="111" t="s">
        <v>1</v>
      </c>
      <c r="D49" s="111" t="s">
        <v>1</v>
      </c>
      <c r="E49" s="111" t="s">
        <v>1</v>
      </c>
      <c r="F49" s="111" t="s">
        <v>1</v>
      </c>
      <c r="G49" s="82" t="s">
        <v>1</v>
      </c>
      <c r="H49" s="82" t="s">
        <v>1</v>
      </c>
      <c r="I49"/>
      <c r="J49" s="149"/>
      <c r="K49" s="148"/>
    </row>
    <row r="50" spans="1:11" ht="12.75" customHeight="1">
      <c r="A50" s="66" t="s">
        <v>76</v>
      </c>
      <c r="B50" s="77">
        <v>3.554886339486279</v>
      </c>
      <c r="C50" s="77">
        <v>3.675215830072169</v>
      </c>
      <c r="D50" s="77">
        <v>2.556256698504475</v>
      </c>
      <c r="E50" s="112">
        <v>5</v>
      </c>
      <c r="F50" s="112" t="s">
        <v>1</v>
      </c>
      <c r="G50" s="82" t="str">
        <f>F50</f>
        <v>-</v>
      </c>
      <c r="H50" s="82">
        <f>D50-C50</f>
        <v>-1.1189591315676939</v>
      </c>
      <c r="I50"/>
      <c r="J50" s="149"/>
      <c r="K50" s="148"/>
    </row>
    <row r="51" spans="1:11" ht="12.75" customHeight="1">
      <c r="A51" s="34" t="s">
        <v>26</v>
      </c>
      <c r="B51" s="31" t="s">
        <v>1</v>
      </c>
      <c r="C51" s="31" t="s">
        <v>1</v>
      </c>
      <c r="D51" s="31" t="s">
        <v>1</v>
      </c>
      <c r="E51" s="111" t="s">
        <v>1</v>
      </c>
      <c r="F51" s="111" t="s">
        <v>1</v>
      </c>
      <c r="G51" s="82" t="s">
        <v>1</v>
      </c>
      <c r="H51" s="82" t="s">
        <v>1</v>
      </c>
      <c r="I51"/>
      <c r="J51" s="149"/>
      <c r="K51" s="148"/>
    </row>
    <row r="52" spans="1:11" ht="12.75" customHeight="1">
      <c r="A52" s="34" t="s">
        <v>27</v>
      </c>
      <c r="B52" s="46">
        <v>3.5622309182440564</v>
      </c>
      <c r="C52" s="46">
        <v>3.704599325914205</v>
      </c>
      <c r="D52" s="46">
        <v>1</v>
      </c>
      <c r="E52" s="31" t="s">
        <v>1</v>
      </c>
      <c r="F52" s="31" t="s">
        <v>1</v>
      </c>
      <c r="G52" s="82" t="s">
        <v>1</v>
      </c>
      <c r="H52" s="82">
        <f>D52-C52</f>
        <v>-2.704599325914205</v>
      </c>
      <c r="I52"/>
      <c r="J52" s="149"/>
      <c r="K52" s="148"/>
    </row>
    <row r="53" spans="1:11" ht="12.75" customHeight="1">
      <c r="A53" s="34" t="s">
        <v>28</v>
      </c>
      <c r="B53" s="46" t="s">
        <v>1</v>
      </c>
      <c r="C53" s="46" t="s">
        <v>1</v>
      </c>
      <c r="D53" s="46" t="s">
        <v>1</v>
      </c>
      <c r="E53" s="111" t="s">
        <v>1</v>
      </c>
      <c r="F53" s="111" t="s">
        <v>1</v>
      </c>
      <c r="G53" s="82" t="s">
        <v>1</v>
      </c>
      <c r="H53" s="82" t="s">
        <v>1</v>
      </c>
      <c r="I53"/>
      <c r="J53" s="149"/>
      <c r="K53" s="148"/>
    </row>
    <row r="54" spans="1:11" ht="12.75" customHeight="1">
      <c r="A54" s="34" t="s">
        <v>29</v>
      </c>
      <c r="B54" s="46" t="s">
        <v>1</v>
      </c>
      <c r="C54" s="46" t="s">
        <v>1</v>
      </c>
      <c r="D54" s="46" t="s">
        <v>1</v>
      </c>
      <c r="E54" s="111" t="s">
        <v>1</v>
      </c>
      <c r="F54" s="111" t="s">
        <v>1</v>
      </c>
      <c r="G54" s="82" t="s">
        <v>1</v>
      </c>
      <c r="H54" s="82" t="s">
        <v>1</v>
      </c>
      <c r="I54"/>
      <c r="J54" s="149"/>
      <c r="K54" s="148"/>
    </row>
    <row r="55" spans="1:11" ht="12.75" customHeight="1">
      <c r="A55" s="34" t="s">
        <v>30</v>
      </c>
      <c r="B55" s="46">
        <v>3.5</v>
      </c>
      <c r="C55" s="46">
        <v>3.5</v>
      </c>
      <c r="D55" s="46" t="s">
        <v>1</v>
      </c>
      <c r="E55" s="111" t="s">
        <v>1</v>
      </c>
      <c r="F55" s="111" t="s">
        <v>1</v>
      </c>
      <c r="G55" s="82" t="s">
        <v>1</v>
      </c>
      <c r="H55" s="82">
        <f>-C55</f>
        <v>-3.5</v>
      </c>
      <c r="I55"/>
      <c r="J55" s="149"/>
      <c r="K55" s="148"/>
    </row>
    <row r="56" spans="1:11" ht="12.75" customHeight="1">
      <c r="A56" s="34" t="s">
        <v>70</v>
      </c>
      <c r="B56" s="31" t="s">
        <v>1</v>
      </c>
      <c r="C56" s="31" t="s">
        <v>1</v>
      </c>
      <c r="D56" s="31" t="s">
        <v>1</v>
      </c>
      <c r="E56" s="111" t="s">
        <v>1</v>
      </c>
      <c r="F56" s="111" t="s">
        <v>1</v>
      </c>
      <c r="G56" s="82" t="s">
        <v>1</v>
      </c>
      <c r="H56" s="82" t="s">
        <v>1</v>
      </c>
      <c r="I56"/>
      <c r="J56" s="149"/>
      <c r="K56" s="148"/>
    </row>
    <row r="57" spans="1:11" ht="12.75" customHeight="1">
      <c r="A57" s="34" t="s">
        <v>71</v>
      </c>
      <c r="B57" s="31" t="s">
        <v>1</v>
      </c>
      <c r="C57" s="31" t="s">
        <v>1</v>
      </c>
      <c r="D57" s="31">
        <v>5</v>
      </c>
      <c r="E57" s="121">
        <v>5</v>
      </c>
      <c r="F57" s="121" t="s">
        <v>1</v>
      </c>
      <c r="G57" s="82" t="str">
        <f>F57</f>
        <v>-</v>
      </c>
      <c r="H57" s="82">
        <f>D57</f>
        <v>5</v>
      </c>
      <c r="I57"/>
      <c r="J57" s="149"/>
      <c r="K57" s="148"/>
    </row>
    <row r="58" spans="1:11" ht="12.75" customHeight="1">
      <c r="A58" s="34" t="s">
        <v>72</v>
      </c>
      <c r="B58" s="31" t="s">
        <v>1</v>
      </c>
      <c r="C58" s="31" t="s">
        <v>1</v>
      </c>
      <c r="D58" s="31" t="s">
        <v>1</v>
      </c>
      <c r="E58" s="111" t="s">
        <v>1</v>
      </c>
      <c r="F58" s="111" t="s">
        <v>1</v>
      </c>
      <c r="G58" s="82" t="s">
        <v>1</v>
      </c>
      <c r="H58" s="82" t="s">
        <v>1</v>
      </c>
      <c r="I58"/>
      <c r="J58" s="149"/>
      <c r="K58" s="14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66" sqref="K66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42" t="s">
        <v>100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7"/>
      <c r="B3" s="55" t="s">
        <v>103</v>
      </c>
      <c r="C3" s="55" t="s">
        <v>110</v>
      </c>
      <c r="D3" s="55" t="s">
        <v>109</v>
      </c>
      <c r="E3" s="55">
        <v>40695</v>
      </c>
      <c r="F3" s="55">
        <v>40725</v>
      </c>
      <c r="G3" s="60" t="s">
        <v>2</v>
      </c>
      <c r="H3" s="60" t="s">
        <v>3</v>
      </c>
      <c r="I3" s="2"/>
    </row>
    <row r="4" spans="1:10" ht="12.75" customHeight="1">
      <c r="A4" s="66" t="s">
        <v>77</v>
      </c>
      <c r="B4" s="17">
        <f>B5+B14+B23</f>
        <v>5180.281599999999</v>
      </c>
      <c r="C4" s="17">
        <v>2778.3587</v>
      </c>
      <c r="D4" s="17">
        <v>3309.8548</v>
      </c>
      <c r="E4" s="17">
        <v>299.6173</v>
      </c>
      <c r="F4" s="17">
        <v>299.4783</v>
      </c>
      <c r="G4" s="82">
        <f>F4-E4</f>
        <v>-0.13900000000001</v>
      </c>
      <c r="H4" s="82">
        <f>D4-C4</f>
        <v>531.4960999999998</v>
      </c>
      <c r="I4" s="12"/>
      <c r="J4" s="148"/>
    </row>
    <row r="5" spans="1:10" ht="12.75" customHeight="1">
      <c r="A5" s="72" t="s">
        <v>45</v>
      </c>
      <c r="B5" s="75">
        <v>4597.9178</v>
      </c>
      <c r="C5" s="75">
        <v>2573.9729</v>
      </c>
      <c r="D5" s="75">
        <v>2663.4959</v>
      </c>
      <c r="E5" s="75">
        <v>237.4529</v>
      </c>
      <c r="F5" s="75">
        <v>233.0283</v>
      </c>
      <c r="G5" s="82">
        <f>F5-E5</f>
        <v>-4.424599999999998</v>
      </c>
      <c r="H5" s="82">
        <f>D5-C5</f>
        <v>89.52299999999968</v>
      </c>
      <c r="I5" s="12"/>
      <c r="J5" s="148"/>
    </row>
    <row r="6" spans="1:10" ht="12.75" customHeight="1">
      <c r="A6" s="34" t="s">
        <v>26</v>
      </c>
      <c r="B6" s="73">
        <v>236.6399</v>
      </c>
      <c r="C6" s="73">
        <v>153.615</v>
      </c>
      <c r="D6" s="73">
        <v>70.99</v>
      </c>
      <c r="E6" s="73" t="s">
        <v>1</v>
      </c>
      <c r="F6" s="73" t="s">
        <v>1</v>
      </c>
      <c r="G6" s="82" t="s">
        <v>1</v>
      </c>
      <c r="H6" s="82">
        <f>D6-C6</f>
        <v>-82.62500000000001</v>
      </c>
      <c r="I6" s="12"/>
      <c r="J6" s="148"/>
    </row>
    <row r="7" spans="1:10" ht="12.75" customHeight="1">
      <c r="A7" s="34" t="s">
        <v>27</v>
      </c>
      <c r="B7" s="73">
        <v>3639.4352</v>
      </c>
      <c r="C7" s="73">
        <v>1927.6373</v>
      </c>
      <c r="D7" s="73">
        <v>2134.4549</v>
      </c>
      <c r="E7" s="73">
        <v>110.9125</v>
      </c>
      <c r="F7" s="73">
        <v>195.0288</v>
      </c>
      <c r="G7" s="82">
        <f>F7-E7</f>
        <v>84.1163</v>
      </c>
      <c r="H7" s="82">
        <f>D7-C7</f>
        <v>206.81760000000008</v>
      </c>
      <c r="I7" s="12"/>
      <c r="J7" s="148"/>
    </row>
    <row r="8" spans="1:10" ht="12.75" customHeight="1">
      <c r="A8" s="34" t="s">
        <v>28</v>
      </c>
      <c r="B8" s="73">
        <v>721.8427</v>
      </c>
      <c r="C8" s="73">
        <v>492.7206</v>
      </c>
      <c r="D8" s="73">
        <v>418.1849</v>
      </c>
      <c r="E8" s="73">
        <v>126.5404</v>
      </c>
      <c r="F8" s="73">
        <v>8.973</v>
      </c>
      <c r="G8" s="82">
        <f>F8-E8</f>
        <v>-117.5674</v>
      </c>
      <c r="H8" s="82">
        <f>D8-C8</f>
        <v>-74.53569999999996</v>
      </c>
      <c r="I8" s="12"/>
      <c r="J8" s="148"/>
    </row>
    <row r="9" spans="1:10" ht="12.75" customHeight="1">
      <c r="A9" s="34" t="s">
        <v>29</v>
      </c>
      <c r="B9" s="73" t="s">
        <v>1</v>
      </c>
      <c r="C9" s="73" t="s">
        <v>1</v>
      </c>
      <c r="D9" s="73">
        <v>39.8661</v>
      </c>
      <c r="E9" s="73" t="s">
        <v>1</v>
      </c>
      <c r="F9" s="73">
        <v>29.0265</v>
      </c>
      <c r="G9" s="82">
        <f>F9</f>
        <v>29.0265</v>
      </c>
      <c r="H9" s="82">
        <f>D9</f>
        <v>39.8661</v>
      </c>
      <c r="I9" s="12"/>
      <c r="J9" s="148"/>
    </row>
    <row r="10" spans="1:10" ht="12.75" customHeight="1">
      <c r="A10" s="34" t="s">
        <v>30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82" t="s">
        <v>1</v>
      </c>
      <c r="H10" s="82" t="s">
        <v>1</v>
      </c>
      <c r="I10" s="12"/>
      <c r="J10" s="148"/>
    </row>
    <row r="11" spans="1:10" ht="12.75" customHeight="1">
      <c r="A11" s="34" t="s">
        <v>70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82" t="s">
        <v>1</v>
      </c>
      <c r="H11" s="82" t="s">
        <v>1</v>
      </c>
      <c r="I11" s="12"/>
      <c r="J11" s="148"/>
    </row>
    <row r="12" spans="1:10" ht="12.75" customHeight="1">
      <c r="A12" s="34" t="s">
        <v>71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82" t="s">
        <v>1</v>
      </c>
      <c r="H12" s="82" t="s">
        <v>1</v>
      </c>
      <c r="I12" s="12"/>
      <c r="J12" s="148"/>
    </row>
    <row r="13" spans="1:10" ht="12.75" customHeight="1">
      <c r="A13" s="34" t="s">
        <v>72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82" t="s">
        <v>1</v>
      </c>
      <c r="H13" s="82" t="s">
        <v>1</v>
      </c>
      <c r="I13" s="12"/>
      <c r="J13" s="148"/>
    </row>
    <row r="14" spans="1:10" ht="12.75" customHeight="1">
      <c r="A14" s="72" t="s">
        <v>16</v>
      </c>
      <c r="B14" s="75">
        <v>451.0825</v>
      </c>
      <c r="C14" s="134">
        <v>96.5</v>
      </c>
      <c r="D14" s="134">
        <v>599.8</v>
      </c>
      <c r="E14" s="133">
        <v>44.05</v>
      </c>
      <c r="F14" s="133">
        <v>66.45</v>
      </c>
      <c r="G14" s="82">
        <f>F14-E14</f>
        <v>22.400000000000006</v>
      </c>
      <c r="H14" s="82">
        <f>D14-C14</f>
        <v>503.29999999999995</v>
      </c>
      <c r="I14" s="12"/>
      <c r="J14" s="148"/>
    </row>
    <row r="15" spans="1:10" ht="12.75" customHeight="1">
      <c r="A15" s="34" t="s">
        <v>26</v>
      </c>
      <c r="B15" s="73" t="s">
        <v>1</v>
      </c>
      <c r="C15" s="73" t="s">
        <v>1</v>
      </c>
      <c r="D15" s="74">
        <v>126</v>
      </c>
      <c r="E15" s="73" t="s">
        <v>1</v>
      </c>
      <c r="F15" s="73" t="s">
        <v>1</v>
      </c>
      <c r="G15" s="82" t="s">
        <v>1</v>
      </c>
      <c r="H15" s="82">
        <f>D15</f>
        <v>126</v>
      </c>
      <c r="I15" s="12"/>
      <c r="J15" s="148"/>
    </row>
    <row r="16" spans="1:10" ht="12.75" customHeight="1">
      <c r="A16" s="34" t="s">
        <v>27</v>
      </c>
      <c r="B16" s="73">
        <v>365.8825</v>
      </c>
      <c r="C16" s="73">
        <v>96.5</v>
      </c>
      <c r="D16" s="74">
        <v>389.7</v>
      </c>
      <c r="E16" s="73">
        <v>20</v>
      </c>
      <c r="F16" s="73">
        <v>66.45</v>
      </c>
      <c r="G16" s="82">
        <f>F16-E16</f>
        <v>46.45</v>
      </c>
      <c r="H16" s="82">
        <f>D16-C16</f>
        <v>293.2</v>
      </c>
      <c r="I16" s="12"/>
      <c r="J16" s="148"/>
    </row>
    <row r="17" spans="1:10" ht="12.75" customHeight="1">
      <c r="A17" s="34" t="s">
        <v>28</v>
      </c>
      <c r="B17" s="73">
        <v>71.4</v>
      </c>
      <c r="C17" s="73" t="s">
        <v>1</v>
      </c>
      <c r="D17" s="74">
        <v>60.05</v>
      </c>
      <c r="E17" s="73">
        <v>15.05</v>
      </c>
      <c r="F17" s="73" t="s">
        <v>1</v>
      </c>
      <c r="G17" s="82">
        <f>-E17</f>
        <v>-15.05</v>
      </c>
      <c r="H17" s="82">
        <f>D17</f>
        <v>60.05</v>
      </c>
      <c r="I17" s="12"/>
      <c r="J17" s="148"/>
    </row>
    <row r="18" spans="1:10" ht="12.75" customHeight="1">
      <c r="A18" s="34" t="s">
        <v>29</v>
      </c>
      <c r="B18" s="73">
        <v>13.8</v>
      </c>
      <c r="C18" s="73" t="s">
        <v>1</v>
      </c>
      <c r="D18" s="74">
        <v>9</v>
      </c>
      <c r="E18" s="73">
        <v>9</v>
      </c>
      <c r="F18" s="73" t="s">
        <v>1</v>
      </c>
      <c r="G18" s="82">
        <f>-E18</f>
        <v>-9</v>
      </c>
      <c r="H18" s="82">
        <f>D18</f>
        <v>9</v>
      </c>
      <c r="I18" s="12"/>
      <c r="J18" s="148"/>
    </row>
    <row r="19" spans="1:10" ht="12.75" customHeight="1">
      <c r="A19" s="34" t="s">
        <v>30</v>
      </c>
      <c r="B19" s="73" t="s">
        <v>1</v>
      </c>
      <c r="C19" s="73" t="s">
        <v>1</v>
      </c>
      <c r="D19" s="73">
        <v>15.05</v>
      </c>
      <c r="E19" s="73" t="s">
        <v>1</v>
      </c>
      <c r="F19" s="73" t="s">
        <v>1</v>
      </c>
      <c r="G19" s="82" t="s">
        <v>1</v>
      </c>
      <c r="H19" s="82">
        <f>D19</f>
        <v>15.05</v>
      </c>
      <c r="I19" s="12"/>
      <c r="J19" s="148"/>
    </row>
    <row r="20" spans="1:10" ht="12.75" customHeight="1">
      <c r="A20" s="34" t="s">
        <v>70</v>
      </c>
      <c r="B20" s="73" t="s">
        <v>1</v>
      </c>
      <c r="C20" s="73" t="s">
        <v>1</v>
      </c>
      <c r="D20" s="74" t="s">
        <v>1</v>
      </c>
      <c r="E20" s="73" t="s">
        <v>1</v>
      </c>
      <c r="F20" s="73" t="s">
        <v>1</v>
      </c>
      <c r="G20" s="82" t="s">
        <v>1</v>
      </c>
      <c r="H20" s="82" t="s">
        <v>1</v>
      </c>
      <c r="I20" s="12"/>
      <c r="J20" s="148"/>
    </row>
    <row r="21" spans="1:10" ht="12.75" customHeight="1">
      <c r="A21" s="34" t="s">
        <v>71</v>
      </c>
      <c r="B21" s="73" t="s">
        <v>1</v>
      </c>
      <c r="C21" s="73" t="s">
        <v>1</v>
      </c>
      <c r="D21" s="74" t="s">
        <v>1</v>
      </c>
      <c r="E21" s="73" t="s">
        <v>1</v>
      </c>
      <c r="F21" s="73" t="s">
        <v>1</v>
      </c>
      <c r="G21" s="82" t="s">
        <v>1</v>
      </c>
      <c r="H21" s="82" t="s">
        <v>1</v>
      </c>
      <c r="I21" s="12"/>
      <c r="J21" s="148"/>
    </row>
    <row r="22" spans="1:10" ht="12.75" customHeight="1">
      <c r="A22" s="34" t="s">
        <v>72</v>
      </c>
      <c r="B22" s="73" t="s">
        <v>1</v>
      </c>
      <c r="C22" s="73" t="s">
        <v>1</v>
      </c>
      <c r="D22" s="74" t="s">
        <v>1</v>
      </c>
      <c r="E22" s="73" t="s">
        <v>1</v>
      </c>
      <c r="F22" s="73" t="s">
        <v>1</v>
      </c>
      <c r="G22" s="82" t="s">
        <v>1</v>
      </c>
      <c r="H22" s="82" t="s">
        <v>1</v>
      </c>
      <c r="I22" s="12"/>
      <c r="J22" s="148"/>
    </row>
    <row r="23" spans="1:10" ht="12.75" customHeight="1">
      <c r="A23" s="72" t="s">
        <v>17</v>
      </c>
      <c r="B23" s="82">
        <v>131.2813</v>
      </c>
      <c r="C23" s="134">
        <v>107.8858</v>
      </c>
      <c r="D23" s="134">
        <v>46.5589</v>
      </c>
      <c r="E23" s="112">
        <v>18.1144</v>
      </c>
      <c r="F23" s="112" t="s">
        <v>1</v>
      </c>
      <c r="G23" s="82">
        <f>-E23</f>
        <v>-18.1144</v>
      </c>
      <c r="H23" s="82">
        <f>D23-C23</f>
        <v>-61.3269</v>
      </c>
      <c r="I23" s="12"/>
      <c r="J23" s="148"/>
    </row>
    <row r="24" spans="1:10" ht="12.75" customHeight="1">
      <c r="A24" s="34" t="s">
        <v>26</v>
      </c>
      <c r="B24" s="73" t="s">
        <v>1</v>
      </c>
      <c r="C24" s="73" t="s">
        <v>1</v>
      </c>
      <c r="D24" s="74" t="s">
        <v>1</v>
      </c>
      <c r="E24" s="73" t="s">
        <v>1</v>
      </c>
      <c r="F24" s="73" t="s">
        <v>1</v>
      </c>
      <c r="G24" s="82" t="s">
        <v>1</v>
      </c>
      <c r="H24" s="82" t="s">
        <v>1</v>
      </c>
      <c r="I24" s="2"/>
      <c r="J24" s="148"/>
    </row>
    <row r="25" spans="1:10" ht="12.75" customHeight="1">
      <c r="A25" s="34" t="s">
        <v>27</v>
      </c>
      <c r="B25" s="73">
        <v>115.7873</v>
      </c>
      <c r="C25" s="73">
        <v>92.3918</v>
      </c>
      <c r="D25" s="74">
        <v>28.4445</v>
      </c>
      <c r="E25" s="73" t="s">
        <v>1</v>
      </c>
      <c r="F25" s="73" t="s">
        <v>1</v>
      </c>
      <c r="G25" s="82" t="s">
        <v>1</v>
      </c>
      <c r="H25" s="82">
        <f>D25-C25</f>
        <v>-63.9473</v>
      </c>
      <c r="I25" s="2"/>
      <c r="J25" s="148"/>
    </row>
    <row r="26" spans="1:10" ht="12.75" customHeight="1">
      <c r="A26" s="34" t="s">
        <v>28</v>
      </c>
      <c r="B26" s="73" t="s">
        <v>1</v>
      </c>
      <c r="C26" s="73" t="s">
        <v>1</v>
      </c>
      <c r="D26" s="74" t="s">
        <v>1</v>
      </c>
      <c r="E26" s="73" t="s">
        <v>1</v>
      </c>
      <c r="F26" s="73" t="s">
        <v>1</v>
      </c>
      <c r="G26" s="130" t="s">
        <v>1</v>
      </c>
      <c r="H26" s="82" t="s">
        <v>1</v>
      </c>
      <c r="I26" s="2"/>
      <c r="J26" s="148"/>
    </row>
    <row r="27" spans="1:10" ht="12.75" customHeight="1">
      <c r="A27" s="34" t="s">
        <v>29</v>
      </c>
      <c r="B27" s="73" t="s">
        <v>1</v>
      </c>
      <c r="C27" s="73" t="s">
        <v>1</v>
      </c>
      <c r="D27" s="74" t="s">
        <v>1</v>
      </c>
      <c r="E27" s="73" t="s">
        <v>1</v>
      </c>
      <c r="F27" s="73" t="s">
        <v>1</v>
      </c>
      <c r="G27" s="130" t="s">
        <v>1</v>
      </c>
      <c r="H27" s="82" t="s">
        <v>1</v>
      </c>
      <c r="I27" s="2"/>
      <c r="J27" s="148"/>
    </row>
    <row r="28" spans="1:10" ht="12.75" customHeight="1">
      <c r="A28" s="34" t="s">
        <v>30</v>
      </c>
      <c r="B28" s="73">
        <v>15.494</v>
      </c>
      <c r="C28" s="73">
        <v>15.494</v>
      </c>
      <c r="D28" s="74" t="s">
        <v>1</v>
      </c>
      <c r="E28" s="73" t="s">
        <v>1</v>
      </c>
      <c r="F28" s="73" t="s">
        <v>1</v>
      </c>
      <c r="G28" s="82" t="s">
        <v>1</v>
      </c>
      <c r="H28" s="82">
        <f>-C28</f>
        <v>-15.494</v>
      </c>
      <c r="I28" s="2"/>
      <c r="J28" s="148"/>
    </row>
    <row r="29" spans="1:10" ht="12.75" customHeight="1">
      <c r="A29" s="34" t="s">
        <v>70</v>
      </c>
      <c r="B29" s="73" t="s">
        <v>1</v>
      </c>
      <c r="C29" s="73" t="s">
        <v>1</v>
      </c>
      <c r="D29" s="74" t="s">
        <v>1</v>
      </c>
      <c r="E29" s="73" t="s">
        <v>1</v>
      </c>
      <c r="F29" s="73" t="s">
        <v>1</v>
      </c>
      <c r="G29" s="130" t="s">
        <v>1</v>
      </c>
      <c r="H29" s="82" t="s">
        <v>1</v>
      </c>
      <c r="I29" s="2"/>
      <c r="J29" s="148"/>
    </row>
    <row r="30" spans="1:10" ht="12.75" customHeight="1">
      <c r="A30" s="34" t="s">
        <v>71</v>
      </c>
      <c r="B30" s="73" t="s">
        <v>1</v>
      </c>
      <c r="C30" s="73" t="s">
        <v>1</v>
      </c>
      <c r="D30" s="74">
        <v>18.1144</v>
      </c>
      <c r="E30" s="73">
        <v>18.1144</v>
      </c>
      <c r="F30" s="73" t="s">
        <v>1</v>
      </c>
      <c r="G30" s="130">
        <f>-E30</f>
        <v>-18.1144</v>
      </c>
      <c r="H30" s="82">
        <f>D30</f>
        <v>18.1144</v>
      </c>
      <c r="I30" s="2"/>
      <c r="J30" s="148"/>
    </row>
    <row r="31" spans="1:10" ht="12.75" customHeight="1">
      <c r="A31" s="34" t="s">
        <v>72</v>
      </c>
      <c r="B31" s="73" t="s">
        <v>1</v>
      </c>
      <c r="C31" s="73" t="s">
        <v>1</v>
      </c>
      <c r="D31" s="74" t="s">
        <v>1</v>
      </c>
      <c r="E31" s="73" t="s">
        <v>1</v>
      </c>
      <c r="F31" s="73" t="s">
        <v>1</v>
      </c>
      <c r="G31" s="130" t="s">
        <v>1</v>
      </c>
      <c r="H31" s="82" t="s">
        <v>1</v>
      </c>
      <c r="I31" s="2"/>
      <c r="J31" s="148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1"/>
      <c r="B35" s="58" t="s">
        <v>83</v>
      </c>
      <c r="C35" s="55">
        <v>40330</v>
      </c>
      <c r="D35" s="55">
        <v>40360</v>
      </c>
      <c r="E35" s="55" t="s">
        <v>103</v>
      </c>
      <c r="F35" s="55">
        <v>40695</v>
      </c>
      <c r="G35" s="55">
        <v>40725</v>
      </c>
      <c r="H35" s="60" t="s">
        <v>2</v>
      </c>
      <c r="I35" s="60" t="s">
        <v>46</v>
      </c>
    </row>
    <row r="36" spans="1:13" ht="12.75" customHeight="1">
      <c r="A36" s="43" t="s">
        <v>104</v>
      </c>
      <c r="B36" s="17">
        <v>39604.433</v>
      </c>
      <c r="C36" s="17">
        <v>30348.437</v>
      </c>
      <c r="D36" s="17">
        <v>30354.379</v>
      </c>
      <c r="E36" s="17">
        <v>34065.042</v>
      </c>
      <c r="F36" s="17">
        <v>36381</v>
      </c>
      <c r="G36" s="17">
        <v>37602.964</v>
      </c>
      <c r="H36" s="16">
        <f>G36/F36-1</f>
        <v>0.03358797174349237</v>
      </c>
      <c r="I36" s="16">
        <f>G36/E36-1</f>
        <v>0.10385784934596587</v>
      </c>
      <c r="J36" s="69"/>
      <c r="K36" s="137"/>
      <c r="L36" s="87"/>
      <c r="M36" s="87"/>
    </row>
    <row r="37" spans="1:13" ht="12.75" customHeight="1">
      <c r="A37" s="64" t="s">
        <v>57</v>
      </c>
      <c r="B37" s="33">
        <v>15452.031</v>
      </c>
      <c r="C37" s="33">
        <v>12779.901</v>
      </c>
      <c r="D37" s="33">
        <v>12682.564</v>
      </c>
      <c r="E37" s="33">
        <v>16331.38</v>
      </c>
      <c r="F37" s="33">
        <v>16195.342</v>
      </c>
      <c r="G37" s="33">
        <v>16952.323</v>
      </c>
      <c r="H37" s="16">
        <f aca="true" t="shared" si="0" ref="H37:H50">G37/F37-1</f>
        <v>0.04674066160504675</v>
      </c>
      <c r="I37" s="16">
        <f aca="true" t="shared" si="1" ref="I37:I50">G37/E37-1</f>
        <v>0.03802146542423235</v>
      </c>
      <c r="J37" s="69"/>
      <c r="K37" s="137"/>
      <c r="L37" s="87"/>
      <c r="M37" s="87"/>
    </row>
    <row r="38" spans="1:13" ht="12.75" customHeight="1">
      <c r="A38" s="64" t="s">
        <v>58</v>
      </c>
      <c r="B38" s="33">
        <v>8840.806</v>
      </c>
      <c r="C38" s="33">
        <v>8833.891</v>
      </c>
      <c r="D38" s="33">
        <v>9264.815</v>
      </c>
      <c r="E38" s="33">
        <v>11233.951</v>
      </c>
      <c r="F38" s="33">
        <v>13204.343</v>
      </c>
      <c r="G38" s="33">
        <v>13559.698</v>
      </c>
      <c r="H38" s="16">
        <f t="shared" si="0"/>
        <v>0.026911978884523124</v>
      </c>
      <c r="I38" s="16">
        <f t="shared" si="1"/>
        <v>0.20702840879402107</v>
      </c>
      <c r="J38" s="69"/>
      <c r="K38" s="137"/>
      <c r="L38" s="87"/>
      <c r="M38" s="87"/>
    </row>
    <row r="39" spans="1:13" ht="12.75" customHeight="1">
      <c r="A39" s="64" t="s">
        <v>59</v>
      </c>
      <c r="B39" s="33">
        <v>5053.273</v>
      </c>
      <c r="C39" s="33">
        <v>6105.527</v>
      </c>
      <c r="D39" s="33">
        <v>5654.73</v>
      </c>
      <c r="E39" s="33">
        <v>4695.701</v>
      </c>
      <c r="F39" s="33">
        <v>4978.936</v>
      </c>
      <c r="G39" s="33">
        <v>4996.121</v>
      </c>
      <c r="H39" s="16">
        <f t="shared" si="0"/>
        <v>0.0034515406504522783</v>
      </c>
      <c r="I39" s="16">
        <f t="shared" si="1"/>
        <v>0.06397766808406247</v>
      </c>
      <c r="J39" s="69"/>
      <c r="K39" s="137"/>
      <c r="L39" s="87"/>
      <c r="M39" s="87"/>
    </row>
    <row r="40" spans="1:13" ht="12.75" customHeight="1">
      <c r="A40" s="64" t="s">
        <v>60</v>
      </c>
      <c r="B40" s="33">
        <v>10258.323</v>
      </c>
      <c r="C40" s="33">
        <v>2629.118</v>
      </c>
      <c r="D40" s="33">
        <v>2752.27</v>
      </c>
      <c r="E40" s="33">
        <v>1804.01</v>
      </c>
      <c r="F40" s="33">
        <v>2002.457</v>
      </c>
      <c r="G40" s="33">
        <v>2094.822</v>
      </c>
      <c r="H40" s="16">
        <f t="shared" si="0"/>
        <v>0.04612583441242424</v>
      </c>
      <c r="I40" s="16">
        <f t="shared" si="1"/>
        <v>0.16120309754380524</v>
      </c>
      <c r="J40" s="69"/>
      <c r="K40" s="137"/>
      <c r="L40" s="87"/>
      <c r="M40" s="87"/>
    </row>
    <row r="41" spans="1:13" ht="12.75" customHeight="1">
      <c r="A41" s="65" t="s">
        <v>64</v>
      </c>
      <c r="B41" s="45">
        <v>14831.814</v>
      </c>
      <c r="C41" s="17">
        <v>15434.006</v>
      </c>
      <c r="D41" s="17">
        <v>14671.694</v>
      </c>
      <c r="E41" s="17">
        <v>16330.158</v>
      </c>
      <c r="F41" s="17">
        <v>17380.585</v>
      </c>
      <c r="G41" s="17">
        <v>18815.016</v>
      </c>
      <c r="H41" s="16">
        <f t="shared" si="0"/>
        <v>0.08253065129856108</v>
      </c>
      <c r="I41" s="16">
        <f t="shared" si="1"/>
        <v>0.15216374513951436</v>
      </c>
      <c r="K41" s="17"/>
      <c r="L41" s="87"/>
      <c r="M41" s="87"/>
    </row>
    <row r="42" spans="1:13" ht="12.75" customHeight="1">
      <c r="A42" s="64" t="s">
        <v>57</v>
      </c>
      <c r="B42" s="33">
        <v>5976.705</v>
      </c>
      <c r="C42" s="33">
        <v>6454.63</v>
      </c>
      <c r="D42" s="33">
        <v>5904.117</v>
      </c>
      <c r="E42" s="33">
        <v>7325.222</v>
      </c>
      <c r="F42" s="33">
        <v>6785.87</v>
      </c>
      <c r="G42" s="33">
        <v>7814.57</v>
      </c>
      <c r="H42" s="16">
        <f t="shared" si="0"/>
        <v>0.15159441604392665</v>
      </c>
      <c r="I42" s="16">
        <f t="shared" si="1"/>
        <v>0.06680316309867473</v>
      </c>
      <c r="J42" s="69"/>
      <c r="K42" s="17"/>
      <c r="L42" s="87"/>
      <c r="M42" s="87"/>
    </row>
    <row r="43" spans="1:13" ht="12.75" customHeight="1">
      <c r="A43" s="64" t="s">
        <v>58</v>
      </c>
      <c r="B43" s="33">
        <v>4060.273</v>
      </c>
      <c r="C43" s="33">
        <v>4016.361</v>
      </c>
      <c r="D43" s="33">
        <v>4105.62</v>
      </c>
      <c r="E43" s="33">
        <v>4848.221</v>
      </c>
      <c r="F43" s="33">
        <v>5954.721</v>
      </c>
      <c r="G43" s="33">
        <v>6285.4</v>
      </c>
      <c r="H43" s="16">
        <f t="shared" si="0"/>
        <v>0.05553224072126972</v>
      </c>
      <c r="I43" s="16">
        <f t="shared" si="1"/>
        <v>0.29643430033408125</v>
      </c>
      <c r="J43" s="69"/>
      <c r="K43" s="17"/>
      <c r="L43" s="87"/>
      <c r="M43" s="87"/>
    </row>
    <row r="44" spans="1:13" ht="12.75" customHeight="1">
      <c r="A44" s="64" t="s">
        <v>59</v>
      </c>
      <c r="B44" s="33">
        <v>4084.25</v>
      </c>
      <c r="C44" s="33">
        <v>4562.528</v>
      </c>
      <c r="D44" s="33">
        <v>4296.05</v>
      </c>
      <c r="E44" s="33">
        <v>3943.059</v>
      </c>
      <c r="F44" s="33">
        <v>4401.54</v>
      </c>
      <c r="G44" s="33">
        <v>4388.846</v>
      </c>
      <c r="H44" s="16">
        <f t="shared" si="0"/>
        <v>-0.0028839906032889218</v>
      </c>
      <c r="I44" s="16">
        <f t="shared" si="1"/>
        <v>0.11305613230742906</v>
      </c>
      <c r="J44" s="69"/>
      <c r="K44" s="17"/>
      <c r="L44" s="87"/>
      <c r="M44" s="87"/>
    </row>
    <row r="45" spans="1:13" ht="12.75" customHeight="1">
      <c r="A45" s="64" t="s">
        <v>60</v>
      </c>
      <c r="B45" s="33">
        <v>710.586</v>
      </c>
      <c r="C45" s="33">
        <v>400.487</v>
      </c>
      <c r="D45" s="33">
        <v>365.907</v>
      </c>
      <c r="E45" s="33">
        <v>213.656</v>
      </c>
      <c r="F45" s="33">
        <v>238.454</v>
      </c>
      <c r="G45" s="33">
        <v>326.2</v>
      </c>
      <c r="H45" s="16">
        <f t="shared" si="0"/>
        <v>0.3679787296501631</v>
      </c>
      <c r="I45" s="16">
        <f t="shared" si="1"/>
        <v>0.526753285655446</v>
      </c>
      <c r="J45" s="69"/>
      <c r="K45" s="17"/>
      <c r="L45" s="87"/>
      <c r="M45" s="87"/>
    </row>
    <row r="46" spans="1:13" ht="12.75" customHeight="1">
      <c r="A46" s="65" t="s">
        <v>65</v>
      </c>
      <c r="B46" s="45">
        <f aca="true" t="shared" si="2" ref="B46:E50">+B36-B41</f>
        <v>24772.619</v>
      </c>
      <c r="C46" s="45">
        <f t="shared" si="2"/>
        <v>14914.431000000002</v>
      </c>
      <c r="D46" s="45">
        <f t="shared" si="2"/>
        <v>15682.685000000001</v>
      </c>
      <c r="E46" s="45">
        <f t="shared" si="2"/>
        <v>17734.884000000002</v>
      </c>
      <c r="F46" s="45">
        <f aca="true" t="shared" si="3" ref="F46:G50">+F36-F41</f>
        <v>19000.415</v>
      </c>
      <c r="G46" s="45">
        <f t="shared" si="3"/>
        <v>18787.948</v>
      </c>
      <c r="H46" s="16">
        <f t="shared" si="0"/>
        <v>-0.011182229440778069</v>
      </c>
      <c r="I46" s="16">
        <f t="shared" si="1"/>
        <v>0.05937811603391374</v>
      </c>
      <c r="J46" s="45"/>
      <c r="K46" s="17"/>
      <c r="L46" s="87"/>
      <c r="M46" s="87"/>
    </row>
    <row r="47" spans="1:13" ht="12.75" customHeight="1">
      <c r="A47" s="64" t="s">
        <v>57</v>
      </c>
      <c r="B47" s="33">
        <f t="shared" si="2"/>
        <v>9475.326000000001</v>
      </c>
      <c r="C47" s="33">
        <f t="shared" si="2"/>
        <v>6325.271</v>
      </c>
      <c r="D47" s="33">
        <f t="shared" si="2"/>
        <v>6778.447</v>
      </c>
      <c r="E47" s="33">
        <f t="shared" si="2"/>
        <v>9006.158</v>
      </c>
      <c r="F47" s="33">
        <f t="shared" si="3"/>
        <v>9409.472000000002</v>
      </c>
      <c r="G47" s="33">
        <f t="shared" si="3"/>
        <v>9137.753</v>
      </c>
      <c r="H47" s="16">
        <f t="shared" si="0"/>
        <v>-0.028877178230617084</v>
      </c>
      <c r="I47" s="16">
        <f t="shared" si="1"/>
        <v>0.014611669038007147</v>
      </c>
      <c r="J47" s="33"/>
      <c r="K47" s="17"/>
      <c r="L47" s="87"/>
      <c r="M47" s="87"/>
    </row>
    <row r="48" spans="1:13" ht="12.75" customHeight="1">
      <c r="A48" s="64" t="s">
        <v>58</v>
      </c>
      <c r="B48" s="33">
        <f t="shared" si="2"/>
        <v>4780.533</v>
      </c>
      <c r="C48" s="33">
        <f t="shared" si="2"/>
        <v>4817.53</v>
      </c>
      <c r="D48" s="33">
        <f t="shared" si="2"/>
        <v>5159.195000000001</v>
      </c>
      <c r="E48" s="33">
        <f t="shared" si="2"/>
        <v>6385.73</v>
      </c>
      <c r="F48" s="33">
        <f t="shared" si="3"/>
        <v>7249.622000000001</v>
      </c>
      <c r="G48" s="33">
        <f t="shared" si="3"/>
        <v>7274.298000000001</v>
      </c>
      <c r="H48" s="16">
        <f t="shared" si="0"/>
        <v>0.0034037636720920528</v>
      </c>
      <c r="I48" s="16">
        <f t="shared" si="1"/>
        <v>0.13914900880557135</v>
      </c>
      <c r="J48" s="33"/>
      <c r="K48" s="17"/>
      <c r="L48" s="87"/>
      <c r="M48" s="87"/>
    </row>
    <row r="49" spans="1:13" ht="12.75" customHeight="1">
      <c r="A49" s="64" t="s">
        <v>59</v>
      </c>
      <c r="B49" s="33">
        <f t="shared" si="2"/>
        <v>969.0230000000001</v>
      </c>
      <c r="C49" s="33">
        <f t="shared" si="2"/>
        <v>1542.9989999999998</v>
      </c>
      <c r="D49" s="33">
        <f t="shared" si="2"/>
        <v>1358.6799999999994</v>
      </c>
      <c r="E49" s="33">
        <f t="shared" si="2"/>
        <v>752.6419999999998</v>
      </c>
      <c r="F49" s="33">
        <f t="shared" si="3"/>
        <v>577.3959999999997</v>
      </c>
      <c r="G49" s="33">
        <f t="shared" si="3"/>
        <v>607.2750000000005</v>
      </c>
      <c r="H49" s="16">
        <f t="shared" si="0"/>
        <v>0.051747847231364386</v>
      </c>
      <c r="I49" s="16">
        <f t="shared" si="1"/>
        <v>-0.1931422907570921</v>
      </c>
      <c r="J49" s="33"/>
      <c r="K49" s="17"/>
      <c r="L49" s="87"/>
      <c r="M49" s="87"/>
    </row>
    <row r="50" spans="1:13" ht="12.75" customHeight="1">
      <c r="A50" s="64" t="s">
        <v>60</v>
      </c>
      <c r="B50" s="33">
        <f t="shared" si="2"/>
        <v>9547.737000000001</v>
      </c>
      <c r="C50" s="33">
        <f t="shared" si="2"/>
        <v>2228.631</v>
      </c>
      <c r="D50" s="33">
        <f t="shared" si="2"/>
        <v>2386.363</v>
      </c>
      <c r="E50" s="33">
        <f t="shared" si="2"/>
        <v>1590.354</v>
      </c>
      <c r="F50" s="33">
        <f t="shared" si="3"/>
        <v>1764.0030000000002</v>
      </c>
      <c r="G50" s="33">
        <f t="shared" si="3"/>
        <v>1768.622</v>
      </c>
      <c r="H50" s="16">
        <f t="shared" si="0"/>
        <v>0.0026184762724326127</v>
      </c>
      <c r="I50" s="16">
        <f t="shared" si="1"/>
        <v>0.11209328237612515</v>
      </c>
      <c r="J50" s="33"/>
      <c r="K50" s="17"/>
      <c r="L50" s="87"/>
      <c r="M50" s="87"/>
    </row>
    <row r="51" spans="1:13" ht="12.75" customHeight="1">
      <c r="A51" s="64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7"/>
      <c r="M51" s="87"/>
    </row>
    <row r="52" spans="1:12" ht="12.75" customHeight="1">
      <c r="A52" s="93"/>
      <c r="B52" s="90"/>
      <c r="C52" s="90"/>
      <c r="D52" s="90"/>
      <c r="E52" s="90"/>
      <c r="F52" s="90"/>
      <c r="G52" s="90"/>
      <c r="H52" s="93"/>
      <c r="I52" s="2"/>
      <c r="J52" s="89"/>
      <c r="L52" s="87"/>
    </row>
    <row r="53" spans="1:12" ht="12.75" customHeight="1">
      <c r="A53" s="93"/>
      <c r="B53" s="90"/>
      <c r="C53" s="90"/>
      <c r="D53" s="90"/>
      <c r="E53" s="90"/>
      <c r="F53" s="90"/>
      <c r="G53" s="90"/>
      <c r="H53" s="93"/>
      <c r="I53" s="2"/>
      <c r="J53" s="89"/>
      <c r="L53" s="87"/>
    </row>
    <row r="54" spans="1:9" ht="15.75" customHeight="1">
      <c r="A54" s="42" t="s">
        <v>79</v>
      </c>
      <c r="B54" s="1"/>
      <c r="C54" s="14"/>
      <c r="D54" s="14"/>
      <c r="E54" s="14"/>
      <c r="F54" s="14"/>
      <c r="G54" s="14"/>
      <c r="I54" s="2"/>
    </row>
    <row r="55" spans="1:9" ht="12.75" customHeight="1">
      <c r="A55" s="13" t="s">
        <v>7</v>
      </c>
      <c r="B55" s="13"/>
      <c r="C55" s="13"/>
      <c r="D55" s="13"/>
      <c r="E55" s="13"/>
      <c r="I55" s="2"/>
    </row>
    <row r="56" spans="1:18" s="4" customFormat="1" ht="30" customHeight="1">
      <c r="A56" s="61"/>
      <c r="B56" s="58" t="s">
        <v>83</v>
      </c>
      <c r="C56" s="55">
        <v>40330</v>
      </c>
      <c r="D56" s="55">
        <v>40360</v>
      </c>
      <c r="E56" s="55" t="s">
        <v>103</v>
      </c>
      <c r="F56" s="55">
        <v>40695</v>
      </c>
      <c r="G56" s="55">
        <v>40695</v>
      </c>
      <c r="H56" s="60" t="s">
        <v>2</v>
      </c>
      <c r="I56" s="60" t="s">
        <v>46</v>
      </c>
      <c r="J56" s="70"/>
      <c r="K56" s="70"/>
      <c r="L56" s="70"/>
      <c r="M56" s="70"/>
      <c r="N56" s="70"/>
      <c r="O56" s="70"/>
      <c r="P56" s="70"/>
      <c r="Q56" s="70"/>
      <c r="R56" s="70"/>
    </row>
    <row r="57" spans="1:18" ht="12.75" customHeight="1">
      <c r="A57" s="43" t="s">
        <v>19</v>
      </c>
      <c r="B57" s="17">
        <v>25214.25</v>
      </c>
      <c r="C57" s="17">
        <v>25762.269</v>
      </c>
      <c r="D57" s="17">
        <v>25912.414</v>
      </c>
      <c r="E57" s="17">
        <v>26381.954</v>
      </c>
      <c r="F57" s="17">
        <v>28599.586</v>
      </c>
      <c r="G57" s="17">
        <v>28883.626</v>
      </c>
      <c r="H57" s="16">
        <f>G57/F57-1</f>
        <v>0.009931612296765424</v>
      </c>
      <c r="I57" s="16">
        <f>G57/E57-1</f>
        <v>0.09482512174799473</v>
      </c>
      <c r="J57" s="9"/>
      <c r="K57" s="104"/>
      <c r="L57" s="88"/>
      <c r="M57" s="88"/>
      <c r="N57" s="9"/>
      <c r="O57" s="9"/>
      <c r="P57" s="9"/>
      <c r="Q57" s="9"/>
      <c r="R57" s="9"/>
    </row>
    <row r="58" spans="1:18" ht="12.75" customHeight="1">
      <c r="A58" s="64" t="s">
        <v>61</v>
      </c>
      <c r="B58" s="33">
        <v>16221.885</v>
      </c>
      <c r="C58" s="33">
        <v>16497.959</v>
      </c>
      <c r="D58" s="33">
        <v>16627.11</v>
      </c>
      <c r="E58" s="33">
        <v>16696.243</v>
      </c>
      <c r="F58" s="33">
        <v>18444.4</v>
      </c>
      <c r="G58" s="33">
        <v>18555.024</v>
      </c>
      <c r="H58" s="16">
        <f aca="true" t="shared" si="4" ref="H58:H68">G58/F58-1</f>
        <v>0.005997701199280003</v>
      </c>
      <c r="I58" s="16">
        <f aca="true" t="shared" si="5" ref="I58:I68">G58/E58-1</f>
        <v>0.11132929725567609</v>
      </c>
      <c r="J58" s="9"/>
      <c r="K58" s="104"/>
      <c r="L58" s="88"/>
      <c r="M58" s="88"/>
      <c r="N58" s="9"/>
      <c r="O58" s="9"/>
      <c r="P58" s="9"/>
      <c r="Q58" s="9"/>
      <c r="R58" s="9"/>
    </row>
    <row r="59" spans="1:18" ht="12.75" customHeight="1">
      <c r="A59" s="64" t="s">
        <v>62</v>
      </c>
      <c r="B59" s="33">
        <v>8558.291</v>
      </c>
      <c r="C59" s="33">
        <v>8710.734</v>
      </c>
      <c r="D59" s="33">
        <v>8722.631</v>
      </c>
      <c r="E59" s="33">
        <v>9268.708</v>
      </c>
      <c r="F59" s="33">
        <v>10118.841</v>
      </c>
      <c r="G59" s="33">
        <v>10292.928</v>
      </c>
      <c r="H59" s="16">
        <f t="shared" si="4"/>
        <v>0.017204243055108703</v>
      </c>
      <c r="I59" s="16">
        <f t="shared" si="5"/>
        <v>0.1105029956710255</v>
      </c>
      <c r="J59" s="9"/>
      <c r="K59" s="104"/>
      <c r="L59" s="88"/>
      <c r="M59" s="88"/>
      <c r="N59" s="9"/>
      <c r="O59" s="9"/>
      <c r="P59" s="9"/>
      <c r="Q59" s="9"/>
      <c r="R59" s="9"/>
    </row>
    <row r="60" spans="1:18" ht="12.75" customHeight="1">
      <c r="A60" s="64" t="s">
        <v>63</v>
      </c>
      <c r="B60" s="33">
        <v>434.074</v>
      </c>
      <c r="C60" s="33">
        <v>553.577</v>
      </c>
      <c r="D60" s="33">
        <v>562.671</v>
      </c>
      <c r="E60" s="33">
        <v>417.003</v>
      </c>
      <c r="F60" s="33">
        <v>36.345</v>
      </c>
      <c r="G60" s="33">
        <v>35.674</v>
      </c>
      <c r="H60" s="16">
        <f t="shared" si="4"/>
        <v>-0.018461961755399603</v>
      </c>
      <c r="I60" s="16">
        <f t="shared" si="5"/>
        <v>-0.914451454785697</v>
      </c>
      <c r="J60" s="9"/>
      <c r="K60" s="104"/>
      <c r="L60" s="88"/>
      <c r="M60" s="88"/>
      <c r="N60" s="9"/>
      <c r="O60" s="9"/>
      <c r="P60" s="9"/>
      <c r="Q60" s="9"/>
      <c r="R60" s="9"/>
    </row>
    <row r="61" spans="1:18" ht="12.75" customHeight="1">
      <c r="A61" s="65" t="s">
        <v>64</v>
      </c>
      <c r="B61" s="17">
        <v>9544.814</v>
      </c>
      <c r="C61" s="17">
        <v>10912.237</v>
      </c>
      <c r="D61" s="17">
        <v>11129.243</v>
      </c>
      <c r="E61" s="17">
        <v>11665.144</v>
      </c>
      <c r="F61" s="17">
        <v>13702.949</v>
      </c>
      <c r="G61" s="17">
        <v>13846.142</v>
      </c>
      <c r="H61" s="16">
        <f t="shared" si="4"/>
        <v>0.010449794420164471</v>
      </c>
      <c r="I61" s="16">
        <f t="shared" si="5"/>
        <v>0.18696708759017455</v>
      </c>
      <c r="J61" s="9"/>
      <c r="K61" s="104"/>
      <c r="L61" s="88"/>
      <c r="M61" s="88"/>
      <c r="N61" s="9"/>
      <c r="O61" s="9"/>
      <c r="P61" s="104"/>
      <c r="Q61" s="9"/>
      <c r="R61" s="9"/>
    </row>
    <row r="62" spans="1:18" ht="12.75" customHeight="1">
      <c r="A62" s="64" t="s">
        <v>61</v>
      </c>
      <c r="B62" s="33">
        <v>6153.597</v>
      </c>
      <c r="C62" s="33">
        <v>6932.428</v>
      </c>
      <c r="D62" s="33">
        <v>7011.184</v>
      </c>
      <c r="E62" s="33">
        <v>7203.891</v>
      </c>
      <c r="F62" s="33">
        <v>8466.664</v>
      </c>
      <c r="G62" s="33">
        <v>8458.696</v>
      </c>
      <c r="H62" s="16">
        <f t="shared" si="4"/>
        <v>-0.0009411026586151339</v>
      </c>
      <c r="I62" s="16">
        <f t="shared" si="5"/>
        <v>0.17418434010175887</v>
      </c>
      <c r="J62" s="9"/>
      <c r="K62" s="104"/>
      <c r="L62" s="88"/>
      <c r="M62" s="88"/>
      <c r="N62" s="9"/>
      <c r="O62" s="9"/>
      <c r="P62" s="104"/>
      <c r="Q62" s="9"/>
      <c r="R62" s="9"/>
    </row>
    <row r="63" spans="1:18" ht="12.75" customHeight="1">
      <c r="A63" s="64" t="s">
        <v>62</v>
      </c>
      <c r="B63" s="33">
        <v>3389.135</v>
      </c>
      <c r="C63" s="33">
        <v>3977.672</v>
      </c>
      <c r="D63" s="33">
        <v>4115.794</v>
      </c>
      <c r="E63" s="33">
        <v>4458.025</v>
      </c>
      <c r="F63" s="33">
        <v>5233.994</v>
      </c>
      <c r="G63" s="33">
        <v>5385.31</v>
      </c>
      <c r="H63" s="16">
        <f t="shared" si="4"/>
        <v>0.028910235663243133</v>
      </c>
      <c r="I63" s="16">
        <f t="shared" si="5"/>
        <v>0.20800354417034472</v>
      </c>
      <c r="J63" s="9"/>
      <c r="K63" s="104"/>
      <c r="L63" s="88"/>
      <c r="M63" s="88"/>
      <c r="N63" s="9"/>
      <c r="O63" s="9"/>
      <c r="P63" s="104"/>
      <c r="Q63" s="9"/>
      <c r="R63" s="9"/>
    </row>
    <row r="64" spans="1:18" ht="12.75" customHeight="1">
      <c r="A64" s="64" t="s">
        <v>63</v>
      </c>
      <c r="B64" s="33">
        <v>2.086</v>
      </c>
      <c r="C64" s="33">
        <v>2.139</v>
      </c>
      <c r="D64" s="33">
        <v>2.265</v>
      </c>
      <c r="E64" s="33">
        <v>3.23</v>
      </c>
      <c r="F64" s="33">
        <v>2.293</v>
      </c>
      <c r="G64" s="33">
        <v>2.135</v>
      </c>
      <c r="H64" s="16">
        <f t="shared" si="4"/>
        <v>-0.0689053641517664</v>
      </c>
      <c r="I64" s="16">
        <f t="shared" si="5"/>
        <v>-0.3390092879256966</v>
      </c>
      <c r="J64" s="9"/>
      <c r="K64" s="104"/>
      <c r="L64" s="88"/>
      <c r="M64" s="88"/>
      <c r="N64" s="9"/>
      <c r="O64" s="9"/>
      <c r="P64" s="104"/>
      <c r="Q64" s="9"/>
      <c r="R64" s="9"/>
    </row>
    <row r="65" spans="1:18" ht="12.75" customHeight="1">
      <c r="A65" s="65" t="s">
        <v>65</v>
      </c>
      <c r="B65" s="17">
        <f aca="true" t="shared" si="6" ref="B65:G68">B57-B61</f>
        <v>15669.436</v>
      </c>
      <c r="C65" s="17">
        <f t="shared" si="6"/>
        <v>14850.032000000001</v>
      </c>
      <c r="D65" s="17">
        <f t="shared" si="6"/>
        <v>14783.171</v>
      </c>
      <c r="E65" s="17">
        <f t="shared" si="6"/>
        <v>14716.810000000001</v>
      </c>
      <c r="F65" s="17">
        <f t="shared" si="6"/>
        <v>14896.636999999999</v>
      </c>
      <c r="G65" s="17">
        <f t="shared" si="6"/>
        <v>15037.484</v>
      </c>
      <c r="H65" s="16">
        <f t="shared" si="4"/>
        <v>0.009454952819216933</v>
      </c>
      <c r="I65" s="16">
        <f t="shared" si="5"/>
        <v>0.021789640553897094</v>
      </c>
      <c r="J65" s="9"/>
      <c r="K65" s="104"/>
      <c r="L65" s="88"/>
      <c r="M65" s="88"/>
      <c r="N65" s="9"/>
      <c r="O65" s="9"/>
      <c r="P65" s="9"/>
      <c r="Q65" s="9"/>
      <c r="R65" s="9"/>
    </row>
    <row r="66" spans="1:18" ht="12.75" customHeight="1">
      <c r="A66" s="64" t="s">
        <v>61</v>
      </c>
      <c r="B66" s="33">
        <f t="shared" si="6"/>
        <v>10068.288</v>
      </c>
      <c r="C66" s="33">
        <f t="shared" si="6"/>
        <v>9565.530999999999</v>
      </c>
      <c r="D66" s="33">
        <f t="shared" si="6"/>
        <v>9615.926</v>
      </c>
      <c r="E66" s="33">
        <f t="shared" si="6"/>
        <v>9492.351999999999</v>
      </c>
      <c r="F66" s="33">
        <f t="shared" si="6"/>
        <v>9977.736</v>
      </c>
      <c r="G66" s="33">
        <f t="shared" si="6"/>
        <v>10096.328000000001</v>
      </c>
      <c r="H66" s="16">
        <f t="shared" si="4"/>
        <v>0.01188566223840759</v>
      </c>
      <c r="I66" s="16">
        <f t="shared" si="5"/>
        <v>0.06362764465540294</v>
      </c>
      <c r="J66" s="9"/>
      <c r="K66" s="104"/>
      <c r="L66" s="88"/>
      <c r="M66" s="88"/>
      <c r="N66" s="9"/>
      <c r="O66" s="9"/>
      <c r="P66" s="9"/>
      <c r="Q66" s="9"/>
      <c r="R66" s="9"/>
    </row>
    <row r="67" spans="1:18" ht="12.75" customHeight="1">
      <c r="A67" s="64" t="s">
        <v>62</v>
      </c>
      <c r="B67" s="33">
        <f t="shared" si="6"/>
        <v>5169.155999999999</v>
      </c>
      <c r="C67" s="33">
        <f t="shared" si="6"/>
        <v>4733.062</v>
      </c>
      <c r="D67" s="33">
        <f t="shared" si="6"/>
        <v>4606.8369999999995</v>
      </c>
      <c r="E67" s="33">
        <f t="shared" si="6"/>
        <v>4810.683000000001</v>
      </c>
      <c r="F67" s="33">
        <f t="shared" si="6"/>
        <v>4884.847000000001</v>
      </c>
      <c r="G67" s="33">
        <f t="shared" si="6"/>
        <v>4907.6179999999995</v>
      </c>
      <c r="H67" s="16">
        <f t="shared" si="4"/>
        <v>0.004661558488935125</v>
      </c>
      <c r="I67" s="16">
        <f t="shared" si="5"/>
        <v>0.020149945444336792</v>
      </c>
      <c r="J67" s="9"/>
      <c r="K67" s="104"/>
      <c r="L67" s="88"/>
      <c r="M67" s="88"/>
      <c r="N67" s="9"/>
      <c r="O67" s="9"/>
      <c r="P67" s="9"/>
      <c r="Q67" s="9"/>
      <c r="R67" s="9"/>
    </row>
    <row r="68" spans="1:18" ht="12.75" customHeight="1">
      <c r="A68" s="64" t="s">
        <v>63</v>
      </c>
      <c r="B68" s="33">
        <f t="shared" si="6"/>
        <v>431.988</v>
      </c>
      <c r="C68" s="33">
        <f t="shared" si="6"/>
        <v>551.438</v>
      </c>
      <c r="D68" s="33">
        <f t="shared" si="6"/>
        <v>560.4060000000001</v>
      </c>
      <c r="E68" s="33">
        <f t="shared" si="6"/>
        <v>413.77299999999997</v>
      </c>
      <c r="F68" s="33">
        <f t="shared" si="6"/>
        <v>34.052</v>
      </c>
      <c r="G68" s="33">
        <f t="shared" si="6"/>
        <v>33.539</v>
      </c>
      <c r="H68" s="16">
        <f t="shared" si="4"/>
        <v>-0.015065194408551585</v>
      </c>
      <c r="I68" s="16">
        <f t="shared" si="5"/>
        <v>-0.918943478670672</v>
      </c>
      <c r="J68" s="9"/>
      <c r="K68" s="104"/>
      <c r="L68" s="88"/>
      <c r="M68" s="88"/>
      <c r="N68" s="9"/>
      <c r="O68" s="9"/>
      <c r="P68" s="9"/>
      <c r="Q68" s="9"/>
      <c r="R68" s="9"/>
    </row>
    <row r="69" spans="2:19" ht="12" customHeight="1">
      <c r="B69" s="91"/>
      <c r="C69" s="91"/>
      <c r="D69" s="91"/>
      <c r="E69" s="93"/>
      <c r="F69" s="91"/>
      <c r="G69" s="91"/>
      <c r="H69" s="91"/>
      <c r="I69" s="93"/>
      <c r="J69"/>
      <c r="K69" s="9"/>
      <c r="L69" s="104"/>
      <c r="M69" s="88"/>
      <c r="N69" s="71"/>
      <c r="O69" s="9"/>
      <c r="P69" s="9"/>
      <c r="Q69" s="9"/>
      <c r="R69" s="9"/>
      <c r="S69" s="9"/>
    </row>
    <row r="70" spans="5:8" ht="12.75">
      <c r="E70" s="93"/>
      <c r="F70" s="93"/>
      <c r="G70" s="93"/>
      <c r="H70" s="93"/>
    </row>
    <row r="71" ht="11.25"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8"/>
      <c r="C84" s="68"/>
      <c r="D84" s="68"/>
      <c r="E84" s="68"/>
      <c r="F84" s="68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Antivirus Administrator</cp:lastModifiedBy>
  <cp:lastPrinted>2011-08-10T07:04:13Z</cp:lastPrinted>
  <dcterms:created xsi:type="dcterms:W3CDTF">2008-11-05T07:26:31Z</dcterms:created>
  <dcterms:modified xsi:type="dcterms:W3CDTF">2011-08-25T03:45:31Z</dcterms:modified>
  <cp:category/>
  <cp:version/>
  <cp:contentType/>
  <cp:contentStatus/>
</cp:coreProperties>
</file>