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T373" i="5" l="1"/>
  <c r="E375" i="5"/>
  <c r="I212" i="29"/>
  <c r="N376" i="5"/>
  <c r="H375" i="6"/>
  <c r="B372" i="11"/>
  <c r="I371" i="11"/>
  <c r="B369" i="11"/>
  <c r="B206" i="29"/>
  <c r="C374" i="6" s="1"/>
  <c r="E374" i="4" s="1"/>
  <c r="B369" i="7"/>
  <c r="F369" i="4" s="1"/>
  <c r="N369" i="5"/>
  <c r="T369" i="5"/>
  <c r="B378" i="11"/>
  <c r="B373" i="6"/>
  <c r="D373" i="4" s="1"/>
  <c r="B209" i="29"/>
  <c r="B209" i="28" s="1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H376" i="6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C377" i="7"/>
  <c r="G377" i="4" s="1"/>
  <c r="K371" i="5"/>
  <c r="Q371" i="5"/>
  <c r="J375" i="5"/>
  <c r="P375" i="5"/>
  <c r="I201" i="30"/>
  <c r="I203" i="30"/>
  <c r="B206" i="30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371" i="6" l="1"/>
  <c r="D371" i="4" s="1"/>
  <c r="B371" i="4" s="1"/>
  <c r="B376" i="5"/>
  <c r="C209" i="28"/>
  <c r="C377" i="5" s="1"/>
  <c r="B377" i="6"/>
  <c r="D377" i="4" s="1"/>
  <c r="B377" i="4" s="1"/>
  <c r="C377" i="6"/>
  <c r="E377" i="4" s="1"/>
  <c r="C206" i="28"/>
  <c r="B206" i="28"/>
  <c r="B374" i="5" s="1"/>
  <c r="B203" i="28"/>
  <c r="B371" i="5" s="1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0" i="5"/>
  <c r="C373" i="5"/>
  <c r="B379" i="4"/>
  <c r="B376" i="4"/>
  <c r="C203" i="28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4" i="5" l="1"/>
  <c r="C377" i="4"/>
  <c r="C371" i="5"/>
  <c r="C374" i="4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<sst xmlns="http://schemas.openxmlformats.org/spreadsheetml/2006/main" count="4794" uniqueCount="106">
  <si>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</si>
  <si>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</si>
  <si>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</si>
  <si>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</si>
  <si>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</si>
  <si>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</si>
  <si>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</si>
  <si>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</si>
  <si>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</si>
  <si>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</si>
  <si>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</si>
  <si>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</si>
  <si>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</si>
  <si>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</si>
  <si>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</si>
  <si>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</si>
  <si>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</si>
  <si>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</si>
  <si>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</si>
  <si>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</si>
  <si>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</si>
  <si>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</si>
  <si>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</si>
  <si>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</si>
  <si>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</si>
  <si>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</si>
  <si>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</si>
  <si>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</si>
  <si>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</si>
  <si>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</si>
  <si>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</si>
  <si>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</si>
  <si>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</si>
  <si>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</si>
  <si>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</si>
  <si>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</si>
  <si>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</si>
  <si>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</si>
  <si>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</si>
  <si>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</si>
  <si>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</si>
  <si>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</si>
  <si>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</si>
  <si>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</si>
  <si>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</si>
  <si>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</si>
  <si>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</si>
  <si>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</si>
  <si>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</si>
  <si>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</si>
  <si>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</si>
  <si>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</si>
  <si>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</si>
  <si>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</si>
  <si>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</si>
  <si>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</si>
  <si>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</si>
  <si>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</si>
  <si>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</si>
  <si>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</si>
  <si>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</si>
  <si>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</si>
  <si>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</si>
  <si>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</si>
  <si>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</si>
  <si>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</si>
  <si>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</si>
  <si>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</si>
  <si>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</si>
  <si>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</si>
  <si>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</si>
  <si>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</si>
  <si>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</si>
  <si>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</si>
  <si>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</si>
  <si>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</si>
  <si>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</si>
  <si>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</si>
  <si>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</si>
  <si>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</si>
  <si>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</si>
  <si>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</si>
  <si>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</si>
  <si>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</si>
  <si>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</si>
  <si>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</si>
  <si>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</si>
  <si>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</si>
  <si>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</si>
  <si>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</si>
  <si>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</si>
  <si>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</si>
  <si>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</si>
  <si>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**- предварительные данные</t>
  </si>
  <si>
    <t>****- предварительные данные</t>
  </si>
  <si>
    <t>***- предварительные данные</t>
  </si>
  <si>
    <t>Январь 2026 г.</t>
  </si>
  <si>
    <t>Июнь**</t>
  </si>
  <si>
    <t>Июнь****</t>
  </si>
  <si>
    <t>Июнь***</t>
  </si>
  <si>
    <t>Июль**</t>
  </si>
  <si>
    <t>Июль****</t>
  </si>
  <si>
    <t>Июль***</t>
  </si>
  <si>
    <t>Август**</t>
  </si>
  <si>
    <t>Август****</t>
  </si>
  <si>
    <t>Август***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</si>
</sst>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38" t="s">
        <v>7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38" t="s">
        <v>8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38" t="s">
        <v>9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38" t="s">
        <v>14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39" t="s">
        <v>15</v>
      </c>
      <c r="B368" s="52">
        <f t="shared" ref="B368:B379" si="44">D368+F368</f>
        <v>866207710.17358327</v>
      </c>
      <c r="C368" s="53">
        <f t="shared" ref="C368:C379" si="45">(D368*E368+F368*G368)/(D368+F368)</f>
        <v>3.7250173576504348</v>
      </c>
      <c r="D368" s="54">
        <f>'6.по срокам в нацвал'!B368</f>
        <v>565119552.37527621</v>
      </c>
      <c r="E368" s="55">
        <f>'6.по срокам в нацвал'!C368</f>
        <v>5.3415613496786358</v>
      </c>
      <c r="F368" s="52">
        <f>'10.по срокам в инвал'!B368</f>
        <v>301088157.798307</v>
      </c>
      <c r="G368" s="53">
        <f>'10.по срокам в инвал'!C368</f>
        <v>0.69088734121225415</v>
      </c>
    </row>
    <row r="369" spans="1:16" s="8" customFormat="1" ht="14.25" customHeight="1" x14ac:dyDescent="0.2">
      <c r="A369" s="46" t="s">
        <v>96</v>
      </c>
      <c r="B369" s="49">
        <f t="shared" si="44"/>
        <v>879988282.07420778</v>
      </c>
      <c r="C369" s="50">
        <f t="shared" si="45"/>
        <v>4.0226894698687072</v>
      </c>
      <c r="D369" s="43">
        <f>'6.по срокам в нацвал'!B369</f>
        <v>569139541.72759306</v>
      </c>
      <c r="E369" s="44">
        <f>'6.по срокам в нацвал'!C369</f>
        <v>5.8361456088908783</v>
      </c>
      <c r="F369" s="49">
        <f>'10.по срокам в инвал'!B369</f>
        <v>310848740.34661478</v>
      </c>
      <c r="G369" s="50">
        <f>'10.по срокам в инвал'!C369</f>
        <v>0.70239422030357779</v>
      </c>
    </row>
    <row r="370" spans="1:16" s="8" customFormat="1" ht="14.25" customHeight="1" x14ac:dyDescent="0.2">
      <c r="A370" s="46" t="s">
        <v>1</v>
      </c>
      <c r="B370" s="49">
        <f t="shared" si="44"/>
        <v>874597251.41138482</v>
      </c>
      <c r="C370" s="50">
        <f t="shared" si="45"/>
        <v>4.1193589227059162</v>
      </c>
      <c r="D370" s="43">
        <f>'6.по срокам в нацвал'!B370</f>
        <v>576478384.12929797</v>
      </c>
      <c r="E370" s="44">
        <f>'6.по срокам в нацвал'!C370</f>
        <v>5.8755516985108995</v>
      </c>
      <c r="F370" s="49">
        <f>'10.по срокам в инвал'!B370</f>
        <v>298118867.28208685</v>
      </c>
      <c r="G370" s="50">
        <f>'10.по срокам в инвал'!C370</f>
        <v>0.72337401626374676</v>
      </c>
    </row>
    <row r="371" spans="1:16" s="8" customFormat="1" ht="14.25" customHeight="1" x14ac:dyDescent="0.2">
      <c r="A371" s="46" t="s">
        <v>2</v>
      </c>
      <c r="B371" s="49">
        <f t="shared" si="44"/>
        <v>916484077.34157443</v>
      </c>
      <c r="C371" s="50">
        <f t="shared" si="45"/>
        <v>3.9720663076350542</v>
      </c>
      <c r="D371" s="43">
        <f>'6.по срокам в нацвал'!B371</f>
        <v>629626693.79281688</v>
      </c>
      <c r="E371" s="44">
        <f>'6.по срокам в нацвал'!C371</f>
        <v>5.5318508933255597</v>
      </c>
      <c r="F371" s="49">
        <f>'10.по срокам в инвал'!B371</f>
        <v>286857383.54875755</v>
      </c>
      <c r="G371" s="50">
        <f>'10.по срокам в инвал'!C371</f>
        <v>0.54847650991807884</v>
      </c>
    </row>
    <row r="372" spans="1:16" s="8" customFormat="1" ht="14.25" customHeight="1" x14ac:dyDescent="0.2">
      <c r="A372" s="46" t="s">
        <v>3</v>
      </c>
      <c r="B372" s="49">
        <f t="shared" si="44"/>
        <v>924058999.98068213</v>
      </c>
      <c r="C372" s="50">
        <f t="shared" si="45"/>
        <v>3.8813375964024601</v>
      </c>
      <c r="D372" s="43">
        <f>'6.по срокам в нацвал'!B372</f>
        <v>657659836.19988704</v>
      </c>
      <c r="E372" s="44">
        <f>'6.по срокам в нацвал'!C372</f>
        <v>5.2038222006628354</v>
      </c>
      <c r="F372" s="49">
        <f>'10.по срокам в инвал'!B372</f>
        <v>266399163.7807951</v>
      </c>
      <c r="G372" s="50">
        <f>'10.по срокам в инвал'!C372</f>
        <v>0.6165187588688148</v>
      </c>
    </row>
    <row r="373" spans="1:16" s="8" customFormat="1" ht="14.25" customHeight="1" x14ac:dyDescent="0.2">
      <c r="A373" s="46" t="s">
        <v>4</v>
      </c>
      <c r="B373" s="49">
        <f t="shared" si="44"/>
        <v>921537701.77290237</v>
      </c>
      <c r="C373" s="50">
        <f t="shared" si="45"/>
        <v>4.1743006486405445</v>
      </c>
      <c r="D373" s="43">
        <f>'6.по срокам в нацвал'!B373</f>
        <v>654205619.80791783</v>
      </c>
      <c r="E373" s="44">
        <f>'6.по срокам в нацвал'!C373</f>
        <v>5.5544244106197525</v>
      </c>
      <c r="F373" s="49">
        <f>'10.по срокам в инвал'!B373</f>
        <v>267332081.96498454</v>
      </c>
      <c r="G373" s="50">
        <f>'10.по срокам в инвал'!C373</f>
        <v>0.7969105707990678</v>
      </c>
    </row>
    <row r="374" spans="1:16" s="8" customFormat="1" ht="14.25" customHeight="1" x14ac:dyDescent="0.2">
      <c r="A374" s="46" t="s">
        <v>97</v>
      </c>
      <c r="B374" s="49">
        <f t="shared" si="44"/>
        <v>924720371.25680578</v>
      </c>
      <c r="C374" s="50">
        <f t="shared" si="45"/>
        <v>4.3010861330265744</v>
      </c>
      <c r="D374" s="43">
        <f>'6.по срокам в нацвал'!B374</f>
        <v>656123672.53368318</v>
      </c>
      <c r="E374" s="44">
        <f>'6.по срокам в нацвал'!C374</f>
        <v>5.8088395369300665</v>
      </c>
      <c r="F374" s="49">
        <f>'10.по срокам в инвал'!B374</f>
        <v>268596698.7231226</v>
      </c>
      <c r="G374" s="50">
        <f>'10.по срокам в инвал'!C374</f>
        <v>0.61797049777413959</v>
      </c>
    </row>
    <row r="375" spans="1:16" s="8" customFormat="1" ht="14.25" customHeight="1" x14ac:dyDescent="0.2">
      <c r="A375" s="46" t="s">
        <v>100</v>
      </c>
      <c r="B375" s="49">
        <f t="shared" si="44"/>
        <v>900174102.61679757</v>
      </c>
      <c r="C375" s="50">
        <f t="shared" si="45"/>
        <v>3.8502475602618285</v>
      </c>
      <c r="D375" s="43">
        <f>'6.по срокам в нацвал'!B375</f>
        <v>629604235.23086321</v>
      </c>
      <c r="E375" s="44">
        <f>'6.по срокам в нацвал'!C375</f>
        <v>5.2609904104371426</v>
      </c>
      <c r="F375" s="49">
        <f>'10.по срокам в инвал'!B375</f>
        <v>270569867.38593435</v>
      </c>
      <c r="G375" s="50">
        <f>'10.по срокам в инвал'!C375</f>
        <v>0.56751071349716009</v>
      </c>
    </row>
    <row r="376" spans="1:16" s="8" customFormat="1" ht="14.25" customHeight="1" x14ac:dyDescent="0.2">
      <c r="A376" s="46" t="s">
        <v>103</v>
      </c>
      <c r="B376" s="49">
        <f t="shared" si="44"/>
        <v>919183495.10055494</v>
      </c>
      <c r="C376" s="50">
        <f t="shared" si="45"/>
        <v>4.142536190153721</v>
      </c>
      <c r="D376" s="43">
        <f>'6.по срокам в нацвал'!B376</f>
        <v>629998255.92307317</v>
      </c>
      <c r="E376" s="44">
        <f>'6.по срокам в нацвал'!C376</f>
        <v>5.782433012173307</v>
      </c>
      <c r="F376" s="49">
        <f>'10.по срокам в инвал'!B376</f>
        <v>289185239.17748183</v>
      </c>
      <c r="G376" s="50">
        <f>'10.по срокам в инвал'!C376</f>
        <v>0.56997439306951647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93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2" t="s">
        <v>79</v>
      </c>
      <c r="K7" s="83"/>
      <c r="L7" s="82" t="s">
        <v>80</v>
      </c>
      <c r="M7" s="83"/>
      <c r="N7" s="84" t="s">
        <v>81</v>
      </c>
      <c r="O7" s="84"/>
      <c r="P7" s="84" t="s">
        <v>82</v>
      </c>
      <c r="Q7" s="84"/>
      <c r="R7" s="84" t="s">
        <v>29</v>
      </c>
      <c r="S7" s="84"/>
      <c r="T7" s="84" t="s">
        <v>30</v>
      </c>
      <c r="U7" s="84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7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8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9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14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15</v>
      </c>
      <c r="B368" s="37">
        <f>'3.физ-всего'!B368+'4.юрид-всего'!B368+'5.нерез-всего'!B200</f>
        <v>866207710.17358327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3.7250173576504344</v>
      </c>
      <c r="D368" s="37">
        <f>'3.физ-всего'!D368+'4.юрид-всего'!D368+'5.нерез-всего'!D200</f>
        <v>384394050.83690244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1.0414520448423334</v>
      </c>
      <c r="F368" s="37">
        <f>'3.физ-всего'!F368+'4.юрид-всего'!F368+'5.нерез-всего'!F200</f>
        <v>215812238.36490512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0.67958367121010421</v>
      </c>
      <c r="H368" s="37">
        <f t="shared" ref="H368:H379" si="46">J368+L368+N368+P368+R368+T368</f>
        <v>266001420.97177562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14433718.331219854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6.6121128357782482</v>
      </c>
      <c r="L368" s="37">
        <f>'3.физ-всего'!L368+'4.юрид-всего'!L368+'5.нерез-всего'!L200</f>
        <v>30357052.646105677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10.392619553371631</v>
      </c>
      <c r="N368" s="37">
        <f>'3.физ-всего'!N368+'4.юрид-всего'!N368+'5.нерез-всего'!N200</f>
        <v>65494116.774553113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7.5926088965309164</v>
      </c>
      <c r="P368" s="37">
        <f>'3.физ-всего'!P368+'4.юрид-всего'!P368+'5.нерез-всего'!P200</f>
        <v>90245562.495113552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11.128900240654312</v>
      </c>
      <c r="R368" s="37">
        <f>'3.физ-всего'!R368+'4.юрид-всего'!R368+'5.нерез-всего'!R200</f>
        <v>63122008.97036469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11.725896507814131</v>
      </c>
      <c r="T368" s="37">
        <f>'3.физ-всего'!T368+'4.юрид-всего'!T368+'5.нерез-всего'!T200</f>
        <v>2348961.7544187289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11.4750351273406</v>
      </c>
    </row>
    <row r="369" spans="1:21" ht="14.25" customHeight="1" x14ac:dyDescent="0.2">
      <c r="A369" s="46" t="s">
        <v>96</v>
      </c>
      <c r="B369" s="36">
        <f>'3.физ-всего'!B369+'4.юрид-всего'!B369+'5.нерез-всего'!B201</f>
        <v>879988282.07420778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4.0226894698687072</v>
      </c>
      <c r="D369" s="36">
        <f>'3.физ-всего'!D369+'4.юрид-всего'!D369+'5.нерез-всего'!D201</f>
        <v>391927540.83636129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1.3381364890812451</v>
      </c>
      <c r="F369" s="36">
        <f>'3.физ-всего'!F369+'4.юрид-всего'!F369+'5.нерез-всего'!F201</f>
        <v>206950324.39949515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0.66061647435369175</v>
      </c>
      <c r="H369" s="36">
        <f t="shared" si="46"/>
        <v>281110416.83835149</v>
      </c>
      <c r="I369" s="40">
        <f t="shared" si="47"/>
        <v>10.240645975147169</v>
      </c>
      <c r="J369" s="36">
        <f>'3.физ-всего'!J369+'4.юрид-всего'!J369+'5.нерез-всего'!J201</f>
        <v>14970313.026326161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10.035267097455097</v>
      </c>
      <c r="L369" s="36">
        <f>'3.физ-всего'!L369+'4.юрид-всего'!L369+'5.нерез-всего'!L201</f>
        <v>31512802.752558321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10.129951535951655</v>
      </c>
      <c r="N369" s="36">
        <f>'3.физ-всего'!N369+'4.юрид-всего'!N369+'5.нерез-всего'!N201</f>
        <v>65099312.167664178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7.5808049544543126</v>
      </c>
      <c r="P369" s="36">
        <f>'3.физ-всего'!P369+'4.юрид-всего'!P369+'5.нерез-всего'!P201</f>
        <v>104127272.475593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11.013436016121693</v>
      </c>
      <c r="R369" s="36">
        <f>'3.физ-всего'!R369+'4.юрид-всего'!R369+'5.нерез-всего'!R201</f>
        <v>63053220.084668554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11.768038944150426</v>
      </c>
      <c r="T369" s="36">
        <f>'3.физ-всего'!T369+'4.юрид-всего'!T369+'5.нерез-всего'!T201</f>
        <v>2347496.3315412174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11.493527526367668</v>
      </c>
    </row>
    <row r="370" spans="1:21" ht="14.25" customHeight="1" x14ac:dyDescent="0.2">
      <c r="A370" s="46" t="s">
        <v>1</v>
      </c>
      <c r="B370" s="36">
        <f>'3.физ-всего'!B370+'4.юрид-всего'!B370+'5.нерез-всего'!B202</f>
        <v>874597251.41138482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4.1193589227059162</v>
      </c>
      <c r="D370" s="36">
        <f>'3.физ-всего'!D370+'4.юрид-всего'!D370+'5.нерез-всего'!D202</f>
        <v>374119167.26224262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1.1738963500586417</v>
      </c>
      <c r="F370" s="36">
        <f>'3.физ-всего'!F370+'4.юрид-всего'!F370+'5.нерез-всего'!F202</f>
        <v>211837753.06935894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0.63882831790883143</v>
      </c>
      <c r="H370" s="36">
        <f t="shared" si="46"/>
        <v>288640331.0797832</v>
      </c>
      <c r="I370" s="40">
        <f t="shared" si="47"/>
        <v>10.491516898030099</v>
      </c>
      <c r="J370" s="36">
        <f>'3.физ-всего'!J370+'4.юрид-всего'!J370+'5.нерез-всего'!J202</f>
        <v>33211044.255297117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6.6420884789040677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10.034410389593328</v>
      </c>
      <c r="N370" s="36">
        <f>'3.физ-всего'!N370+'4.юрид-всего'!N370+'5.нерез-всего'!N202</f>
        <v>42172175.162763231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10.495325978001286</v>
      </c>
      <c r="P370" s="36">
        <f>'3.физ-всего'!P370+'4.юрид-всего'!P370+'5.нерез-всего'!P202</f>
        <v>101417974.7096779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11.120212779292089</v>
      </c>
      <c r="R370" s="36">
        <f>'3.физ-всего'!R370+'4.юрид-всего'!R370+'5.нерез-всего'!R202</f>
        <v>81984193.005723596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11.396877525881717</v>
      </c>
      <c r="T370" s="36">
        <f>'3.физ-всего'!T370+'4.юрид-всего'!T370+'5.нерез-всего'!T202</f>
        <v>2156758.7021313957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customHeight="1" x14ac:dyDescent="0.2">
      <c r="A371" s="46" t="s">
        <v>2</v>
      </c>
      <c r="B371" s="36">
        <f>'3.физ-всего'!B371+'4.юрид-всего'!B371+'5.нерез-всего'!B203</f>
        <v>916484077.34157443</v>
      </c>
      <c r="C371" s="40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3.9720663076350542</v>
      </c>
      <c r="D371" s="36">
        <f>'3.физ-всего'!D371+'4.юрид-всего'!D371+'5.нерез-всего'!D203</f>
        <v>425210907.12311083</v>
      </c>
      <c r="E371" s="40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1.1898494031032072</v>
      </c>
      <c r="F371" s="36">
        <f>'3.физ-всего'!F371+'4.юрид-всего'!F371+'5.нерез-всего'!F203</f>
        <v>217915229.81354442</v>
      </c>
      <c r="G371" s="40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0.69040193489411816</v>
      </c>
      <c r="H371" s="36">
        <f t="shared" si="46"/>
        <v>273357940.40491909</v>
      </c>
      <c r="I371" s="40">
        <f t="shared" si="47"/>
        <v>10.915905644931456</v>
      </c>
      <c r="J371" s="36">
        <f>'3.физ-всего'!J371+'4.юрид-всего'!J371+'5.нерез-всего'!J203</f>
        <v>16169535.746557832</v>
      </c>
      <c r="K371" s="40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9.465945253545101</v>
      </c>
      <c r="L371" s="36">
        <f>'3.физ-всего'!L371+'4.юрид-всего'!L371+'5.нерез-всего'!L203</f>
        <v>29046938.806897085</v>
      </c>
      <c r="M371" s="40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9.5139726894308367</v>
      </c>
      <c r="N371" s="36">
        <f>'3.физ-всего'!N371+'4.юрид-всего'!N371+'5.нерез-всего'!N203</f>
        <v>52479720.843734995</v>
      </c>
      <c r="O371" s="40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11.294328342635273</v>
      </c>
      <c r="P371" s="36">
        <f>'3.физ-всего'!P371+'4.юрид-всего'!P371+'5.нерез-всего'!P203</f>
        <v>89606472.621462166</v>
      </c>
      <c r="Q371" s="40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10.982232903417081</v>
      </c>
      <c r="R371" s="36">
        <f>'3.физ-всего'!R371+'4.юрид-всего'!R371+'5.нерез-всего'!R203</f>
        <v>82879880.731626853</v>
      </c>
      <c r="S371" s="40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11.475261975977325</v>
      </c>
      <c r="T371" s="36">
        <f>'3.физ-всего'!T371+'4.юрид-всего'!T371+'5.нерез-всего'!T203</f>
        <v>3175391.6546401628</v>
      </c>
      <c r="U371" s="40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8.3980404705856575</v>
      </c>
    </row>
    <row r="372" spans="1:21" ht="14.25" customHeight="1" x14ac:dyDescent="0.2">
      <c r="A372" s="46" t="s">
        <v>3</v>
      </c>
      <c r="B372" s="36">
        <f>'3.физ-всего'!B372+'4.юрид-всего'!B372+'5.нерез-всего'!B204</f>
        <v>924058999.98068202</v>
      </c>
      <c r="C372" s="40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3.8813375964024601</v>
      </c>
      <c r="D372" s="36">
        <f>'3.физ-всего'!D372+'4.юрид-всего'!D372+'5.нерез-всего'!D204</f>
        <v>397371570.39299291</v>
      </c>
      <c r="E372" s="40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0.82617271330181308</v>
      </c>
      <c r="F372" s="36">
        <f>'3.физ-всего'!F372+'4.юрид-всего'!F372+'5.нерез-всего'!F204</f>
        <v>238256381.64564151</v>
      </c>
      <c r="G372" s="40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0.71750192643973154</v>
      </c>
      <c r="H372" s="36">
        <f t="shared" si="46"/>
        <v>288431047.9420476</v>
      </c>
      <c r="I372" s="40">
        <f t="shared" si="47"/>
        <v>10.703903059775694</v>
      </c>
      <c r="J372" s="36">
        <f>'3.физ-всего'!J372+'4.юрид-всего'!J372+'5.нерез-всего'!J204</f>
        <v>13384775.308692623</v>
      </c>
      <c r="K372" s="40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9.1520794958209812</v>
      </c>
      <c r="L372" s="36">
        <f>'3.физ-всего'!L372+'4.юрид-всего'!L372+'5.нерез-всего'!L204</f>
        <v>35781555.678316519</v>
      </c>
      <c r="M372" s="40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8.9533386838938345</v>
      </c>
      <c r="N372" s="36">
        <f>'3.физ-всего'!N372+'4.юрид-всего'!N372+'5.нерез-всего'!N204</f>
        <v>60497175.784902968</v>
      </c>
      <c r="O372" s="40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10.684455804431044</v>
      </c>
      <c r="P372" s="36">
        <f>'3.физ-всего'!P372+'4.юрид-всего'!P372+'5.нерез-всего'!P204</f>
        <v>91390163.566552073</v>
      </c>
      <c r="Q372" s="40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10.963232170558483</v>
      </c>
      <c r="R372" s="36">
        <f>'3.физ-всего'!R372+'4.юрид-всего'!R372+'5.нерез-всего'!R204</f>
        <v>84172358.657322153</v>
      </c>
      <c r="S372" s="40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11.51381205130796</v>
      </c>
      <c r="T372" s="36">
        <f>'3.физ-всего'!T372+'4.юрид-всего'!T372+'5.нерез-всего'!T204</f>
        <v>3205018.946261297</v>
      </c>
      <c r="U372" s="40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8.4303285013255689</v>
      </c>
    </row>
    <row r="373" spans="1:21" ht="14.25" customHeight="1" x14ac:dyDescent="0.2">
      <c r="A373" s="46" t="s">
        <v>4</v>
      </c>
      <c r="B373" s="36">
        <f>'3.физ-всего'!B373+'4.юрид-всего'!B373+'5.нерез-всего'!B205</f>
        <v>921537701.77290225</v>
      </c>
      <c r="C373" s="40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4.1743006486405445</v>
      </c>
      <c r="D373" s="36">
        <f>'3.физ-всего'!D373+'4.юрид-всего'!D373+'5.нерез-всего'!D205</f>
        <v>390292743.53163725</v>
      </c>
      <c r="E373" s="40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1.2804673718652937</v>
      </c>
      <c r="F373" s="36">
        <f>'3.физ-всего'!F373+'4.юрид-всего'!F373+'5.нерез-всего'!F205</f>
        <v>240531252.30135006</v>
      </c>
      <c r="G373" s="40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0.71621551599130107</v>
      </c>
      <c r="H373" s="36">
        <f t="shared" si="46"/>
        <v>290713705.93991506</v>
      </c>
      <c r="I373" s="40">
        <f t="shared" si="47"/>
        <v>10.92052429191765</v>
      </c>
      <c r="J373" s="36">
        <f>'3.физ-всего'!J373+'4.юрид-всего'!J373+'5.нерез-всего'!J205</f>
        <v>18191432.68741088</v>
      </c>
      <c r="K373" s="40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8.991060824105876</v>
      </c>
      <c r="L373" s="36">
        <f>'3.физ-всего'!L373+'4.юрид-всего'!L373+'5.нерез-всего'!L205</f>
        <v>39274997.515556544</v>
      </c>
      <c r="M373" s="40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9.3927855279925563</v>
      </c>
      <c r="N373" s="36">
        <f>'3.физ-всего'!N373+'4.юрид-всего'!N373+'5.нерез-всего'!N205</f>
        <v>60132480.6344532</v>
      </c>
      <c r="O373" s="40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10.559991070611138</v>
      </c>
      <c r="P373" s="36">
        <f>'3.физ-всего'!P373+'4.юрид-всего'!P373+'5.нерез-всего'!P205</f>
        <v>90622102.312056392</v>
      </c>
      <c r="Q373" s="40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11.371224239395682</v>
      </c>
      <c r="R373" s="36">
        <f>'3.физ-всего'!R373+'4.юрид-всего'!R373+'5.нерез-всего'!R205</f>
        <v>76154312.877215058</v>
      </c>
      <c r="S373" s="40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11.867503069038493</v>
      </c>
      <c r="T373" s="36">
        <f>'3.физ-всего'!T373+'4.юрид-всего'!T373+'5.нерез-всего'!T205</f>
        <v>6338379.9132230002</v>
      </c>
      <c r="U373" s="40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11.523439093865093</v>
      </c>
    </row>
    <row r="374" spans="1:21" ht="14.25" customHeight="1" x14ac:dyDescent="0.2">
      <c r="A374" s="46" t="s">
        <v>99</v>
      </c>
      <c r="B374" s="36">
        <f>'3.физ-всего'!B374+'4.юрид-всего'!B374+'5.нерез-всего'!B206</f>
        <v>924720371.25680578</v>
      </c>
      <c r="C374" s="40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4.3010861330265753</v>
      </c>
      <c r="D374" s="36">
        <f>'3.физ-всего'!D374+'4.юрид-всего'!D374+'5.нерез-всего'!D206</f>
        <v>377491923.32083482</v>
      </c>
      <c r="E374" s="40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1.5472206447289114</v>
      </c>
      <c r="F374" s="36">
        <f>'3.физ-всего'!F374+'4.юрид-всего'!F374+'5.нерез-всего'!F206</f>
        <v>251666562.0140841</v>
      </c>
      <c r="G374" s="40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0.67913939321545691</v>
      </c>
      <c r="H374" s="36">
        <f t="shared" si="46"/>
        <v>295561885.92188686</v>
      </c>
      <c r="I374" s="40">
        <f t="shared" si="47"/>
        <v>10.902359695296326</v>
      </c>
      <c r="J374" s="36">
        <f>'3.физ-всего'!J374+'4.юрид-всего'!J374+'5.нерез-всего'!J206</f>
        <v>20463387.418480303</v>
      </c>
      <c r="K374" s="40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8.3343708949944268</v>
      </c>
      <c r="L374" s="36">
        <f>'3.физ-всего'!L374+'4.юрид-всего'!L374+'5.нерез-всего'!L206</f>
        <v>45082097.065305702</v>
      </c>
      <c r="M374" s="40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10.766184656015911</v>
      </c>
      <c r="N374" s="36">
        <f>'3.физ-всего'!N374+'4.юрид-всего'!N374+'5.нерез-всего'!N206</f>
        <v>64609270.279983141</v>
      </c>
      <c r="O374" s="40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10.251634017605868</v>
      </c>
      <c r="P374" s="36">
        <f>'3.физ-всего'!P374+'4.юрид-всего'!P374+'5.нерез-всего'!P206</f>
        <v>76807009.402138337</v>
      </c>
      <c r="Q374" s="40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11.346542075442347</v>
      </c>
      <c r="R374" s="36">
        <f>'3.физ-всего'!R374+'4.юрид-всего'!R374+'5.нерез-всего'!R206</f>
        <v>86434659.46431388</v>
      </c>
      <c r="S374" s="40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11.640755786401483</v>
      </c>
      <c r="T374" s="36">
        <f>'3.физ-всего'!T374+'4.юрид-всего'!T374+'5.нерез-всего'!T206</f>
        <v>2165462.2916654996</v>
      </c>
      <c r="U374" s="40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12.191868319754379</v>
      </c>
    </row>
    <row r="375" spans="1:21" ht="14.25" customHeight="1" x14ac:dyDescent="0.2">
      <c r="A375" s="46" t="s">
        <v>102</v>
      </c>
      <c r="B375" s="36">
        <f>'3.физ-всего'!B375+'4.юрид-всего'!B375+'5.нерез-всего'!B207</f>
        <v>900174102.61679757</v>
      </c>
      <c r="C375" s="40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3.8502475602618293</v>
      </c>
      <c r="D375" s="36">
        <f>'3.физ-всего'!D375+'4.юрид-всего'!D375+'5.нерез-всего'!D207</f>
        <v>357579170.07662761</v>
      </c>
      <c r="E375" s="40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1.0687517307491174</v>
      </c>
      <c r="F375" s="36">
        <f>'3.физ-всего'!F375+'4.юрид-всего'!F375+'5.нерез-всего'!F207</f>
        <v>250033355.68762028</v>
      </c>
      <c r="G375" s="40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0.61118431467704482</v>
      </c>
      <c r="H375" s="36">
        <f t="shared" si="46"/>
        <v>292561576.85254973</v>
      </c>
      <c r="I375" s="40">
        <f t="shared" si="47"/>
        <v>10.018107476385422</v>
      </c>
      <c r="J375" s="36">
        <f>'3.физ-всего'!J375+'4.юрид-всего'!J375+'5.нерез-всего'!J207</f>
        <v>18622661.889959853</v>
      </c>
      <c r="K375" s="40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9.5101757646437264</v>
      </c>
      <c r="L375" s="36">
        <f>'3.физ-всего'!L375+'4.юрид-всего'!L375+'5.нерез-всего'!L207</f>
        <v>50189451.921837501</v>
      </c>
      <c r="M375" s="40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9.1552950825006807</v>
      </c>
      <c r="N375" s="36">
        <f>'3.физ-всего'!N375+'4.юрид-всего'!N375+'5.нерез-всего'!N207</f>
        <v>57068861.552472726</v>
      </c>
      <c r="O375" s="40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8.611285104906873</v>
      </c>
      <c r="P375" s="36">
        <f>'3.физ-всего'!P375+'4.юрид-всего'!P375+'5.нерез-всего'!P207</f>
        <v>80155834.069237351</v>
      </c>
      <c r="Q375" s="40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10.564992209637799</v>
      </c>
      <c r="R375" s="36">
        <f>'3.физ-всего'!R375+'4.юрид-всего'!R375+'5.нерез-всего'!R207</f>
        <v>84353555.528849289</v>
      </c>
      <c r="S375" s="40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11.0206994599176</v>
      </c>
      <c r="T375" s="36">
        <f>'3.физ-всего'!T375+'4.юрид-всего'!T375+'5.нерез-всего'!T207</f>
        <v>2171211.8901930004</v>
      </c>
      <c r="U375" s="40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12.155472498174632</v>
      </c>
    </row>
    <row r="376" spans="1:21" ht="14.25" customHeight="1" x14ac:dyDescent="0.2">
      <c r="A376" s="46" t="s">
        <v>105</v>
      </c>
      <c r="B376" s="36">
        <f>'3.физ-всего'!B376+'4.юрид-всего'!B376+'5.нерез-всего'!B208</f>
        <v>919183495.10055494</v>
      </c>
      <c r="C376" s="40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4.1425361901537201</v>
      </c>
      <c r="D376" s="36">
        <f>'3.физ-всего'!D376+'4.юрид-всего'!D376+'5.нерез-всего'!D208</f>
        <v>360575013.25025809</v>
      </c>
      <c r="E376" s="40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1.1187048638096047</v>
      </c>
      <c r="F376" s="36">
        <f>'3.физ-всего'!F376+'4.юрид-всего'!F376+'5.нерез-всего'!F208</f>
        <v>263421792.05152771</v>
      </c>
      <c r="G376" s="40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0.73035352768160133</v>
      </c>
      <c r="H376" s="36">
        <f t="shared" si="46"/>
        <v>295186689.79876918</v>
      </c>
      <c r="I376" s="40">
        <f t="shared" si="47"/>
        <v>10.881191288981714</v>
      </c>
      <c r="J376" s="36">
        <f>'3.физ-всего'!J376+'4.юрид-всего'!J376+'5.нерез-всего'!J208</f>
        <v>30983386.24154539</v>
      </c>
      <c r="K376" s="40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9.7991451650930639</v>
      </c>
      <c r="L376" s="36">
        <f>'3.физ-всего'!L376+'4.юрид-всего'!L376+'5.нерез-всего'!L208</f>
        <v>37702621.526177086</v>
      </c>
      <c r="M376" s="40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8.8041198855879159</v>
      </c>
      <c r="N376" s="36">
        <f>'3.физ-всего'!N376+'4.юрид-всего'!N376+'5.нерез-всего'!N208</f>
        <v>57223985.047388077</v>
      </c>
      <c r="O376" s="40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10.756180565745332</v>
      </c>
      <c r="P376" s="36">
        <f>'3.физ-всего'!P376+'4.юрид-всего'!P376+'5.нерез-всего'!P208</f>
        <v>89452840.368745044</v>
      </c>
      <c r="Q376" s="40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11.393556436079129</v>
      </c>
      <c r="R376" s="36">
        <f>'3.физ-всего'!R376+'4.юрид-всего'!R376+'5.нерез-всего'!R208</f>
        <v>77658211.037467033</v>
      </c>
      <c r="S376" s="40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11.786116090640739</v>
      </c>
      <c r="T376" s="36">
        <f>'3.физ-всего'!T376+'4.юрид-всего'!T376+'5.нерез-всего'!T208</f>
        <v>2165645.5774464998</v>
      </c>
      <c r="U376" s="40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12.212315294584007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95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7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8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9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14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15</v>
      </c>
      <c r="B368" s="37">
        <f>'7.физ-в нацвал'!B368+'11.физ-в инвал'!B368</f>
        <v>278437458.63603818</v>
      </c>
      <c r="C368" s="41">
        <f>('7.физ-в нацвал'!B368*'7.физ-в нацвал'!C368+'11.физ-в инвал'!B368*'11.физ-в инвал'!C368)/('7.физ-в нацвал'!B368+'11.физ-в инвал'!B368)</f>
        <v>5.7964373558097844</v>
      </c>
      <c r="D368" s="37">
        <f>'7.физ-в нацвал'!D368+'11.физ-в инвал'!D368</f>
        <v>13320612.387637986</v>
      </c>
      <c r="E368" s="41">
        <f>('7.физ-в нацвал'!D368*'7.физ-в нацвал'!E368+'11.физ-в инвал'!D368*'11.физ-в инвал'!E368)/('7.физ-в нацвал'!D368+'11.физ-в инвал'!D368)</f>
        <v>3.4238379295063195E-2</v>
      </c>
      <c r="F368" s="37">
        <f>'7.физ-в нацвал'!F368+'11.физ-в инвал'!F368</f>
        <v>136782026.21231931</v>
      </c>
      <c r="G368" s="41">
        <f>('7.физ-в нацвал'!F368*'7.физ-в нацвал'!G368+'11.физ-в инвал'!F368*'11.физ-в инвал'!G368)/('7.физ-в нацвал'!F368+'11.физ-в инвал'!F368)</f>
        <v>0.90498447949640992</v>
      </c>
      <c r="H368" s="37">
        <f t="shared" ref="H368:H379" si="42">J368+L368+N368+P368+R368+T368</f>
        <v>128334820.0360809</v>
      </c>
      <c r="I368" s="41">
        <f t="shared" ref="I368:I379" si="43">(J368*K368+L368*M368+N368*O368+P368*Q368+R368*S368+T368*U368)/(J368+L368+N368+P368+R368+T368)</f>
        <v>11.607945521724018</v>
      </c>
      <c r="J368" s="37">
        <f>'7.физ-в нацвал'!J368+'11.физ-в инвал'!J368</f>
        <v>8816674.9654885419</v>
      </c>
      <c r="K368" s="41">
        <f>('7.физ-в нацвал'!J368*'7.физ-в нацвал'!K368+'11.физ-в инвал'!J368*'11.физ-в инвал'!K368)/('7.физ-в нацвал'!J368+'11.физ-в инвал'!J368)</f>
        <v>7.4936450393864797</v>
      </c>
      <c r="L368" s="37">
        <f>'7.физ-в нацвал'!L368+'11.физ-в инвал'!L368</f>
        <v>21827358.23981788</v>
      </c>
      <c r="M368" s="41">
        <f>('7.физ-в нацвал'!L368*'7.физ-в нацвал'!M368+'11.физ-в инвал'!L368*'11.физ-в инвал'!M368)/('7.физ-в нацвал'!L368+'11.физ-в инвал'!L368)</f>
        <v>11.098905383414303</v>
      </c>
      <c r="N368" s="37">
        <f>'7.физ-в нацвал'!N368+'11.физ-в инвал'!N368</f>
        <v>22960220.367810413</v>
      </c>
      <c r="O368" s="41">
        <f>('7.физ-в нацвал'!N368*'7.физ-в нацвал'!O368+'11.физ-в инвал'!N368*'11.физ-в инвал'!O368)/('7.физ-в нацвал'!N368+'11.физ-в инвал'!N368)</f>
        <v>11.206697715482822</v>
      </c>
      <c r="P368" s="37">
        <f>'7.физ-в нацвал'!P368+'11.физ-в инвал'!P368</f>
        <v>52646065.365175292</v>
      </c>
      <c r="Q368" s="41">
        <f>('7.физ-в нацвал'!P368*'7.физ-в нацвал'!Q368+'11.физ-в инвал'!P368*'11.физ-в инвал'!Q368)/('7.физ-в нацвал'!P368+'11.физ-в инвал'!P368)</f>
        <v>12.425176072831555</v>
      </c>
      <c r="R368" s="37">
        <f>'7.физ-в нацвал'!R368+'11.физ-в инвал'!R368</f>
        <v>20887347.37197838</v>
      </c>
      <c r="S368" s="41">
        <f>('7.физ-в нацвал'!R368*'7.физ-в нацвал'!S368+'11.физ-в инвал'!R368*'11.физ-в инвал'!S368)/('7.физ-в нацвал'!R368+'11.физ-в инвал'!R368)</f>
        <v>12.24586439969422</v>
      </c>
      <c r="T368" s="37">
        <f>'7.физ-в нацвал'!T368+'11.физ-в инвал'!T368</f>
        <v>1197153.7258103839</v>
      </c>
      <c r="U368" s="41">
        <f>('7.физ-в нацвал'!T368*'7.физ-в нацвал'!U368+'11.физ-в инвал'!T368*'11.физ-в инвал'!U368)/('7.физ-в нацвал'!T368+'11.физ-в инвал'!T368)</f>
        <v>11.816593214277406</v>
      </c>
    </row>
    <row r="369" spans="1:21" ht="14.25" customHeight="1" x14ac:dyDescent="0.2">
      <c r="A369" s="46" t="s">
        <v>96</v>
      </c>
      <c r="B369" s="36">
        <f>'7.физ-в нацвал'!B369+'11.физ-в инвал'!B369</f>
        <v>271059875.67996764</v>
      </c>
      <c r="C369" s="40">
        <f>('7.физ-в нацвал'!B369*'7.физ-в нацвал'!C369+'11.физ-в инвал'!B369*'11.физ-в инвал'!C369)/('7.физ-в нацвал'!B369+'11.физ-в инвал'!B369)</f>
        <v>6.0782762603560743</v>
      </c>
      <c r="D369" s="36">
        <f>'7.физ-в нацвал'!D369+'11.физ-в инвал'!D369</f>
        <v>12518723.43658776</v>
      </c>
      <c r="E369" s="40">
        <f>('7.физ-в нацвал'!D369*'7.физ-в нацвал'!E369+'11.физ-в инвал'!D369*'11.физ-в инвал'!E369)/('7.физ-в нацвал'!D369+'11.физ-в инвал'!D369)</f>
        <v>4.0364304447491471E-2</v>
      </c>
      <c r="F369" s="36">
        <f>'7.физ-в нацвал'!F369+'11.физ-в инвал'!F369</f>
        <v>128638889.49790403</v>
      </c>
      <c r="G369" s="40">
        <f>('7.физ-в нацвал'!F369*'7.физ-в нацвал'!G369+'11.физ-в инвал'!F369*'11.физ-в инвал'!G369)/('7.физ-в нацвал'!F369+'11.физ-в инвал'!F369)</f>
        <v>0.87678719324619347</v>
      </c>
      <c r="H369" s="36">
        <f t="shared" si="42"/>
        <v>129902262.74547586</v>
      </c>
      <c r="I369" s="40">
        <f t="shared" si="43"/>
        <v>11.811053438365054</v>
      </c>
      <c r="J369" s="36">
        <f>'7.физ-в нацвал'!J369+'11.физ-в инвал'!J369</f>
        <v>11038768.453642748</v>
      </c>
      <c r="K369" s="40">
        <f>('7.физ-в нацвал'!J369*'7.физ-в нацвал'!K369+'11.физ-в инвал'!J369*'11.физ-в инвал'!K369)/('7.физ-в нацвал'!J369+'11.физ-в инвал'!J369)</f>
        <v>11.101242510734888</v>
      </c>
      <c r="L369" s="36">
        <f>'7.физ-в нацвал'!L369+'11.физ-в инвал'!L369</f>
        <v>19650184.260767508</v>
      </c>
      <c r="M369" s="40">
        <f>('7.физ-в нацвал'!L369*'7.физ-в нацвал'!M369+'11.физ-в инвал'!L369*'11.физ-в инвал'!M369)/('7.физ-в нацвал'!L369+'11.физ-в инвал'!L369)</f>
        <v>10.50890050937136</v>
      </c>
      <c r="N369" s="36">
        <f>'7.физ-в нацвал'!N369+'11.физ-в инвал'!N369</f>
        <v>24432091.919105273</v>
      </c>
      <c r="O369" s="40">
        <f>('7.физ-в нацвал'!N369*'7.физ-в нацвал'!O369+'11.физ-в инвал'!N369*'11.физ-в инвал'!O369)/('7.физ-в нацвал'!N369+'11.физ-в инвал'!N369)</f>
        <v>11.430869181731765</v>
      </c>
      <c r="P369" s="36">
        <f>'7.физ-в нацвал'!P369+'11.физ-в инвал'!P369</f>
        <v>52755308.063902974</v>
      </c>
      <c r="Q369" s="40">
        <f>('7.физ-в нацвал'!P369*'7.физ-в нацвал'!Q369+'11.физ-в инвал'!P369*'11.физ-в инвал'!Q369)/('7.физ-в нацвал'!P369+'11.физ-в инвал'!P369)</f>
        <v>12.361242917468672</v>
      </c>
      <c r="R369" s="36">
        <f>'7.физ-в нацвал'!R369+'11.физ-в инвал'!R369</f>
        <v>20834990.162788946</v>
      </c>
      <c r="S369" s="40">
        <f>('7.физ-в нацвал'!R369*'7.физ-в нацвал'!S369+'11.физ-в инвал'!R369*'11.физ-в инвал'!S369)/('7.физ-в нацвал'!R369+'11.физ-в инвал'!R369)</f>
        <v>12.463543650980856</v>
      </c>
      <c r="T369" s="36">
        <f>'7.физ-в нацвал'!T369+'11.физ-в инвал'!T369</f>
        <v>1190919.8852684069</v>
      </c>
      <c r="U369" s="40">
        <f>('7.физ-в нацвал'!T369*'7.физ-в нацвал'!U369+'11.физ-в инвал'!T369*'11.физ-в инвал'!U369)/('7.физ-в нацвал'!T369+'11.физ-в инвал'!T369)</f>
        <v>11.888000298517264</v>
      </c>
    </row>
    <row r="370" spans="1:21" ht="14.25" customHeight="1" x14ac:dyDescent="0.2">
      <c r="A370" s="46" t="s">
        <v>1</v>
      </c>
      <c r="B370" s="36">
        <f>'7.физ-в нацвал'!B370+'11.физ-в инвал'!B370</f>
        <v>274497128.04820621</v>
      </c>
      <c r="C370" s="40">
        <f>('7.физ-в нацвал'!B370*'7.физ-в нацвал'!C370+'11.физ-в инвал'!B370*'11.физ-в инвал'!C370)/('7.физ-в нацвал'!B370+'11.физ-в инвал'!B370)</f>
        <v>6.0080520499191508</v>
      </c>
      <c r="D370" s="36">
        <f>'7.физ-в нацвал'!D370+'11.физ-в инвал'!D370</f>
        <v>12437183.11718831</v>
      </c>
      <c r="E370" s="40">
        <f>('7.физ-в нацвал'!D370*'7.физ-в нацвал'!E370+'11.физ-в инвал'!D370*'11.физ-в инвал'!E370)/('7.физ-в нацвал'!D370+'11.физ-в инвал'!D370)</f>
        <v>3.5543663828312089E-2</v>
      </c>
      <c r="F370" s="36">
        <f>'7.физ-в нацвал'!F370+'11.физ-в инвал'!F370</f>
        <v>131244070.21390072</v>
      </c>
      <c r="G370" s="40">
        <f>('7.физ-в нацвал'!F370*'7.физ-в нацвал'!G370+'11.физ-в инвал'!F370*'11.физ-в инвал'!G370)/('7.физ-в нацвал'!F370+'11.физ-в инвал'!F370)</f>
        <v>0.87626197139771278</v>
      </c>
      <c r="H370" s="36">
        <f t="shared" si="42"/>
        <v>130815874.71711719</v>
      </c>
      <c r="I370" s="40">
        <f t="shared" si="43"/>
        <v>11.724469873614462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10.774756799923553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10.063189103084158</v>
      </c>
      <c r="N370" s="36">
        <f>'7.физ-в нацвал'!N370+'11.физ-в инвал'!N370</f>
        <v>28045821.182919662</v>
      </c>
      <c r="O370" s="40">
        <f>('7.физ-в нацвал'!N370*'7.физ-в нацвал'!O370+'11.физ-в инвал'!N370*'11.физ-в инвал'!O370)/('7.физ-в нацвал'!N370+'11.физ-в инвал'!N370)</f>
        <v>11.490458400443998</v>
      </c>
      <c r="P370" s="36">
        <f>'7.физ-в нацвал'!P370+'11.физ-в инвал'!P370</f>
        <v>51718726.94377023</v>
      </c>
      <c r="Q370" s="40">
        <f>('7.физ-в нацвал'!P370*'7.физ-в нацвал'!Q370+'11.физ-в инвал'!P370*'11.физ-в инвал'!Q370)/('7.физ-в нацвал'!P370+'11.физ-в инвал'!P370)</f>
        <v>12.246793911545257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12.602296286669834</v>
      </c>
      <c r="T370" s="36">
        <f>'7.физ-в нацвал'!T370+'11.физ-в инвал'!T370</f>
        <v>999455.81342252577</v>
      </c>
      <c r="U370" s="40">
        <f>('7.физ-в нацвал'!T370*'7.физ-в нацвал'!U370+'11.физ-в инвал'!T370*'11.физ-в инвал'!U370)/('7.физ-в нацвал'!T370+'11.физ-в инвал'!T370)</f>
        <v>12.120187316921871</v>
      </c>
    </row>
    <row r="371" spans="1:21" ht="14.25" customHeight="1" x14ac:dyDescent="0.2">
      <c r="A371" s="46" t="s">
        <v>2</v>
      </c>
      <c r="B371" s="36">
        <f>'7.физ-в нацвал'!B371+'11.физ-в инвал'!B371</f>
        <v>272886730.04211336</v>
      </c>
      <c r="C371" s="40">
        <f>('7.физ-в нацвал'!B371*'7.физ-в нацвал'!C371+'11.физ-в инвал'!B371*'11.физ-в инвал'!C371)/('7.физ-в нацвал'!B371+'11.физ-в инвал'!B371)</f>
        <v>6.0234267765298979</v>
      </c>
      <c r="D371" s="36">
        <f>'7.физ-в нацвал'!D371+'11.физ-в инвал'!D371</f>
        <v>12664820.876168333</v>
      </c>
      <c r="E371" s="40">
        <f>('7.физ-в нацвал'!D371*'7.физ-в нацвал'!E371+'11.физ-в инвал'!D371*'11.физ-в инвал'!E371)/('7.физ-в нацвал'!D371+'11.физ-в инвал'!D371)</f>
        <v>4.5290581512277869E-2</v>
      </c>
      <c r="F371" s="36">
        <f>'7.физ-в нацвал'!F371+'11.физ-в инвал'!F371</f>
        <v>129248225.36979626</v>
      </c>
      <c r="G371" s="40">
        <f>('7.физ-в нацвал'!F371*'7.физ-в нацвал'!G371+'11.физ-в инвал'!F371*'11.физ-в инвал'!G371)/('7.физ-в нацвал'!F371+'11.физ-в инвал'!F371)</f>
        <v>0.88467073677620767</v>
      </c>
      <c r="H371" s="36">
        <f t="shared" si="42"/>
        <v>130973683.79614879</v>
      </c>
      <c r="I371" s="40">
        <f t="shared" si="43"/>
        <v>11.672554917273843</v>
      </c>
      <c r="J371" s="36">
        <f>'7.физ-в нацвал'!J371+'11.физ-в инвал'!J371</f>
        <v>8955142.960540263</v>
      </c>
      <c r="K371" s="40">
        <f>('7.физ-в нацвал'!J371*'7.физ-в нацвал'!K371+'11.физ-в инвал'!J371*'11.физ-в инвал'!K371)/('7.физ-в нацвал'!J371+'11.физ-в инвал'!J371)</f>
        <v>9.3518550658254362</v>
      </c>
      <c r="L371" s="36">
        <f>'7.физ-в нацвал'!L371+'11.физ-в инвал'!L371</f>
        <v>18547556.632505972</v>
      </c>
      <c r="M371" s="40">
        <f>('7.физ-в нацвал'!L371*'7.физ-в нацвал'!M371+'11.физ-в инвал'!L371*'11.физ-в инвал'!M371)/('7.физ-в нацвал'!L371+'11.физ-в инвал'!L371)</f>
        <v>10.366580831214876</v>
      </c>
      <c r="N371" s="36">
        <f>'7.физ-в нацвал'!N371+'11.физ-в инвал'!N371</f>
        <v>32833846.978747096</v>
      </c>
      <c r="O371" s="40">
        <f>('7.физ-в нацвал'!N371*'7.физ-в нацвал'!O371+'11.физ-в инвал'!N371*'11.физ-в инвал'!O371)/('7.физ-в нацвал'!N371+'11.физ-в инвал'!N371)</f>
        <v>12.112652168276851</v>
      </c>
      <c r="P371" s="36">
        <f>'7.физ-в нацвал'!P371+'11.физ-в инвал'!P371</f>
        <v>47521136.684701391</v>
      </c>
      <c r="Q371" s="40">
        <f>('7.физ-в нацвал'!P371*'7.физ-в нацвал'!Q371+'11.физ-в инвал'!P371*'11.физ-в инвал'!Q371)/('7.физ-в нацвал'!P371+'11.физ-в инвал'!P371)</f>
        <v>11.875693131252152</v>
      </c>
      <c r="R371" s="36">
        <f>'7.физ-в нацвал'!R371+'11.физ-в инвал'!R371</f>
        <v>21975379.280812357</v>
      </c>
      <c r="S371" s="40">
        <f>('7.физ-в нацвал'!R371*'7.физ-в нацвал'!S371+'11.физ-в инвал'!R371*'11.физ-в инвал'!S371)/('7.физ-в нацвал'!R371+'11.физ-в инвал'!R371)</f>
        <v>12.606833799097505</v>
      </c>
      <c r="T371" s="36">
        <f>'7.физ-в нацвал'!T371+'11.физ-в инвал'!T371</f>
        <v>1140621.2588417034</v>
      </c>
      <c r="U371" s="40">
        <f>('7.физ-в нацвал'!T371*'7.физ-в нацвал'!U371+'11.физ-в инвал'!T371*'11.физ-в инвал'!U371)/('7.физ-в нацвал'!T371+'11.физ-в инвал'!T371)</f>
        <v>11.99715859044</v>
      </c>
    </row>
    <row r="372" spans="1:21" ht="14.25" customHeight="1" x14ac:dyDescent="0.2">
      <c r="A372" s="46" t="s">
        <v>3</v>
      </c>
      <c r="B372" s="36">
        <f>'7.физ-в нацвал'!B372+'11.физ-в инвал'!B372</f>
        <v>291603699.61397326</v>
      </c>
      <c r="C372" s="40">
        <f>('7.физ-в нацвал'!B372*'7.физ-в нацвал'!C372+'11.физ-в инвал'!B372*'11.физ-в инвал'!C372)/('7.физ-в нацвал'!B372+'11.физ-в инвал'!B372)</f>
        <v>5.8120595167786844</v>
      </c>
      <c r="D372" s="36">
        <f>'7.физ-в нацвал'!D372+'11.физ-в инвал'!D372</f>
        <v>13225233.863456368</v>
      </c>
      <c r="E372" s="40">
        <f>('7.физ-в нацвал'!D372*'7.физ-в нацвал'!E372+'11.физ-в инвал'!D372*'11.физ-в инвал'!E372)/('7.физ-в нацвал'!D372+'11.физ-в инвал'!D372)</f>
        <v>6.1682039895459673E-2</v>
      </c>
      <c r="F372" s="36">
        <f>'7.физ-в нацвал'!F372+'11.физ-в инвал'!F372</f>
        <v>145117437.29562327</v>
      </c>
      <c r="G372" s="40">
        <f>('7.физ-в нацвал'!F372*'7.физ-в нацвал'!G372+'11.физ-в инвал'!F372*'11.физ-в инвал'!G372)/('7.физ-в нацвал'!F372+'11.физ-в инвал'!F372)</f>
        <v>0.95600186607196813</v>
      </c>
      <c r="H372" s="36">
        <f t="shared" si="42"/>
        <v>133261028.45489359</v>
      </c>
      <c r="I372" s="40">
        <f t="shared" si="43"/>
        <v>11.670852125673834</v>
      </c>
      <c r="J372" s="36">
        <f>'7.физ-в нацвал'!J372+'11.физ-в инвал'!J372</f>
        <v>8701871.2032478116</v>
      </c>
      <c r="K372" s="40">
        <f>('7.физ-в нацвал'!J372*'7.физ-в нацвал'!K372+'11.физ-в инвал'!J372*'11.физ-в инвал'!K372)/('7.физ-в нацвал'!J372+'11.физ-в инвал'!J372)</f>
        <v>9.5033261201700583</v>
      </c>
      <c r="L372" s="36">
        <f>'7.физ-в нацвал'!L372+'11.физ-в инвал'!L372</f>
        <v>20131691.065185022</v>
      </c>
      <c r="M372" s="40">
        <f>('7.физ-в нацвал'!L372*'7.физ-в нацвал'!M372+'11.физ-в инвал'!L372*'11.физ-в инвал'!M372)/('7.физ-в нацвал'!L372+'11.физ-в инвал'!L372)</f>
        <v>10.636374859077513</v>
      </c>
      <c r="N372" s="36">
        <f>'7.физ-в нацвал'!N372+'11.физ-в инвал'!N372</f>
        <v>35221906.061203852</v>
      </c>
      <c r="O372" s="40">
        <f>('7.физ-в нацвал'!N372*'7.физ-в нацвал'!O372+'11.физ-в инвал'!N372*'11.физ-в инвал'!O372)/('7.физ-в нацвал'!N372+'11.физ-в инвал'!N372)</f>
        <v>12.168396519887697</v>
      </c>
      <c r="P372" s="36">
        <f>'7.физ-в нацвал'!P372+'11.физ-в инвал'!P372</f>
        <v>45607396.376744561</v>
      </c>
      <c r="Q372" s="40">
        <f>('7.физ-в нацвал'!P372*'7.физ-в нацвал'!Q372+'11.физ-в инвал'!P372*'11.физ-в инвал'!Q372)/('7.физ-в нацвал'!P372+'11.физ-в инвал'!P372)</f>
        <v>11.670785484283291</v>
      </c>
      <c r="R372" s="36">
        <f>'7.физ-в нацвал'!R372+'11.физ-в инвал'!R372</f>
        <v>22443028.345166083</v>
      </c>
      <c r="S372" s="40">
        <f>('7.физ-в нацвал'!R372*'7.физ-в нацвал'!S372+'11.физ-в инвал'!R372*'11.физ-в инвал'!S372)/('7.физ-в нацвал'!R372+'11.физ-в инвал'!R372)</f>
        <v>12.640731954635507</v>
      </c>
      <c r="T372" s="36">
        <f>'7.физ-в нацвал'!T372+'11.физ-в инвал'!T372</f>
        <v>1155135.4033462617</v>
      </c>
      <c r="U372" s="40">
        <f>('7.физ-в нацвал'!T372*'7.физ-в нацвал'!U372+'11.физ-в инвал'!T372*'11.физ-в инвал'!U372)/('7.физ-в нацвал'!T372+'11.физ-в инвал'!T372)</f>
        <v>12.016132693428446</v>
      </c>
    </row>
    <row r="373" spans="1:21" ht="14.25" customHeight="1" x14ac:dyDescent="0.2">
      <c r="A373" s="46" t="s">
        <v>4</v>
      </c>
      <c r="B373" s="36">
        <f>'7.физ-в нацвал'!B373+'11.физ-в инвал'!B373</f>
        <v>295581652.9770757</v>
      </c>
      <c r="C373" s="40">
        <f>('7.физ-в нацвал'!B373*'7.физ-в нацвал'!C373+'11.физ-в инвал'!B373*'11.физ-в инвал'!C373)/('7.физ-в нацвал'!B373+'11.физ-в инвал'!B373)</f>
        <v>5.8243617686632598</v>
      </c>
      <c r="D373" s="36">
        <f>'7.физ-в нацвал'!D373+'11.физ-в инвал'!D373</f>
        <v>14017473.44742305</v>
      </c>
      <c r="E373" s="40">
        <f>('7.физ-в нацвал'!D373*'7.физ-в нацвал'!E373+'11.физ-в инвал'!D373*'11.физ-в инвал'!E373)/('7.физ-в нацвал'!D373+'11.физ-в инвал'!D373)</f>
        <v>5.541295700540786E-2</v>
      </c>
      <c r="F373" s="36">
        <f>'7.физ-в нацвал'!F373+'11.физ-в инвал'!F373</f>
        <v>146572230.94328323</v>
      </c>
      <c r="G373" s="40">
        <f>('7.физ-в нацвал'!F373*'7.физ-в нацвал'!G373+'11.физ-в инвал'!F373*'11.физ-в инвал'!G373)/('7.физ-в нацвал'!F373+'11.физ-в инвал'!F373)</f>
        <v>0.96061191161503123</v>
      </c>
      <c r="H373" s="36">
        <f t="shared" si="42"/>
        <v>134991948.58636948</v>
      </c>
      <c r="I373" s="40">
        <f t="shared" si="43"/>
        <v>11.704392114152602</v>
      </c>
      <c r="J373" s="36">
        <f>'7.физ-в нацвал'!J373+'11.физ-в инвал'!J373</f>
        <v>11295678.934856497</v>
      </c>
      <c r="K373" s="40">
        <f>('7.физ-в нацвал'!J373*'7.физ-в нацвал'!K373+'11.физ-в инвал'!J373*'11.физ-в инвал'!K373)/('7.физ-в нацвал'!J373+'11.физ-в инвал'!J373)</f>
        <v>9.9529871940878341</v>
      </c>
      <c r="L373" s="36">
        <f>'7.физ-в нацвал'!L373+'11.физ-в инвал'!L373</f>
        <v>21867224.285157252</v>
      </c>
      <c r="M373" s="40">
        <f>('7.физ-в нацвал'!L373*'7.физ-в нацвал'!M373+'11.физ-в инвал'!L373*'11.физ-в инвал'!M373)/('7.физ-в нацвал'!L373+'11.физ-в инвал'!L373)</f>
        <v>10.960068290859683</v>
      </c>
      <c r="N373" s="36">
        <f>'7.физ-в нацвал'!N373+'11.физ-в инвал'!N373</f>
        <v>32953024.237260565</v>
      </c>
      <c r="O373" s="40">
        <f>('7.физ-в нацвал'!N373*'7.физ-в нацвал'!O373+'11.физ-в инвал'!N373*'11.физ-в инвал'!O373)/('7.физ-в нацвал'!N373+'11.физ-в инвал'!N373)</f>
        <v>11.949594877074794</v>
      </c>
      <c r="P373" s="36">
        <f>'7.физ-в нацвал'!P373+'11.физ-в инвал'!P373</f>
        <v>44412471.899374604</v>
      </c>
      <c r="Q373" s="40">
        <f>('7.физ-в нацвал'!P373*'7.физ-в нацвал'!Q373+'11.физ-в инвал'!P373*'11.физ-в инвал'!Q373)/('7.физ-в нацвал'!P373+'11.физ-в инвал'!P373)</f>
        <v>11.796080349131531</v>
      </c>
      <c r="R373" s="36">
        <f>'7.физ-в нацвал'!R373+'11.физ-в инвал'!R373</f>
        <v>22308364.78455504</v>
      </c>
      <c r="S373" s="40">
        <f>('7.физ-в нацвал'!R373*'7.физ-в нацвал'!S373+'11.физ-в инвал'!R373*'11.физ-в инвал'!S373)/('7.физ-в нацвал'!R373+'11.физ-в инвал'!R373)</f>
        <v>12.776737037316384</v>
      </c>
      <c r="T373" s="36">
        <f>'7.физ-в нацвал'!T373+'11.физ-в инвал'!T373</f>
        <v>2155184.4451655005</v>
      </c>
      <c r="U373" s="40">
        <f>('7.физ-в нацвал'!T373*'7.физ-в нацвал'!U373+'11.физ-в инвал'!T373*'11.физ-в инвал'!U373)/('7.физ-в нацвал'!T373+'11.физ-в инвал'!T373)</f>
        <v>11.69746378685894</v>
      </c>
    </row>
    <row r="374" spans="1:21" ht="14.25" customHeight="1" x14ac:dyDescent="0.2">
      <c r="A374" s="46" t="s">
        <v>98</v>
      </c>
      <c r="B374" s="36">
        <f>'7.физ-в нацвал'!B374+'11.физ-в инвал'!B374</f>
        <v>304870744.76075184</v>
      </c>
      <c r="C374" s="40">
        <f>('7.физ-в нацвал'!B374*'7.физ-в нацвал'!C374+'11.физ-в инвал'!B374*'11.физ-в инвал'!C374)/('7.физ-в нацвал'!B374+'11.физ-в инвал'!B374)</f>
        <v>5.758301050869485</v>
      </c>
      <c r="D374" s="36">
        <f>'7.физ-в нацвал'!D374+'11.физ-в инвал'!D374</f>
        <v>15026501.109833926</v>
      </c>
      <c r="E374" s="40">
        <f>('7.физ-в нацвал'!D374*'7.физ-в нацвал'!E374+'11.физ-в инвал'!D374*'11.физ-в инвал'!E374)/('7.физ-в нацвал'!D374+'11.физ-в инвал'!D374)</f>
        <v>5.8529341689591743E-2</v>
      </c>
      <c r="F374" s="36">
        <f>'7.физ-в нацвал'!F374+'11.физ-в инвал'!F374</f>
        <v>153330819.94963172</v>
      </c>
      <c r="G374" s="40">
        <f>('7.физ-в нацвал'!F374*'7.физ-в нацвал'!G374+'11.физ-в инвал'!F374*'11.физ-в инвал'!G374)/('7.физ-в нацвал'!F374+'11.физ-в инвал'!F374)</f>
        <v>0.97946851842537841</v>
      </c>
      <c r="H374" s="36">
        <f t="shared" si="42"/>
        <v>136513423.7012862</v>
      </c>
      <c r="I374" s="40">
        <f t="shared" si="43"/>
        <v>11.75324216600988</v>
      </c>
      <c r="J374" s="36">
        <f>'7.физ-в нацвал'!J374+'11.физ-в инвал'!J374</f>
        <v>10463721.929308232</v>
      </c>
      <c r="K374" s="40">
        <f>('7.физ-в нацвал'!J374*'7.физ-в нацвал'!K374+'11.физ-в инвал'!J374*'11.физ-в инвал'!K374)/('7.физ-в нацвал'!J374+'11.физ-в инвал'!J374)</f>
        <v>10.42444594393916</v>
      </c>
      <c r="L374" s="36">
        <f>'7.физ-в нацвал'!L374+'11.физ-в инвал'!L374</f>
        <v>27044892.089279</v>
      </c>
      <c r="M374" s="40">
        <f>('7.физ-в нацвал'!L374*'7.физ-в нацвал'!M374+'11.физ-в инвал'!L374*'11.физ-в инвал'!M374)/('7.физ-в нацвал'!L374+'11.физ-в инвал'!L374)</f>
        <v>11.696473510773323</v>
      </c>
      <c r="N374" s="36">
        <f>'7.физ-в нацвал'!N374+'11.физ-в инвал'!N374</f>
        <v>29039322.491678141</v>
      </c>
      <c r="O374" s="40">
        <f>('7.физ-в нацвал'!N374*'7.физ-в нацвал'!O374+'11.физ-в инвал'!N374*'11.физ-в инвал'!O374)/('7.физ-в нацвал'!N374+'11.физ-в инвал'!N374)</f>
        <v>11.532614079456488</v>
      </c>
      <c r="P374" s="36">
        <f>'7.физ-в нацвал'!P374+'11.физ-в инвал'!P374</f>
        <v>45388903.893959932</v>
      </c>
      <c r="Q374" s="40">
        <f>('7.физ-в нацвал'!P374*'7.физ-в нацвал'!Q374+'11.физ-в инвал'!P374*'11.физ-в инвал'!Q374)/('7.физ-в нацвал'!P374+'11.физ-в инвал'!P374)</f>
        <v>11.690425495063398</v>
      </c>
      <c r="R374" s="36">
        <f>'7.физ-в нацвал'!R374+'11.физ-в инвал'!R374</f>
        <v>23412310.397343878</v>
      </c>
      <c r="S374" s="40">
        <f>('7.физ-в нацвал'!R374*'7.физ-в нацвал'!S374+'11.физ-в инвал'!R374*'11.физ-в инвал'!S374)/('7.физ-в нацвал'!R374+'11.физ-в инвал'!R374)</f>
        <v>12.787556662176241</v>
      </c>
      <c r="T374" s="36">
        <f>'7.физ-в нацвал'!T374+'11.физ-в инвал'!T374</f>
        <v>1164272.8997169998</v>
      </c>
      <c r="U374" s="40">
        <f>('7.физ-в нацвал'!T374*'7.физ-в нацвал'!U374+'11.физ-в инвал'!T374*'11.физ-в инвал'!U374)/('7.физ-в нацвал'!T374+'11.физ-в инвал'!T374)</f>
        <v>12.167092121172203</v>
      </c>
    </row>
    <row r="375" spans="1:21" ht="14.25" customHeight="1" x14ac:dyDescent="0.2">
      <c r="A375" s="46" t="s">
        <v>101</v>
      </c>
      <c r="B375" s="36">
        <f>'7.физ-в нацвал'!B375+'11.физ-в инвал'!B375</f>
        <v>307957444.36401588</v>
      </c>
      <c r="C375" s="40">
        <f>('7.физ-в нацвал'!B375*'7.физ-в нацвал'!C375+'11.физ-в инвал'!B375*'11.физ-в инвал'!C375)/('7.физ-в нацвал'!B375+'11.физ-в инвал'!B375)</f>
        <v>5.7141053409595317</v>
      </c>
      <c r="D375" s="36">
        <f>'7.физ-в нацвал'!D375+'11.физ-в инвал'!D375</f>
        <v>15906403.184046915</v>
      </c>
      <c r="E375" s="40">
        <f>('7.физ-в нацвал'!D375*'7.физ-в нацвал'!E375+'11.физ-в инвал'!D375*'11.физ-в инвал'!E375)/('7.физ-в нацвал'!D375+'11.физ-в инвал'!D375)</f>
        <v>5.211750495913086E-2</v>
      </c>
      <c r="F375" s="36">
        <f>'7.физ-в нацвал'!F375+'11.физ-в инвал'!F375</f>
        <v>153144835.79801175</v>
      </c>
      <c r="G375" s="40">
        <f>('7.физ-в нацвал'!F375*'7.физ-в нацвал'!G375+'11.физ-в инвал'!F375*'11.физ-в инвал'!G375)/('7.физ-в нацвал'!F375+'11.физ-в инвал'!F375)</f>
        <v>0.85093803065238161</v>
      </c>
      <c r="H375" s="36">
        <f t="shared" si="42"/>
        <v>138906205.38195726</v>
      </c>
      <c r="I375" s="40">
        <f t="shared" si="43"/>
        <v>11.724137925481315</v>
      </c>
      <c r="J375" s="36">
        <f>'7.физ-в нацвал'!J375+'11.физ-в инвал'!J375</f>
        <v>12114631.212189052</v>
      </c>
      <c r="K375" s="40">
        <f>('7.физ-в нацвал'!J375*'7.физ-в нацвал'!K375+'11.физ-в инвал'!J375*'11.физ-в инвал'!K375)/('7.физ-в нацвал'!J375+'11.физ-в инвал'!J375)</f>
        <v>11.086929122842314</v>
      </c>
      <c r="L375" s="36">
        <f>'7.физ-в нацвал'!L375+'11.физ-в инвал'!L375</f>
        <v>28052784.091140997</v>
      </c>
      <c r="M375" s="40">
        <f>('7.физ-в нацвал'!L375*'7.физ-в нацвал'!M375+'11.физ-в инвал'!L375*'11.физ-в инвал'!M375)/('7.физ-в нацвал'!L375+'11.физ-в инвал'!L375)</f>
        <v>11.531103140435633</v>
      </c>
      <c r="N375" s="36">
        <f>'7.физ-в нацвал'!N375+'11.физ-в инвал'!N375</f>
        <v>25942688.929341726</v>
      </c>
      <c r="O375" s="40">
        <f>('7.физ-в нацвал'!N375*'7.физ-в нацвал'!O375+'11.физ-в инвал'!N375*'11.физ-в инвал'!O375)/('7.физ-в нацвал'!N375+'11.физ-в инвал'!N375)</f>
        <v>11.260557788407359</v>
      </c>
      <c r="P375" s="36">
        <f>'7.физ-в нацвал'!P375+'11.физ-в инвал'!P375</f>
        <v>48254017.444899186</v>
      </c>
      <c r="Q375" s="40">
        <f>('7.физ-в нацвал'!P375*'7.физ-в нацвал'!Q375+'11.физ-в инвал'!P375*'11.физ-в инвал'!Q375)/('7.физ-в нацвал'!P375+'11.физ-в инвал'!P375)</f>
        <v>11.748748061810126</v>
      </c>
      <c r="R375" s="36">
        <f>'7.физ-в нацвал'!R375+'11.физ-в инвал'!R375</f>
        <v>23328504.810752787</v>
      </c>
      <c r="S375" s="40">
        <f>('7.физ-в нацвал'!R375*'7.физ-в нацвал'!S375+'11.физ-в инвал'!R375*'11.физ-в инвал'!S375)/('7.физ-в нацвал'!R375+'11.физ-в инвал'!R375)</f>
        <v>12.730200255548199</v>
      </c>
      <c r="T375" s="36">
        <f>'7.физ-в нацвал'!T375+'11.физ-в инвал'!T375</f>
        <v>1213578.8936335004</v>
      </c>
      <c r="U375" s="40">
        <f>('7.физ-в нацвал'!T375*'7.физ-в нацвал'!U375+'11.физ-в инвал'!T375*'11.физ-в инвал'!U375)/('7.физ-в нацвал'!T375+'11.физ-в инвал'!T375)</f>
        <v>12.139240918832837</v>
      </c>
    </row>
    <row r="376" spans="1:21" ht="14.25" customHeight="1" x14ac:dyDescent="0.2">
      <c r="A376" s="46" t="s">
        <v>104</v>
      </c>
      <c r="B376" s="36">
        <f>'7.физ-в нацвал'!B376+'11.физ-в инвал'!B376</f>
        <v>323244366.30394453</v>
      </c>
      <c r="C376" s="40">
        <f>('7.физ-в нацвал'!B376*'7.физ-в нацвал'!C376+'11.физ-в инвал'!B376*'11.физ-в инвал'!C376)/('7.физ-в нацвал'!B376+'11.физ-в инвал'!B376)</f>
        <v>5.5188300432964139</v>
      </c>
      <c r="D376" s="36">
        <f>'7.физ-в нацвал'!D376+'11.физ-в инвал'!D376</f>
        <v>16673596.430878527</v>
      </c>
      <c r="E376" s="40">
        <f>('7.физ-в нацвал'!D376*'7.физ-в нацвал'!E376+'11.физ-в инвал'!D376*'11.физ-в инвал'!E376)/('7.физ-в нацвал'!D376+'11.физ-в инвал'!D376)</f>
        <v>5.2040980622245984E-2</v>
      </c>
      <c r="F376" s="36">
        <f>'7.физ-в нацвал'!F376+'11.физ-в инвал'!F376</f>
        <v>165680847.57956192</v>
      </c>
      <c r="G376" s="40">
        <f>('7.физ-в нацвал'!F376*'7.физ-в нацвал'!G376+'11.физ-в инвал'!F376*'11.физ-в инвал'!G376)/('7.физ-в нацвал'!F376+'11.физ-в инвал'!F376)</f>
        <v>0.99323003205765348</v>
      </c>
      <c r="H376" s="36">
        <f t="shared" si="42"/>
        <v>140889922.29350409</v>
      </c>
      <c r="I376" s="40">
        <f t="shared" si="43"/>
        <v>11.487718850829356</v>
      </c>
      <c r="J376" s="36">
        <f>'7.физ-в нацвал'!J376+'11.физ-в инвал'!J376</f>
        <v>17450600.335184183</v>
      </c>
      <c r="K376" s="40">
        <f>('7.физ-в нацвал'!J376*'7.физ-в нацвал'!K376+'11.физ-в инвал'!J376*'11.физ-в инвал'!K376)/('7.физ-в нацвал'!J376+'11.физ-в инвал'!J376)</f>
        <v>10.302725888620069</v>
      </c>
      <c r="L376" s="36">
        <f>'7.физ-в нацвал'!L376+'11.физ-в инвал'!L376</f>
        <v>21275392.965348084</v>
      </c>
      <c r="M376" s="40">
        <f>('7.физ-в нацвал'!L376*'7.физ-в нацвал'!M376+'11.физ-в инвал'!L376*'11.физ-в инвал'!M376)/('7.физ-в нацвал'!L376+'11.физ-в инвал'!L376)</f>
        <v>10.491232913703907</v>
      </c>
      <c r="N376" s="36">
        <f>'7.физ-в нацвал'!N376+'11.физ-в инвал'!N376</f>
        <v>27127066.85393393</v>
      </c>
      <c r="O376" s="40">
        <f>('7.физ-в нацвал'!N376*'7.физ-в нацвал'!O376+'11.физ-в инвал'!N376*'11.физ-в инвал'!O376)/('7.физ-в нацвал'!N376+'11.физ-в инвал'!N376)</f>
        <v>11.322546354263405</v>
      </c>
      <c r="P376" s="36">
        <f>'7.физ-в нацвал'!P376+'11.физ-в инвал'!P376</f>
        <v>50208243.610909432</v>
      </c>
      <c r="Q376" s="40">
        <f>('7.физ-в нацвал'!P376*'7.физ-в нацвал'!Q376+'11.физ-в инвал'!P376*'11.физ-в инвал'!Q376)/('7.физ-в нацвал'!P376+'11.физ-в инвал'!P376)</f>
        <v>11.800081668241091</v>
      </c>
      <c r="R376" s="36">
        <f>'7.физ-в нацвал'!R376+'11.физ-в инвал'!R376</f>
        <v>23596710.220555935</v>
      </c>
      <c r="S376" s="40">
        <f>('7.физ-в нацвал'!R376*'7.физ-в нацвал'!S376+'11.физ-в инвал'!R376*'11.физ-в инвал'!S376)/('7.физ-в нацвал'!R376+'11.физ-в инвал'!R376)</f>
        <v>12.754032076677889</v>
      </c>
      <c r="T376" s="36">
        <f>'7.физ-в нацвал'!T376+'11.физ-в инвал'!T376</f>
        <v>1231908.3075724994</v>
      </c>
      <c r="U376" s="40">
        <f>('7.физ-в нацвал'!T376*'7.физ-в нацвал'!U376+'11.физ-в инвал'!T376*'11.физ-в инвал'!U376)/('7.физ-в нацвал'!T376+'11.физ-в инвал'!T376)</f>
        <v>12.133951335654826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7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8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9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14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15</v>
      </c>
      <c r="B368" s="37">
        <f>'8.юрид-в нацвал'!B368+'12.юрид-в инвал'!B368</f>
        <v>489432107.76524794</v>
      </c>
      <c r="C368" s="41">
        <f>('8.юрид-в нацвал'!B368*'8.юрид-в нацвал'!C368+'12.юрид-в инвал'!B368*'12.юрид-в инвал'!C368)/('8.юрид-в нацвал'!B368+'12.юрид-в инвал'!B368)</f>
        <v>3.062653552175099</v>
      </c>
      <c r="D368" s="37">
        <f>'8.юрид-в нацвал'!D368+'12.юрид-в инвал'!D368</f>
        <v>363138488.09278142</v>
      </c>
      <c r="E368" s="41">
        <f>('8.юрид-в нацвал'!D368*'8.юрид-в нацвал'!E368+'12.юрид-в инвал'!D368*'12.юрид-в инвал'!E368)/('8.юрид-в нацвал'!D368+'12.юрид-в инвал'!D368)</f>
        <v>1.0987089569319342</v>
      </c>
      <c r="F368" s="37">
        <f>'8.юрид-в нацвал'!F368+'12.юрид-в инвал'!F368</f>
        <v>6808777.3580784407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2.9747546544224055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9.0364853890311068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7.4544341174338991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5.6598258703978965</v>
      </c>
      <c r="P368" s="37">
        <f>'8.юрид-в нацвал'!P368+'12.юрид-в инвал'!P368</f>
        <v>31330839.439888053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9.6138562809573411</v>
      </c>
      <c r="R368" s="37">
        <f>'8.юрид-в нацвал'!R368+'12.юрид-в инвал'!R368</f>
        <v>40065879.614880003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11.627915563273469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96</v>
      </c>
      <c r="B369" s="36">
        <f>'8.юрид-в нацвал'!B369+'12.юрид-в инвал'!B369</f>
        <v>508398125.30371982</v>
      </c>
      <c r="C369" s="40">
        <f>('8.юрид-в нацвал'!B369*'8.юрид-в нацвал'!C369+'12.юрид-в инвал'!B369*'12.юрид-в инвал'!C369)/('8.юрид-в нацвал'!B369+'12.юрид-в инвал'!B369)</f>
        <v>3.4953773218271444</v>
      </c>
      <c r="D369" s="36">
        <f>'8.юрид-в нацвал'!D369+'12.юрид-в инвал'!D369</f>
        <v>367867505.04952425</v>
      </c>
      <c r="E369" s="40">
        <f>('8.юрид-в нацвал'!D369*'8.юрид-в нацвал'!E369+'12.юрид-в инвал'!D369*'12.юрид-в инвал'!E369)/('8.юрид-в нацвал'!D369+'12.юрид-в инвал'!D369)</f>
        <v>1.4242026474568439</v>
      </c>
      <c r="F369" s="36">
        <f>'8.юрид-в нацвал'!F369+'12.юрид-в инвал'!F369</f>
        <v>7780931.2549445573</v>
      </c>
      <c r="G369" s="40">
        <f>('8.юрид-в нацвал'!F369*'8.юрид-в нацвал'!G369+'12.юрид-в инвал'!F369*'12.юрид-в инвал'!G369)/('8.юрид-в нацвал'!F369+'12.юрид-в инвал'!F369)</f>
        <v>2.7862914738882685</v>
      </c>
      <c r="H369" s="36">
        <f t="shared" si="44"/>
        <v>132749688.99925105</v>
      </c>
      <c r="I369" s="40">
        <f t="shared" si="45"/>
        <v>9.2764470478990386</v>
      </c>
      <c r="J369" s="36">
        <f>'8.юрид-в нацвал'!J369+'12.юрид-в инвал'!J369</f>
        <v>2332668.757433536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8.8782923114165868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10.017296779182374</v>
      </c>
      <c r="R369" s="36">
        <f>'8.юрид-в нацвал'!R369+'12.юрид-в инвал'!R369</f>
        <v>40020593.012710005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11.611142384076551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</v>
      </c>
      <c r="B370" s="36">
        <f>'8.юрид-в нацвал'!B370+'12.юрид-в инвал'!B370</f>
        <v>501080923.86662018</v>
      </c>
      <c r="C370" s="40">
        <f>('8.юрид-в нацвал'!B370*'8.юрид-в нацвал'!C370+'12.юрид-в инвал'!B370*'12.юрид-в инвал'!C370)/('8.юрид-в нацвал'!B370+'12.юрид-в инвал'!B370)</f>
        <v>3.6570783051420248</v>
      </c>
      <c r="D370" s="36">
        <f>'8.юрид-в нацвал'!D370+'12.юрид-в инвал'!D370</f>
        <v>351991283.38885045</v>
      </c>
      <c r="E370" s="40">
        <f>('8.юрид-в нацвал'!D370*'8.юрид-в нацвал'!E370+'12.юрид-в инвал'!D370*'12.юрид-в инвал'!E370)/('8.юрид-в нацвал'!D370+'12.юрид-в инвал'!D370)</f>
        <v>1.2435643710301088</v>
      </c>
      <c r="F370" s="36">
        <f>'8.юрид-в нацвал'!F370+'12.юрид-в инвал'!F370</f>
        <v>10169998.720960323</v>
      </c>
      <c r="G370" s="40">
        <f>('8.юрид-в нацвал'!F370*'8.юрид-в нацвал'!G370+'12.юрид-в инвал'!F370*'12.юрид-в инвал'!G370)/('8.юрид-в нацвал'!F370+'12.юрид-в инвал'!F370)</f>
        <v>1.7553247723620973</v>
      </c>
      <c r="H370" s="36">
        <f t="shared" si="44"/>
        <v>138919641.75680941</v>
      </c>
      <c r="I370" s="40">
        <f t="shared" si="45"/>
        <v>9.9116056502522447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10.343918852432761</v>
      </c>
      <c r="R370" s="36">
        <f>'8.юрид-в нацвал'!R370+'12.юрид-в инвал'!R370</f>
        <v>58438294.352880001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11.11828148897505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customHeight="1" x14ac:dyDescent="0.2">
      <c r="A371" s="46" t="s">
        <v>2</v>
      </c>
      <c r="B371" s="36">
        <f>'8.юрид-в нацвал'!B371+'12.юрид-в инвал'!B371</f>
        <v>541488169.86687529</v>
      </c>
      <c r="C371" s="40">
        <f>('8.юрид-в нацвал'!B371*'8.юрид-в нацвал'!C371+'12.юрид-в инвал'!B371*'12.юрид-в инвал'!C371)/('8.юрид-в нацвал'!B371+'12.юрид-в инвал'!B371)</f>
        <v>3.4623996060249946</v>
      </c>
      <c r="D371" s="36">
        <f>'8.юрид-в нацвал'!D371+'12.юрид-в инвал'!D371</f>
        <v>402489718.44938111</v>
      </c>
      <c r="E371" s="40">
        <f>('8.юрид-в нацвал'!D371*'8.юрид-в нацвал'!E371+'12.юрид-в инвал'!D371*'12.юрид-в инвал'!E371)/('8.юрид-в нацвал'!D371+'12.юрид-в инвал'!D371)</f>
        <v>1.2532643464727038</v>
      </c>
      <c r="F371" s="36">
        <f>'8.юрид-в нацвал'!F371+'12.юрид-в инвал'!F371</f>
        <v>15385510.307040943</v>
      </c>
      <c r="G371" s="40">
        <f>('8.юрид-в нацвал'!F371*'8.юрид-в нацвал'!G371+'12.юрид-в инвал'!F371*'12.юрид-в инвал'!G371)/('8.юрид-в нацвал'!F371+'12.юрид-в инвал'!F371)</f>
        <v>2.1883806342189858</v>
      </c>
      <c r="H371" s="36">
        <f t="shared" si="44"/>
        <v>123612941.11045319</v>
      </c>
      <c r="I371" s="40">
        <f t="shared" si="45"/>
        <v>10.814021956340882</v>
      </c>
      <c r="J371" s="36">
        <f>'8.юрид-в нацвал'!J371+'12.юрид-в инвал'!J371</f>
        <v>5090912.6307731997</v>
      </c>
      <c r="K371" s="40">
        <f>('8.юрид-в нацвал'!J371*'8.юрид-в нацвал'!K371+'12.юрид-в инвал'!J371*'12.юрид-в инвал'!K371)/('8.юрид-в нацвал'!J371+'12.юрид-в инвал'!J371)</f>
        <v>11.963331886020356</v>
      </c>
      <c r="L371" s="36">
        <f>'8.юрид-в нацвал'!L371+'12.юрид-в инвал'!L371</f>
        <v>7400845.6143199988</v>
      </c>
      <c r="M371" s="40">
        <f>('8.юрид-в нацвал'!L371*'8.юрид-в нацвал'!M371+'12.юрид-в инвал'!L371*'12.юрид-в инвал'!M371)/('8.юрид-в нацвал'!L371+'12.юрид-в инвал'!L371)</f>
        <v>9.3143027455516965</v>
      </c>
      <c r="N371" s="36">
        <f>'8.юрид-в нацвал'!N371+'12.юрид-в инвал'!N371</f>
        <v>15546419.701049998</v>
      </c>
      <c r="O371" s="40">
        <f>('8.юрид-в нацвал'!N371*'8.юрид-в нацвал'!O371+'12.юрид-в инвал'!N371*'12.юрид-в инвал'!O371)/('8.юрид-в нацвал'!N371+'12.юрид-в инвал'!N371)</f>
        <v>10.478965843068265</v>
      </c>
      <c r="P371" s="36">
        <f>'8.юрид-в нацвал'!P371+'12.юрид-в инвал'!P371</f>
        <v>35080140.617040001</v>
      </c>
      <c r="Q371" s="40">
        <f>('8.юрид-в нацвал'!P371*'8.юрид-в нацвал'!Q371+'12.юрид-в инвал'!P371*'12.юрид-в инвал'!Q371)/('8.юрид-в нацвал'!P371+'12.юрид-в инвал'!P371)</f>
        <v>10.696031603730841</v>
      </c>
      <c r="R371" s="36">
        <f>'8.юрид-в нацвал'!R371+'12.юрид-в инвал'!R371</f>
        <v>58525418.437269993</v>
      </c>
      <c r="S371" s="40">
        <f>('8.юрид-в нацвал'!R371*'8.юрид-в нацвал'!S371+'12.юрид-в инвал'!R371*'12.юрид-в инвал'!S371)/('8.юрид-в нацвал'!R371+'12.юрид-в инвал'!R371)</f>
        <v>11.213319036372186</v>
      </c>
      <c r="T371" s="36">
        <f>'8.юрид-в нацвал'!T371+'12.юрид-в инвал'!T371</f>
        <v>1969204.1099999999</v>
      </c>
      <c r="U371" s="40">
        <f>('8.юрид-в нацвал'!T371*'8.юрид-в нацвал'!U371+'12.юрид-в инвал'!T371*'12.юрид-в инвал'!U371)/('8.юрид-в нацвал'!T371+'12.юрид-в инвал'!T371)</f>
        <v>6.3590070508231884</v>
      </c>
    </row>
    <row r="372" spans="1:21" ht="14.25" customHeight="1" x14ac:dyDescent="0.2">
      <c r="A372" s="46" t="s">
        <v>3</v>
      </c>
      <c r="B372" s="36">
        <f>'8.юрид-в нацвал'!B372+'12.юрид-в инвал'!B372</f>
        <v>525709434.06314707</v>
      </c>
      <c r="C372" s="40">
        <f>('8.юрид-в нацвал'!B372*'8.юрид-в нацвал'!C372+'12.юрид-в инвал'!B372*'12.юрид-в инвал'!C372)/('8.юрид-в нацвал'!B372+'12.юрид-в инвал'!B372)</f>
        <v>3.3679053169420148</v>
      </c>
      <c r="D372" s="36">
        <f>'8.юрид-в нацвал'!D372+'12.юрид-в инвал'!D372</f>
        <v>374614878.52440405</v>
      </c>
      <c r="E372" s="40">
        <f>('8.юрид-в нацвал'!D372*'8.юрид-в нацвал'!E372+'12.юрид-в инвал'!D372*'12.юрид-в инвал'!E372)/('8.юрид-в нацвал'!D372+'12.юрид-в инвал'!D372)</f>
        <v>0.87385051471254727</v>
      </c>
      <c r="F372" s="36">
        <f>'8.юрид-в нацвал'!F372+'12.юрид-в инвал'!F372</f>
        <v>15070380.176919743</v>
      </c>
      <c r="G372" s="40">
        <f>('8.юрид-в нацвал'!F372*'8.юрид-в нацвал'!G372+'12.юрид-в инвал'!F372*'12.юрид-в инвал'!G372)/('8.юрид-в нацвал'!F372+'12.юрид-в инвал'!F372)</f>
        <v>2.1029864459973919</v>
      </c>
      <c r="H372" s="36">
        <f t="shared" si="44"/>
        <v>136024175.36182338</v>
      </c>
      <c r="I372" s="40">
        <f t="shared" si="45"/>
        <v>10.376753872814737</v>
      </c>
      <c r="J372" s="36">
        <f>'8.юрид-в нацвал'!J372+'12.юрид-в инвал'!J372</f>
        <v>3034284.2438933905</v>
      </c>
      <c r="K372" s="40">
        <f>('8.юрид-в нацвал'!J372*'8.юрид-в нацвал'!K372+'12.юрид-в инвал'!J372*'12.юрид-в инвал'!K372)/('8.юрид-в нацвал'!J372+'12.юрид-в инвал'!J372)</f>
        <v>11.044077363717797</v>
      </c>
      <c r="L372" s="36">
        <f>'8.юрид-в нацвал'!L372+'12.юрид-в инвал'!L372</f>
        <v>12317871.654830001</v>
      </c>
      <c r="M372" s="40">
        <f>('8.юрид-в нацвал'!L372*'8.юрид-в нацвал'!M372+'12.юрид-в инвал'!L372*'12.юрид-в инвал'!M372)/('8.юрид-в нацвал'!L372+'12.юрид-в инвал'!L372)</f>
        <v>7.2922644132277803</v>
      </c>
      <c r="N372" s="36">
        <f>'8.юрид-в нацвал'!N372+'12.юрид-в инвал'!N372</f>
        <v>20457963.873539995</v>
      </c>
      <c r="O372" s="40">
        <f>('8.юрид-в нацвал'!N372*'8.юрид-в нацвал'!O372+'12.юрид-в инвал'!N372*'12.юрид-в инвал'!O372)/('8.юрид-в нацвал'!N372+'12.юрид-в инвал'!N372)</f>
        <v>8.7704137697506983</v>
      </c>
      <c r="P372" s="36">
        <f>'8.юрид-в нацвал'!P372+'12.юрид-в инвал'!P372</f>
        <v>39032078.156519994</v>
      </c>
      <c r="Q372" s="40">
        <f>('8.юрид-в нацвал'!P372*'8.юрид-в нацвал'!Q372+'12.юрид-в инвал'!P372*'12.юрид-в инвал'!Q372)/('8.юрид-в нацвал'!P372+'12.юрид-в инвал'!P372)</f>
        <v>11.003643136684822</v>
      </c>
      <c r="R372" s="36">
        <f>'8.юрид-в нацвал'!R372+'12.юрид-в инвал'!R372</f>
        <v>59212992.960390002</v>
      </c>
      <c r="S372" s="40">
        <f>('8.юрид-в нацвал'!R372*'8.юрид-в нацвал'!S372+'12.юрид-в инвал'!R372*'12.юрид-в инвал'!S372)/('8.юрид-в нацвал'!R372+'12.юрид-в инвал'!R372)</f>
        <v>11.259545293102063</v>
      </c>
      <c r="T372" s="36">
        <f>'8.юрид-в нацвал'!T372+'12.юрид-в инвал'!T372</f>
        <v>1968984.4726499999</v>
      </c>
      <c r="U372" s="40">
        <f>('8.юрид-в нацвал'!T372*'8.юрид-в нацвал'!U372+'12.юрид-в инвал'!T372*'12.юрид-в инвал'!U372)/('8.юрид-в нацвал'!T372+'12.юрид-в инвал'!T372)</f>
        <v>6.3596734535681048</v>
      </c>
    </row>
    <row r="373" spans="1:21" ht="14.25" customHeight="1" x14ac:dyDescent="0.2">
      <c r="A373" s="46" t="s">
        <v>4</v>
      </c>
      <c r="B373" s="36">
        <f>'8.юрид-в нацвал'!B373+'12.юрид-в инвал'!B373</f>
        <v>512473694.88129514</v>
      </c>
      <c r="C373" s="40">
        <f>('8.юрид-в нацвал'!B373*'8.юрид-в нацвал'!C373+'12.юрид-в инвал'!B373*'12.юрид-в инвал'!C373)/('8.юрид-в нацвал'!B373+'12.юрид-в инвал'!B373)</f>
        <v>3.8924752725635647</v>
      </c>
      <c r="D373" s="36">
        <f>'8.юрид-в нацвал'!D373+'12.юрид-в инвал'!D373</f>
        <v>360588194.75883806</v>
      </c>
      <c r="E373" s="40">
        <f>('8.юрид-в нацвал'!D373*'8.юрид-в нацвал'!E373+'12.юрид-в инвал'!D373*'12.юрид-в инвал'!E373)/('8.юрид-в нацвал'!D373+'12.юрид-в инвал'!D373)</f>
        <v>1.379430313580968</v>
      </c>
      <c r="F373" s="36">
        <f>'8.юрид-в нацвал'!F373+'12.юрид-в инвал'!F373</f>
        <v>16847599.973429702</v>
      </c>
      <c r="G373" s="40">
        <f>('8.юрид-в нацвал'!F373*'8.юрид-в нацвал'!G373+'12.юрид-в инвал'!F373*'12.юрид-в инвал'!G373)/('8.юрид-в нацвал'!F373+'12.юрид-в инвал'!F373)</f>
        <v>1.8193292608342031</v>
      </c>
      <c r="H373" s="36">
        <f t="shared" si="44"/>
        <v>135037900.14902738</v>
      </c>
      <c r="I373" s="40">
        <f t="shared" si="45"/>
        <v>10.861643770895242</v>
      </c>
      <c r="J373" s="36">
        <f>'8.юрид-в нацвал'!J373+'12.юрид-в инвал'!J373</f>
        <v>4578314.4221913461</v>
      </c>
      <c r="K373" s="40">
        <f>('8.юрид-в нацвал'!J373*'8.юрид-в нацвал'!K373+'12.юрид-в инвал'!J373*'12.юрид-в инвал'!K373)/('8.юрид-в нацвал'!J373+'12.юрид-в инвал'!J373)</f>
        <v>8.8624006471933825</v>
      </c>
      <c r="L373" s="36">
        <f>'8.юрид-в нацвал'!L373+'12.юрид-в инвал'!L373</f>
        <v>13550516.79885</v>
      </c>
      <c r="M373" s="40">
        <f>('8.юрид-в нацвал'!L373*'8.юрид-в нацвал'!M373+'12.юрид-в инвал'!L373*'12.юрид-в инвал'!M373)/('8.юрид-в нацвал'!L373+'12.юрид-в инвал'!L373)</f>
        <v>8.0891544108255218</v>
      </c>
      <c r="N373" s="36">
        <f>'8.юрид-в нацвал'!N373+'12.юрид-в инвал'!N373</f>
        <v>22472187.056797002</v>
      </c>
      <c r="O373" s="40">
        <f>('8.юрид-в нацвал'!N373*'8.юрид-в нацвал'!O373+'12.юрид-в инвал'!N373*'12.юрид-в инвал'!O373)/('8.юрид-в нацвал'!N373+'12.юрид-в инвал'!N373)</f>
        <v>9.1829820733907059</v>
      </c>
      <c r="P373" s="36">
        <f>'8.юрид-в нацвал'!P373+'12.юрид-в инвал'!P373</f>
        <v>39040129.560514502</v>
      </c>
      <c r="Q373" s="40">
        <f>('8.юрид-в нацвал'!P373*'8.юрид-в нацвал'!Q373+'12.юрид-в инвал'!P373*'12.юрид-в инвал'!Q373)/('8.юрид-в нацвал'!P373+'12.юрид-в инвал'!P373)</f>
        <v>11.84784941890012</v>
      </c>
      <c r="R373" s="36">
        <f>'8.юрид-в нацвал'!R373+'12.юрид-в инвал'!R373</f>
        <v>51287940.700674504</v>
      </c>
      <c r="S373" s="40">
        <f>('8.юрид-в нацвал'!R373*'8.юрид-в нацвал'!S373+'12.юрид-в инвал'!R373*'12.юрид-в инвал'!S373)/('8.юрид-в нацвал'!R373+'12.юрид-в инвал'!R373)</f>
        <v>11.708164442057955</v>
      </c>
      <c r="T373" s="36">
        <f>'8.юрид-в нацвал'!T373+'12.юрид-в инвал'!T373</f>
        <v>4108811.61</v>
      </c>
      <c r="U373" s="40">
        <f>('8.юрид-в нацвал'!T373*'8.юрид-в нацвал'!U373+'12.юрид-в инвал'!T373*'12.юрид-в инвал'!U373)/('8.юрид-в нацвал'!T373+'12.юрид-в инвал'!T373)</f>
        <v>11.476694771118991</v>
      </c>
    </row>
    <row r="374" spans="1:21" ht="14.25" customHeight="1" x14ac:dyDescent="0.2">
      <c r="A374" s="46" t="s">
        <v>98</v>
      </c>
      <c r="B374" s="36">
        <f>'8.юрид-в нацвал'!B374+'12.юрид-в инвал'!B374</f>
        <v>511521466.14712948</v>
      </c>
      <c r="C374" s="40">
        <f>('8.юрид-в нацвал'!B374*'8.юрид-в нацвал'!C374+'12.юрид-в инвал'!B374*'12.юрид-в инвал'!C374)/('8.юрид-в нацвал'!B374+'12.юрид-в инвал'!B374)</f>
        <v>4.0807317250633499</v>
      </c>
      <c r="D374" s="36">
        <f>'8.юрид-в нацвал'!D374+'12.юрид-в инвал'!D374</f>
        <v>352890051.55737376</v>
      </c>
      <c r="E374" s="40">
        <f>('8.юрид-в нацвал'!D374*'8.юрид-в нацвал'!E374+'12.юрид-в инвал'!D374*'12.юрид-в инвал'!E374)/('8.юрид-в нацвал'!D374+'12.юрид-в инвал'!D374)</f>
        <v>1.6489031184655498</v>
      </c>
      <c r="F374" s="36">
        <f>'8.юрид-в нацвал'!F374+'12.юрид-в инвал'!F374</f>
        <v>20192758.835969616</v>
      </c>
      <c r="G374" s="40">
        <f>('8.юрид-в нацвал'!F374*'8.юрид-в нацвал'!G374+'12.юрид-в инвал'!F374*'12.юрид-в инвал'!G374)/('8.юрид-в нацвал'!F374+'12.юрид-в инвал'!F374)</f>
        <v>0.98159729131114681</v>
      </c>
      <c r="H374" s="36">
        <f t="shared" si="44"/>
        <v>138438655.75378603</v>
      </c>
      <c r="I374" s="40">
        <f t="shared" si="45"/>
        <v>10.731678973637894</v>
      </c>
      <c r="J374" s="36">
        <f>'8.юрид-в нацвал'!J374+'12.юрид-в инвал'!J374</f>
        <v>8223734.75436603</v>
      </c>
      <c r="K374" s="40">
        <f>('8.юрид-в нацвал'!J374*'8.юрид-в нацвал'!K374+'12.юрид-в инвал'!J374*'12.юрид-в инвал'!K374)/('8.юрид-в нацвал'!J374+'12.юрид-в инвал'!J374)</f>
        <v>6.5109515630104813</v>
      </c>
      <c r="L374" s="36">
        <f>'8.юрид-в нацвал'!L374+'12.юрид-в инвал'!L374</f>
        <v>13082842.08523</v>
      </c>
      <c r="M374" s="40">
        <f>('8.юрид-в нацвал'!L374*'8.юрид-в нацвал'!M374+'12.юрид-в инвал'!L374*'12.юрид-в инвал'!M374)/('8.юрид-в нацвал'!L374+'12.юрид-в инвал'!L374)</f>
        <v>10.449892945786614</v>
      </c>
      <c r="N374" s="36">
        <f>'8.юрид-в нацвал'!N374+'12.юрид-в инвал'!N374</f>
        <v>31201837.340559997</v>
      </c>
      <c r="O374" s="40">
        <f>('8.юрид-в нацвал'!N374*'8.юрид-в нацвал'!O374+'12.юрид-в инвал'!N374*'12.юрид-в инвал'!O374)/('8.юрид-в нацвал'!N374+'12.юрид-в инвал'!N374)</f>
        <v>9.6429925347208929</v>
      </c>
      <c r="P374" s="36">
        <f>'8.юрид-в нацвал'!P374+'12.юрид-в инвал'!P374</f>
        <v>24585728.116119999</v>
      </c>
      <c r="Q374" s="40">
        <f>('8.юрид-в нацвал'!P374*'8.юрид-в нацвал'!Q374+'12.юрид-в инвал'!P374*'12.юрид-в инвал'!Q374)/('8.юрид-в нацвал'!P374+'12.юрид-в инвал'!P374)</f>
        <v>12.008901962897086</v>
      </c>
      <c r="R374" s="36">
        <f>'8.юрид-в нацвал'!R374+'12.юрид-в инвал'!R374</f>
        <v>60434359.347510003</v>
      </c>
      <c r="S374" s="40">
        <f>('8.юрид-в нацвал'!R374*'8.юрид-в нацвал'!S374+'12.юрид-в инвал'!R374*'12.юрид-в инвал'!S374)/('8.юрид-в нацвал'!R374+'12.юрид-в инвал'!R374)</f>
        <v>11.38265573841003</v>
      </c>
      <c r="T374" s="36">
        <f>'8.юрид-в нацвал'!T374+'12.юрид-в инвал'!T374</f>
        <v>910154.11</v>
      </c>
      <c r="U374" s="40">
        <f>('8.юрид-в нацвал'!T374*'8.юрид-в нацвал'!U374+'12.юрид-в инвал'!T374*'12.юрид-в инвал'!U374)/('8.юрид-в нацвал'!T374+'12.юрид-в инвал'!T374)</f>
        <v>12.514784798367829</v>
      </c>
    </row>
    <row r="375" spans="1:21" ht="14.25" customHeight="1" x14ac:dyDescent="0.2">
      <c r="A375" s="46" t="s">
        <v>101</v>
      </c>
      <c r="B375" s="36">
        <f>'8.юрид-в нацвал'!B375+'12.юрид-в инвал'!B375</f>
        <v>475387961.06856167</v>
      </c>
      <c r="C375" s="40">
        <f>('8.юрид-в нацвал'!B375*'8.юрид-в нацвал'!C375+'12.юрид-в инвал'!B375*'12.юрид-в инвал'!C375)/('8.юрид-в нацвал'!B375+'12.юрид-в инвал'!B375)</f>
        <v>3.2998950066593964</v>
      </c>
      <c r="D375" s="36">
        <f>'8.юрид-в нацвал'!D375+'12.юрид-в инвал'!D375</f>
        <v>328360701.76876098</v>
      </c>
      <c r="E375" s="40">
        <f>('8.юрид-в нацвал'!D375*'8.юрид-в нацвал'!E375+'12.юрид-в инвал'!D375*'12.юрид-в инвал'!E375)/('8.юрид-в нацвал'!D375+'12.юрид-в инвал'!D375)</f>
        <v>1.1591641120496394</v>
      </c>
      <c r="F375" s="36">
        <f>'8.юрид-в нацвал'!F375+'12.юрид-в инвал'!F375</f>
        <v>14265598.104777021</v>
      </c>
      <c r="G375" s="40">
        <f>('8.юрид-в нацвал'!F375*'8.юрид-в нацвал'!G375+'12.юрид-в инвал'!F375*'12.юрид-в инвал'!G375)/('8.юрид-в нацвал'!F375+'12.юрид-в инвал'!F375)</f>
        <v>1.5352935438641626</v>
      </c>
      <c r="H375" s="36">
        <f t="shared" si="44"/>
        <v>132761661.19502366</v>
      </c>
      <c r="I375" s="40">
        <f t="shared" si="45"/>
        <v>8.784196630950591</v>
      </c>
      <c r="J375" s="36">
        <f>'8.юрид-в нацвал'!J375+'12.юрид-в инвал'!J375</f>
        <v>3717786.8891536496</v>
      </c>
      <c r="K375" s="40">
        <f>('8.юрид-в нацвал'!J375*'8.юрид-в нацвал'!K375+'12.юрид-в инвал'!J375*'12.юрид-в инвал'!K375)/('8.юрид-в нацвал'!J375+'12.юрид-в инвал'!J375)</f>
        <v>7.9610849131309855</v>
      </c>
      <c r="L375" s="36">
        <f>'8.юрид-в нацвал'!L375+'12.юрид-в инвал'!L375</f>
        <v>17693092.852790002</v>
      </c>
      <c r="M375" s="40">
        <f>('8.юрид-в нацвал'!L375*'8.юрид-в нацвал'!M375+'12.юрид-в инвал'!L375*'12.юрид-в инвал'!M375)/('8.юрид-в нацвал'!L375+'12.юрид-в инвал'!L375)</f>
        <v>5.8546259617358576</v>
      </c>
      <c r="N375" s="36">
        <f>'8.юрид-в нацвал'!N375+'12.юрид-в инвал'!N375</f>
        <v>26591212.375540003</v>
      </c>
      <c r="O375" s="40">
        <f>('8.юрид-в нацвал'!N375*'8.юрид-в нацвал'!O375+'12.юрид-в инвал'!N375*'12.юрид-в инвал'!O375)/('8.юрид-в нацвал'!N375+'12.юрид-в инвал'!N375)</f>
        <v>6.658127079198854</v>
      </c>
      <c r="P375" s="36">
        <f>'8.юрид-в нацвал'!P375+'12.юрид-в инвал'!P375</f>
        <v>25552059.864099998</v>
      </c>
      <c r="Q375" s="40">
        <f>('8.юрид-в нацвал'!P375*'8.юрид-в нацвал'!Q375+'12.юрид-в инвал'!P375*'12.юрид-в инвал'!Q375)/('8.юрид-в нацвал'!P375+'12.юрид-в инвал'!P375)</f>
        <v>9.077408998326149</v>
      </c>
      <c r="R375" s="36">
        <f>'8.юрид-в нацвал'!R375+'12.юрид-в инвал'!R375</f>
        <v>58336305.103440002</v>
      </c>
      <c r="S375" s="40">
        <f>('8.юрид-в нацвал'!R375*'8.юрид-в нацвал'!S375+'12.юрид-в инвал'!R375*'12.юрид-в инвал'!S375)/('8.юрид-в нацвал'!R375+'12.юрид-в инвал'!R375)</f>
        <v>10.510444305415731</v>
      </c>
      <c r="T375" s="36">
        <f>'8.юрид-в нацвал'!T375+'12.юрид-в инвал'!T375</f>
        <v>871204.11</v>
      </c>
      <c r="U375" s="40">
        <f>('8.юрид-в нацвал'!T375*'8.юрид-в нацвал'!U375+'12.юрид-в инвал'!T375*'12.юрид-в инвал'!U375)/('8.юрид-в нацвал'!T375+'12.юрид-в инвал'!T375)</f>
        <v>12.495147687032837</v>
      </c>
    </row>
    <row r="376" spans="1:21" ht="14.25" customHeight="1" x14ac:dyDescent="0.2">
      <c r="A376" s="46" t="s">
        <v>104</v>
      </c>
      <c r="B376" s="36">
        <f>'8.юрид-в нацвал'!B376+'12.юрид-в инвал'!B376</f>
        <v>478100114.99899757</v>
      </c>
      <c r="C376" s="40">
        <f>('8.юрид-в нацвал'!B376*'8.юрид-в нацвал'!C376+'12.юрид-в инвал'!B376*'12.юрид-в инвал'!C376)/('8.юрид-в нацвал'!B376+'12.юрид-в инвал'!B376)</f>
        <v>3.9475901304367174</v>
      </c>
      <c r="D376" s="36">
        <f>'8.юрид-в нацвал'!D376+'12.юрид-в инвал'!D376</f>
        <v>332292815.73268974</v>
      </c>
      <c r="E376" s="40">
        <f>('8.юрид-в нацвал'!D376*'8.юрид-в нацвал'!E376+'12.юрид-в инвал'!D376*'12.юрид-в инвал'!E376)/('8.юрид-в нацвал'!D376+'12.юрид-в инвал'!D376)</f>
        <v>1.2094234396430201</v>
      </c>
      <c r="F376" s="36">
        <f>'8.юрид-в нацвал'!F376+'12.юрид-в инвал'!F376</f>
        <v>12751977.99530055</v>
      </c>
      <c r="G376" s="40">
        <f>('8.юрид-в нацвал'!F376*'8.юрид-в нацвал'!G376+'12.юрид-в инвал'!F376*'12.юрид-в инвал'!G376)/('8.юрид-в нацвал'!F376+'12.юрид-в инвал'!F376)</f>
        <v>2.137445224075027</v>
      </c>
      <c r="H376" s="36">
        <f t="shared" si="44"/>
        <v>133055321.27100724</v>
      </c>
      <c r="I376" s="40">
        <f t="shared" si="45"/>
        <v>10.959380705450872</v>
      </c>
      <c r="J376" s="36">
        <f>'8.юрид-в нацвал'!J376+'12.юрид-в инвал'!J376</f>
        <v>10543487.63126722</v>
      </c>
      <c r="K376" s="40">
        <f>('8.юрид-в нацвал'!J376*'8.юрид-в нацвал'!K376+'12.юрид-в инвал'!J376*'12.юрид-в инвал'!K376)/('8.юрид-в нацвал'!J376+'12.юрид-в инвал'!J376)</f>
        <v>9.9892561775066824</v>
      </c>
      <c r="L376" s="36">
        <f>'8.юрид-в нацвал'!L376+'12.юрид-в инвал'!L376</f>
        <v>12177659.723040001</v>
      </c>
      <c r="M376" s="40">
        <f>('8.юрид-в нацвал'!L376*'8.юрид-в нацвал'!M376+'12.юрид-в инвал'!L376*'12.юрид-в инвал'!M376)/('8.юрид-в нацвал'!L376+'12.юрид-в инвал'!L376)</f>
        <v>7.1844514192907889</v>
      </c>
      <c r="N376" s="36">
        <f>'8.юрид-в нацвал'!N376+'12.юрид-в инвал'!N376</f>
        <v>25566735.118190002</v>
      </c>
      <c r="O376" s="40">
        <f>('8.юрид-в нацвал'!N376*'8.юрид-в нацвал'!O376+'12.юрид-в инвал'!N376*'12.юрид-в инвал'!O376)/('8.юрид-в нацвал'!N376+'12.юрид-в инвал'!N376)</f>
        <v>11.092772416531519</v>
      </c>
      <c r="P376" s="36">
        <f>'8.юрид-в нацвал'!P376+'12.юрид-в инвал'!P376</f>
        <v>32464339.892650001</v>
      </c>
      <c r="Q376" s="40">
        <f>('8.юрид-в нацвал'!P376*'8.юрид-в нацвал'!Q376+'12.юрид-в инвал'!P376*'12.юрид-в инвал'!Q376)/('8.юрид-в нацвал'!P376+'12.юрид-в инвал'!P376)</f>
        <v>11.623822128583287</v>
      </c>
      <c r="R376" s="36">
        <f>'8.юрид-в нацвал'!R376+'12.юрид-в инвал'!R376</f>
        <v>51434013.020860001</v>
      </c>
      <c r="S376" s="40">
        <f>('8.юрид-в нацвал'!R376*'8.юрид-в нацвал'!S376+'12.юрид-в инвал'!R376*'12.юрид-в инвал'!S376)/('8.юрид-в нацвал'!R376+'12.юрид-в инвал'!R376)</f>
        <v>11.540297142797643</v>
      </c>
      <c r="T376" s="36">
        <f>'8.юрид-в нацвал'!T376+'12.юрид-в инвал'!T376</f>
        <v>869085.88500000001</v>
      </c>
      <c r="U376" s="40">
        <f>('8.юрид-в нацвал'!T376*'8.юрид-в нацвал'!U376+'12.юрид-в инвал'!T376*'12.юрид-в инвал'!U376)/('8.юрид-в нацвал'!T376+'12.юрид-в инвал'!T376)</f>
        <v>12.49938263581395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7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8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9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14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15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7934950.356483045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0.11195843398871025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3.6310830911406113E-2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2.4975396133634931</v>
      </c>
      <c r="L200" s="37">
        <f>'9.нерез-в нацвал'!L200+'13.нерез-в инвал'!L200</f>
        <v>3528944.1829577982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4.6113963174101782</v>
      </c>
      <c r="N200" s="37">
        <f>'9.нерез-в нацвал'!N200+'13.нерез-в инвал'!N200</f>
        <v>3627055.4158626944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5.4471236606800959</v>
      </c>
      <c r="P200" s="37">
        <f>'9.нерез-в нацвал'!P200+'13.нерез-в инвал'!P200</f>
        <v>6268657.690050222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7.8145984915830846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96</v>
      </c>
      <c r="B201" s="36">
        <f>'9.нерез-в нацвал'!B201+'13.нерез-в инвал'!B201</f>
        <v>100530281.09052037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1.1469132437546534</v>
      </c>
      <c r="D201" s="36">
        <f>'9.нерез-в нацвал'!D201+'13.нерез-в инвал'!D201</f>
        <v>11541312.350249292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2.5438441625198578E-3</v>
      </c>
      <c r="F201" s="36">
        <f>'9.нерез-в нацвал'!F201+'13.нерез-в инвал'!F201</f>
        <v>70530503.646646559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3.1843249024024016E-2</v>
      </c>
      <c r="H201" s="36">
        <f t="shared" si="30"/>
        <v>18458465.093624532</v>
      </c>
      <c r="I201" s="40">
        <f t="shared" si="31"/>
        <v>6.1231651990757268</v>
      </c>
      <c r="J201" s="36">
        <f>'9.нерез-в нацвал'!J201+'13.нерез-в инвал'!J201</f>
        <v>1598875.8152498777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4.363646611705148</v>
      </c>
      <c r="L201" s="36">
        <f>'9.нерез-в нацвал'!L201+'13.нерез-в инвал'!L201</f>
        <v>4227427.3468433125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4.3781001891175135</v>
      </c>
      <c r="N201" s="36">
        <f>'9.нерез-в нацвал'!N201+'13.нерез-в инвал'!N201</f>
        <v>3250927.5052689086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5.5808582781607283</v>
      </c>
      <c r="P201" s="36">
        <f>'9.нерез-в нацвал'!P201+'13.нерез-в инвал'!P201</f>
        <v>7112980.1808200153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7.2153293400179557</v>
      </c>
      <c r="R201" s="36">
        <f>'9.нерез-в нацвал'!R201+'13.нерез-в инвал'!R201</f>
        <v>2197636.9091696078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8.0314160675909516</v>
      </c>
      <c r="T201" s="36">
        <f>'9.нерез-в нацвал'!T201+'13.нерез-в инвал'!T201</f>
        <v>70617.336272810004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5.9985968799312861</v>
      </c>
    </row>
    <row r="202" spans="1:21" ht="14.25" customHeight="1" x14ac:dyDescent="0.2">
      <c r="A202" s="46" t="s">
        <v>1</v>
      </c>
      <c r="B202" s="36">
        <f>'9.нерез-в нацвал'!B202+'13.нерез-в инвал'!B202</f>
        <v>99019199.496558413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1.2229424528894741</v>
      </c>
      <c r="D202" s="36">
        <f>'9.нерез-в нацвал'!D202+'13.нерез-в инвал'!D202</f>
        <v>9690700.7562038451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0.10435189057433406</v>
      </c>
      <c r="F202" s="36">
        <f>'9.нерез-в нацвал'!F202+'13.нерез-в инвал'!F202</f>
        <v>70423684.134497896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3.5103489736189541E-2</v>
      </c>
      <c r="H202" s="36">
        <f t="shared" si="30"/>
        <v>18904814.605856664</v>
      </c>
      <c r="I202" s="40">
        <f t="shared" si="31"/>
        <v>6.2212417920743643</v>
      </c>
      <c r="J202" s="36">
        <f>'9.нерез-в нацвал'!J202+'13.нерез-в инвал'!J202</f>
        <v>2344172.2149417917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3.932232383782444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3772573.6227635657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5.9106149036202789</v>
      </c>
      <c r="P202" s="36">
        <f>'9.нерез-в нацвал'!P202+'13.нерез-в инвал'!P202</f>
        <v>6984566.6203176714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7.5256884855558877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62598.778708869992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6.9800655651322527</v>
      </c>
    </row>
    <row r="203" spans="1:21" ht="14.25" customHeight="1" x14ac:dyDescent="0.2">
      <c r="A203" s="46" t="s">
        <v>2</v>
      </c>
      <c r="B203" s="36">
        <f>'9.нерез-в нацвал'!B203+'13.нерез-в инвал'!B203</f>
        <v>102109177.43258578</v>
      </c>
      <c r="C203" s="40">
        <f>('9.нерез-в нацвал'!B203*'9.нерез-в нацвал'!C203+'13.нерез-в инвал'!B203*'13.нерез-в инвал'!C203)/('9.нерез-в нацвал'!B203+'13.нерез-в инвал'!B203)</f>
        <v>1.1925848924133033</v>
      </c>
      <c r="D203" s="36">
        <f>'9.нерез-в нацвал'!D203+'13.нерез-в инвал'!D203</f>
        <v>10056367.797561431</v>
      </c>
      <c r="E203" s="40">
        <f>('9.нерез-в нацвал'!D203*'9.нерез-в нацвал'!E203+'13.нерез-в инвал'!D203*'13.нерез-в инвал'!E203)/('9.нерез-в нацвал'!D203+'13.нерез-в инвал'!D203)</f>
        <v>9.3207905239632724E-2</v>
      </c>
      <c r="F203" s="36">
        <f>'9.нерез-в нацвал'!F203+'13.нерез-в инвал'!F203</f>
        <v>73281494.136707217</v>
      </c>
      <c r="G203" s="40">
        <f>('9.нерез-в нацвал'!F203*'9.нерез-в нацвал'!G203+'13.нерез-в инвал'!F203*'13.нерез-в инвал'!G203)/('9.нерез-в нацвал'!F203+'13.нерез-в инвал'!F203)</f>
        <v>3.3263796903486964E-2</v>
      </c>
      <c r="H203" s="36">
        <f t="shared" si="30"/>
        <v>18771315.498317119</v>
      </c>
      <c r="I203" s="40">
        <f t="shared" si="31"/>
        <v>6.3074379991635832</v>
      </c>
      <c r="J203" s="36">
        <f>'9.нерез-в нацвал'!J203+'13.нерез-в инвал'!J203</f>
        <v>2123480.1552443681</v>
      </c>
      <c r="K203" s="40">
        <f>('9.нерез-в нацвал'!J203*'9.нерез-в нацвал'!K203+'13.нерез-в инвал'!J203*'13.нерез-в инвал'!K203)/('9.нерез-в нацвал'!J203+'13.нерез-в инвал'!J203)</f>
        <v>3.9597561889138797</v>
      </c>
      <c r="L203" s="36">
        <f>'9.нерез-в нацвал'!L203+'13.нерез-в инвал'!L203</f>
        <v>3098536.5600711131</v>
      </c>
      <c r="M203" s="40">
        <f>('9.нерез-в нацвал'!L203*'9.нерез-в нацвал'!M203+'13.нерез-в инвал'!L203*'13.нерез-в инвал'!M203)/('9.нерез-в нацвал'!L203+'13.нерез-в инвал'!L203)</f>
        <v>4.8872493674130908</v>
      </c>
      <c r="N203" s="36">
        <f>'9.нерез-в нацвал'!N203+'13.нерез-в инвал'!N203</f>
        <v>4099454.1639379002</v>
      </c>
      <c r="O203" s="40">
        <f>('9.нерез-в нацвал'!N203*'9.нерез-в нацвал'!O203+'13.нерез-в инвал'!N203*'13.нерез-в инвал'!O203)/('9.нерез-в нацвал'!N203+'13.нерез-в инвал'!N203)</f>
        <v>7.8322206873616906</v>
      </c>
      <c r="P203" s="36">
        <f>'9.нерез-в нацвал'!P203+'13.нерез-в инвал'!P203</f>
        <v>7005195.3197207768</v>
      </c>
      <c r="Q203" s="40">
        <f>('9.нерез-в нацвал'!P203*'9.нерез-в нацвал'!Q203+'13.нерез-в инвал'!P203*'13.нерез-в инвал'!Q203)/('9.нерез-в нацвал'!P203+'13.нерез-в инвал'!P203)</f>
        <v>6.3544870245464189</v>
      </c>
      <c r="R203" s="36">
        <f>'9.нерез-в нацвал'!R203+'13.нерез-в инвал'!R203</f>
        <v>2379083.0135445003</v>
      </c>
      <c r="S203" s="40">
        <f>('9.нерез-в нацвал'!R203*'9.нерез-в нацвал'!S203+'13.нерез-в инвал'!R203*'13.нерез-в инвал'!S203)/('9.нерез-в нацвал'!R203+'13.нерез-в инвал'!R203)</f>
        <v>7.4668268792721557</v>
      </c>
      <c r="T203" s="36">
        <f>'9.нерез-в нацвал'!T203+'13.нерез-в инвал'!T203</f>
        <v>65566.285798459998</v>
      </c>
      <c r="U203" s="40">
        <f>('9.нерез-в нацвал'!T203*'9.нерез-в нацвал'!U203+'13.нерез-в инвал'!T203*'13.нерез-в инвал'!U203)/('9.нерез-в нацвал'!T203+'13.нерез-в инвал'!T203)</f>
        <v>7.0260297051573266</v>
      </c>
    </row>
    <row r="204" spans="1:21" ht="14.25" customHeight="1" x14ac:dyDescent="0.2">
      <c r="A204" s="46" t="s">
        <v>3</v>
      </c>
      <c r="B204" s="36">
        <f>'9.нерез-в нацвал'!B204+'13.нерез-в инвал'!B204</f>
        <v>106745866.3035617</v>
      </c>
      <c r="C204" s="40">
        <f>('9.нерез-в нацвал'!B204*'9.нерез-в нацвал'!C204+'13.нерез-в инвал'!B204*'13.нерез-в инвал'!C204)/('9.нерез-в нацвал'!B204+'13.нерез-в инвал'!B204)</f>
        <v>1.1356625460064309</v>
      </c>
      <c r="D204" s="36">
        <f>'9.нерез-в нацвал'!D204+'13.нерез-в инвал'!D204</f>
        <v>9531458.0051325206</v>
      </c>
      <c r="E204" s="40">
        <f>('9.нерез-в нацвал'!D204*'9.нерез-в нацвал'!E204+'13.нерез-в инвал'!D204*'13.нерез-в инвал'!E204)/('9.нерез-в нацвал'!D204+'13.нерез-в инвал'!D204)</f>
        <v>1.3049911167108019E-2</v>
      </c>
      <c r="F204" s="36">
        <f>'9.нерез-в нацвал'!F204+'13.нерез-в инвал'!F204</f>
        <v>78068564.173098519</v>
      </c>
      <c r="G204" s="40">
        <f>('9.нерез-в нацвал'!F204*'9.нерез-в нацвал'!G204+'13.нерез-в инвал'!F204*'13.нерез-в инвал'!G204)/('9.нерез-в нацвал'!F204+'13.нерез-в инвал'!F204)</f>
        <v>6.7129032097734782E-3</v>
      </c>
      <c r="H204" s="36">
        <f t="shared" si="30"/>
        <v>19145844.125330657</v>
      </c>
      <c r="I204" s="40">
        <f t="shared" si="31"/>
        <v>6.2979114484252348</v>
      </c>
      <c r="J204" s="36">
        <f>'9.нерез-в нацвал'!J204+'13.нерез-в инвал'!J204</f>
        <v>1648619.8615514203</v>
      </c>
      <c r="K204" s="40">
        <f>('9.нерез-в нацвал'!J204*'9.нерез-в нацвал'!K204+'13.нерез-в инвал'!J204*'13.нерез-в инвал'!K204)/('9.нерез-в нацвал'!J204+'13.нерез-в инвал'!J204)</f>
        <v>3.8158813758846151</v>
      </c>
      <c r="L204" s="36">
        <f>'9.нерез-в нацвал'!L204+'13.нерез-в инвал'!L204</f>
        <v>3331992.9583014967</v>
      </c>
      <c r="M204" s="40">
        <f>('9.нерез-в нацвал'!L204*'9.нерез-в нацвал'!M204+'13.нерез-в инвал'!L204*'13.нерез-в инвал'!M204)/('9.нерез-в нацвал'!L204+'13.нерез-в инвал'!L204)</f>
        <v>4.92527955439156</v>
      </c>
      <c r="N204" s="36">
        <f>'9.нерез-в нацвал'!N204+'13.нерез-в инвал'!N204</f>
        <v>4817305.850159117</v>
      </c>
      <c r="O204" s="40">
        <f>('9.нерез-в нацвал'!N204*'9.нерез-в нацвал'!O204+'13.нерез-в инвал'!N204*'13.нерез-в инвал'!O204)/('9.нерез-в нацвал'!N204+'13.нерез-в инвал'!N204)</f>
        <v>7.9630554844058397</v>
      </c>
      <c r="P204" s="36">
        <f>'9.нерез-в нацвал'!P204+'13.нерез-в инвал'!P204</f>
        <v>6750689.0332875289</v>
      </c>
      <c r="Q204" s="40">
        <f>('9.нерез-в нацвал'!P204*'9.нерез-в нацвал'!Q204+'13.нерез-в инвал'!P204*'13.нерез-в инвал'!Q204)/('9.нерез-в нацвал'!P204+'13.нерез-в инвал'!P204)</f>
        <v>5.9493753245311289</v>
      </c>
      <c r="R204" s="36">
        <f>'9.нерез-в нацвал'!R204+'13.нерез-в инвал'!R204</f>
        <v>2516337.3517660582</v>
      </c>
      <c r="S204" s="40">
        <f>('9.нерез-в нацвал'!R204*'9.нерез-в нацвал'!S204+'13.нерез-в инвал'!R204*'13.нерез-в инвал'!S204)/('9.нерез-в нацвал'!R204+'13.нерез-в инвал'!R204)</f>
        <v>7.4461541268960092</v>
      </c>
      <c r="T204" s="36">
        <f>'9.нерез-в нацвал'!T204+'13.нерез-в инвал'!T204</f>
        <v>80899.070265034999</v>
      </c>
      <c r="U204" s="40">
        <f>('9.нерез-в нацвал'!T204*'9.нерез-в нацвал'!U204+'13.нерез-в инвал'!T204*'13.нерез-в инвал'!U204)/('9.нерез-в нацвал'!T204+'13.нерез-в инвал'!T204)</f>
        <v>7.626836763982638</v>
      </c>
    </row>
    <row r="205" spans="1:21" ht="14.25" customHeight="1" x14ac:dyDescent="0.2">
      <c r="A205" s="46" t="s">
        <v>4</v>
      </c>
      <c r="B205" s="36">
        <f>'9.нерез-в нацвал'!B205+'13.нерез-в инвал'!B205</f>
        <v>113482353.91453147</v>
      </c>
      <c r="C205" s="40">
        <f>('9.нерез-в нацвал'!B205*'9.нерез-в нацвал'!C205+'13.нерез-в инвал'!B205*'13.нерез-в инвал'!C205)/('9.нерез-в нацвал'!B205+'13.нерез-в инвал'!B205)</f>
        <v>1.1491633498619807</v>
      </c>
      <c r="D205" s="36">
        <f>'9.нерез-в нацвал'!D205+'13.нерез-в инвал'!D205</f>
        <v>15687075.325376129</v>
      </c>
      <c r="E205" s="40">
        <f>('9.нерез-в нацвал'!D205*'9.нерез-в нацвал'!E205+'13.нерез-в инвал'!D205*'13.нерез-в инвал'!E205)/('9.нерез-в нацвал'!D205+'13.нерез-в инвал'!D205)</f>
        <v>0.10034294552399355</v>
      </c>
      <c r="F205" s="36">
        <f>'9.нерез-в нацвал'!F205+'13.нерез-в инвал'!F205</f>
        <v>77111421.384637102</v>
      </c>
      <c r="G205" s="40">
        <f>('9.нерез-в нацвал'!F205*'9.нерез-в нацвал'!G205+'13.нерез-в инвал'!F205*'13.нерез-в инвал'!G205)/('9.нерез-в нацвал'!F205+'13.нерез-в инвал'!F205)</f>
        <v>1.0657985570625694E-2</v>
      </c>
      <c r="H205" s="36">
        <f t="shared" si="30"/>
        <v>20683857.204518244</v>
      </c>
      <c r="I205" s="40">
        <f t="shared" si="31"/>
        <v>6.1890691348144298</v>
      </c>
      <c r="J205" s="36">
        <f>'9.нерез-в нацвал'!J205+'13.нерез-в инвал'!J205</f>
        <v>2317439.330363038</v>
      </c>
      <c r="K205" s="40">
        <f>('9.нерез-в нацвал'!J205*'9.нерез-в нацвал'!K205+'13.нерез-в инвал'!J205*'13.нерез-в инвал'!K205)/('9.нерез-в нацвал'!J205+'13.нерез-в инвал'!J205)</f>
        <v>4.5566126139090759</v>
      </c>
      <c r="L205" s="36">
        <f>'9.нерез-в нацвал'!L205+'13.нерез-в инвал'!L205</f>
        <v>3857256.4315492986</v>
      </c>
      <c r="M205" s="40">
        <f>('9.нерез-в нацвал'!L205*'9.нерез-в нацвал'!M205+'13.нерез-в инвал'!L205*'13.нерез-в инвал'!M205)/('9.нерез-в нацвал'!L205+'13.нерез-в инвал'!L205)</f>
        <v>5.0873293998060003</v>
      </c>
      <c r="N205" s="36">
        <f>'9.нерез-в нацвал'!N205+'13.нерез-в инвал'!N205</f>
        <v>4707269.340395635</v>
      </c>
      <c r="O205" s="40">
        <f>('9.нерез-в нацвал'!N205*'9.нерез-в нацвал'!O205+'13.нерез-в инвал'!N205*'13.нерез-в инвал'!O205)/('9.нерез-в нацвал'!N205+'13.нерез-в инвал'!N205)</f>
        <v>7.4058813147184468</v>
      </c>
      <c r="P205" s="36">
        <f>'9.нерез-в нацвал'!P205+'13.нерез-в инвал'!P205</f>
        <v>7169500.8521672767</v>
      </c>
      <c r="Q205" s="40">
        <f>('9.нерез-в нацвал'!P205*'9.нерез-в нацвал'!Q205+'13.нерез-в инвал'!P205*'13.нерез-в инвал'!Q205)/('9.нерез-в нацвал'!P205+'13.нерез-в инвал'!P205)</f>
        <v>6.1440236898275966</v>
      </c>
      <c r="R205" s="36">
        <f>'9.нерез-в нацвал'!R205+'13.нерез-в инвал'!R205</f>
        <v>2558007.3919855002</v>
      </c>
      <c r="S205" s="40">
        <f>('9.нерез-в нацвал'!R205*'9.нерез-в нацвал'!S205+'13.нерез-в инвал'!R205*'13.нерез-в инвал'!S205)/('9.нерез-в нацвал'!R205+'13.нерез-в инвал'!R205)</f>
        <v>7.1328126905458173</v>
      </c>
      <c r="T205" s="36">
        <f>'9.нерез-в нацвал'!T205+'13.нерез-в инвал'!T205</f>
        <v>74383.858057500009</v>
      </c>
      <c r="U205" s="40">
        <f>('9.нерез-в нацвал'!T205*'9.нерез-в нацвал'!U205+'13.нерез-в инвал'!T205*'13.нерез-в инвал'!U205)/('9.нерез-в нацвал'!T205+'13.нерез-в инвал'!T205)</f>
        <v>9.0633395481706245</v>
      </c>
    </row>
    <row r="206" spans="1:21" ht="14.25" customHeight="1" x14ac:dyDescent="0.2">
      <c r="A206" s="46" t="s">
        <v>97</v>
      </c>
      <c r="B206" s="36">
        <f>'9.нерез-в нацвал'!B206+'13.нерез-в инвал'!B206</f>
        <v>108328160.34892449</v>
      </c>
      <c r="C206" s="40">
        <f>('9.нерез-в нацвал'!B206*'9.нерез-в нацвал'!C206+'13.нерез-в инвал'!B206*'13.нерез-в инвал'!C206)/('9.нерез-в нацвал'!B206+'13.нерез-в инвал'!B206)</f>
        <v>1.2405136431217758</v>
      </c>
      <c r="D206" s="36">
        <f>'9.нерез-в нацвал'!D206+'13.нерез-в инвал'!D206</f>
        <v>9575370.6536270753</v>
      </c>
      <c r="E206" s="40">
        <f>('9.нерез-в нацвал'!D206*'9.нерез-в нацвал'!E206+'13.нерез-в инвал'!D206*'13.нерез-в инвал'!E206)/('9.нерез-в нацвал'!D206+'13.нерез-в инвал'!D206)</f>
        <v>0.13600510322247414</v>
      </c>
      <c r="F206" s="36">
        <f>'9.нерез-в нацвал'!F206+'13.нерез-в инвал'!F206</f>
        <v>78142983.228482768</v>
      </c>
      <c r="G206" s="40">
        <f>('9.нерез-в нацвал'!F206*'9.нерез-в нацвал'!G206+'13.нерез-в инвал'!F206*'13.нерез-в инвал'!G206)/('9.нерез-в нацвал'!F206+'13.нерез-в инвал'!F206)</f>
        <v>1.1681250940919872E-2</v>
      </c>
      <c r="H206" s="36">
        <f t="shared" si="30"/>
        <v>20609806.466814641</v>
      </c>
      <c r="I206" s="40">
        <f t="shared" si="31"/>
        <v>6.4128430312741029</v>
      </c>
      <c r="J206" s="36">
        <f>'9.нерез-в нацвал'!J206+'13.нерез-в инвал'!J206</f>
        <v>1775930.7348060422</v>
      </c>
      <c r="K206" s="40">
        <f>('9.нерез-в нацвал'!J206*'9.нерез-в нацвал'!K206+'13.нерез-в инвал'!J206*'13.нерез-в инвал'!K206)/('9.нерез-в нацвал'!J206+'13.нерез-в инвал'!J206)</f>
        <v>4.4633600179432191</v>
      </c>
      <c r="L206" s="36">
        <f>'9.нерез-в нацвал'!L206+'13.нерез-в инвал'!L206</f>
        <v>4954362.8907966996</v>
      </c>
      <c r="M206" s="40">
        <f>('9.нерез-в нацвал'!L206*'9.нерез-в нацвал'!M206+'13.нерез-в инвал'!L206*'13.нерез-в инвал'!M206)/('9.нерез-в нацвал'!L206+'13.нерез-в инвал'!L206)</f>
        <v>6.5231431884589135</v>
      </c>
      <c r="N206" s="36">
        <f>'9.нерез-в нацвал'!N206+'13.нерез-в инвал'!N206</f>
        <v>4368110.447745</v>
      </c>
      <c r="O206" s="40">
        <f>('9.нерез-в нацвал'!N206*'9.нерез-в нацвал'!O206+'13.нерез-в инвал'!N206*'13.нерез-в инвал'!O206)/('9.нерез-в нацвал'!N206+'13.нерез-в инвал'!N206)</f>
        <v>6.0832273823763083</v>
      </c>
      <c r="P206" s="36">
        <f>'9.нерез-в нацвал'!P206+'13.нерез-в инвал'!P206</f>
        <v>6832377.3920584004</v>
      </c>
      <c r="Q206" s="40">
        <f>('9.нерез-в нацвал'!P206*'9.нерез-в нацвал'!Q206+'13.нерез-в инвал'!P206*'13.нерез-в инвал'!Q206)/('9.нерез-в нацвал'!P206+'13.нерез-в инвал'!P206)</f>
        <v>6.6786073637323282</v>
      </c>
      <c r="R206" s="36">
        <f>'9.нерез-в нацвал'!R206+'13.нерез-в инвал'!R206</f>
        <v>2587989.7194600003</v>
      </c>
      <c r="S206" s="40">
        <f>('9.нерез-в нацвал'!R206*'9.нерез-в нацвал'!S206+'13.нерез-в инвал'!R206*'13.нерез-в инвал'!S206)/('9.нерез-в нацвал'!R206+'13.нерез-в инвал'!R206)</f>
        <v>7.2933092200344829</v>
      </c>
      <c r="T206" s="36">
        <f>'9.нерез-в нацвал'!T206+'13.нерез-в инвал'!T206</f>
        <v>91035.281948499993</v>
      </c>
      <c r="U206" s="40">
        <f>('9.нерез-в нацвал'!T206*'9.нерез-в нацвал'!U206+'13.нерез-в инвал'!T206*'13.нерез-в инвал'!U206)/('9.нерез-в нацвал'!T206+'13.нерез-в инвал'!T206)</f>
        <v>9.2802773634098745</v>
      </c>
    </row>
    <row r="207" spans="1:21" ht="14.25" customHeight="1" x14ac:dyDescent="0.2">
      <c r="A207" s="46" t="s">
        <v>100</v>
      </c>
      <c r="B207" s="36">
        <f>'9.нерез-в нацвал'!B207+'13.нерез-в инвал'!B207</f>
        <v>116828697.18422</v>
      </c>
      <c r="C207" s="40">
        <f>('9.нерез-в нацвал'!B207*'9.нерез-в нацвал'!C207+'13.нерез-в инвал'!B207*'13.нерез-в инвал'!C207)/('9.нерез-в нацвал'!B207+'13.нерез-в инвал'!B207)</f>
        <v>1.1766073673631929</v>
      </c>
      <c r="D207" s="36">
        <f>'9.нерез-в нацвал'!D207+'13.нерез-в инвал'!D207</f>
        <v>13312065.123819681</v>
      </c>
      <c r="E207" s="40">
        <f>('9.нерез-в нацвал'!D207*'9.нерез-в нацвал'!E207+'13.нерез-в инвал'!D207*'13.нерез-в инвал'!E207)/('9.нерез-в нацвал'!D207+'13.нерез-в инвал'!D207)</f>
        <v>5.3366141767803972E-2</v>
      </c>
      <c r="F207" s="36">
        <f>'9.нерез-в нацвал'!F207+'13.нерез-в инвал'!F207</f>
        <v>82622921.784831509</v>
      </c>
      <c r="G207" s="40">
        <f>('9.нерез-в нацвал'!F207*'9.нерез-в нацвал'!G207+'13.нерез-в инвал'!F207*'13.нерез-в инвал'!G207)/('9.нерез-в нацвал'!F207+'13.нерез-в инвал'!F207)</f>
        <v>7.2355162618111604E-3</v>
      </c>
      <c r="H207" s="36">
        <f t="shared" si="30"/>
        <v>20893710.275568821</v>
      </c>
      <c r="I207" s="40">
        <f t="shared" si="31"/>
        <v>6.5164717506784475</v>
      </c>
      <c r="J207" s="36">
        <f>'9.нерез-в нацвал'!J207+'13.нерез-в инвал'!J207</f>
        <v>2790243.7886171495</v>
      </c>
      <c r="K207" s="40">
        <f>('9.нерез-в нацвал'!J207*'9.нерез-в нацвал'!K207+'13.нерез-в инвал'!J207*'13.нерез-в инвал'!K207)/('9.нерез-в нацвал'!J207+'13.нерез-в инвал'!J207)</f>
        <v>4.7283012045332722</v>
      </c>
      <c r="L207" s="36">
        <f>'9.нерез-в нацвал'!L207+'13.нерез-в инвал'!L207</f>
        <v>4443574.9779065</v>
      </c>
      <c r="M207" s="40">
        <f>('9.нерез-в нацвал'!L207*'9.нерез-в нацвал'!M207+'13.нерез-в инвал'!L207*'13.нерез-в инвал'!M207)/('9.нерез-в нацвал'!L207+'13.нерез-в инвал'!L207)</f>
        <v>7.2989102342135554</v>
      </c>
      <c r="N207" s="36">
        <f>'9.нерез-в нацвал'!N207+'13.нерез-в инвал'!N207</f>
        <v>4534960.2475910001</v>
      </c>
      <c r="O207" s="40">
        <f>('9.нерез-в нацвал'!N207*'9.нерез-в нацвал'!O207+'13.нерез-в инвал'!N207*'13.нерез-в инвал'!O207)/('9.нерез-в нацвал'!N207+'13.нерез-в инвал'!N207)</f>
        <v>4.9084042998582733</v>
      </c>
      <c r="P207" s="36">
        <f>'9.нерез-в нацвал'!P207+'13.нерез-в инвал'!P207</f>
        <v>6349756.7602381706</v>
      </c>
      <c r="Q207" s="40">
        <f>('9.нерез-в нацвал'!P207*'9.нерез-в нацвал'!Q207+'13.нерез-в инвал'!P207*'13.нерез-в инвал'!Q207)/('9.нерез-в нацвал'!P207+'13.нерез-в инвал'!P207)</f>
        <v>7.5554028671567863</v>
      </c>
      <c r="R207" s="36">
        <f>'9.нерез-в нацвал'!R207+'13.нерез-в инвал'!R207</f>
        <v>2688745.6146565001</v>
      </c>
      <c r="S207" s="40">
        <f>('9.нерез-в нацвал'!R207*'9.нерез-в нацвал'!S207+'13.нерез-в инвал'!R207*'13.нерез-в инвал'!S207)/('9.нерез-в нацвал'!R207+'13.нерез-в инвал'!R207)</f>
        <v>7.2592067005803518</v>
      </c>
      <c r="T207" s="36">
        <f>'9.нерез-в нацвал'!T207+'13.нерез-в инвал'!T207</f>
        <v>86428.886559499995</v>
      </c>
      <c r="U207" s="40">
        <f>('9.нерез-в нацвал'!T207*'9.нерез-в нацвал'!U207+'13.нерез-в инвал'!T207*'13.нерез-в инвал'!U207)/('9.нерез-в нацвал'!T207+'13.нерез-в инвал'!T207)</f>
        <v>8.9594563339655231</v>
      </c>
    </row>
    <row r="208" spans="1:21" ht="14.25" customHeight="1" x14ac:dyDescent="0.2">
      <c r="A208" s="46" t="s">
        <v>103</v>
      </c>
      <c r="B208" s="36">
        <f>'9.нерез-в нацвал'!B208+'13.нерез-в инвал'!B208</f>
        <v>117839013.79761291</v>
      </c>
      <c r="C208" s="40">
        <f>('9.нерез-в нацвал'!B208*'9.нерез-в нацвал'!C208+'13.нерез-в инвал'!B208*'13.нерез-в инвал'!C208)/('9.нерез-в нацвал'!B208+'13.нерез-в инвал'!B208)</f>
        <v>1.1581637866149201</v>
      </c>
      <c r="D208" s="36">
        <f>'9.нерез-в нацвал'!D208+'13.нерез-в инвал'!D208</f>
        <v>11608601.08668985</v>
      </c>
      <c r="E208" s="40">
        <f>('9.нерез-в нацвал'!D208*'9.нерез-в нацвал'!E208+'13.нерез-в инвал'!D208*'13.нерез-в инвал'!E208)/('9.нерез-в нацвал'!D208+'13.нерез-в инвал'!D208)</f>
        <v>5.3976409882706217E-2</v>
      </c>
      <c r="F208" s="36">
        <f>'9.нерез-в нацвал'!F208+'13.нерез-в инвал'!F208</f>
        <v>84988966.476665229</v>
      </c>
      <c r="G208" s="40">
        <f>('9.нерез-в нацвал'!F208*'9.нерез-в нацвал'!G208+'13.нерез-в инвал'!F208*'13.нерез-в инвал'!G208)/('9.нерез-в нацвал'!F208+'13.нерез-в инвал'!F208)</f>
        <v>6.767785284786638E-3</v>
      </c>
      <c r="H208" s="36">
        <f t="shared" si="30"/>
        <v>21241446.234257828</v>
      </c>
      <c r="I208" s="40">
        <f t="shared" si="31"/>
        <v>6.3684505872077537</v>
      </c>
      <c r="J208" s="36">
        <f>'9.нерез-в нацвал'!J208+'13.нерез-в инвал'!J208</f>
        <v>2989298.2750939876</v>
      </c>
      <c r="K208" s="40">
        <f>('9.нерез-в нацвал'!J208*'9.нерез-в нацвал'!K208+'13.нерез-в инвал'!J208*'13.нерез-в инвал'!K208)/('9.нерез-в нацвал'!J208+'13.нерез-в инвал'!J208)</f>
        <v>6.1888600554935636</v>
      </c>
      <c r="L208" s="36">
        <f>'9.нерез-в нацвал'!L208+'13.нерез-в инвал'!L208</f>
        <v>4249568.8377890009</v>
      </c>
      <c r="M208" s="40">
        <f>('9.нерез-в нацвал'!L208*'9.нерез-в нацвал'!M208+'13.нерез-в инвал'!L208*'13.нерез-в инвал'!M208)/('9.нерез-в нацвал'!L208+'13.нерез-в инвал'!L208)</f>
        <v>4.9989759237749061</v>
      </c>
      <c r="N208" s="36">
        <f>'9.нерез-в нацвал'!N208+'13.нерез-в инвал'!N208</f>
        <v>4530183.07526414</v>
      </c>
      <c r="O208" s="40">
        <f>('9.нерез-в нацвал'!N208*'9.нерез-в нацвал'!O208+'13.нерез-в инвал'!N208*'13.нерез-в инвал'!O208)/('9.нерез-в нацвал'!N208+'13.нерез-в инвал'!N208)</f>
        <v>5.4651367154910453</v>
      </c>
      <c r="P208" s="36">
        <f>'9.нерез-в нацвал'!P208+'13.нерез-в инвал'!P208</f>
        <v>6780256.8651855998</v>
      </c>
      <c r="Q208" s="40">
        <f>('9.нерез-в нацвал'!P208*'9.нерез-в нацвал'!Q208+'13.нерез-в инвал'!P208*'13.нерез-в инвал'!Q208)/('9.нерез-в нацвал'!P208+'13.нерез-в инвал'!P208)</f>
        <v>7.2806825211352999</v>
      </c>
      <c r="R208" s="36">
        <f>'9.нерез-в нацвал'!R208+'13.нерез-в инвал'!R208</f>
        <v>2627487.7960510999</v>
      </c>
      <c r="S208" s="40">
        <f>('9.нерез-в нацвал'!R208*'9.нерез-в нацвал'!S208+'13.нерез-в инвал'!R208*'13.нерез-в инвал'!S208)/('9.нерез-в нацвал'!R208+'13.нерез-в инвал'!R208)</f>
        <v>7.9055355256043232</v>
      </c>
      <c r="T208" s="36">
        <f>'9.нерез-в нацвал'!T208+'13.нерез-в инвал'!T208</f>
        <v>64651.384873999996</v>
      </c>
      <c r="U208" s="40">
        <f>('9.нерез-в нацвал'!T208*'9.нерез-в нацвал'!U208+'13.нерез-в инвал'!T208*'13.нерез-в инвал'!U208)/('9.нерез-в нацвал'!T208+'13.нерез-в инвал'!T208)</f>
        <v>9.8465660908141004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7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8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9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14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15</v>
      </c>
      <c r="B368" s="37">
        <f>'7.физ-в нацвал'!B368+'8.юрид-в нацвал'!B368+'9.нерез-в нацвал'!B200</f>
        <v>565119552.37527621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5.3415613496786358</v>
      </c>
      <c r="D368" s="37">
        <f>'7.физ-в нацвал'!D368+'8.юрид-в нацвал'!D368+'9.нерез-в нацвал'!D200</f>
        <v>247857776.11796817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1.523009089744179</v>
      </c>
      <c r="F368" s="37">
        <f>'7.физ-в нацвал'!F368+'8.юрид-в нацвал'!F368+'9.нерез-в нацвал'!F200</f>
        <v>109426926.68783806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1.3191713620651608</v>
      </c>
      <c r="H368" s="37">
        <f t="shared" ref="H368:H379" si="48">J368+L368+N368+P368+R368+T368</f>
        <v>207834849.56946999</v>
      </c>
      <c r="I368" s="41">
        <f t="shared" ref="I368:I379" si="49">(J368*K368+L368*M368+N368*O368+P368*Q368+R368*S368+T368*U368)/(J368+L368+N368+P368+R368+T368)</f>
        <v>12.013280016179678</v>
      </c>
      <c r="J368" s="37">
        <f>'7.физ-в нацвал'!J368+'8.юрид-в нацвал'!J368+'9.нерез-в нацвал'!J200</f>
        <v>8909570.9033899996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9.4466355713833448</v>
      </c>
      <c r="L368" s="37">
        <f>'7.физ-в нацвал'!L368+'8.юрид-в нацвал'!L368+'9.нерез-в нацвал'!L200</f>
        <v>22714923.474089995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12.805597990347435</v>
      </c>
      <c r="N368" s="37">
        <f>'7.физ-в нацвал'!N368+'8.юрид-в нацвал'!N368+'9.нерез-в нацвал'!N200</f>
        <v>44754801.387360014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9.6816301813932739</v>
      </c>
      <c r="P368" s="37">
        <f>'7.физ-в нацвал'!P368+'8.юрид-в нацвал'!P368+'9.нерез-в нацвал'!P200</f>
        <v>71471231.07652998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13.145833515492484</v>
      </c>
      <c r="R368" s="37">
        <f>'7.физ-в нацвал'!R368+'8.юрид-в нацвал'!R368+'9.нерез-в нацвал'!R200</f>
        <v>57954655.037690006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2029667.69041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12.437852762482603</v>
      </c>
    </row>
    <row r="369" spans="1:21" ht="14.25" customHeight="1" x14ac:dyDescent="0.2">
      <c r="A369" s="46" t="s">
        <v>96</v>
      </c>
      <c r="B369" s="36">
        <f>'7.физ-в нацвал'!B369+'8.юрид-в нацвал'!B369+'9.нерез-в нацвал'!B201</f>
        <v>569139541.72759306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5.8361456088908783</v>
      </c>
      <c r="D369" s="36">
        <f>'7.физ-в нацвал'!D369+'8.юрид-в нацвал'!D369+'9.нерез-в нацвал'!D201</f>
        <v>242422769.14431801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2.0222151819049854</v>
      </c>
      <c r="F369" s="36">
        <f>'7.физ-в нацвал'!F369+'8.юрид-в нацвал'!F369+'9.нерез-в нацвал'!F201</f>
        <v>102895634.18606506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1.3079122648625936</v>
      </c>
      <c r="H369" s="36">
        <f t="shared" si="48"/>
        <v>223821138.39720997</v>
      </c>
      <c r="I369" s="40">
        <f t="shared" si="49"/>
        <v>12.048780514903411</v>
      </c>
      <c r="J369" s="36">
        <f>'7.физ-в нацвал'!J369+'8.юрид-в нацвал'!J369+'9.нерез-в нацвал'!J201</f>
        <v>11287115.553599998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12.35059918389098</v>
      </c>
      <c r="L369" s="36">
        <f>'7.физ-в нацвал'!L369+'8.юрид-в нацвал'!L369+'9.нерез-в нацвал'!L201</f>
        <v>23642303.995000005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12.442975293859753</v>
      </c>
      <c r="N369" s="36">
        <f>'7.физ-в нацвал'!N369+'8.юрид-в нацвал'!N369+'9.нерез-в нацвал'!N201</f>
        <v>44641138.889369994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9.6497049094648055</v>
      </c>
      <c r="P369" s="36">
        <f>'7.физ-в нацвал'!P369+'8.юрид-в нацвал'!P369+'9.нерез-в нацвал'!P201</f>
        <v>84343537.708609998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12.821715796168606</v>
      </c>
      <c r="R369" s="36">
        <f>'7.физ-в нацвал'!R369+'8.юрид-в нацвал'!R369+'9.нерез-в нацвал'!R201</f>
        <v>57887658.313590005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12.537237355135249</v>
      </c>
      <c r="T369" s="36">
        <f>'7.физ-в нацвал'!T369+'8.юрид-в нацвал'!T369+'9.нерез-в нацвал'!T201</f>
        <v>2019383.93704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12.496151414268407</v>
      </c>
    </row>
    <row r="370" spans="1:21" ht="14.25" customHeight="1" x14ac:dyDescent="0.2">
      <c r="A370" s="46" t="s">
        <v>1</v>
      </c>
      <c r="B370" s="36">
        <f>'7.физ-в нацвал'!B370+'8.юрид-в нацвал'!B370+'9.нерез-в нацвал'!B202</f>
        <v>576478384.12929797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5.8755516985108995</v>
      </c>
      <c r="D370" s="36">
        <f>'7.физ-в нацвал'!D370+'8.юрид-в нацвал'!D370+'9.нерез-в нацвал'!D202</f>
        <v>235861197.54509795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1.7165788475794317</v>
      </c>
      <c r="F370" s="36">
        <f>'7.физ-в нацвал'!F370+'8.юрид-в нацвал'!F370+'9.нерез-в нацвал'!F202</f>
        <v>108570751.59535001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1.2262630551217173</v>
      </c>
      <c r="H370" s="36">
        <f t="shared" si="48"/>
        <v>232046434.98884997</v>
      </c>
      <c r="I370" s="40">
        <f t="shared" si="49"/>
        <v>12.27822312781394</v>
      </c>
      <c r="J370" s="36">
        <f>'7.физ-в нацвал'!J370+'8.юрид-в нацвал'!J370+'9.нерез-в нацвал'!J202</f>
        <v>13356281.589670001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12.127769090476793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12.008917032194253</v>
      </c>
      <c r="N370" s="36">
        <f>'7.физ-в нацвал'!N370+'8.юрид-в нацвал'!N370+'9.нерез-в нацвал'!N202</f>
        <v>33523166.401670005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12.394909691980381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12.708090482627751</v>
      </c>
      <c r="R370" s="36">
        <f>'7.физ-в нацвал'!R370+'8.юрид-в нацвал'!R370+'9.нерез-в нацвал'!R202</f>
        <v>77670924.044060007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11.859015662883273</v>
      </c>
      <c r="T370" s="36">
        <f>'7.физ-в нацвал'!T370+'8.юрид-в нацвал'!T370+'9.нерез-в нацвал'!T202</f>
        <v>1896294.1607099997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12.401726662167947</v>
      </c>
    </row>
    <row r="371" spans="1:21" ht="14.25" customHeight="1" x14ac:dyDescent="0.2">
      <c r="A371" s="46" t="s">
        <v>2</v>
      </c>
      <c r="B371" s="36">
        <f>'7.физ-в нацвал'!B371+'8.юрид-в нацвал'!B371+'9.нерез-в нацвал'!B203</f>
        <v>629626693.79281688</v>
      </c>
      <c r="C371" s="40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5.5318508933255597</v>
      </c>
      <c r="D371" s="36">
        <f>'7.физ-в нацвал'!D371+'8.юрид-в нацвал'!D371+'9.нерез-в нацвал'!D203</f>
        <v>283853487.26778781</v>
      </c>
      <c r="E371" s="40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1.6635543630008791</v>
      </c>
      <c r="F371" s="36">
        <f>'7.физ-в нацвал'!F371+'8.юрид-в нацвал'!F371+'9.нерез-в нацвал'!F203</f>
        <v>111366822.85198908</v>
      </c>
      <c r="G371" s="40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1.3286345733066067</v>
      </c>
      <c r="H371" s="36">
        <f t="shared" si="48"/>
        <v>234406383.67304</v>
      </c>
      <c r="I371" s="40">
        <f t="shared" si="49"/>
        <v>12.213103693262898</v>
      </c>
      <c r="J371" s="36">
        <f>'7.физ-в нацвал'!J371+'8.юрид-в нацвал'!J371+'9.нерез-в нацвал'!J203</f>
        <v>12289064.060629999</v>
      </c>
      <c r="K371" s="40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11.592435278517996</v>
      </c>
      <c r="L371" s="36">
        <f>'7.физ-в нацвал'!L371+'8.юрид-в нацвал'!L371+'9.нерез-в нацвал'!L203</f>
        <v>21873264.683290005</v>
      </c>
      <c r="M371" s="40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11.572755156978021</v>
      </c>
      <c r="N371" s="36">
        <f>'7.физ-в нацвал'!N371+'8.юрид-в нацвал'!N371+'9.нерез-в нацвал'!N203</f>
        <v>44150784.610139988</v>
      </c>
      <c r="O371" s="40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12.830005701030769</v>
      </c>
      <c r="P371" s="36">
        <f>'7.физ-в нацвал'!P371+'8.юрид-в нацвал'!P371+'9.нерез-в нацвал'!P203</f>
        <v>74668130.40155001</v>
      </c>
      <c r="Q371" s="40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12.521497866518599</v>
      </c>
      <c r="R371" s="36">
        <f>'7.физ-в нацвал'!R371+'8.юрид-в нацвал'!R371+'9.нерез-в нацвал'!R203</f>
        <v>79422251.921269998</v>
      </c>
      <c r="S371" s="4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11.846514963907124</v>
      </c>
      <c r="T371" s="36">
        <f>'7.физ-в нацвал'!T371+'8.юрид-в нацвал'!T371+'9.нерез-в нацвал'!T203</f>
        <v>2002887.9961599994</v>
      </c>
      <c r="U371" s="40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12.455416460623113</v>
      </c>
    </row>
    <row r="372" spans="1:21" ht="14.25" customHeight="1" x14ac:dyDescent="0.2">
      <c r="A372" s="46" t="s">
        <v>3</v>
      </c>
      <c r="B372" s="36">
        <f>'7.физ-в нацвал'!B372+'8.юрид-в нацвал'!B372+'9.нерез-в нацвал'!B204</f>
        <v>657659836.19988704</v>
      </c>
      <c r="C372" s="40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5.2038222006628354</v>
      </c>
      <c r="D372" s="36">
        <f>'7.физ-в нацвал'!D372+'8.юрид-в нацвал'!D372+'9.нерез-в нацвал'!D204</f>
        <v>280696781.85035807</v>
      </c>
      <c r="E372" s="40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1.0233137142560707</v>
      </c>
      <c r="F372" s="36">
        <f>'7.физ-в нацвал'!F372+'8.юрид-в нацвал'!F372+'9.нерез-в нацвал'!F204</f>
        <v>127673770.39935899</v>
      </c>
      <c r="G372" s="40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1.3212181064549309</v>
      </c>
      <c r="H372" s="36">
        <f t="shared" si="48"/>
        <v>249289283.95016998</v>
      </c>
      <c r="I372" s="40">
        <f t="shared" si="49"/>
        <v>11.899505046948548</v>
      </c>
      <c r="J372" s="36">
        <f>'7.физ-в нацвал'!J372+'8.юрид-в нацвал'!J372+'9.нерез-в нацвал'!J204</f>
        <v>9953486.5998499971</v>
      </c>
      <c r="K372" s="40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11.344202788999464</v>
      </c>
      <c r="L372" s="36">
        <f>'7.физ-в нацвал'!L372+'8.юрид-в нацвал'!L372+'9.нерез-в нацвал'!L204</f>
        <v>27751999.335039992</v>
      </c>
      <c r="M372" s="40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10.62933170056022</v>
      </c>
      <c r="N372" s="36">
        <f>'7.физ-в нацвал'!N372+'8.юрид-в нацвал'!N372+'9.нерез-в нацвал'!N204</f>
        <v>51139921.561499991</v>
      </c>
      <c r="O372" s="40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12.024877533641895</v>
      </c>
      <c r="P372" s="36">
        <f>'7.физ-в нацвал'!P372+'8.юрид-в нацвал'!P372+'9.нерез-в нацвал'!P204</f>
        <v>77728367.608640015</v>
      </c>
      <c r="Q372" s="40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12.339873990929679</v>
      </c>
      <c r="R372" s="36">
        <f>'7.физ-в нацвал'!R372+'8.юрид-в нацвал'!R372+'9.нерез-в нацвал'!R204</f>
        <v>80665878.515000001</v>
      </c>
      <c r="S372" s="4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11.887466181638594</v>
      </c>
      <c r="T372" s="36">
        <f>'7.физ-в нацвал'!T372+'8.юрид-в нацвал'!T372+'9.нерез-в нацвал'!T204</f>
        <v>2049630.3301399997</v>
      </c>
      <c r="U372" s="40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12.439832139751964</v>
      </c>
    </row>
    <row r="373" spans="1:21" ht="14.25" customHeight="1" x14ac:dyDescent="0.2">
      <c r="A373" s="46" t="s">
        <v>4</v>
      </c>
      <c r="B373" s="36">
        <f>'7.физ-в нацвал'!B373+'8.юрид-в нацвал'!B373+'9.нерез-в нацвал'!B205</f>
        <v>654205619.80791783</v>
      </c>
      <c r="C373" s="40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5.5544244106197525</v>
      </c>
      <c r="D373" s="36">
        <f>'7.физ-в нацвал'!D373+'8.юрид-в нацвал'!D373+'9.нерез-в нацвал'!D205</f>
        <v>273030920.98395789</v>
      </c>
      <c r="E373" s="40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1.6877810695136439</v>
      </c>
      <c r="F373" s="36">
        <f>'7.физ-в нацвал'!F373+'8.юрид-в нацвал'!F373+'9.нерез-в нацвал'!F205</f>
        <v>130283600.21312991</v>
      </c>
      <c r="G373" s="40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1.306508589574974</v>
      </c>
      <c r="H373" s="36">
        <f t="shared" si="48"/>
        <v>250891098.61082998</v>
      </c>
      <c r="I373" s="40">
        <f t="shared" si="49"/>
        <v>11.968151194935631</v>
      </c>
      <c r="J373" s="36">
        <f>'7.физ-в нацвал'!J373+'8.юрид-в нацвал'!J373+'9.нерез-в нацвал'!J205</f>
        <v>13754757.650939997</v>
      </c>
      <c r="K373" s="40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10.852049695327269</v>
      </c>
      <c r="L373" s="36">
        <f>'7.физ-в нацвал'!L373+'8.юрид-в нацвал'!L373+'9.нерез-в нацвал'!L205</f>
        <v>31944187.809819993</v>
      </c>
      <c r="M373" s="40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10.737695652094372</v>
      </c>
      <c r="N373" s="36">
        <f>'7.физ-в нацвал'!N373+'8.юрид-в нацвал'!N373+'9.нерез-в нацвал'!N205</f>
        <v>50947829.905719988</v>
      </c>
      <c r="O373" s="40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11.770819315641518</v>
      </c>
      <c r="P373" s="36">
        <f>'7.физ-в нацвал'!P373+'8.юрид-в нацвал'!P373+'9.нерез-в нацвал'!P205</f>
        <v>78924093.641640007</v>
      </c>
      <c r="Q373" s="40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12.576081758082083</v>
      </c>
      <c r="R373" s="36">
        <f>'7.физ-в нацвал'!R373+'8.юрид-в нацвал'!R373+'9.нерез-в нацвал'!R205</f>
        <v>70303563.718079999</v>
      </c>
      <c r="S373" s="4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12.225783650874538</v>
      </c>
      <c r="T373" s="36">
        <f>'7.физ-в нацвал'!T373+'8.юрид-в нацвал'!T373+'9.нерез-в нацвал'!T205</f>
        <v>5016665.8846300002</v>
      </c>
      <c r="U373" s="40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11.692747392343614</v>
      </c>
    </row>
    <row r="374" spans="1:21" ht="14.25" customHeight="1" x14ac:dyDescent="0.2">
      <c r="A374" s="46" t="s">
        <v>99</v>
      </c>
      <c r="B374" s="36">
        <f>'7.физ-в нацвал'!B374+'8.юрид-в нацвал'!B374+'9.нерез-в нацвал'!B206</f>
        <v>656123672.53368318</v>
      </c>
      <c r="C374" s="40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5.8088395369300665</v>
      </c>
      <c r="D374" s="36">
        <f>'7.физ-в нацвал'!D374+'8.юрид-в нацвал'!D374+'9.нерез-в нацвал'!D206</f>
        <v>257281381.09878805</v>
      </c>
      <c r="E374" s="40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2.082918398912228</v>
      </c>
      <c r="F374" s="36">
        <f>'7.физ-в нацвал'!F374+'8.юрид-в нацвал'!F374+'9.нерез-в нацвал'!F206</f>
        <v>139935620.67687511</v>
      </c>
      <c r="G374" s="40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1.2060525655650667</v>
      </c>
      <c r="H374" s="36">
        <f t="shared" si="48"/>
        <v>258906670.75802001</v>
      </c>
      <c r="I374" s="40">
        <f t="shared" si="49"/>
        <v>11.999116455031247</v>
      </c>
      <c r="J374" s="36">
        <f>'7.физ-в нацвал'!J374+'8.юрид-в нацвал'!J374+'9.нерез-в нацвал'!J206</f>
        <v>16607510.744780004</v>
      </c>
      <c r="K374" s="40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9.6267618709491938</v>
      </c>
      <c r="L374" s="36">
        <f>'7.физ-в нацвал'!L374+'8.юрид-в нацвал'!L374+'9.нерез-в нацвал'!L206</f>
        <v>36614631.904959999</v>
      </c>
      <c r="M374" s="40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12.51626054992491</v>
      </c>
      <c r="N374" s="36">
        <f>'7.физ-в нацвал'!N374+'8.юрид-в нацвал'!N374+'9.нерез-в нацвал'!N206</f>
        <v>54692536.777829982</v>
      </c>
      <c r="O374" s="40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11.495755726177247</v>
      </c>
      <c r="P374" s="36">
        <f>'7.физ-в нацвал'!P374+'8.юрид-в нацвал'!P374+'9.нерез-в нацвал'!P206</f>
        <v>66017136.255810022</v>
      </c>
      <c r="Q374" s="40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12.696637026061969</v>
      </c>
      <c r="R374" s="36">
        <f>'7.физ-в нацвал'!R374+'8.юрид-в нацвал'!R374+'9.нерез-в нацвал'!R206</f>
        <v>83112948.331990004</v>
      </c>
      <c r="S374" s="4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11.992690580293631</v>
      </c>
      <c r="T374" s="36">
        <f>'7.физ-в нацвал'!T374+'8.юрид-в нацвал'!T374+'9.нерез-в нацвал'!T206</f>
        <v>1861906.7426499999</v>
      </c>
      <c r="U374" s="40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13.33092406057156</v>
      </c>
    </row>
    <row r="375" spans="1:21" ht="14.25" customHeight="1" x14ac:dyDescent="0.2">
      <c r="A375" s="46" t="s">
        <v>102</v>
      </c>
      <c r="B375" s="36">
        <f>'7.физ-в нацвал'!B375+'8.юрид-в нацвал'!B375+'9.нерез-в нацвал'!B207</f>
        <v>629604235.23086321</v>
      </c>
      <c r="C375" s="40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5.2609904104371426</v>
      </c>
      <c r="D375" s="36">
        <f>'7.физ-в нацвал'!D375+'8.юрид-в нацвал'!D375+'9.нерез-в нацвал'!D207</f>
        <v>240527393.98878807</v>
      </c>
      <c r="E375" s="40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1.4380598884284215</v>
      </c>
      <c r="F375" s="36">
        <f>'7.физ-в нацвал'!F375+'8.юрид-в нацвал'!F375+'9.нерез-в нацвал'!F207</f>
        <v>132748647.26571512</v>
      </c>
      <c r="G375" s="40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1.1356994395621409</v>
      </c>
      <c r="H375" s="36">
        <f t="shared" si="48"/>
        <v>256328193.97635999</v>
      </c>
      <c r="I375" s="40">
        <f t="shared" si="49"/>
        <v>10.984692860255786</v>
      </c>
      <c r="J375" s="36">
        <f>'7.физ-в нацвал'!J375+'8.юрид-в нацвал'!J375+'9.нерез-в нацвал'!J207</f>
        <v>13678291.160210002</v>
      </c>
      <c r="K375" s="40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11.92352799724453</v>
      </c>
      <c r="L375" s="36">
        <f>'7.физ-в нацвал'!L375+'8.юрид-в нацвал'!L375+'9.нерез-в нацвал'!L207</f>
        <v>41580457.158849999</v>
      </c>
      <c r="M375" s="40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10.35324028373484</v>
      </c>
      <c r="N375" s="36">
        <f>'7.физ-в нацвал'!N375+'8.юрид-в нацвал'!N375+'9.нерез-в нацвал'!N207</f>
        <v>48068266.339609988</v>
      </c>
      <c r="O375" s="40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9.6804368461266748</v>
      </c>
      <c r="P375" s="36">
        <f>'7.физ-в нацвал'!P375+'8.юрид-в нацвал'!P375+'9.нерез-в нацвал'!P207</f>
        <v>70208503.853420019</v>
      </c>
      <c r="Q375" s="40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11.566762093259396</v>
      </c>
      <c r="R375" s="36">
        <f>'7.физ-в нацвал'!R375+'8.юрид-в нацвал'!R375+'9.нерез-в нацвал'!R207</f>
        <v>80938467.307480022</v>
      </c>
      <c r="S375" s="40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11.365896877120111</v>
      </c>
      <c r="T375" s="36">
        <f>'7.физ-в нацвал'!T375+'8.юрид-в нацвал'!T375+'9.нерез-в нацвал'!T207</f>
        <v>1854208.1567900004</v>
      </c>
      <c r="U375" s="40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13.350917521759715</v>
      </c>
    </row>
    <row r="376" spans="1:21" ht="14.25" customHeight="1" x14ac:dyDescent="0.2">
      <c r="A376" s="46" t="s">
        <v>105</v>
      </c>
      <c r="B376" s="36">
        <f>'7.физ-в нацвал'!B376+'8.юрид-в нацвал'!B376+'9.нерез-в нацвал'!B208</f>
        <v>629998255.92307317</v>
      </c>
      <c r="C376" s="40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5.782433012173307</v>
      </c>
      <c r="D376" s="36">
        <f>'7.физ-в нацвал'!D376+'8.юрид-в нацвал'!D376+'9.нерез-в нацвал'!D208</f>
        <v>228404273.46824795</v>
      </c>
      <c r="E376" s="40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1.556590579238232</v>
      </c>
      <c r="F376" s="36">
        <f>'7.физ-в нацвал'!F376+'8.юрид-в нацвал'!F376+'9.нерез-в нацвал'!F208</f>
        <v>143389037.13009518</v>
      </c>
      <c r="G376" s="40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1.3275935852823704</v>
      </c>
      <c r="H376" s="36">
        <f t="shared" si="48"/>
        <v>258204945.32472998</v>
      </c>
      <c r="I376" s="40">
        <f t="shared" si="49"/>
        <v>11.994458132992257</v>
      </c>
      <c r="J376" s="36">
        <f>'7.физ-в нацвал'!J376+'8.юрид-в нацвал'!J376+'9.нерез-в нацвал'!J208</f>
        <v>25445761.538690008</v>
      </c>
      <c r="K376" s="40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11.320182096179002</v>
      </c>
      <c r="L376" s="36">
        <f>'7.физ-в нацвал'!L376+'8.юрид-в нацвал'!L376+'9.нерез-в нацвал'!L208</f>
        <v>28308457.865819998</v>
      </c>
      <c r="M376" s="40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10.664617180123255</v>
      </c>
      <c r="N376" s="36">
        <f>'7.физ-в нацвал'!N376+'8.юрид-в нацвал'!N376+'9.нерез-в нацвал'!N208</f>
        <v>48616070.110240012</v>
      </c>
      <c r="O376" s="40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12.141041619984623</v>
      </c>
      <c r="P376" s="36">
        <f>'7.физ-в нацвал'!P376+'8.юрид-в нацвал'!P376+'9.нерез-в нацвал'!P208</f>
        <v>79409560.819249988</v>
      </c>
      <c r="Q376" s="40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12.407571820598667</v>
      </c>
      <c r="R376" s="36">
        <f>'7.физ-в нацвал'!R376+'8.юрид-в нацвал'!R376+'9.нерез-в нацвал'!R208</f>
        <v>74555253.17490001</v>
      </c>
      <c r="S376" s="40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12.159664159827454</v>
      </c>
      <c r="T376" s="36">
        <f>'7.физ-в нацвал'!T376+'8.юрид-в нацвал'!T376+'9.нерез-в нацвал'!T208</f>
        <v>1869841.8158299995</v>
      </c>
      <c r="U376" s="40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13.360748621481962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E375" sqref="E375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7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8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9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14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15</v>
      </c>
      <c r="B368" s="37">
        <f t="shared" ref="B368:B379" si="164">D368+F368+J368+L368+N368+P368+R368+T368</f>
        <v>218972928.87252206</v>
      </c>
      <c r="C368" s="41">
        <f t="shared" ref="C368:C379" si="165">(D368*E368+F368*G368+J368*K368+L368*M368+N368*O368+P368*Q368+R368*S368+T368*U368)/(D368+F368+J368+L368+N368+P368+R368+T368)</f>
        <v>7.0867111473525588</v>
      </c>
      <c r="D368" s="37">
        <v>11537216.893639995</v>
      </c>
      <c r="E368" s="41">
        <v>3.4695904743815023E-2</v>
      </c>
      <c r="F368" s="37">
        <v>97183480.610782057</v>
      </c>
      <c r="G368" s="41">
        <v>1.2505223795645717</v>
      </c>
      <c r="H368" s="37">
        <f t="shared" ref="H368:H379" si="166">J368+L368+N368+P368+R368+T368</f>
        <v>110252231.36809997</v>
      </c>
      <c r="I368" s="41">
        <f t="shared" ref="I368:I379" si="167">(J368*K368+L368*M368+N368*O368+P368*Q368+R368*S368+T368*U368)/(J368+L368+N368+P368+R368+T368)</f>
        <v>12.969057103518553</v>
      </c>
      <c r="J368" s="37">
        <v>6373411.5411800006</v>
      </c>
      <c r="K368" s="41">
        <v>9.5476430330492637</v>
      </c>
      <c r="L368" s="37">
        <v>17642901.596279994</v>
      </c>
      <c r="M368" s="41">
        <v>12.939067775896156</v>
      </c>
      <c r="N368" s="37">
        <v>19737842.896690011</v>
      </c>
      <c r="O368" s="41">
        <v>12.451323115788673</v>
      </c>
      <c r="P368" s="37">
        <v>46791758.948409975</v>
      </c>
      <c r="Q368" s="41">
        <v>13.533016773823141</v>
      </c>
      <c r="R368" s="37">
        <v>18728203.110010002</v>
      </c>
      <c r="S368" s="41">
        <v>13.284267901003583</v>
      </c>
      <c r="T368" s="37">
        <v>978113.27552999987</v>
      </c>
      <c r="U368" s="41">
        <v>13.237056742647793</v>
      </c>
    </row>
    <row r="369" spans="1:21" ht="14.25" customHeight="1" x14ac:dyDescent="0.2">
      <c r="A369" s="46" t="s">
        <v>96</v>
      </c>
      <c r="B369" s="36">
        <f t="shared" si="164"/>
        <v>213141033.47025505</v>
      </c>
      <c r="C369" s="40">
        <f t="shared" si="165"/>
        <v>7.439192642807372</v>
      </c>
      <c r="D369" s="36">
        <v>10646350.916099995</v>
      </c>
      <c r="E369" s="40">
        <v>4.1278370984728065E-2</v>
      </c>
      <c r="F369" s="36">
        <v>90138566.711225063</v>
      </c>
      <c r="G369" s="40">
        <v>1.2285116594760255</v>
      </c>
      <c r="H369" s="36">
        <f t="shared" si="166"/>
        <v>112356115.84292999</v>
      </c>
      <c r="I369" s="40">
        <f t="shared" si="167"/>
        <v>13.122752177883452</v>
      </c>
      <c r="J369" s="36">
        <v>8857649.1383499969</v>
      </c>
      <c r="K369" s="40">
        <v>13.002723257982058</v>
      </c>
      <c r="L369" s="36">
        <v>15766198.030440005</v>
      </c>
      <c r="M369" s="40">
        <v>12.249262724806233</v>
      </c>
      <c r="N369" s="36">
        <v>21398332.070109997</v>
      </c>
      <c r="O369" s="40">
        <v>12.568017389886592</v>
      </c>
      <c r="P369" s="36">
        <v>46639740.444199994</v>
      </c>
      <c r="Q369" s="40">
        <v>13.537781277680448</v>
      </c>
      <c r="R369" s="36">
        <v>18726167.27392</v>
      </c>
      <c r="S369" s="40">
        <v>13.502545177467322</v>
      </c>
      <c r="T369" s="36">
        <v>968028.88590999984</v>
      </c>
      <c r="U369" s="40">
        <v>13.36681950945038</v>
      </c>
    </row>
    <row r="370" spans="1:21" ht="14.25" customHeight="1" x14ac:dyDescent="0.2">
      <c r="A370" s="46" t="s">
        <v>1</v>
      </c>
      <c r="B370" s="36">
        <f t="shared" si="164"/>
        <v>217564629.13633001</v>
      </c>
      <c r="C370" s="40">
        <f t="shared" si="165"/>
        <v>7.3077728103816044</v>
      </c>
      <c r="D370" s="36">
        <v>10546434.115109995</v>
      </c>
      <c r="E370" s="40">
        <v>3.1553144350632417E-2</v>
      </c>
      <c r="F370" s="36">
        <v>92981065.419930011</v>
      </c>
      <c r="G370" s="40">
        <v>1.2143831393137039</v>
      </c>
      <c r="H370" s="36">
        <f t="shared" si="166"/>
        <v>114037129.60128999</v>
      </c>
      <c r="I370" s="40">
        <f t="shared" si="167"/>
        <v>12.948988414446376</v>
      </c>
      <c r="J370" s="36">
        <v>9563394.6807599999</v>
      </c>
      <c r="K370" s="40">
        <v>12.696193651363675</v>
      </c>
      <c r="L370" s="36">
        <v>13762784.740529999</v>
      </c>
      <c r="M370" s="40">
        <v>11.531180099994261</v>
      </c>
      <c r="N370" s="36">
        <v>24815735.517630003</v>
      </c>
      <c r="O370" s="40">
        <v>12.543743758292983</v>
      </c>
      <c r="P370" s="36">
        <v>45837084.750579983</v>
      </c>
      <c r="Q370" s="40">
        <v>13.39071517110486</v>
      </c>
      <c r="R370" s="36">
        <v>19218308.214540001</v>
      </c>
      <c r="S370" s="40">
        <v>13.545458565273272</v>
      </c>
      <c r="T370" s="36">
        <v>839821.69724999974</v>
      </c>
      <c r="U370" s="40">
        <v>13.278102266529171</v>
      </c>
    </row>
    <row r="371" spans="1:21" ht="14.25" customHeight="1" x14ac:dyDescent="0.2">
      <c r="A371" s="46" t="s">
        <v>2</v>
      </c>
      <c r="B371" s="36">
        <f t="shared" si="164"/>
        <v>216596898.44925907</v>
      </c>
      <c r="C371" s="40">
        <f t="shared" si="165"/>
        <v>7.33072203019199</v>
      </c>
      <c r="D371" s="36">
        <v>10805183.924429992</v>
      </c>
      <c r="E371" s="40">
        <v>4.5539142507142284E-2</v>
      </c>
      <c r="F371" s="36">
        <v>90668385.656629086</v>
      </c>
      <c r="G371" s="40">
        <v>1.2364762649064633</v>
      </c>
      <c r="H371" s="36">
        <f t="shared" si="166"/>
        <v>115123328.8682</v>
      </c>
      <c r="I371" s="40">
        <f t="shared" si="167"/>
        <v>12.814173321636581</v>
      </c>
      <c r="J371" s="36">
        <v>6964760.1426400002</v>
      </c>
      <c r="K371" s="40">
        <v>11.086907876269116</v>
      </c>
      <c r="L371" s="36">
        <v>15642426.646590007</v>
      </c>
      <c r="M371" s="40">
        <v>11.63455224795012</v>
      </c>
      <c r="N371" s="36">
        <v>29430931.41469999</v>
      </c>
      <c r="O371" s="40">
        <v>13.122047889357374</v>
      </c>
      <c r="P371" s="36">
        <v>42135972.261020012</v>
      </c>
      <c r="Q371" s="40">
        <v>12.97573390045363</v>
      </c>
      <c r="R371" s="36">
        <v>20003996.241189994</v>
      </c>
      <c r="S371" s="40">
        <v>13.522039889945756</v>
      </c>
      <c r="T371" s="36">
        <v>945242.16205999942</v>
      </c>
      <c r="U371" s="40">
        <v>13.293857933278558</v>
      </c>
    </row>
    <row r="372" spans="1:21" ht="14.25" customHeight="1" x14ac:dyDescent="0.2">
      <c r="A372" s="46" t="s">
        <v>3</v>
      </c>
      <c r="B372" s="36">
        <f t="shared" si="164"/>
        <v>235118176.71001902</v>
      </c>
      <c r="C372" s="40">
        <f t="shared" si="165"/>
        <v>6.9687324735221328</v>
      </c>
      <c r="D372" s="36">
        <v>11410978.246680001</v>
      </c>
      <c r="E372" s="40">
        <v>6.0097216694109702E-2</v>
      </c>
      <c r="F372" s="36">
        <v>106501439.97671899</v>
      </c>
      <c r="G372" s="40">
        <v>1.2823317754419721</v>
      </c>
      <c r="H372" s="36">
        <f t="shared" si="166"/>
        <v>117205758.48661998</v>
      </c>
      <c r="I372" s="40">
        <f t="shared" si="167"/>
        <v>12.808412691437397</v>
      </c>
      <c r="J372" s="36">
        <v>7017047.2180999964</v>
      </c>
      <c r="K372" s="40">
        <v>11.024742474094733</v>
      </c>
      <c r="L372" s="36">
        <v>16985072.800709993</v>
      </c>
      <c r="M372" s="40">
        <v>11.969196448100721</v>
      </c>
      <c r="N372" s="36">
        <v>31268999.919559993</v>
      </c>
      <c r="O372" s="40">
        <v>13.259771014850076</v>
      </c>
      <c r="P372" s="36">
        <v>40465140.519860014</v>
      </c>
      <c r="Q372" s="40">
        <v>12.744681377889432</v>
      </c>
      <c r="R372" s="36">
        <v>20492259.275309999</v>
      </c>
      <c r="S372" s="40">
        <v>13.530009555463666</v>
      </c>
      <c r="T372" s="36">
        <v>977238.7530799997</v>
      </c>
      <c r="U372" s="40">
        <v>13.267328461696415</v>
      </c>
    </row>
    <row r="373" spans="1:21" ht="14.25" customHeight="1" x14ac:dyDescent="0.2">
      <c r="A373" s="46" t="s">
        <v>4</v>
      </c>
      <c r="B373" s="36">
        <f t="shared" si="164"/>
        <v>238436978.57967988</v>
      </c>
      <c r="C373" s="40">
        <f t="shared" si="165"/>
        <v>6.963806911575924</v>
      </c>
      <c r="D373" s="36">
        <v>12056282.416550001</v>
      </c>
      <c r="E373" s="40">
        <v>5.6004238944803539E-2</v>
      </c>
      <c r="F373" s="36">
        <v>107303198.1618399</v>
      </c>
      <c r="G373" s="40">
        <v>1.293579361613745</v>
      </c>
      <c r="H373" s="36">
        <f t="shared" si="166"/>
        <v>119077498.00129001</v>
      </c>
      <c r="I373" s="40">
        <f t="shared" si="167"/>
        <v>12.772763111746183</v>
      </c>
      <c r="J373" s="36">
        <v>9322886.056289997</v>
      </c>
      <c r="K373" s="40">
        <v>11.309427820761622</v>
      </c>
      <c r="L373" s="36">
        <v>18602337.363039993</v>
      </c>
      <c r="M373" s="40">
        <v>12.251516103427422</v>
      </c>
      <c r="N373" s="36">
        <v>28741950.208779991</v>
      </c>
      <c r="O373" s="40">
        <v>13.17157241683147</v>
      </c>
      <c r="P373" s="36">
        <v>39954596.952980019</v>
      </c>
      <c r="Q373" s="40">
        <v>12.73321608866809</v>
      </c>
      <c r="R373" s="36">
        <v>20632644.599910002</v>
      </c>
      <c r="S373" s="40">
        <v>13.495349431114315</v>
      </c>
      <c r="T373" s="36">
        <v>1823082.8202900004</v>
      </c>
      <c r="U373" s="40">
        <v>11.976080894305854</v>
      </c>
    </row>
    <row r="374" spans="1:21" ht="14.25" customHeight="1" x14ac:dyDescent="0.2">
      <c r="A374" s="46" t="s">
        <v>98</v>
      </c>
      <c r="B374" s="36">
        <f t="shared" si="164"/>
        <v>247574634.60907513</v>
      </c>
      <c r="C374" s="40">
        <f t="shared" si="165"/>
        <v>6.8753950030655115</v>
      </c>
      <c r="D374" s="36">
        <v>12913795.554559994</v>
      </c>
      <c r="E374" s="40">
        <v>6.0115036607682325E-2</v>
      </c>
      <c r="F374" s="36">
        <v>113224529.71912512</v>
      </c>
      <c r="G374" s="40">
        <v>1.3081795272964611</v>
      </c>
      <c r="H374" s="36">
        <f t="shared" si="166"/>
        <v>121436309.33539002</v>
      </c>
      <c r="I374" s="40">
        <f t="shared" si="167"/>
        <v>12.790894989473296</v>
      </c>
      <c r="J374" s="36">
        <v>8773470.0780900046</v>
      </c>
      <c r="K374" s="40">
        <v>11.842410710381914</v>
      </c>
      <c r="L374" s="36">
        <v>23824829.78325</v>
      </c>
      <c r="M374" s="40">
        <v>12.792648073212128</v>
      </c>
      <c r="N374" s="36">
        <v>25006001.102899991</v>
      </c>
      <c r="O374" s="40">
        <v>12.819166195724849</v>
      </c>
      <c r="P374" s="36">
        <v>41149706.327650018</v>
      </c>
      <c r="Q374" s="40">
        <v>12.564428506651792</v>
      </c>
      <c r="R374" s="36">
        <v>21718255.313449997</v>
      </c>
      <c r="S374" s="40">
        <v>13.532741976249085</v>
      </c>
      <c r="T374" s="36">
        <v>964046.7300499999</v>
      </c>
      <c r="U374" s="40">
        <v>13.600180141632963</v>
      </c>
    </row>
    <row r="375" spans="1:21" ht="14.25" customHeight="1" x14ac:dyDescent="0.2">
      <c r="A375" s="46" t="s">
        <v>101</v>
      </c>
      <c r="B375" s="36">
        <f t="shared" si="164"/>
        <v>248702970.3259851</v>
      </c>
      <c r="C375" s="40">
        <f t="shared" si="165"/>
        <v>6.8599065849380141</v>
      </c>
      <c r="D375" s="36">
        <v>13461911.52101999</v>
      </c>
      <c r="E375" s="40">
        <v>5.5859623061875821E-2</v>
      </c>
      <c r="F375" s="36">
        <v>111557745.12018512</v>
      </c>
      <c r="G375" s="40">
        <v>1.1505480969332404</v>
      </c>
      <c r="H375" s="36">
        <f t="shared" si="166"/>
        <v>123683313.68478</v>
      </c>
      <c r="I375" s="40">
        <f t="shared" si="167"/>
        <v>12.750099978744961</v>
      </c>
      <c r="J375" s="36">
        <v>10396362.024580002</v>
      </c>
      <c r="K375" s="40">
        <v>12.361923355991292</v>
      </c>
      <c r="L375" s="36">
        <v>24217098.977909997</v>
      </c>
      <c r="M375" s="40">
        <v>12.789374534364876</v>
      </c>
      <c r="N375" s="36">
        <v>22267733.833859991</v>
      </c>
      <c r="O375" s="40">
        <v>12.61861710235242</v>
      </c>
      <c r="P375" s="36">
        <v>44272430.549180008</v>
      </c>
      <c r="Q375" s="40">
        <v>12.494554219538422</v>
      </c>
      <c r="R375" s="36">
        <v>21529300.835740007</v>
      </c>
      <c r="S375" s="40">
        <v>13.514693450155727</v>
      </c>
      <c r="T375" s="36">
        <v>1000387.4635100004</v>
      </c>
      <c r="U375" s="40">
        <v>13.614568636332827</v>
      </c>
    </row>
    <row r="376" spans="1:21" ht="14.25" customHeight="1" x14ac:dyDescent="0.2">
      <c r="A376" s="46" t="s">
        <v>104</v>
      </c>
      <c r="B376" s="36">
        <f t="shared" si="164"/>
        <v>262879554.63915518</v>
      </c>
      <c r="C376" s="40">
        <f t="shared" si="165"/>
        <v>6.5841627668993752</v>
      </c>
      <c r="D376" s="36">
        <v>13992819.62597</v>
      </c>
      <c r="E376" s="40">
        <v>5.801903867793342E-2</v>
      </c>
      <c r="F376" s="36">
        <v>123317455.78191516</v>
      </c>
      <c r="G376" s="40">
        <v>1.3188919172022193</v>
      </c>
      <c r="H376" s="36">
        <f t="shared" si="166"/>
        <v>125569279.23127</v>
      </c>
      <c r="I376" s="40">
        <f t="shared" si="167"/>
        <v>12.482253141898203</v>
      </c>
      <c r="J376" s="36">
        <v>15399971.236050006</v>
      </c>
      <c r="K376" s="40">
        <v>11.250143467142987</v>
      </c>
      <c r="L376" s="36">
        <v>17613042.0055</v>
      </c>
      <c r="M376" s="40">
        <v>11.942154456016089</v>
      </c>
      <c r="N376" s="36">
        <v>23852028.273940012</v>
      </c>
      <c r="O376" s="40">
        <v>12.470298753595316</v>
      </c>
      <c r="P376" s="36">
        <v>45797818.182129987</v>
      </c>
      <c r="Q376" s="40">
        <v>12.604844649285521</v>
      </c>
      <c r="R376" s="36">
        <v>21891116.161530003</v>
      </c>
      <c r="S376" s="40">
        <v>13.48701457427507</v>
      </c>
      <c r="T376" s="36">
        <v>1015303.3721199995</v>
      </c>
      <c r="U376" s="40">
        <v>13.627327644144595</v>
      </c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84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8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4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7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8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9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14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15</v>
      </c>
      <c r="B368" s="37">
        <f t="shared" ref="B368:B379" si="167">D368+F368+J368+L368+N368+P368+R368+T368</f>
        <v>332805066.02993816</v>
      </c>
      <c r="C368" s="41">
        <f t="shared" ref="C368:C379" si="168">(D368*E368+F368*G368+J368*K368+L368*M368+N368*O368+P368*Q368+R368*S368+T368*U368)/(D368+F368+J368+L368+N368+P368+R368+T368)</f>
        <v>4.1646621617201474</v>
      </c>
      <c r="D368" s="37">
        <v>234890875.82017818</v>
      </c>
      <c r="E368" s="41">
        <v>1.6053809933446936</v>
      </c>
      <c r="F368" s="37">
        <v>6276333.389539998</v>
      </c>
      <c r="G368" s="41">
        <v>3.2241264861127519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9.0548975364770801</v>
      </c>
      <c r="L368" s="37">
        <v>4421301.24077</v>
      </c>
      <c r="M368" s="41">
        <v>12.307723777740838</v>
      </c>
      <c r="N368" s="37">
        <v>24043524.915310003</v>
      </c>
      <c r="O368" s="41">
        <v>7.2812140406109753</v>
      </c>
      <c r="P368" s="37">
        <v>21865626.0836</v>
      </c>
      <c r="Q368" s="41">
        <v>12.269095193562498</v>
      </c>
      <c r="R368" s="37">
        <v>38012181.445770003</v>
      </c>
      <c r="S368" s="41">
        <v>12.058451220176858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96</v>
      </c>
      <c r="B369" s="36">
        <f t="shared" si="167"/>
        <v>343022538.57058799</v>
      </c>
      <c r="C369" s="40">
        <f t="shared" si="168"/>
        <v>4.818755565942368</v>
      </c>
      <c r="D369" s="36">
        <v>230488546.46898803</v>
      </c>
      <c r="E369" s="40">
        <v>2.1250123105290171</v>
      </c>
      <c r="F369" s="36">
        <v>7182339.4344800031</v>
      </c>
      <c r="G369" s="40">
        <v>3.0121693119524759</v>
      </c>
      <c r="H369" s="36">
        <f t="shared" si="169"/>
        <v>105351652.66712001</v>
      </c>
      <c r="I369" s="40">
        <f t="shared" si="170"/>
        <v>10.835296048676607</v>
      </c>
      <c r="J369" s="36">
        <v>2101144.8368500001</v>
      </c>
      <c r="K369" s="40">
        <v>9.5651336733741648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11.800333062661078</v>
      </c>
      <c r="R369" s="36">
        <v>38009861.021860003</v>
      </c>
      <c r="S369" s="40">
        <v>12.034594010368881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</v>
      </c>
      <c r="B370" s="36">
        <f t="shared" si="167"/>
        <v>345101607.37288797</v>
      </c>
      <c r="C370" s="40">
        <f t="shared" si="168"/>
        <v>4.9546529559591557</v>
      </c>
      <c r="D370" s="36">
        <v>223895510.02589795</v>
      </c>
      <c r="E370" s="40">
        <v>1.8068270730697424</v>
      </c>
      <c r="F370" s="36">
        <v>9664822.4917499963</v>
      </c>
      <c r="G370" s="40">
        <v>1.8394990345811704</v>
      </c>
      <c r="H370" s="36">
        <f t="shared" si="169"/>
        <v>111541274.85524</v>
      </c>
      <c r="I370" s="40">
        <f t="shared" si="170"/>
        <v>11.543169109827744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35224715.651129998</v>
      </c>
      <c r="Q370" s="40">
        <v>11.75343914791662</v>
      </c>
      <c r="R370" s="36">
        <v>57352761.533639997</v>
      </c>
      <c r="S370" s="40">
        <v>11.263585911452127</v>
      </c>
      <c r="T370" s="36">
        <v>1041315.885</v>
      </c>
      <c r="U370" s="40">
        <v>11.682369581829628</v>
      </c>
    </row>
    <row r="371" spans="1:21" ht="14.25" customHeight="1" x14ac:dyDescent="0.2">
      <c r="A371" s="46" t="s">
        <v>2</v>
      </c>
      <c r="B371" s="36">
        <f t="shared" si="167"/>
        <v>399379522.28011781</v>
      </c>
      <c r="C371" s="40">
        <f t="shared" si="168"/>
        <v>4.5228388437799278</v>
      </c>
      <c r="D371" s="36">
        <v>271919762.10383779</v>
      </c>
      <c r="E371" s="40">
        <v>1.73475296058835</v>
      </c>
      <c r="F371" s="36">
        <v>14767202.463499999</v>
      </c>
      <c r="G371" s="40">
        <v>2.2651507240279942</v>
      </c>
      <c r="H371" s="36">
        <f t="shared" si="169"/>
        <v>112692557.71278</v>
      </c>
      <c r="I371" s="40">
        <f t="shared" si="170"/>
        <v>11.546154346686293</v>
      </c>
      <c r="J371" s="36">
        <v>4940550.0273199994</v>
      </c>
      <c r="K371" s="40">
        <v>12.284099109989457</v>
      </c>
      <c r="L371" s="36">
        <v>5550991.5746099986</v>
      </c>
      <c r="M371" s="40">
        <v>11.308328468344913</v>
      </c>
      <c r="N371" s="36">
        <v>12774307.942049999</v>
      </c>
      <c r="O371" s="40">
        <v>12.069999922208153</v>
      </c>
      <c r="P371" s="36">
        <v>30071006.665770002</v>
      </c>
      <c r="Q371" s="40">
        <v>11.830757938411107</v>
      </c>
      <c r="R371" s="36">
        <v>58314385.618029997</v>
      </c>
      <c r="S371" s="40">
        <v>11.242325237048682</v>
      </c>
      <c r="T371" s="36">
        <v>1041315.885</v>
      </c>
      <c r="U371" s="40">
        <v>11.682369581829628</v>
      </c>
    </row>
    <row r="372" spans="1:21" ht="14.25" customHeight="1" x14ac:dyDescent="0.2">
      <c r="A372" s="46" t="s">
        <v>3</v>
      </c>
      <c r="B372" s="36">
        <f t="shared" si="167"/>
        <v>407626066.53487796</v>
      </c>
      <c r="C372" s="40">
        <f t="shared" si="168"/>
        <v>4.1592299838566413</v>
      </c>
      <c r="D372" s="36">
        <v>267709785.27834806</v>
      </c>
      <c r="E372" s="40">
        <v>1.070393913143038</v>
      </c>
      <c r="F372" s="36">
        <v>14583400.739250001</v>
      </c>
      <c r="G372" s="40">
        <v>2.1696136286711689</v>
      </c>
      <c r="H372" s="36">
        <f t="shared" si="169"/>
        <v>125332880.51728</v>
      </c>
      <c r="I372" s="40">
        <f t="shared" si="170"/>
        <v>10.988459555084608</v>
      </c>
      <c r="J372" s="36">
        <v>2644805.6279300004</v>
      </c>
      <c r="K372" s="40">
        <v>12.137698309123017</v>
      </c>
      <c r="L372" s="36">
        <v>9984190.8447000012</v>
      </c>
      <c r="M372" s="40">
        <v>8.2465305236213116</v>
      </c>
      <c r="N372" s="36">
        <v>17654855.727489997</v>
      </c>
      <c r="O372" s="40">
        <v>9.6667869444349286</v>
      </c>
      <c r="P372" s="36">
        <v>34994336.529129997</v>
      </c>
      <c r="Q372" s="40">
        <v>11.827395672946672</v>
      </c>
      <c r="R372" s="36">
        <v>59013375.903030001</v>
      </c>
      <c r="S372" s="40">
        <v>11.286523785956918</v>
      </c>
      <c r="T372" s="36">
        <v>1041315.885</v>
      </c>
      <c r="U372" s="40">
        <v>11.682369581829628</v>
      </c>
    </row>
    <row r="373" spans="1:21" ht="14.25" customHeight="1" x14ac:dyDescent="0.2">
      <c r="A373" s="46" t="s">
        <v>4</v>
      </c>
      <c r="B373" s="36">
        <f t="shared" si="167"/>
        <v>400776267.40605789</v>
      </c>
      <c r="C373" s="40">
        <f t="shared" si="168"/>
        <v>4.6958775476518948</v>
      </c>
      <c r="D373" s="36">
        <v>259560112.1252479</v>
      </c>
      <c r="E373" s="40">
        <v>1.772674559877399</v>
      </c>
      <c r="F373" s="36">
        <v>16371913.433770001</v>
      </c>
      <c r="G373" s="40">
        <v>1.8720592465962564</v>
      </c>
      <c r="H373" s="36">
        <f t="shared" si="169"/>
        <v>124844241.84704001</v>
      </c>
      <c r="I373" s="40">
        <f t="shared" si="170"/>
        <v>11.143737634266468</v>
      </c>
      <c r="J373" s="36">
        <v>4016947.8871800001</v>
      </c>
      <c r="K373" s="40">
        <v>9.6761100224341288</v>
      </c>
      <c r="L373" s="36">
        <v>12344273.16285</v>
      </c>
      <c r="M373" s="40">
        <v>8.328877249273825</v>
      </c>
      <c r="N373" s="36">
        <v>20280068.793570001</v>
      </c>
      <c r="O373" s="40">
        <v>9.6324166208109183</v>
      </c>
      <c r="P373" s="36">
        <v>36500409.737010002</v>
      </c>
      <c r="Q373" s="40">
        <v>12.375037749783127</v>
      </c>
      <c r="R373" s="36">
        <v>48552226.381430008</v>
      </c>
      <c r="S373" s="40">
        <v>11.661444505392108</v>
      </c>
      <c r="T373" s="36">
        <v>3150315.8849999998</v>
      </c>
      <c r="U373" s="40">
        <v>11.529001644862038</v>
      </c>
    </row>
    <row r="374" spans="1:21" ht="14.25" customHeight="1" x14ac:dyDescent="0.2">
      <c r="A374" s="46" t="s">
        <v>98</v>
      </c>
      <c r="B374" s="36">
        <f t="shared" si="167"/>
        <v>392627613.15085804</v>
      </c>
      <c r="C374" s="40">
        <f t="shared" si="168"/>
        <v>5.1223391702050129</v>
      </c>
      <c r="D374" s="36">
        <v>242899881.26847804</v>
      </c>
      <c r="E374" s="40">
        <v>2.2028448933227449</v>
      </c>
      <c r="F374" s="36">
        <v>19716574.174049996</v>
      </c>
      <c r="G374" s="40">
        <v>1.0045566612710666</v>
      </c>
      <c r="H374" s="36">
        <f t="shared" si="169"/>
        <v>130011157.70833001</v>
      </c>
      <c r="I374" s="40">
        <f t="shared" si="170"/>
        <v>11.201304940679558</v>
      </c>
      <c r="J374" s="36">
        <v>7459402.3585000001</v>
      </c>
      <c r="K374" s="40">
        <v>6.8832476437728811</v>
      </c>
      <c r="L374" s="36">
        <v>11027684.493729999</v>
      </c>
      <c r="M374" s="40">
        <v>11.819249876426181</v>
      </c>
      <c r="N374" s="36">
        <v>28354780.075459998</v>
      </c>
      <c r="O374" s="40">
        <v>10.269636176785674</v>
      </c>
      <c r="P374" s="36">
        <v>22079141.617369998</v>
      </c>
      <c r="Q374" s="40">
        <v>12.910386582943701</v>
      </c>
      <c r="R374" s="36">
        <v>60233383.278270006</v>
      </c>
      <c r="S374" s="40">
        <v>11.409728252211293</v>
      </c>
      <c r="T374" s="36">
        <v>856765.88500000001</v>
      </c>
      <c r="U374" s="40">
        <v>12.979843402611671</v>
      </c>
    </row>
    <row r="375" spans="1:21" ht="14.25" customHeight="1" x14ac:dyDescent="0.2">
      <c r="A375" s="46" t="s">
        <v>101</v>
      </c>
      <c r="B375" s="36">
        <f t="shared" si="167"/>
        <v>364402186.53636807</v>
      </c>
      <c r="C375" s="40">
        <f t="shared" si="168"/>
        <v>4.1286022222529422</v>
      </c>
      <c r="D375" s="36">
        <v>225631625.26457807</v>
      </c>
      <c r="E375" s="40">
        <v>1.5296612648838752</v>
      </c>
      <c r="F375" s="36">
        <v>13949029.890450001</v>
      </c>
      <c r="G375" s="40">
        <v>1.5680274520022111</v>
      </c>
      <c r="H375" s="36">
        <f t="shared" si="169"/>
        <v>124821531.38134001</v>
      </c>
      <c r="I375" s="40">
        <f t="shared" si="170"/>
        <v>9.1126846902382983</v>
      </c>
      <c r="J375" s="36">
        <v>2644455.6348599996</v>
      </c>
      <c r="K375" s="40">
        <v>10.003174183227751</v>
      </c>
      <c r="L375" s="36">
        <v>15578978.533150002</v>
      </c>
      <c r="M375" s="40">
        <v>6.2512250591384655</v>
      </c>
      <c r="N375" s="36">
        <v>24620538.254770003</v>
      </c>
      <c r="O375" s="40">
        <v>6.8836239952877829</v>
      </c>
      <c r="P375" s="36">
        <v>22953143.020439997</v>
      </c>
      <c r="Q375" s="40">
        <v>9.6173666449359825</v>
      </c>
      <c r="R375" s="36">
        <v>58206600.053120002</v>
      </c>
      <c r="S375" s="40">
        <v>10.527588931932462</v>
      </c>
      <c r="T375" s="36">
        <v>817815.88500000001</v>
      </c>
      <c r="U375" s="40">
        <v>12.981073631261149</v>
      </c>
    </row>
    <row r="376" spans="1:21" ht="14.25" customHeight="1" x14ac:dyDescent="0.2">
      <c r="A376" s="46" t="s">
        <v>104</v>
      </c>
      <c r="B376" s="36">
        <f t="shared" si="167"/>
        <v>349781243.85743797</v>
      </c>
      <c r="C376" s="40">
        <f t="shared" si="168"/>
        <v>5.1766081627136291</v>
      </c>
      <c r="D376" s="36">
        <v>212790075.78120795</v>
      </c>
      <c r="E376" s="40">
        <v>1.6669935634312194</v>
      </c>
      <c r="F376" s="36">
        <v>12354957.935690001</v>
      </c>
      <c r="G376" s="40">
        <v>2.2025641650025762</v>
      </c>
      <c r="H376" s="36">
        <f t="shared" si="169"/>
        <v>124636210.14053999</v>
      </c>
      <c r="I376" s="40">
        <f t="shared" si="170"/>
        <v>11.463347338681922</v>
      </c>
      <c r="J376" s="36">
        <v>8803531.0380399991</v>
      </c>
      <c r="K376" s="40">
        <v>11.386211179634744</v>
      </c>
      <c r="L376" s="36">
        <v>9779756.2108900007</v>
      </c>
      <c r="M376" s="40">
        <v>8.2151099729482482</v>
      </c>
      <c r="N376" s="36">
        <v>23317682.902720001</v>
      </c>
      <c r="O376" s="40">
        <v>11.781654096107879</v>
      </c>
      <c r="P376" s="36">
        <v>30595648.05068</v>
      </c>
      <c r="Q376" s="40">
        <v>12.080370194164741</v>
      </c>
      <c r="R376" s="36">
        <v>51322976.053209998</v>
      </c>
      <c r="S376" s="40">
        <v>11.558940284582606</v>
      </c>
      <c r="T376" s="36">
        <v>816615.88500000001</v>
      </c>
      <c r="U376" s="40">
        <v>12.981240280428784</v>
      </c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7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8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9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14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15</v>
      </c>
      <c r="B200" s="37">
        <f t="shared" ref="B200:B211" si="158">D200+F200+H200</f>
        <v>13341557.472816002</v>
      </c>
      <c r="C200" s="41">
        <f t="shared" ref="C200:C211" si="159">(D200*E200+F200*G200+J200*K200+L200*M200+N200*O200+P200*Q200+R200*S200+T200*U200)/(D200+F200+J200+L200+N200+P200+R200+T200)</f>
        <v>6.0564291198463698</v>
      </c>
      <c r="D200" s="37">
        <v>1429683.4041500001</v>
      </c>
      <c r="E200" s="41">
        <v>2.980582965172975E-6</v>
      </c>
      <c r="F200" s="37">
        <v>5967112.6875160029</v>
      </c>
      <c r="G200" s="41">
        <v>0.43355269394525925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282252.11244</v>
      </c>
      <c r="K200" s="41">
        <v>10.294030734846817</v>
      </c>
      <c r="L200" s="37">
        <v>650720.63704000018</v>
      </c>
      <c r="M200" s="41">
        <v>12.569640484425749</v>
      </c>
      <c r="N200" s="37">
        <v>973433.5753599999</v>
      </c>
      <c r="O200" s="41">
        <v>12.811480387881183</v>
      </c>
      <c r="P200" s="37">
        <v>2813846.0445199986</v>
      </c>
      <c r="Q200" s="41">
        <v>13.520213140798475</v>
      </c>
      <c r="R200" s="37">
        <v>1214270.4819100001</v>
      </c>
      <c r="S200" s="41">
        <v>13.574442954906726</v>
      </c>
      <c r="T200" s="37">
        <v>10238.52988</v>
      </c>
      <c r="U200" s="41">
        <v>12.924701369333699</v>
      </c>
    </row>
    <row r="201" spans="1:21" ht="14.25" customHeight="1" x14ac:dyDescent="0.2">
      <c r="A201" s="46" t="s">
        <v>96</v>
      </c>
      <c r="B201" s="36">
        <f t="shared" si="158"/>
        <v>12975969.686749998</v>
      </c>
      <c r="C201" s="40">
        <f t="shared" si="159"/>
        <v>6.3996960729241437</v>
      </c>
      <c r="D201" s="36">
        <v>1287871.7592299995</v>
      </c>
      <c r="E201" s="40">
        <v>4.2045940996777043E-4</v>
      </c>
      <c r="F201" s="36">
        <v>5574728.0403599991</v>
      </c>
      <c r="G201" s="40">
        <v>0.39602996433570059</v>
      </c>
      <c r="H201" s="36">
        <f t="shared" si="160"/>
        <v>6113369.8871600004</v>
      </c>
      <c r="I201" s="40">
        <f t="shared" si="161"/>
        <v>13.22248823380513</v>
      </c>
      <c r="J201" s="36">
        <v>328321.5784</v>
      </c>
      <c r="K201" s="40">
        <v>12.583237663056082</v>
      </c>
      <c r="L201" s="36">
        <v>724538.03626000008</v>
      </c>
      <c r="M201" s="40">
        <v>12.389426665494407</v>
      </c>
      <c r="N201" s="36">
        <v>924142.72734999971</v>
      </c>
      <c r="O201" s="40">
        <v>12.891408616835342</v>
      </c>
      <c r="P201" s="36">
        <v>2974698.3612100002</v>
      </c>
      <c r="Q201" s="40">
        <v>13.519128951832736</v>
      </c>
      <c r="R201" s="36">
        <v>1151630.0178099999</v>
      </c>
      <c r="S201" s="40">
        <v>13.430656170559304</v>
      </c>
      <c r="T201" s="36">
        <v>10039.16613</v>
      </c>
      <c r="U201" s="40">
        <v>12.951575979149577</v>
      </c>
    </row>
    <row r="202" spans="1:21" ht="14.25" customHeight="1" x14ac:dyDescent="0.2">
      <c r="A202" s="46" t="s">
        <v>1</v>
      </c>
      <c r="B202" s="36">
        <f t="shared" si="158"/>
        <v>13812147.620080007</v>
      </c>
      <c r="C202" s="40">
        <f t="shared" si="159"/>
        <v>6.3246477701375872</v>
      </c>
      <c r="D202" s="36">
        <v>1419253.4040900001</v>
      </c>
      <c r="E202" s="40">
        <v>7.7537886950188061E-4</v>
      </c>
      <c r="F202" s="36">
        <v>5924863.6836700058</v>
      </c>
      <c r="G202" s="40">
        <v>0.41236928210669033</v>
      </c>
      <c r="H202" s="36">
        <f t="shared" si="160"/>
        <v>6468030.5323200012</v>
      </c>
      <c r="I202" s="40">
        <f t="shared" si="161"/>
        <v>13.128051263663112</v>
      </c>
      <c r="J202" s="36">
        <v>400315.42486000003</v>
      </c>
      <c r="K202" s="40">
        <v>11.205544783947751</v>
      </c>
      <c r="L202" s="36">
        <v>664898.90654999996</v>
      </c>
      <c r="M202" s="40">
        <v>12.276977879604244</v>
      </c>
      <c r="N202" s="36">
        <v>1160915.62096</v>
      </c>
      <c r="O202" s="40">
        <v>13.098406367730952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15156.578459999997</v>
      </c>
      <c r="U202" s="40">
        <v>13.264632976735832</v>
      </c>
    </row>
    <row r="203" spans="1:21" ht="14.25" customHeight="1" x14ac:dyDescent="0.2">
      <c r="A203" s="46" t="s">
        <v>2</v>
      </c>
      <c r="B203" s="36">
        <f t="shared" si="158"/>
        <v>13650273.063439999</v>
      </c>
      <c r="C203" s="40">
        <f t="shared" si="159"/>
        <v>6.5097684269321583</v>
      </c>
      <c r="D203" s="36">
        <v>1128541.2395200001</v>
      </c>
      <c r="E203" s="40">
        <v>3.1930317420501668E-5</v>
      </c>
      <c r="F203" s="36">
        <v>5931234.7318599988</v>
      </c>
      <c r="G203" s="40">
        <v>0.40574434757496364</v>
      </c>
      <c r="H203" s="36">
        <f t="shared" si="160"/>
        <v>6590497.0920599997</v>
      </c>
      <c r="I203" s="40">
        <f t="shared" si="161"/>
        <v>13.117905128926905</v>
      </c>
      <c r="J203" s="36">
        <v>383753.89067000005</v>
      </c>
      <c r="K203" s="40">
        <v>11.862601505475963</v>
      </c>
      <c r="L203" s="36">
        <v>679846.46208999993</v>
      </c>
      <c r="M203" s="40">
        <v>12.309941986868949</v>
      </c>
      <c r="N203" s="36">
        <v>1945545.25339</v>
      </c>
      <c r="O203" s="40">
        <v>13.402325589061274</v>
      </c>
      <c r="P203" s="36">
        <v>2461151.4747600001</v>
      </c>
      <c r="Q203" s="40">
        <v>13.184426610776676</v>
      </c>
      <c r="R203" s="36">
        <v>1103870.0620500001</v>
      </c>
      <c r="S203" s="40">
        <v>13.400826884272325</v>
      </c>
      <c r="T203" s="36">
        <v>16329.9491</v>
      </c>
      <c r="U203" s="40">
        <v>13.218172320267671</v>
      </c>
    </row>
    <row r="204" spans="1:21" ht="14.25" customHeight="1" x14ac:dyDescent="0.2">
      <c r="A204" s="46" t="s">
        <v>3</v>
      </c>
      <c r="B204" s="36">
        <f t="shared" si="158"/>
        <v>14915592.954989996</v>
      </c>
      <c r="C204" s="40">
        <f t="shared" si="159"/>
        <v>5.930614027907664</v>
      </c>
      <c r="D204" s="36">
        <v>1576018.3253299999</v>
      </c>
      <c r="E204" s="40">
        <v>1.1023466999574548E-4</v>
      </c>
      <c r="F204" s="36">
        <v>6588929.683389998</v>
      </c>
      <c r="G204" s="40">
        <v>7.1995238236619963E-2</v>
      </c>
      <c r="H204" s="36">
        <f t="shared" si="160"/>
        <v>6750644.9462699993</v>
      </c>
      <c r="I204" s="40">
        <f t="shared" si="161"/>
        <v>13.033433134103596</v>
      </c>
      <c r="J204" s="36">
        <v>291633.75381999998</v>
      </c>
      <c r="K204" s="40">
        <v>11.834635377004526</v>
      </c>
      <c r="L204" s="36">
        <v>782735.68962999969</v>
      </c>
      <c r="M204" s="40">
        <v>11.948603875234676</v>
      </c>
      <c r="N204" s="36">
        <v>2216065.91445</v>
      </c>
      <c r="O204" s="40">
        <v>13.386689454740011</v>
      </c>
      <c r="P204" s="36">
        <v>2268890.5596499997</v>
      </c>
      <c r="Q204" s="40">
        <v>13.024460085208149</v>
      </c>
      <c r="R204" s="36">
        <v>1160243.3366599998</v>
      </c>
      <c r="S204" s="40">
        <v>13.442497568638871</v>
      </c>
      <c r="T204" s="36">
        <v>31075.692060000001</v>
      </c>
      <c r="U204" s="40">
        <v>11.7993418189059</v>
      </c>
    </row>
    <row r="205" spans="1:21" ht="14.25" customHeight="1" x14ac:dyDescent="0.2">
      <c r="A205" s="46" t="s">
        <v>4</v>
      </c>
      <c r="B205" s="36">
        <f t="shared" si="158"/>
        <v>14992373.822179999</v>
      </c>
      <c r="C205" s="40">
        <f t="shared" si="159"/>
        <v>6.0904503954099001</v>
      </c>
      <c r="D205" s="36">
        <v>1414526.4421599994</v>
      </c>
      <c r="E205" s="40">
        <v>1.8104563648802599E-2</v>
      </c>
      <c r="F205" s="36">
        <v>6608488.6175199989</v>
      </c>
      <c r="G205" s="40">
        <v>0.11534380973535711</v>
      </c>
      <c r="H205" s="36">
        <f t="shared" si="160"/>
        <v>6969358.7625000002</v>
      </c>
      <c r="I205" s="40">
        <f t="shared" si="161"/>
        <v>12.988634180056922</v>
      </c>
      <c r="J205" s="36">
        <v>414923.70747000002</v>
      </c>
      <c r="K205" s="40">
        <v>11.959733416794201</v>
      </c>
      <c r="L205" s="36">
        <v>997577.2839299998</v>
      </c>
      <c r="M205" s="40">
        <v>12.316033137033047</v>
      </c>
      <c r="N205" s="36">
        <v>1925810.9033700004</v>
      </c>
      <c r="O205" s="40">
        <v>13.383946474122093</v>
      </c>
      <c r="P205" s="36">
        <v>2469086.9516499997</v>
      </c>
      <c r="Q205" s="40">
        <v>13.005369933346186</v>
      </c>
      <c r="R205" s="36">
        <v>1118692.7367400001</v>
      </c>
      <c r="S205" s="40">
        <v>13.303311347160172</v>
      </c>
      <c r="T205" s="36">
        <v>43267.179340000002</v>
      </c>
      <c r="U205" s="40">
        <v>11.676808973013584</v>
      </c>
    </row>
    <row r="206" spans="1:21" ht="14.25" customHeight="1" x14ac:dyDescent="0.2">
      <c r="A206" s="46" t="s">
        <v>97</v>
      </c>
      <c r="B206" s="36">
        <f t="shared" si="158"/>
        <v>15921424.77375</v>
      </c>
      <c r="C206" s="40">
        <f t="shared" si="159"/>
        <v>6.1534645107388535</v>
      </c>
      <c r="D206" s="36">
        <v>1467704.2757500005</v>
      </c>
      <c r="E206" s="40">
        <v>3.3416850758261465E-2</v>
      </c>
      <c r="F206" s="36">
        <v>6994516.7837000005</v>
      </c>
      <c r="G206" s="40">
        <v>0.12084989815720415</v>
      </c>
      <c r="H206" s="36">
        <f t="shared" si="160"/>
        <v>7459203.7143000001</v>
      </c>
      <c r="I206" s="40">
        <f t="shared" si="161"/>
        <v>13.014470891021928</v>
      </c>
      <c r="J206" s="36">
        <v>374638.30818999995</v>
      </c>
      <c r="K206" s="40">
        <v>12.365530646135765</v>
      </c>
      <c r="L206" s="36">
        <v>1762117.6279799996</v>
      </c>
      <c r="M206" s="40">
        <v>13.141376650055472</v>
      </c>
      <c r="N206" s="36">
        <v>1331755.59947</v>
      </c>
      <c r="O206" s="40">
        <v>12.752102242602104</v>
      </c>
      <c r="P206" s="36">
        <v>2788288.31079</v>
      </c>
      <c r="Q206" s="40">
        <v>12.955195299218499</v>
      </c>
      <c r="R206" s="36">
        <v>1161309.74027</v>
      </c>
      <c r="S206" s="40">
        <v>13.427763303091048</v>
      </c>
      <c r="T206" s="36">
        <v>41094.127599999993</v>
      </c>
      <c r="U206" s="40">
        <v>14.333950247944919</v>
      </c>
    </row>
    <row r="207" spans="1:21" ht="14.25" customHeight="1" x14ac:dyDescent="0.2">
      <c r="A207" s="46" t="s">
        <v>100</v>
      </c>
      <c r="B207" s="36">
        <f t="shared" si="158"/>
        <v>16499078.368509997</v>
      </c>
      <c r="C207" s="40">
        <f t="shared" si="159"/>
        <v>6.1694975128859628</v>
      </c>
      <c r="D207" s="36">
        <v>1433857.2031900003</v>
      </c>
      <c r="E207" s="40">
        <v>6.0170581706501755E-4</v>
      </c>
      <c r="F207" s="36">
        <v>7241872.2550799968</v>
      </c>
      <c r="G207" s="40">
        <v>7.4228202342346061E-2</v>
      </c>
      <c r="H207" s="36">
        <f t="shared" si="160"/>
        <v>7823348.9102400001</v>
      </c>
      <c r="I207" s="40">
        <f t="shared" si="161"/>
        <v>12.942361410929243</v>
      </c>
      <c r="J207" s="36">
        <v>637473.50076999993</v>
      </c>
      <c r="K207" s="40">
        <v>12.740147989049408</v>
      </c>
      <c r="L207" s="36">
        <v>1784379.6477900001</v>
      </c>
      <c r="M207" s="40">
        <v>13.104394087656129</v>
      </c>
      <c r="N207" s="36">
        <v>1179994.2509800002</v>
      </c>
      <c r="O207" s="40">
        <v>12.589283123236154</v>
      </c>
      <c r="P207" s="36">
        <v>2982930.2837999999</v>
      </c>
      <c r="Q207" s="40">
        <v>12.796807620613725</v>
      </c>
      <c r="R207" s="36">
        <v>1202566.4186200001</v>
      </c>
      <c r="S207" s="40">
        <v>13.472198360331427</v>
      </c>
      <c r="T207" s="36">
        <v>36004.808280000005</v>
      </c>
      <c r="U207" s="40">
        <v>14.426077777009619</v>
      </c>
    </row>
    <row r="208" spans="1:21" ht="14.25" customHeight="1" x14ac:dyDescent="0.2">
      <c r="A208" s="46" t="s">
        <v>103</v>
      </c>
      <c r="B208" s="36">
        <f t="shared" si="158"/>
        <v>17337457.426479999</v>
      </c>
      <c r="C208" s="40">
        <f t="shared" si="159"/>
        <v>5.8486369838496968</v>
      </c>
      <c r="D208" s="36">
        <v>1621378.0610699991</v>
      </c>
      <c r="E208" s="40">
        <v>2.4898944280372308E-4</v>
      </c>
      <c r="F208" s="36">
        <v>7716623.41249</v>
      </c>
      <c r="G208" s="40">
        <v>6.575189388324415E-2</v>
      </c>
      <c r="H208" s="36">
        <f t="shared" si="160"/>
        <v>7999455.9529199991</v>
      </c>
      <c r="I208" s="40">
        <f t="shared" si="161"/>
        <v>12.61244627065259</v>
      </c>
      <c r="J208" s="36">
        <v>1242259.2645999999</v>
      </c>
      <c r="K208" s="40">
        <v>11.720504155448342</v>
      </c>
      <c r="L208" s="36">
        <v>915659.64942999999</v>
      </c>
      <c r="M208" s="40">
        <v>12.25283352230047</v>
      </c>
      <c r="N208" s="36">
        <v>1446358.9335799997</v>
      </c>
      <c r="O208" s="40">
        <v>12.505151695600112</v>
      </c>
      <c r="P208" s="36">
        <v>3016094.5864400002</v>
      </c>
      <c r="Q208" s="40">
        <v>12.731262154415317</v>
      </c>
      <c r="R208" s="36">
        <v>1341160.9601599998</v>
      </c>
      <c r="S208" s="40">
        <v>13.482216043416109</v>
      </c>
      <c r="T208" s="36">
        <v>37922.55870999999</v>
      </c>
      <c r="U208" s="40">
        <v>14.395857023538383</v>
      </c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7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8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9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14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15</v>
      </c>
      <c r="B368" s="37">
        <f>'11.физ-в инвал'!B368+'12.юрид-в инвал'!B368+'13.нерез-в инвал'!B200</f>
        <v>301088157.798307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0.69088734121225415</v>
      </c>
      <c r="D368" s="37">
        <f>'11.физ-в инвал'!D368+'12.юрид-в инвал'!D368+'13.нерез-в инвал'!D200</f>
        <v>136536274.7189343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0.16726927935371316</v>
      </c>
      <c r="F368" s="37">
        <f>'11.физ-в инвал'!F368+'12.юрид-в инвал'!F368+'13.нерез-в инвал'!F200</f>
        <v>106385311.67706706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2.1709813867005563E-2</v>
      </c>
      <c r="H368" s="37">
        <f t="shared" ref="H368:H379" si="44">J368+L368+N368+P368+R368+T368</f>
        <v>58166571.402305648</v>
      </c>
      <c r="I368" s="41">
        <f t="shared" ref="I368:I379" si="45">(J368*K368+L368*M368+N368*O368+P368*Q368+R368*S368+T368*U368)/(J368+L368+N368+P368+R368+T368)</f>
        <v>3.1439031527986865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2.0404786388129983</v>
      </c>
      <c r="L368" s="37">
        <f>'11.физ-в инвал'!L368+'12.юрид-в инвал'!L368+'13.нерез-в инвал'!L200</f>
        <v>7642129.1720156837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3.2204533537681423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3.0845655521630242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5167353.9326746874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3.1971094344287105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96</v>
      </c>
      <c r="B369" s="36">
        <f>'11.физ-в инвал'!B369+'12.юрид-в инвал'!B369+'13.нерез-в инвал'!B201</f>
        <v>310848740.34661478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0.70239422030357779</v>
      </c>
      <c r="D369" s="36">
        <f>'11.физ-в инвал'!D369+'12.юрид-в инвал'!D369+'13.нерез-в инвал'!D201</f>
        <v>149504771.69204327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0.22889931123013532</v>
      </c>
      <c r="F369" s="36">
        <f>'11.физ-в инвал'!F369+'12.юрид-в инвал'!F369+'13.нерез-в инвал'!F201</f>
        <v>104054690.21343008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2.0530854630349666E-2</v>
      </c>
      <c r="H369" s="36">
        <f t="shared" si="44"/>
        <v>57289278.441141434</v>
      </c>
      <c r="I369" s="40">
        <f t="shared" si="45"/>
        <v>3.1765191075110129</v>
      </c>
      <c r="J369" s="36">
        <f>'11.физ-в инвал'!J369+'12.юрид-в инвал'!J369+'13.нерез-в инвал'!J201</f>
        <v>3683197.4727261662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2.9399590130865918</v>
      </c>
      <c r="L369" s="36">
        <f>'11.физ-в инвал'!L369+'12.юрид-в инвал'!L369+'13.нерез-в инвал'!L201</f>
        <v>7870498.757558316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3.1818263260207895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3.0663231879993744</v>
      </c>
      <c r="P369" s="36">
        <f>'11.физ-в инвал'!P369+'12.юрид-в инвал'!P369+'13.нерез-в инвал'!P201</f>
        <v>19783734.766982991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3.3042387582491113</v>
      </c>
      <c r="R369" s="36">
        <f>'11.физ-в инвал'!R369+'12.юрид-в инвал'!R369+'13.нерез-в инвал'!R201</f>
        <v>5165561.7710785549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3.1480481737857655</v>
      </c>
      <c r="T369" s="36">
        <f>'11.физ-в инвал'!T369+'12.юрид-в инвал'!T369+'13.нерез-в инвал'!T201</f>
        <v>328112.394501217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5.3228292898771414</v>
      </c>
    </row>
    <row r="370" spans="1:21" ht="14.25" customHeight="1" x14ac:dyDescent="0.2">
      <c r="A370" s="46" t="s">
        <v>1</v>
      </c>
      <c r="B370" s="36">
        <f>'11.физ-в инвал'!B370+'12.юрид-в инвал'!B370+'13.нерез-в инвал'!B202</f>
        <v>298118867.28208685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0.72337401626374676</v>
      </c>
      <c r="D370" s="36">
        <f>'11.физ-в инвал'!D370+'12.юрид-в инвал'!D370+'13.нерез-в инвал'!D202</f>
        <v>138257969.7171447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0.24810708804443332</v>
      </c>
      <c r="F370" s="36">
        <f>'11.физ-в инвал'!F370+'12.юрид-в инвал'!F370+'13.нерез-в инвал'!F202</f>
        <v>103267001.47400892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2.1223177621378042E-2</v>
      </c>
      <c r="H370" s="36">
        <f t="shared" si="44"/>
        <v>56593896.090933241</v>
      </c>
      <c r="I370" s="40">
        <f t="shared" si="45"/>
        <v>3.1656595241616188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2.9518758990276197</v>
      </c>
      <c r="L370" s="36">
        <f>'11.физ-в инвал'!L370+'12.юрид-в инвал'!L370+'13.нерез-в инвал'!L202</f>
        <v>6287106.5587700028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3.3101220871084758</v>
      </c>
      <c r="N370" s="36">
        <f>'11.физ-в инвал'!N370+'12.юрид-в инвал'!N370+'13.нерез-в инвал'!N202</f>
        <v>8649008.7610932235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3.132625500221395</v>
      </c>
      <c r="P370" s="36">
        <f>'11.физ-в инвал'!P370+'12.юрид-в инвал'!P370+'13.нерез-в инвал'!P202</f>
        <v>17229284.602357917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3.3612519762327477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customHeight="1" x14ac:dyDescent="0.2">
      <c r="A371" s="46" t="s">
        <v>2</v>
      </c>
      <c r="B371" s="36">
        <f>'11.физ-в инвал'!B371+'12.юрид-в инвал'!B371+'13.нерез-в инвал'!B203</f>
        <v>286857383.54875755</v>
      </c>
      <c r="C371" s="40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0.54847650991807884</v>
      </c>
      <c r="D371" s="36">
        <f>'11.физ-в инвал'!D371+'12.юрид-в инвал'!D371+'13.нерез-в инвал'!D203</f>
        <v>141357419.85532308</v>
      </c>
      <c r="E371" s="40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0.23862374448109683</v>
      </c>
      <c r="F371" s="36">
        <f>'11.физ-в инвал'!F371+'12.юрид-в инвал'!F371+'13.нерез-в инвал'!F203</f>
        <v>106548406.96155533</v>
      </c>
      <c r="G371" s="40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2.3306637954695234E-2</v>
      </c>
      <c r="H371" s="36">
        <f t="shared" si="44"/>
        <v>38951556.731879108</v>
      </c>
      <c r="I371" s="40">
        <f t="shared" si="45"/>
        <v>3.1095038235573202</v>
      </c>
      <c r="J371" s="36">
        <f>'11.физ-в инвал'!J371+'12.юрид-в инвал'!J371+'13.нерез-в инвал'!J203</f>
        <v>3880471.6859278316</v>
      </c>
      <c r="K371" s="40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2.7315649368557819</v>
      </c>
      <c r="L371" s="36">
        <f>'11.физ-в инвал'!L371+'12.юрид-в инвал'!L371+'13.нерез-в инвал'!L203</f>
        <v>7173674.1236070786</v>
      </c>
      <c r="M371" s="40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3.236534787730716</v>
      </c>
      <c r="N371" s="36">
        <f>'11.физ-в инвал'!N371+'12.юрид-в инвал'!N371+'13.нерез-в инвал'!N203</f>
        <v>8328936.2335950052</v>
      </c>
      <c r="O371" s="40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3.1538697799067554</v>
      </c>
      <c r="P371" s="36">
        <f>'11.физ-в инвал'!P371+'12.юрид-в инвал'!P371+'13.нерез-в инвал'!P203</f>
        <v>14938342.219912156</v>
      </c>
      <c r="Q371" s="40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3.2883378717315055</v>
      </c>
      <c r="R371" s="36">
        <f>'11.физ-в инвал'!R371+'12.юрид-в инвал'!R371+'13.нерез-в инвал'!R203</f>
        <v>3457628.8103568638</v>
      </c>
      <c r="S371" s="4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2.9475252086400765</v>
      </c>
      <c r="T371" s="36">
        <f>'11.физ-в инвал'!T371+'12.юрид-в инвал'!T371+'13.нерез-в инвал'!T203</f>
        <v>1172503.6584801639</v>
      </c>
      <c r="U371" s="40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1.4671711231180331</v>
      </c>
    </row>
    <row r="372" spans="1:21" ht="14.25" customHeight="1" x14ac:dyDescent="0.2">
      <c r="A372" s="46" t="s">
        <v>3</v>
      </c>
      <c r="B372" s="36">
        <f>'11.физ-в инвал'!B372+'12.юрид-в инвал'!B372+'13.нерез-в инвал'!B204</f>
        <v>266399163.7807951</v>
      </c>
      <c r="C372" s="40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0.6165187588688148</v>
      </c>
      <c r="D372" s="36">
        <f>'11.физ-в инвал'!D372+'12.юрид-в инвал'!D372+'13.нерез-в инвал'!D204</f>
        <v>116674788.54263489</v>
      </c>
      <c r="E372" s="40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0.35188992067950164</v>
      </c>
      <c r="F372" s="36">
        <f>'11.физ-в инвал'!F372+'12.юрид-в инвал'!F372+'13.нерез-в инвал'!F204</f>
        <v>110582611.24628255</v>
      </c>
      <c r="G372" s="40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2.0478044611024926E-2</v>
      </c>
      <c r="H372" s="36">
        <f t="shared" si="44"/>
        <v>39141763.991877645</v>
      </c>
      <c r="I372" s="40">
        <f t="shared" si="45"/>
        <v>3.0892548458226754</v>
      </c>
      <c r="J372" s="36">
        <f>'11.физ-в инвал'!J372+'12.юрид-в инвал'!J372+'13.нерез-в инвал'!J204</f>
        <v>3431288.7088426268</v>
      </c>
      <c r="K372" s="40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2.79316549139996</v>
      </c>
      <c r="L372" s="36">
        <f>'11.физ-в инвал'!L372+'12.юрид-в инвал'!L372+'13.нерез-в инвал'!L204</f>
        <v>8029556.3432765258</v>
      </c>
      <c r="M372" s="40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3.1607201262068036</v>
      </c>
      <c r="N372" s="36">
        <f>'11.физ-в инвал'!N372+'12.юрид-в инвал'!N372+'13.нерез-в инвал'!N204</f>
        <v>9357254.2234029751</v>
      </c>
      <c r="O372" s="40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3.3586890298436471</v>
      </c>
      <c r="P372" s="36">
        <f>'11.физ-в инвал'!P372+'12.юрид-в инвал'!P372+'13.нерез-в инвал'!P204</f>
        <v>13661795.957912076</v>
      </c>
      <c r="Q372" s="40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3.1308709049614971</v>
      </c>
      <c r="R372" s="36">
        <f>'11.физ-в инвал'!R372+'12.юрид-в инвал'!R372+'13.нерез-в инвал'!R204</f>
        <v>3506480.1423221435</v>
      </c>
      <c r="S372" s="4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2.9179730730447311</v>
      </c>
      <c r="T372" s="36">
        <f>'11.физ-в инвал'!T372+'12.юрид-в инвал'!T372+'13.нерез-в инвал'!T204</f>
        <v>1155388.6161212968</v>
      </c>
      <c r="U372" s="40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1.3175699441972348</v>
      </c>
    </row>
    <row r="373" spans="1:21" ht="14.25" customHeight="1" x14ac:dyDescent="0.2">
      <c r="A373" s="46" t="s">
        <v>4</v>
      </c>
      <c r="B373" s="36">
        <f>'11.физ-в инвал'!B373+'12.юрид-в инвал'!B373+'13.нерез-в инвал'!B205</f>
        <v>267332081.96498454</v>
      </c>
      <c r="C373" s="40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0.7969105707990678</v>
      </c>
      <c r="D373" s="36">
        <f>'11.физ-в инвал'!D373+'12.юрид-в инвал'!D373+'13.нерез-в инвал'!D205</f>
        <v>117261822.54767935</v>
      </c>
      <c r="E373" s="40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0.33208339162234557</v>
      </c>
      <c r="F373" s="36">
        <f>'11.физ-в инвал'!F373+'12.юрид-в инвал'!F373+'13.нерез-в инвал'!F205</f>
        <v>110247652.08822012</v>
      </c>
      <c r="G373" s="40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1.8645043054470057E-2</v>
      </c>
      <c r="H373" s="36">
        <f t="shared" si="44"/>
        <v>39822607.329085052</v>
      </c>
      <c r="I373" s="40">
        <f t="shared" si="45"/>
        <v>4.320246654132923</v>
      </c>
      <c r="J373" s="36">
        <f>'11.физ-в инвал'!J373+'12.юрид-в инвал'!J373+'13.нерез-в инвал'!J205</f>
        <v>4436675.0364708826</v>
      </c>
      <c r="K373" s="40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3.2215485870528058</v>
      </c>
      <c r="L373" s="36">
        <f>'11.физ-в инвал'!L373+'12.юрид-в инвал'!L373+'13.нерез-в инвал'!L205</f>
        <v>7330809.705736558</v>
      </c>
      <c r="M373" s="40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3.5323058107223373</v>
      </c>
      <c r="N373" s="36">
        <f>'11.физ-в инвал'!N373+'12.юрид-в инвал'!N373+'13.нерез-в инвал'!N205</f>
        <v>9184650.7287332099</v>
      </c>
      <c r="O373" s="40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3.843451346366487</v>
      </c>
      <c r="P373" s="36">
        <f>'11.физ-в инвал'!P373+'12.юрид-в инвал'!P373+'13.нерез-в инвал'!P205</f>
        <v>11698008.670416366</v>
      </c>
      <c r="Q373" s="40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3.2422947515827265</v>
      </c>
      <c r="R373" s="36">
        <f>'11.физ-в инвал'!R373+'12.юрид-в инвал'!R373+'13.нерез-в инвал'!R205</f>
        <v>5850749.159135038</v>
      </c>
      <c r="S373" s="4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7.5623446988948562</v>
      </c>
      <c r="T373" s="36">
        <f>'11.физ-в инвал'!T373+'12.юрид-в инвал'!T373+'13.нерез-в инвал'!T205</f>
        <v>1321714.028593</v>
      </c>
      <c r="U373" s="40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10.880816600203506</v>
      </c>
    </row>
    <row r="374" spans="1:21" ht="14.25" customHeight="1" x14ac:dyDescent="0.2">
      <c r="A374" s="46" t="s">
        <v>99</v>
      </c>
      <c r="B374" s="36">
        <f>'11.физ-в инвал'!B374+'12.юрид-в инвал'!B374+'13.нерез-в инвал'!B206</f>
        <v>268596698.7231226</v>
      </c>
      <c r="C374" s="40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0.61797049777413959</v>
      </c>
      <c r="D374" s="36">
        <f>'11.физ-в инвал'!D374+'12.юрид-в инвал'!D374+'13.нерез-в инвал'!D206</f>
        <v>120210542.22204676</v>
      </c>
      <c r="E374" s="40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0.40069010339569433</v>
      </c>
      <c r="F374" s="36">
        <f>'11.физ-в инвал'!F374+'12.юрид-в инвал'!F374+'13.нерез-в инвал'!F206</f>
        <v>111730941.33720899</v>
      </c>
      <c r="G374" s="40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1.9215464059327787E-2</v>
      </c>
      <c r="H374" s="36">
        <f t="shared" si="44"/>
        <v>36655215.16386684</v>
      </c>
      <c r="I374" s="40">
        <f t="shared" si="45"/>
        <v>3.1556409807862096</v>
      </c>
      <c r="J374" s="36">
        <f>'11.физ-в инвал'!J374+'12.юрид-в инвал'!J374+'13.нерез-в инвал'!J206</f>
        <v>3855876.6737003</v>
      </c>
      <c r="K374" s="40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2.7679591977478579</v>
      </c>
      <c r="L374" s="36">
        <f>'11.физ-в инвал'!L374+'12.юрид-в инвал'!L374+'13.нерез-в инвал'!L206</f>
        <v>8467465.1603456996</v>
      </c>
      <c r="M374" s="40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3.198585209453122</v>
      </c>
      <c r="N374" s="36">
        <f>'11.физ-в инвал'!N374+'12.юрид-в инвал'!N374+'13.нерез-в инвал'!N206</f>
        <v>9916733.5021531489</v>
      </c>
      <c r="O374" s="40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3.3900830555513766</v>
      </c>
      <c r="P374" s="36">
        <f>'11.физ-в инвал'!P374+'12.юрид-в инвал'!P374+'13.нерез-в инвал'!P206</f>
        <v>10789873.146328317</v>
      </c>
      <c r="Q374" s="40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3.086074032436064</v>
      </c>
      <c r="R374" s="36">
        <f>'11.физ-в инвал'!R374+'12.юрид-в инвал'!R374+'13.нерез-в инвал'!R206</f>
        <v>3321711.1323238788</v>
      </c>
      <c r="S374" s="4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2.834951435640817</v>
      </c>
      <c r="T374" s="36">
        <f>'11.физ-в инвал'!T374+'12.юрид-в инвал'!T374+'13.нерез-в инвал'!T206</f>
        <v>303555.5490155</v>
      </c>
      <c r="U374" s="40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5.2052868819912037</v>
      </c>
    </row>
    <row r="375" spans="1:21" ht="14.25" customHeight="1" x14ac:dyDescent="0.2">
      <c r="A375" s="46" t="s">
        <v>102</v>
      </c>
      <c r="B375" s="36">
        <f>'11.физ-в инвал'!B375+'12.юрид-в инвал'!B375+'13.нерез-в инвал'!B207</f>
        <v>270569867.38593435</v>
      </c>
      <c r="C375" s="40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0.56751071349716009</v>
      </c>
      <c r="D375" s="36">
        <f>'11.физ-в инвал'!D375+'12.юрид-в инвал'!D375+'13.нерез-в инвал'!D207</f>
        <v>117051776.08783953</v>
      </c>
      <c r="E375" s="40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0.30986765641654695</v>
      </c>
      <c r="F375" s="36">
        <f>'11.физ-в инвал'!F375+'12.юрид-в инвал'!F375+'13.нерез-в инвал'!F207</f>
        <v>117284708.42190516</v>
      </c>
      <c r="G375" s="40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1.7512094011834494E-2</v>
      </c>
      <c r="H375" s="36">
        <f t="shared" si="44"/>
        <v>36233382.876189709</v>
      </c>
      <c r="I375" s="40">
        <f t="shared" si="45"/>
        <v>3.1801291783598589</v>
      </c>
      <c r="J375" s="36">
        <f>'11.физ-в инвал'!J375+'12.юрид-в инвал'!J375+'13.нерез-в инвал'!J207</f>
        <v>4944370.7297498491</v>
      </c>
      <c r="K375" s="40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2.8337883507641135</v>
      </c>
      <c r="L375" s="36">
        <f>'11.физ-в инвал'!L375+'12.юрид-в инвал'!L375+'13.нерез-в инвал'!L207</f>
        <v>8608994.7629875001</v>
      </c>
      <c r="M375" s="40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3.3693571780290901</v>
      </c>
      <c r="N375" s="36">
        <f>'11.физ-в инвал'!N375+'12.юрид-в инвал'!N375+'13.нерез-в инвал'!N207</f>
        <v>9000595.2128627338</v>
      </c>
      <c r="O375" s="40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2.9014104311779025</v>
      </c>
      <c r="P375" s="36">
        <f>'11.физ-в инвал'!P375+'12.юрид-в инвал'!P375+'13.нерез-в инвал'!P207</f>
        <v>9947330.2158173453</v>
      </c>
      <c r="Q375" s="40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3.494475477153117</v>
      </c>
      <c r="R375" s="36">
        <f>'11.физ-в инвал'!R375+'12.юрид-в инвал'!R375+'13.нерез-в инвал'!R207</f>
        <v>3415088.2213692795</v>
      </c>
      <c r="S375" s="40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2.8394320794603933</v>
      </c>
      <c r="T375" s="36">
        <f>'11.физ-в инвал'!T375+'12.юрид-в инвал'!T375+'13.нерез-в инвал'!T207</f>
        <v>317003.73340299999</v>
      </c>
      <c r="U375" s="40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5.1631134810410435</v>
      </c>
    </row>
    <row r="376" spans="1:21" ht="14.25" customHeight="1" x14ac:dyDescent="0.2">
      <c r="A376" s="46" t="s">
        <v>105</v>
      </c>
      <c r="B376" s="36">
        <f>'11.физ-в инвал'!B376+'12.юрид-в инвал'!B376+'13.нерез-в инвал'!B208</f>
        <v>289185239.17748183</v>
      </c>
      <c r="C376" s="40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0.56997439306951647</v>
      </c>
      <c r="D376" s="36">
        <f>'11.физ-в инвал'!D376+'12.юрид-в инвал'!D376+'13.нерез-в инвал'!D208</f>
        <v>132170739.78201018</v>
      </c>
      <c r="E376" s="40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0.36199449917402221</v>
      </c>
      <c r="F376" s="36">
        <f>'11.физ-в инвал'!F376+'12.юрид-в инвал'!F376+'13.нерез-в инвал'!F208</f>
        <v>120032754.92143254</v>
      </c>
      <c r="G376" s="40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1.6900963413198057E-2</v>
      </c>
      <c r="H376" s="36">
        <f t="shared" si="44"/>
        <v>36981744.4740391</v>
      </c>
      <c r="I376" s="40">
        <f t="shared" si="45"/>
        <v>3.1084101863659779</v>
      </c>
      <c r="J376" s="36">
        <f>'11.физ-в инвал'!J376+'12.юрид-в инвал'!J376+'13.нерез-в инвал'!J208</f>
        <v>5537624.702855384</v>
      </c>
      <c r="K376" s="40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2.809877181656669</v>
      </c>
      <c r="L376" s="36">
        <f>'11.физ-в инвал'!L376+'12.юрид-в инвал'!L376+'13.нерез-в инвал'!L208</f>
        <v>9394163.660357086</v>
      </c>
      <c r="M376" s="40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3.1976804859762971</v>
      </c>
      <c r="N376" s="36">
        <f>'11.физ-в инвал'!N376+'12.юрид-в инвал'!N376+'13.нерез-в инвал'!N208</f>
        <v>8607914.9371480569</v>
      </c>
      <c r="O376" s="40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2.934715948886041</v>
      </c>
      <c r="P376" s="36">
        <f>'11.физ-в инвал'!P376+'12.юрид-в инвал'!P376+'13.нерез-в инвал'!P208</f>
        <v>10043279.549495049</v>
      </c>
      <c r="Q376" s="40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3.3760044052081124</v>
      </c>
      <c r="R376" s="36">
        <f>'11.физ-в инвал'!R376+'12.юрид-в инвал'!R376+'13.нерез-в инвал'!R208</f>
        <v>3102957.8625670318</v>
      </c>
      <c r="S376" s="40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2.8108182926324101</v>
      </c>
      <c r="T376" s="36">
        <f>'11.физ-в инвал'!T376+'12.юрид-в инвал'!T376+'13.нерез-в инвал'!T208</f>
        <v>295803.76161650004</v>
      </c>
      <c r="U376" s="40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4.952811069243646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7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8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9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14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15</v>
      </c>
      <c r="B368" s="37">
        <f t="shared" ref="B368:B379" si="174">D368+F368+J368+L368+N368+P368+R368+T368</f>
        <v>59464529.763516158</v>
      </c>
      <c r="C368" s="41">
        <f t="shared" ref="C368:C379" si="175">(D368*E368+F368*G368+J368*K368+L368*M368+N368*O368+P368*Q368+R368*S368+T368*U368)/(D368+F368+J368+L368+N368+P368+R368+T368)</f>
        <v>1.0451169921377619</v>
      </c>
      <c r="D368" s="37">
        <v>1783395.4939979916</v>
      </c>
      <c r="E368" s="41">
        <v>3.1278536481523053E-2</v>
      </c>
      <c r="F368" s="37">
        <v>39598545.601537265</v>
      </c>
      <c r="G368" s="41">
        <v>5.695899519021573E-2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2443263.4243085417</v>
      </c>
      <c r="K368" s="41">
        <v>2.13565769011988</v>
      </c>
      <c r="L368" s="37">
        <v>4184456.6435378864</v>
      </c>
      <c r="M368" s="41">
        <v>3.3402387804588458</v>
      </c>
      <c r="N368" s="37">
        <v>3222377.4711204004</v>
      </c>
      <c r="O368" s="41">
        <v>3.5830655256992707</v>
      </c>
      <c r="P368" s="37">
        <v>5854306.4167653155</v>
      </c>
      <c r="Q368" s="41">
        <v>3.5705293659928281</v>
      </c>
      <c r="R368" s="37">
        <v>2159144.2619683761</v>
      </c>
      <c r="S368" s="41">
        <v>3.2388554539658516</v>
      </c>
      <c r="T368" s="37">
        <v>219040.45028038402</v>
      </c>
      <c r="U368" s="41">
        <v>5.4735902085458941</v>
      </c>
    </row>
    <row r="369" spans="1:21" ht="14.25" customHeight="1" x14ac:dyDescent="0.2">
      <c r="A369" s="46" t="s">
        <v>96</v>
      </c>
      <c r="B369" s="36">
        <f t="shared" si="174"/>
        <v>57918842.209712602</v>
      </c>
      <c r="C369" s="40">
        <f t="shared" si="175"/>
        <v>1.0701111597486566</v>
      </c>
      <c r="D369" s="36">
        <v>1872372.5204877653</v>
      </c>
      <c r="E369" s="40">
        <v>3.5166902216043426E-2</v>
      </c>
      <c r="F369" s="36">
        <v>38500322.78667897</v>
      </c>
      <c r="G369" s="40">
        <v>5.3315155391040356E-2</v>
      </c>
      <c r="H369" s="36">
        <f t="shared" si="176"/>
        <v>17546146.902545866</v>
      </c>
      <c r="I369" s="40">
        <f t="shared" si="177"/>
        <v>3.4116380939642323</v>
      </c>
      <c r="J369" s="36">
        <v>2181119.3152927523</v>
      </c>
      <c r="K369" s="40">
        <v>3.3792214436836492</v>
      </c>
      <c r="L369" s="36">
        <v>3883986.2303275042</v>
      </c>
      <c r="M369" s="40">
        <v>3.4442783129822119</v>
      </c>
      <c r="N369" s="36">
        <v>3033759.8489952763</v>
      </c>
      <c r="O369" s="40">
        <v>3.4101041303760264</v>
      </c>
      <c r="P369" s="36">
        <v>6115567.6197029781</v>
      </c>
      <c r="Q369" s="40">
        <v>3.3884954710775861</v>
      </c>
      <c r="R369" s="36">
        <v>2108822.8888689475</v>
      </c>
      <c r="S369" s="40">
        <v>3.2372987702269564</v>
      </c>
      <c r="T369" s="36">
        <v>222890.99935840702</v>
      </c>
      <c r="U369" s="40">
        <v>5.4654003849156201</v>
      </c>
    </row>
    <row r="370" spans="1:21" ht="14.25" customHeight="1" x14ac:dyDescent="0.2">
      <c r="A370" s="46" t="s">
        <v>1</v>
      </c>
      <c r="B370" s="36">
        <f t="shared" si="174"/>
        <v>56932498.911876194</v>
      </c>
      <c r="C370" s="40">
        <f t="shared" si="175"/>
        <v>1.0412357211910332</v>
      </c>
      <c r="D370" s="36">
        <v>1890749.0020783152</v>
      </c>
      <c r="E370" s="40">
        <v>5.7802435727782125E-2</v>
      </c>
      <c r="F370" s="36">
        <v>38263004.793970697</v>
      </c>
      <c r="G370" s="40">
        <v>5.4610179983414706E-2</v>
      </c>
      <c r="H370" s="36">
        <f t="shared" si="176"/>
        <v>16778745.115827188</v>
      </c>
      <c r="I370" s="40">
        <f t="shared" si="177"/>
        <v>3.4020012637116706</v>
      </c>
      <c r="J370" s="36">
        <v>2432719.622005932</v>
      </c>
      <c r="K370" s="40">
        <v>3.2212932613152789</v>
      </c>
      <c r="L370" s="36">
        <v>3117114.7587667401</v>
      </c>
      <c r="M370" s="40">
        <v>3.5816683202230224</v>
      </c>
      <c r="N370" s="36">
        <v>3230085.6652896577</v>
      </c>
      <c r="O370" s="40">
        <v>3.3983972065719898</v>
      </c>
      <c r="P370" s="36">
        <v>5881642.1931902468</v>
      </c>
      <c r="Q370" s="40">
        <v>3.3319340815590484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customHeight="1" x14ac:dyDescent="0.2">
      <c r="A371" s="46" t="s">
        <v>2</v>
      </c>
      <c r="B371" s="36">
        <f t="shared" si="174"/>
        <v>56289831.592854299</v>
      </c>
      <c r="C371" s="40">
        <f t="shared" si="175"/>
        <v>0.99310266135539693</v>
      </c>
      <c r="D371" s="36">
        <v>1859636.9517383398</v>
      </c>
      <c r="E371" s="40">
        <v>4.384634947363255E-2</v>
      </c>
      <c r="F371" s="36">
        <v>38579839.713167176</v>
      </c>
      <c r="G371" s="40">
        <v>5.7875199578536519E-2</v>
      </c>
      <c r="H371" s="36">
        <f t="shared" si="176"/>
        <v>15850354.927948782</v>
      </c>
      <c r="I371" s="40">
        <f t="shared" si="177"/>
        <v>3.3808219179264785</v>
      </c>
      <c r="J371" s="36">
        <v>1990382.8179002635</v>
      </c>
      <c r="K371" s="40">
        <v>3.2805472998642045</v>
      </c>
      <c r="L371" s="36">
        <v>2905129.9859159654</v>
      </c>
      <c r="M371" s="40">
        <v>3.5392960032004255</v>
      </c>
      <c r="N371" s="36">
        <v>3402915.5640471047</v>
      </c>
      <c r="O371" s="40">
        <v>3.3826511799240153</v>
      </c>
      <c r="P371" s="36">
        <v>5385164.4236813812</v>
      </c>
      <c r="Q371" s="40">
        <v>3.2684745413733087</v>
      </c>
      <c r="R371" s="36">
        <v>1971383.0396223632</v>
      </c>
      <c r="S371" s="40">
        <v>3.3200646460314274</v>
      </c>
      <c r="T371" s="36">
        <v>195379.09678170402</v>
      </c>
      <c r="U371" s="40">
        <v>5.7237398340007637</v>
      </c>
    </row>
    <row r="372" spans="1:21" ht="14.25" customHeight="1" x14ac:dyDescent="0.2">
      <c r="A372" s="46" t="s">
        <v>3</v>
      </c>
      <c r="B372" s="36">
        <f t="shared" si="174"/>
        <v>56485522.903954245</v>
      </c>
      <c r="C372" s="40">
        <f t="shared" si="175"/>
        <v>0.99746592433328007</v>
      </c>
      <c r="D372" s="36">
        <v>1814255.6167763686</v>
      </c>
      <c r="E372" s="40">
        <v>7.164997545438119E-2</v>
      </c>
      <c r="F372" s="36">
        <v>38615997.318904281</v>
      </c>
      <c r="G372" s="40">
        <v>5.5996488291302722E-2</v>
      </c>
      <c r="H372" s="36">
        <f t="shared" si="176"/>
        <v>16055269.968273597</v>
      </c>
      <c r="I372" s="40">
        <f t="shared" si="177"/>
        <v>3.3664979043960805</v>
      </c>
      <c r="J372" s="36">
        <v>1684823.9851478161</v>
      </c>
      <c r="K372" s="40">
        <v>3.1668479550978987</v>
      </c>
      <c r="L372" s="36">
        <v>3146618.264475029</v>
      </c>
      <c r="M372" s="40">
        <v>3.4419617408742278</v>
      </c>
      <c r="N372" s="36">
        <v>3952906.141643858</v>
      </c>
      <c r="O372" s="40">
        <v>3.5352067166517731</v>
      </c>
      <c r="P372" s="36">
        <v>5142255.8568845475</v>
      </c>
      <c r="Q372" s="40">
        <v>3.2201464169381082</v>
      </c>
      <c r="R372" s="36">
        <v>1950769.0698560853</v>
      </c>
      <c r="S372" s="40">
        <v>3.2991305085757547</v>
      </c>
      <c r="T372" s="36">
        <v>177896.65026626198</v>
      </c>
      <c r="U372" s="40">
        <v>5.1429454208682568</v>
      </c>
    </row>
    <row r="373" spans="1:21" ht="14.25" customHeight="1" x14ac:dyDescent="0.2">
      <c r="A373" s="46" t="s">
        <v>4</v>
      </c>
      <c r="B373" s="36">
        <f t="shared" si="174"/>
        <v>57144674.397395834</v>
      </c>
      <c r="C373" s="40">
        <f t="shared" si="175"/>
        <v>1.0700104664924237</v>
      </c>
      <c r="D373" s="36">
        <v>1961191.0308730486</v>
      </c>
      <c r="E373" s="40">
        <v>5.177809332464426E-2</v>
      </c>
      <c r="F373" s="36">
        <v>39269032.781443328</v>
      </c>
      <c r="G373" s="40">
        <v>5.0773554569016222E-2</v>
      </c>
      <c r="H373" s="36">
        <f t="shared" si="176"/>
        <v>15914450.585079461</v>
      </c>
      <c r="I373" s="40">
        <f t="shared" si="177"/>
        <v>3.7104657985398641</v>
      </c>
      <c r="J373" s="36">
        <v>1972792.8785664993</v>
      </c>
      <c r="K373" s="40">
        <v>3.5428153296236311</v>
      </c>
      <c r="L373" s="36">
        <v>3264886.9221172589</v>
      </c>
      <c r="M373" s="40">
        <v>3.6017895910982425</v>
      </c>
      <c r="N373" s="36">
        <v>4211074.0284805754</v>
      </c>
      <c r="O373" s="40">
        <v>3.6092006293378396</v>
      </c>
      <c r="P373" s="36">
        <v>4457874.9463945888</v>
      </c>
      <c r="Q373" s="40">
        <v>3.3968136102341289</v>
      </c>
      <c r="R373" s="36">
        <v>1675720.1846450381</v>
      </c>
      <c r="S373" s="40">
        <v>3.9286762081965052</v>
      </c>
      <c r="T373" s="36">
        <v>332101.62487549998</v>
      </c>
      <c r="U373" s="40">
        <v>10.167985988562174</v>
      </c>
    </row>
    <row r="374" spans="1:21" ht="14.25" customHeight="1" x14ac:dyDescent="0.2">
      <c r="A374" s="46" t="s">
        <v>98</v>
      </c>
      <c r="B374" s="36">
        <f t="shared" si="174"/>
        <v>57296110.151676714</v>
      </c>
      <c r="C374" s="40">
        <f t="shared" si="175"/>
        <v>0.93137429603732524</v>
      </c>
      <c r="D374" s="36">
        <v>2112705.5552739319</v>
      </c>
      <c r="E374" s="40">
        <v>4.8836869431444274E-2</v>
      </c>
      <c r="F374" s="36">
        <v>40106290.230506606</v>
      </c>
      <c r="G374" s="40">
        <v>5.1480684621249252E-2</v>
      </c>
      <c r="H374" s="36">
        <f t="shared" si="176"/>
        <v>15077114.365896169</v>
      </c>
      <c r="I374" s="40">
        <f t="shared" si="177"/>
        <v>3.3956263653450698</v>
      </c>
      <c r="J374" s="36">
        <v>1690251.8512182278</v>
      </c>
      <c r="K374" s="40">
        <v>3.0643170724901707</v>
      </c>
      <c r="L374" s="36">
        <v>3220062.3060289994</v>
      </c>
      <c r="M374" s="40">
        <v>3.5860179106021222</v>
      </c>
      <c r="N374" s="36">
        <v>4033321.3887781487</v>
      </c>
      <c r="O374" s="40">
        <v>3.5561796381408741</v>
      </c>
      <c r="P374" s="36">
        <v>4239197.5663099168</v>
      </c>
      <c r="Q374" s="40">
        <v>3.2065162896591133</v>
      </c>
      <c r="R374" s="36">
        <v>1694055.0838938789</v>
      </c>
      <c r="S374" s="40">
        <v>3.2340745701610798</v>
      </c>
      <c r="T374" s="36">
        <v>200226.16966699998</v>
      </c>
      <c r="U374" s="40">
        <v>5.2670758930401371</v>
      </c>
    </row>
    <row r="375" spans="1:21" ht="14.25" customHeight="1" x14ac:dyDescent="0.2">
      <c r="A375" s="46" t="s">
        <v>101</v>
      </c>
      <c r="B375" s="36">
        <f t="shared" si="174"/>
        <v>59254474.038030788</v>
      </c>
      <c r="C375" s="40">
        <f t="shared" si="175"/>
        <v>0.9049465827911356</v>
      </c>
      <c r="D375" s="36">
        <v>2444491.6630269252</v>
      </c>
      <c r="E375" s="40">
        <v>3.1509513709947798E-2</v>
      </c>
      <c r="F375" s="36">
        <v>41587090.677826621</v>
      </c>
      <c r="G375" s="40">
        <v>4.7231330692658384E-2</v>
      </c>
      <c r="H375" s="36">
        <f t="shared" si="176"/>
        <v>15222891.697177239</v>
      </c>
      <c r="I375" s="40">
        <f t="shared" si="177"/>
        <v>3.3883769553091287</v>
      </c>
      <c r="J375" s="36">
        <v>1718269.1876090497</v>
      </c>
      <c r="K375" s="40">
        <v>3.3725955814761153</v>
      </c>
      <c r="L375" s="36">
        <v>3835685.113231</v>
      </c>
      <c r="M375" s="40">
        <v>3.5868423399995586</v>
      </c>
      <c r="N375" s="36">
        <v>3674955.0954817352</v>
      </c>
      <c r="O375" s="40">
        <v>3.0316400063360729</v>
      </c>
      <c r="P375" s="36">
        <v>3981586.8957191748</v>
      </c>
      <c r="Q375" s="40">
        <v>3.4559110131758577</v>
      </c>
      <c r="R375" s="36">
        <v>1799203.9750127797</v>
      </c>
      <c r="S375" s="40">
        <v>3.3429433214497255</v>
      </c>
      <c r="T375" s="36">
        <v>213191.4301235</v>
      </c>
      <c r="U375" s="40">
        <v>5.2163577977766264</v>
      </c>
    </row>
    <row r="376" spans="1:21" ht="14.25" customHeight="1" x14ac:dyDescent="0.2">
      <c r="A376" s="46" t="s">
        <v>104</v>
      </c>
      <c r="B376" s="36">
        <f t="shared" si="174"/>
        <v>60364811.664789341</v>
      </c>
      <c r="C376" s="40">
        <f t="shared" si="175"/>
        <v>0.87946839866099424</v>
      </c>
      <c r="D376" s="36">
        <v>2680776.804908528</v>
      </c>
      <c r="E376" s="40">
        <v>2.0837380257736911E-2</v>
      </c>
      <c r="F376" s="36">
        <v>42363391.797646761</v>
      </c>
      <c r="G376" s="40">
        <v>4.5246562910573565E-2</v>
      </c>
      <c r="H376" s="36">
        <f t="shared" si="176"/>
        <v>15320643.062234061</v>
      </c>
      <c r="I376" s="40">
        <f t="shared" si="177"/>
        <v>3.3364321461519317</v>
      </c>
      <c r="J376" s="36">
        <v>2050629.0991341763</v>
      </c>
      <c r="K376" s="40">
        <v>3.1877369011228249</v>
      </c>
      <c r="L376" s="36">
        <v>3662350.959848085</v>
      </c>
      <c r="M376" s="40">
        <v>3.5134357687548698</v>
      </c>
      <c r="N376" s="36">
        <v>3275038.5799939167</v>
      </c>
      <c r="O376" s="40">
        <v>2.9634928617094145</v>
      </c>
      <c r="P376" s="36">
        <v>4410425.4287794493</v>
      </c>
      <c r="Q376" s="40">
        <v>3.4434300751584832</v>
      </c>
      <c r="R376" s="36">
        <v>1705594.0590259319</v>
      </c>
      <c r="S376" s="40">
        <v>3.3462806165021517</v>
      </c>
      <c r="T376" s="36">
        <v>216604.93545249998</v>
      </c>
      <c r="U376" s="40">
        <v>5.1339723246212632</v>
      </c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7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8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9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14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15</v>
      </c>
      <c r="B368" s="37">
        <f t="shared" ref="B368:B379" si="172">D368+F368+J368+L368+N368+P368+R368+T368</f>
        <v>156627041.73530975</v>
      </c>
      <c r="C368" s="41">
        <f t="shared" ref="C368:C379" si="173">(D368*E368+F368*G368+J368*K368+L368*M368+N368*O368+P368*Q368+R368*S368+T368*U368)/(D368+F368+J368+L368+N368+P368+R368+T368)</f>
        <v>0.72107802344237781</v>
      </c>
      <c r="D368" s="37">
        <v>128247612.27260327</v>
      </c>
      <c r="E368" s="41">
        <v>0.17071789122996292</v>
      </c>
      <c r="F368" s="37">
        <v>532443.96853844286</v>
      </c>
      <c r="G368" s="41">
        <v>3.5213883690836244E-2</v>
      </c>
      <c r="H368" s="37">
        <f t="shared" ref="H368:H379" si="174">J368+L368+N368+P368+R368+T368</f>
        <v>27846985.494168051</v>
      </c>
      <c r="I368" s="41">
        <f t="shared" ref="I368:I379" si="175">(J368*K368+L368*M368+N368*O368+P368*Q368+R368*S368+T368*U368)/(J368+L368+N368+P368+R368+T368)</f>
        <v>3.2688423796805921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</v>
      </c>
      <c r="O368" s="41">
        <v>3.0370002055395235</v>
      </c>
      <c r="P368" s="37">
        <v>9465213.3562880531</v>
      </c>
      <c r="Q368" s="41">
        <v>3.4799785710503741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96</v>
      </c>
      <c r="B369" s="36">
        <f t="shared" si="172"/>
        <v>165375586.73313183</v>
      </c>
      <c r="C369" s="40">
        <f t="shared" si="173"/>
        <v>0.75042219421189127</v>
      </c>
      <c r="D369" s="36">
        <v>137378958.58053622</v>
      </c>
      <c r="E369" s="40">
        <v>0.24841414052743022</v>
      </c>
      <c r="F369" s="36">
        <v>598591.82046455401</v>
      </c>
      <c r="G369" s="40">
        <v>7.6045111944017127E-2</v>
      </c>
      <c r="H369" s="36">
        <f t="shared" si="174"/>
        <v>27398036.332131036</v>
      </c>
      <c r="I369" s="40">
        <f t="shared" si="175"/>
        <v>3.2823197133861033</v>
      </c>
      <c r="J369" s="36">
        <v>231523.92058353603</v>
      </c>
      <c r="K369" s="40">
        <v>2.6450133578862323</v>
      </c>
      <c r="L369" s="36">
        <v>483623.21664750006</v>
      </c>
      <c r="M369" s="40">
        <v>4.4115768870104315</v>
      </c>
      <c r="N369" s="36">
        <v>15097628.651379999</v>
      </c>
      <c r="O369" s="40">
        <v>3.0571999762731656</v>
      </c>
      <c r="P369" s="36">
        <v>9529885.3276699986</v>
      </c>
      <c r="Q369" s="40">
        <v>3.519501547886982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</v>
      </c>
      <c r="B370" s="36">
        <f t="shared" si="172"/>
        <v>155979316.49373224</v>
      </c>
      <c r="C370" s="40">
        <f t="shared" si="173"/>
        <v>0.7862162719614918</v>
      </c>
      <c r="D370" s="36">
        <v>128095773.36295253</v>
      </c>
      <c r="E370" s="40">
        <v>0.25905109131089721</v>
      </c>
      <c r="F370" s="36">
        <v>505176.22921032598</v>
      </c>
      <c r="G370" s="40">
        <v>0.14493763282261612</v>
      </c>
      <c r="H370" s="36">
        <f t="shared" si="174"/>
        <v>27378366.901569393</v>
      </c>
      <c r="I370" s="40">
        <f t="shared" si="175"/>
        <v>3.2645083656496063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7489965.4944599997</v>
      </c>
      <c r="Q370" s="40">
        <v>3.7150563230072846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customHeight="1" x14ac:dyDescent="0.2">
      <c r="A371" s="46" t="s">
        <v>2</v>
      </c>
      <c r="B371" s="36">
        <f t="shared" si="172"/>
        <v>142108647.58675748</v>
      </c>
      <c r="C371" s="40">
        <f t="shared" si="173"/>
        <v>0.48216072982923497</v>
      </c>
      <c r="D371" s="36">
        <v>130569956.34554331</v>
      </c>
      <c r="E371" s="40">
        <v>0.25053544106090447</v>
      </c>
      <c r="F371" s="36">
        <v>618307.84354094497</v>
      </c>
      <c r="G371" s="40">
        <v>0.35486118077276213</v>
      </c>
      <c r="H371" s="36">
        <f t="shared" si="174"/>
        <v>10920383.397673199</v>
      </c>
      <c r="I371" s="40">
        <f t="shared" si="175"/>
        <v>3.2588044655360169</v>
      </c>
      <c r="J371" s="36">
        <v>150362.60345320002</v>
      </c>
      <c r="K371" s="40">
        <v>1.4236998182824703</v>
      </c>
      <c r="L371" s="36">
        <v>1849854.0397099999</v>
      </c>
      <c r="M371" s="40">
        <v>3.3306847145226111</v>
      </c>
      <c r="N371" s="36">
        <v>2772111.7590000001</v>
      </c>
      <c r="O371" s="40">
        <v>3.1472414970914597</v>
      </c>
      <c r="P371" s="36">
        <v>5009133.9512700001</v>
      </c>
      <c r="Q371" s="40">
        <v>3.8840031161828521</v>
      </c>
      <c r="R371" s="36">
        <v>211032.81924000001</v>
      </c>
      <c r="S371" s="40">
        <v>3.1980786692351444</v>
      </c>
      <c r="T371" s="36">
        <v>927888.22499999998</v>
      </c>
      <c r="U371" s="40">
        <v>0.38490174826822487</v>
      </c>
    </row>
    <row r="372" spans="1:21" ht="14.25" customHeight="1" x14ac:dyDescent="0.2">
      <c r="A372" s="46" t="s">
        <v>3</v>
      </c>
      <c r="B372" s="36">
        <f t="shared" si="172"/>
        <v>118083367.52826913</v>
      </c>
      <c r="C372" s="40">
        <f t="shared" si="173"/>
        <v>0.63623727530008078</v>
      </c>
      <c r="D372" s="36">
        <v>106905093.24605601</v>
      </c>
      <c r="E372" s="40">
        <v>0.38167011998991657</v>
      </c>
      <c r="F372" s="36">
        <v>486979.43766974192</v>
      </c>
      <c r="G372" s="40">
        <v>0.10772580479173603</v>
      </c>
      <c r="H372" s="36">
        <f t="shared" si="174"/>
        <v>10691294.844543388</v>
      </c>
      <c r="I372" s="40">
        <f t="shared" si="175"/>
        <v>3.2057950411255693</v>
      </c>
      <c r="J372" s="36">
        <v>389478.61596338998</v>
      </c>
      <c r="K372" s="40">
        <v>3.6177008884000044</v>
      </c>
      <c r="L372" s="36">
        <v>2333680.8101299996</v>
      </c>
      <c r="M372" s="40">
        <v>3.2096259815101922</v>
      </c>
      <c r="N372" s="36">
        <v>2803108.1460500001</v>
      </c>
      <c r="O372" s="40">
        <v>3.1247739112448651</v>
      </c>
      <c r="P372" s="36">
        <v>4037741.62739</v>
      </c>
      <c r="Q372" s="40">
        <v>3.8643370267727897</v>
      </c>
      <c r="R372" s="36">
        <v>199617.05735999998</v>
      </c>
      <c r="S372" s="40">
        <v>3.2838143550920447</v>
      </c>
      <c r="T372" s="36">
        <v>927668.58765</v>
      </c>
      <c r="U372" s="40">
        <v>0.38490174826822487</v>
      </c>
    </row>
    <row r="373" spans="1:21" ht="14.25" customHeight="1" x14ac:dyDescent="0.2">
      <c r="A373" s="46" t="s">
        <v>4</v>
      </c>
      <c r="B373" s="36">
        <f t="shared" si="172"/>
        <v>111697427.47523724</v>
      </c>
      <c r="C373" s="40">
        <f t="shared" si="173"/>
        <v>1.009825489901218</v>
      </c>
      <c r="D373" s="36">
        <v>101028082.63359018</v>
      </c>
      <c r="E373" s="40">
        <v>0.36911201395035137</v>
      </c>
      <c r="F373" s="36">
        <v>475686.539659701</v>
      </c>
      <c r="G373" s="40">
        <v>4.4980846612365658E-3</v>
      </c>
      <c r="H373" s="36">
        <f t="shared" si="174"/>
        <v>10193658.301987346</v>
      </c>
      <c r="I373" s="40">
        <f t="shared" si="175"/>
        <v>7.4067708039039148</v>
      </c>
      <c r="J373" s="36">
        <v>561366.53501134599</v>
      </c>
      <c r="K373" s="40">
        <v>3.0397732695464197</v>
      </c>
      <c r="L373" s="36">
        <v>1206243.6359999999</v>
      </c>
      <c r="M373" s="40">
        <v>5.6359151871206228</v>
      </c>
      <c r="N373" s="36">
        <v>2192118.2632270004</v>
      </c>
      <c r="O373" s="40">
        <v>5.0251025954507558</v>
      </c>
      <c r="P373" s="36">
        <v>2539719.8235045006</v>
      </c>
      <c r="Q373" s="40">
        <v>4.2711908017902376</v>
      </c>
      <c r="R373" s="36">
        <v>2735714.3192445002</v>
      </c>
      <c r="S373" s="40">
        <v>12.537328849163405</v>
      </c>
      <c r="T373" s="36">
        <v>958495.72499999998</v>
      </c>
      <c r="U373" s="40">
        <v>11.304776241959765</v>
      </c>
    </row>
    <row r="374" spans="1:21" ht="14.25" customHeight="1" x14ac:dyDescent="0.2">
      <c r="A374" s="46" t="s">
        <v>98</v>
      </c>
      <c r="B374" s="36">
        <f t="shared" si="172"/>
        <v>118893852.99627142</v>
      </c>
      <c r="C374" s="40">
        <f t="shared" si="173"/>
        <v>0.64099253990160876</v>
      </c>
      <c r="D374" s="36">
        <v>109990170.28889576</v>
      </c>
      <c r="E374" s="40">
        <v>0.42559024433277243</v>
      </c>
      <c r="F374" s="36">
        <v>476184.66191962099</v>
      </c>
      <c r="G374" s="40">
        <v>3.0957430339258442E-2</v>
      </c>
      <c r="H374" s="36">
        <f t="shared" si="174"/>
        <v>8427498.0454560295</v>
      </c>
      <c r="I374" s="40">
        <f t="shared" si="175"/>
        <v>3.4867510797772079</v>
      </c>
      <c r="J374" s="36">
        <v>764332.39586603001</v>
      </c>
      <c r="K374" s="40">
        <v>2.8775765053528213</v>
      </c>
      <c r="L374" s="36">
        <v>2055157.5915000001</v>
      </c>
      <c r="M374" s="40">
        <v>3.1021176448307419</v>
      </c>
      <c r="N374" s="36">
        <v>2847057.2651</v>
      </c>
      <c r="O374" s="40">
        <v>3.40204231772268</v>
      </c>
      <c r="P374" s="36">
        <v>2506586.4987499998</v>
      </c>
      <c r="Q374" s="40">
        <v>4.0682198432829964</v>
      </c>
      <c r="R374" s="36">
        <v>200976.06924000001</v>
      </c>
      <c r="S374" s="40">
        <v>3.2689081352042071</v>
      </c>
      <c r="T374" s="36">
        <v>53388.224999999999</v>
      </c>
      <c r="U374" s="40">
        <v>5.0515970515970512</v>
      </c>
    </row>
    <row r="375" spans="1:21" ht="14.25" customHeight="1" x14ac:dyDescent="0.2">
      <c r="A375" s="46" t="s">
        <v>101</v>
      </c>
      <c r="B375" s="36">
        <f t="shared" si="172"/>
        <v>110985774.53219357</v>
      </c>
      <c r="C375" s="40">
        <f t="shared" si="173"/>
        <v>0.57898124420998087</v>
      </c>
      <c r="D375" s="36">
        <v>102729076.50418292</v>
      </c>
      <c r="E375" s="40">
        <v>0.34541324817923785</v>
      </c>
      <c r="F375" s="36">
        <v>316568.21432702109</v>
      </c>
      <c r="G375" s="40">
        <v>9.2930595266932703E-2</v>
      </c>
      <c r="H375" s="36">
        <f t="shared" si="174"/>
        <v>7940129.8136836495</v>
      </c>
      <c r="I375" s="40">
        <f t="shared" si="175"/>
        <v>3.6202530226088152</v>
      </c>
      <c r="J375" s="36">
        <v>1073331.2542936499</v>
      </c>
      <c r="K375" s="40">
        <v>2.9298194435082188</v>
      </c>
      <c r="L375" s="36">
        <v>2114114.3196399999</v>
      </c>
      <c r="M375" s="40">
        <v>2.9320740603069879</v>
      </c>
      <c r="N375" s="36">
        <v>1970674.1207699999</v>
      </c>
      <c r="O375" s="40">
        <v>3.8408903831941097</v>
      </c>
      <c r="P375" s="36">
        <v>2598916.8436599998</v>
      </c>
      <c r="Q375" s="40">
        <v>4.3086049798944339</v>
      </c>
      <c r="R375" s="36">
        <v>129705.05032000001</v>
      </c>
      <c r="S375" s="40">
        <v>2.8166003397607717</v>
      </c>
      <c r="T375" s="36">
        <v>53388.224999999999</v>
      </c>
      <c r="U375" s="40">
        <v>5.0515970515970512</v>
      </c>
    </row>
    <row r="376" spans="1:21" ht="14.25" customHeight="1" x14ac:dyDescent="0.2">
      <c r="A376" s="46" t="s">
        <v>104</v>
      </c>
      <c r="B376" s="36">
        <f t="shared" si="172"/>
        <v>128318871.14155957</v>
      </c>
      <c r="C376" s="40">
        <f t="shared" si="173"/>
        <v>0.59744020916135787</v>
      </c>
      <c r="D376" s="36">
        <v>119502739.9514818</v>
      </c>
      <c r="E376" s="40">
        <v>0.3946606872940906</v>
      </c>
      <c r="F376" s="36">
        <v>397020.05961054907</v>
      </c>
      <c r="G376" s="40">
        <v>0.11099402469292541</v>
      </c>
      <c r="H376" s="36">
        <f t="shared" si="174"/>
        <v>8419111.1304672211</v>
      </c>
      <c r="I376" s="40">
        <f t="shared" si="175"/>
        <v>3.4986772855971582</v>
      </c>
      <c r="J376" s="36">
        <v>1739956.59322722</v>
      </c>
      <c r="K376" s="40">
        <v>2.9211851877761918</v>
      </c>
      <c r="L376" s="36">
        <v>2397903.5121500003</v>
      </c>
      <c r="M376" s="40">
        <v>2.9809505943552144</v>
      </c>
      <c r="N376" s="36">
        <v>2249052.2154700002</v>
      </c>
      <c r="O376" s="40">
        <v>3.9505973921522402</v>
      </c>
      <c r="P376" s="36">
        <v>1868691.84197</v>
      </c>
      <c r="Q376" s="40">
        <v>4.1488689987920786</v>
      </c>
      <c r="R376" s="36">
        <v>111036.96765000001</v>
      </c>
      <c r="S376" s="40">
        <v>2.923153324513541</v>
      </c>
      <c r="T376" s="36">
        <v>52470</v>
      </c>
      <c r="U376" s="40">
        <v>5</v>
      </c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4"/>
      <c r="B8" s="74"/>
      <c r="C8" s="74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7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8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9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14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3.5" thickBot="1" x14ac:dyDescent="0.25">
      <c r="A200" s="39" t="s">
        <v>15</v>
      </c>
      <c r="B200" s="37">
        <f t="shared" ref="B200:B210" si="166">D200+F200+H200</f>
        <v>84996586.299481079</v>
      </c>
      <c r="C200" s="41">
        <f t="shared" si="165"/>
        <v>0.38743072031485321</v>
      </c>
      <c r="D200" s="37">
        <v>6505266.9523330452</v>
      </c>
      <c r="E200" s="41">
        <v>0.13656324343175366</v>
      </c>
      <c r="F200" s="37">
        <v>66254322.106991351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</v>
      </c>
      <c r="L200" s="37">
        <v>2878223.5459177978</v>
      </c>
      <c r="M200" s="41">
        <v>2.8121636895536417</v>
      </c>
      <c r="N200" s="37">
        <v>2653621.8405026942</v>
      </c>
      <c r="O200" s="41">
        <v>2.7456414864800975</v>
      </c>
      <c r="P200" s="37">
        <v>3454811.6455302238</v>
      </c>
      <c r="Q200" s="41">
        <v>3.1675372739270049</v>
      </c>
      <c r="R200" s="37">
        <v>954511.50159631064</v>
      </c>
      <c r="S200" s="41">
        <v>2.1087335702817636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96</v>
      </c>
      <c r="B201" s="36">
        <f t="shared" si="166"/>
        <v>87554311.403770372</v>
      </c>
      <c r="C201" s="40">
        <f t="shared" si="165"/>
        <v>0.36842558655575242</v>
      </c>
      <c r="D201" s="36">
        <v>10253440.591019293</v>
      </c>
      <c r="E201" s="40">
        <v>2.8105494925518681E-3</v>
      </c>
      <c r="F201" s="36">
        <v>64955775.606286556</v>
      </c>
      <c r="G201" s="40">
        <v>5.8749270636538589E-4</v>
      </c>
      <c r="H201" s="36">
        <f t="shared" si="163"/>
        <v>12345095.206464533</v>
      </c>
      <c r="I201" s="40">
        <f t="shared" si="164"/>
        <v>2.6075351505517435</v>
      </c>
      <c r="J201" s="36">
        <v>1270554.2368498778</v>
      </c>
      <c r="K201" s="40">
        <v>2.2396372388562233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4138281.819610015</v>
      </c>
      <c r="Q201" s="40">
        <v>2.6840037338684901</v>
      </c>
      <c r="R201" s="36">
        <v>1046006.8913596079</v>
      </c>
      <c r="S201" s="40">
        <v>2.086974374802677</v>
      </c>
      <c r="T201" s="36">
        <v>60578.170142809999</v>
      </c>
      <c r="U201" s="40">
        <v>4.8463317634559093</v>
      </c>
    </row>
    <row r="202" spans="1:21" ht="14.25" customHeight="1" x14ac:dyDescent="0.2">
      <c r="A202" s="46" t="s">
        <v>1</v>
      </c>
      <c r="B202" s="36">
        <f t="shared" si="166"/>
        <v>85207051.876478404</v>
      </c>
      <c r="C202" s="40">
        <f t="shared" si="165"/>
        <v>0.39595096093961352</v>
      </c>
      <c r="D202" s="36">
        <v>8271447.3521138458</v>
      </c>
      <c r="E202" s="40">
        <v>0.12212403014834503</v>
      </c>
      <c r="F202" s="36">
        <v>64498820.450827897</v>
      </c>
      <c r="G202" s="40">
        <v>4.4784213390415908E-4</v>
      </c>
      <c r="H202" s="36">
        <f t="shared" si="163"/>
        <v>12436784.073536661</v>
      </c>
      <c r="I202" s="40">
        <f t="shared" si="164"/>
        <v>2.6291994860404087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2611658.0018035658</v>
      </c>
      <c r="O202" s="40">
        <v>2.7155490163078828</v>
      </c>
      <c r="P202" s="36">
        <v>3857676.9147076719</v>
      </c>
      <c r="Q202" s="40">
        <v>2.7190144230159166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customHeight="1" x14ac:dyDescent="0.2">
      <c r="A203" s="46" t="s">
        <v>2</v>
      </c>
      <c r="B203" s="36">
        <f t="shared" si="166"/>
        <v>88458904.369145781</v>
      </c>
      <c r="C203" s="40">
        <f t="shared" si="165"/>
        <v>0.37207950980395837</v>
      </c>
      <c r="D203" s="36">
        <v>8927826.558041431</v>
      </c>
      <c r="E203" s="40">
        <v>0.10498601602041228</v>
      </c>
      <c r="F203" s="36">
        <v>67350259.40484722</v>
      </c>
      <c r="G203" s="40">
        <v>4.6110841189670175E-4</v>
      </c>
      <c r="H203" s="36">
        <f t="shared" si="163"/>
        <v>12180818.406257117</v>
      </c>
      <c r="I203" s="40">
        <f t="shared" si="164"/>
        <v>2.6225982521709779</v>
      </c>
      <c r="J203" s="36">
        <v>1739726.264574368</v>
      </c>
      <c r="K203" s="40">
        <v>2.2165235325190169</v>
      </c>
      <c r="L203" s="36">
        <v>2418690.097981113</v>
      </c>
      <c r="M203" s="40">
        <v>2.8008757055988824</v>
      </c>
      <c r="N203" s="36">
        <v>2153908.9105479</v>
      </c>
      <c r="O203" s="40">
        <v>2.8009535342723972</v>
      </c>
      <c r="P203" s="36">
        <v>4544043.8449607762</v>
      </c>
      <c r="Q203" s="40">
        <v>2.6552454549885893</v>
      </c>
      <c r="R203" s="36">
        <v>1275212.9514945003</v>
      </c>
      <c r="S203" s="40">
        <v>2.330143671932186</v>
      </c>
      <c r="T203" s="36">
        <v>49236.33669846</v>
      </c>
      <c r="U203" s="40">
        <v>4.9723153042673927</v>
      </c>
    </row>
    <row r="204" spans="1:21" ht="14.25" customHeight="1" x14ac:dyDescent="0.2">
      <c r="A204" s="46" t="s">
        <v>3</v>
      </c>
      <c r="B204" s="36">
        <f t="shared" si="166"/>
        <v>91830273.348571703</v>
      </c>
      <c r="C204" s="40">
        <f t="shared" si="165"/>
        <v>0.35683937653279613</v>
      </c>
      <c r="D204" s="36">
        <v>7955439.6798025211</v>
      </c>
      <c r="E204" s="40">
        <v>1.5613335453394238E-2</v>
      </c>
      <c r="F204" s="36">
        <v>71479634.489708528</v>
      </c>
      <c r="G204" s="40">
        <v>6.9523512668709852E-4</v>
      </c>
      <c r="H204" s="36">
        <f t="shared" si="163"/>
        <v>12395199.179060657</v>
      </c>
      <c r="I204" s="40">
        <f t="shared" si="164"/>
        <v>2.6296270771076626</v>
      </c>
      <c r="J204" s="36">
        <v>1356986.1077314203</v>
      </c>
      <c r="K204" s="40">
        <v>2.0925480882540857</v>
      </c>
      <c r="L204" s="36">
        <v>2549257.2686714968</v>
      </c>
      <c r="M204" s="40">
        <v>2.7688057165685276</v>
      </c>
      <c r="N204" s="36">
        <v>2601239.935709117</v>
      </c>
      <c r="O204" s="40">
        <v>3.3425165602122981</v>
      </c>
      <c r="P204" s="36">
        <v>4481798.4736375296</v>
      </c>
      <c r="Q204" s="40">
        <v>2.3676451069305551</v>
      </c>
      <c r="R204" s="36">
        <v>1356094.0151060582</v>
      </c>
      <c r="S204" s="40">
        <v>2.3158184384349645</v>
      </c>
      <c r="T204" s="36">
        <v>49823.378205034998</v>
      </c>
      <c r="U204" s="40">
        <v>5.0243740872851088</v>
      </c>
    </row>
    <row r="205" spans="1:21" ht="14.25" customHeight="1" x14ac:dyDescent="0.2">
      <c r="A205" s="46" t="s">
        <v>4</v>
      </c>
      <c r="B205" s="36">
        <f t="shared" si="166"/>
        <v>98489980.092351466</v>
      </c>
      <c r="C205" s="40">
        <f t="shared" si="165"/>
        <v>0.39698914411957537</v>
      </c>
      <c r="D205" s="36">
        <v>14272548.88321613</v>
      </c>
      <c r="E205" s="40">
        <v>0.10849344244467364</v>
      </c>
      <c r="F205" s="36">
        <v>70502932.767117098</v>
      </c>
      <c r="G205" s="40">
        <v>8.4541394763367416E-4</v>
      </c>
      <c r="H205" s="36">
        <f>J205+L205+N205+P205+R205+T205</f>
        <v>13714498.442018248</v>
      </c>
      <c r="I205" s="40">
        <f t="shared" si="164"/>
        <v>2.7337033823155203</v>
      </c>
      <c r="J205" s="36">
        <v>1902515.6228930377</v>
      </c>
      <c r="K205" s="40">
        <v>2.9420501401931496</v>
      </c>
      <c r="L205" s="36">
        <v>2859679.1476192987</v>
      </c>
      <c r="M205" s="40">
        <v>2.5656511735892735</v>
      </c>
      <c r="N205" s="36">
        <v>2781458.4370256346</v>
      </c>
      <c r="O205" s="40">
        <v>3.2668214201737209</v>
      </c>
      <c r="P205" s="36">
        <v>4700413.9005172774</v>
      </c>
      <c r="Q205" s="40">
        <v>2.5398175839014523</v>
      </c>
      <c r="R205" s="36">
        <v>1439314.6552455002</v>
      </c>
      <c r="S205" s="40">
        <v>2.3368551116653342</v>
      </c>
      <c r="T205" s="36">
        <v>31116.678717499999</v>
      </c>
      <c r="U205" s="40">
        <v>5.4293575499346671</v>
      </c>
    </row>
    <row r="206" spans="1:21" ht="14.25" customHeight="1" x14ac:dyDescent="0.2">
      <c r="A206" s="46" t="s">
        <v>97</v>
      </c>
      <c r="B206" s="36">
        <f t="shared" si="166"/>
        <v>92406735.575174481</v>
      </c>
      <c r="C206" s="40">
        <f t="shared" si="165"/>
        <v>0.39402580682914112</v>
      </c>
      <c r="D206" s="36">
        <v>8107666.3778770743</v>
      </c>
      <c r="E206" s="40">
        <v>0.15457631838671612</v>
      </c>
      <c r="F206" s="36">
        <v>71148466.444782764</v>
      </c>
      <c r="G206" s="40">
        <v>9.4901771983240345E-4</v>
      </c>
      <c r="H206" s="36">
        <f t="shared" ref="H206:H212" si="167">J206+L206+N206+P206+R206+T206</f>
        <v>13150602.752514642</v>
      </c>
      <c r="I206" s="40">
        <f>(J206*K206+L206*M206+N206*O206+P206*Q206+R206*S206+T206*U206)/H206</f>
        <v>2.6683084286726233</v>
      </c>
      <c r="J206" s="36">
        <v>1401292.4266160422</v>
      </c>
      <c r="K206" s="40">
        <v>2.350699035164685</v>
      </c>
      <c r="L206" s="36">
        <v>3192245.2628167002</v>
      </c>
      <c r="M206" s="40">
        <v>2.8698819605054413</v>
      </c>
      <c r="N206" s="36">
        <v>3036354.8482750002</v>
      </c>
      <c r="O206" s="40">
        <v>3.158236107948674</v>
      </c>
      <c r="P206" s="36">
        <v>4044089.0812684004</v>
      </c>
      <c r="Q206" s="40">
        <v>2.3510724305323447</v>
      </c>
      <c r="R206" s="36">
        <v>1426679.9791900001</v>
      </c>
      <c r="S206" s="40">
        <v>2.2998969749581066</v>
      </c>
      <c r="T206" s="36">
        <v>49941.1543485</v>
      </c>
      <c r="U206" s="40">
        <v>5.1218576978063535</v>
      </c>
    </row>
    <row r="207" spans="1:21" ht="14.25" customHeight="1" x14ac:dyDescent="0.2">
      <c r="A207" s="46" t="s">
        <v>100</v>
      </c>
      <c r="B207" s="36">
        <f t="shared" si="166"/>
        <v>100329618.81571001</v>
      </c>
      <c r="C207" s="40">
        <f t="shared" si="165"/>
        <v>0.35553292525196267</v>
      </c>
      <c r="D207" s="36">
        <v>11878207.92062968</v>
      </c>
      <c r="E207" s="40">
        <v>5.9735508852953784E-2</v>
      </c>
      <c r="F207" s="36">
        <v>75381049.529751509</v>
      </c>
      <c r="G207" s="40">
        <v>7.9951573321107973E-4</v>
      </c>
      <c r="H207" s="36">
        <f t="shared" si="167"/>
        <v>13070361.36532882</v>
      </c>
      <c r="I207" s="40">
        <f t="shared" ref="I207:I212" si="168">(J207*K207+L207*M207+N207*O207+P207*Q207+R207*S207+T207*U207)/H207</f>
        <v>2.6702141403724466</v>
      </c>
      <c r="J207" s="36">
        <v>2152770.2878471497</v>
      </c>
      <c r="K207" s="40">
        <v>2.3558511358053633</v>
      </c>
      <c r="L207" s="36">
        <v>2659195.3301164997</v>
      </c>
      <c r="M207" s="40">
        <v>3.4033004922986771</v>
      </c>
      <c r="N207" s="36">
        <v>3354965.996611</v>
      </c>
      <c r="O207" s="40">
        <v>2.20691854315753</v>
      </c>
      <c r="P207" s="36">
        <v>3366826.4764381703</v>
      </c>
      <c r="Q207" s="40">
        <v>2.9116396443843833</v>
      </c>
      <c r="R207" s="36">
        <v>1486179.1960364999</v>
      </c>
      <c r="S207" s="40">
        <v>2.2318619839346998</v>
      </c>
      <c r="T207" s="36">
        <v>50424.07827949999</v>
      </c>
      <c r="U207" s="40">
        <v>5.0560700210785905</v>
      </c>
    </row>
    <row r="208" spans="1:21" ht="14.25" customHeight="1" x14ac:dyDescent="0.2">
      <c r="A208" s="46" t="s">
        <v>103</v>
      </c>
      <c r="B208" s="36">
        <f t="shared" si="166"/>
        <v>100501556.37113291</v>
      </c>
      <c r="C208" s="40">
        <f>(D208*E208+F208*G208+J208*K208+L208*M208+N208*O208+P208*Q208+R208*S208+T208*U208)/(D208+F208+J208+L208+N208+P208+R208+T208)</f>
        <v>0.34901333856811484</v>
      </c>
      <c r="D208" s="36">
        <v>9987223.0256198514</v>
      </c>
      <c r="E208" s="40">
        <v>6.2698800536812496E-2</v>
      </c>
      <c r="F208" s="36">
        <v>77272343.064175233</v>
      </c>
      <c r="G208" s="40">
        <v>8.7747401264496293E-4</v>
      </c>
      <c r="H208" s="36">
        <f t="shared" si="167"/>
        <v>13241990.281337827</v>
      </c>
      <c r="I208" s="40">
        <f t="shared" si="168"/>
        <v>2.5964671180510837</v>
      </c>
      <c r="J208" s="36">
        <v>1747039.0104939877</v>
      </c>
      <c r="K208" s="40">
        <v>2.2554984703417129</v>
      </c>
      <c r="L208" s="36">
        <v>3333909.1883590007</v>
      </c>
      <c r="M208" s="40">
        <v>3.0067006905822522</v>
      </c>
      <c r="N208" s="36">
        <v>3083824.1416841401</v>
      </c>
      <c r="O208" s="40">
        <v>2.163266021445255</v>
      </c>
      <c r="P208" s="36">
        <v>3764162.2787455996</v>
      </c>
      <c r="Q208" s="40">
        <v>2.9133193450783943</v>
      </c>
      <c r="R208" s="36">
        <v>1286326.8358911001</v>
      </c>
      <c r="S208" s="40">
        <v>2.0911297392298196</v>
      </c>
      <c r="T208" s="36">
        <v>26728.826164000006</v>
      </c>
      <c r="U208" s="40">
        <v>3.3920831506890101</v>
      </c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93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2026-10-01T13:34:47Z</dcterms:modified>
</cp:coreProperties>
</file>