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<sst xmlns="http://schemas.openxmlformats.org/spreadsheetml/2006/main" count="7518" uniqueCount="229">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</sst>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6"/>
  <sheetViews>
    <sheetView tabSelected="1" zoomScale="75" zoomScaleNormal="75" zoomScaleSheetLayoutView="80" workbookViewId="0" topLeftCell="A1">
      <pane xSplit="3" ySplit="10" topLeftCell="D318" activePane="bottomRight" state="frozen"/>
      <selection pane="topRight" activeCell="D1" sqref="D1"/>
      <selection pane="bottomLeft" activeCell="A10" sqref="A10"/>
      <selection pane="bottomRight" activeCell="B331" sqref="B331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14.16021803008035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124102912.6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176786605.6</v>
      </c>
      <c r="E320" s="11">
        <f>'2. отрасли_общ'!E320</f>
        <v>14.312250514899878</v>
      </c>
      <c r="F320" s="10">
        <f>'3. отрасли_нац вал'!D320</f>
        <v>125600123.6</v>
      </c>
      <c r="G320" s="11">
        <f>'3. отрасли_нац вал'!E320</f>
        <v>16.45688789080141</v>
      </c>
      <c r="H320" s="10">
        <f>'4. отрасли_ин вал'!D320</f>
        <v>51186482.00000001</v>
      </c>
      <c r="I320" s="11">
        <f>'4. отрасли_ин вал'!E320</f>
        <v>9.04979236256166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</v>
      </c>
      <c r="H321" s="10">
        <f>'4. отрасли_ин вал'!D321</f>
        <v>51560966.39999999</v>
      </c>
      <c r="I321" s="11">
        <f>'4. отрасли_ин вал'!E321</f>
        <v>8.978920098344005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181783256.4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50749513.9</v>
      </c>
      <c r="I322" s="15">
        <f>'4. отрасли_ин вал'!E322</f>
        <v>8.89328205876668</v>
      </c>
    </row>
    <row r="323" spans="1:9" s="6" customFormat="1" ht="12.75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</v>
      </c>
    </row>
    <row r="324" spans="1:9" s="6" customFormat="1" ht="12.75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</v>
      </c>
      <c r="G324" s="11">
        <f>'3. отрасли_нац вал'!E324</f>
        <v>16.396560770669748</v>
      </c>
      <c r="H324" s="10">
        <f>'4. отрасли_ин вал'!D324</f>
        <v>53342778.1</v>
      </c>
      <c r="I324" s="11">
        <f>'4. отрасли_ин вал'!E324</f>
        <v>8.869337991041</v>
      </c>
    </row>
    <row r="325" spans="1:9" s="6" customFormat="1" ht="12.75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</v>
      </c>
    </row>
    <row r="326" spans="1:9" s="6" customFormat="1" ht="12.75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137322390.1</v>
      </c>
      <c r="G326" s="11">
        <f>'3. отрасли_нац вал'!E326</f>
        <v>16.521504057688276</v>
      </c>
      <c r="H326" s="10">
        <f>'4. отрасли_ин вал'!D326</f>
        <v>48534239.71</v>
      </c>
      <c r="I326" s="11">
        <f>'4. отрасли_ин вал'!E326</f>
        <v>8.796257693319493</v>
      </c>
    </row>
    <row r="327" spans="1:9" s="6" customFormat="1" ht="12.75">
      <c r="A327" s="8" t="s">
        <v>56</v>
      </c>
      <c r="B327" s="8" t="s">
        <v>5</v>
      </c>
      <c r="C327" s="8" t="s">
        <v>92</v>
      </c>
      <c r="D327" s="10">
        <f>'2. отрасли_общ'!D327</f>
        <v>187097880.45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48501381.8</v>
      </c>
      <c r="I327" s="11">
        <f>'4. отрасли_ин вал'!E327</f>
        <v>8.670952862553289</v>
      </c>
    </row>
    <row r="328" spans="1:9" s="6" customFormat="1" ht="12.75">
      <c r="A328" s="8" t="s">
        <v>57</v>
      </c>
      <c r="B328" s="8" t="s">
        <v>6</v>
      </c>
      <c r="C328" s="8" t="s">
        <v>93</v>
      </c>
      <c r="D328" s="10">
        <f>'2. отрасли_общ'!D328</f>
        <v>190056876.96</v>
      </c>
      <c r="E328" s="11">
        <f>'2. отрасли_общ'!E328</f>
        <v>15.0867060614837</v>
      </c>
      <c r="F328" s="10">
        <f>'3. отрасли_нац вал'!D328</f>
        <v>143788402.86</v>
      </c>
      <c r="G328" s="11">
        <f>'3. отрасли_нац вал'!E328</f>
        <v>16.989191326021498</v>
      </c>
      <c r="H328" s="10">
        <f>'4. отрасли_ин вал'!D328</f>
        <v>46268474.1</v>
      </c>
      <c r="I328" s="11">
        <f>'4. отрасли_ин вал'!E328</f>
        <v>9.17435811887948</v>
      </c>
    </row>
    <row r="329" spans="1:9" s="6" customFormat="1" ht="12.75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47668253.43000001</v>
      </c>
      <c r="I329" s="11">
        <f>'4. отрасли_ин вал'!E329</f>
        <v>8.610329415201313</v>
      </c>
    </row>
    <row r="330" spans="1:9" ht="12.75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17.02362773150063</v>
      </c>
      <c r="H330" s="10">
        <f>'4. отрасли_ин вал'!D330</f>
        <v>45583923.62</v>
      </c>
      <c r="I330" s="11">
        <f>'4. отрасли_ин вал'!E330</f>
        <v>8.470785178665144</v>
      </c>
    </row>
    <row r="331" spans="1:9" ht="12.75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17.05726535977161</v>
      </c>
      <c r="H331" s="10">
        <f>'4. отрасли_ин вал'!D331</f>
        <v>44380795.07</v>
      </c>
      <c r="I331" s="11">
        <f>'4. отрасли_ин вал'!E331</f>
        <v>8.504088553481607</v>
      </c>
    </row>
    <row r="332" spans="1:9" ht="12.75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151242134.01</v>
      </c>
      <c r="G332" s="11">
        <f>'3. отрасли_нац вал'!E332</f>
        <v>17.163867930940217</v>
      </c>
      <c r="H332" s="10">
        <f>'4. отрасли_ин вал'!D332</f>
        <v>46392164.3</v>
      </c>
      <c r="I332" s="11">
        <f>'4. отрасли_ин вал'!E332</f>
        <v>8.855405272389929</v>
      </c>
    </row>
    <row r="333" spans="1:9" ht="12.75">
      <c r="A333" s="8" t="s">
        <v>62</v>
      </c>
      <c r="B333" s="8" t="s">
        <v>11</v>
      </c>
      <c r="C333" s="8" t="s">
        <v>116</v>
      </c>
      <c r="D333" s="10">
        <f>'2. отрасли_общ'!D333</f>
        <v>0</v>
      </c>
      <c r="E333" s="11">
        <f>'2. отрасли_общ'!E333</f>
        <v>0</v>
      </c>
      <c r="F333" s="10">
        <f>'3. отрасли_нац вал'!D333</f>
        <v>0</v>
      </c>
      <c r="G333" s="11">
        <f>'3. отрасли_нац вал'!E333</f>
        <v>0</v>
      </c>
      <c r="H333" s="10">
        <f>'4. отрасли_ин вал'!D333</f>
        <v>0</v>
      </c>
      <c r="I333" s="11">
        <f>'4. отрасли_ин вал'!E333</f>
        <v>0</v>
      </c>
    </row>
    <row r="334" spans="1:9" ht="13.5" thickBot="1">
      <c r="A334" s="9" t="s">
        <v>63</v>
      </c>
      <c r="B334" s="9" t="s">
        <v>0</v>
      </c>
      <c r="C334" s="9" t="s">
        <v>99</v>
      </c>
      <c r="D334" s="14">
        <f>'2. отрасли_общ'!D334</f>
        <v>0</v>
      </c>
      <c r="E334" s="15">
        <f>'2. отрасли_общ'!E334</f>
        <v>0</v>
      </c>
      <c r="F334" s="14">
        <f>'3. отрасли_нац вал'!D334</f>
        <v>0</v>
      </c>
      <c r="G334" s="15">
        <f>'3. отрасли_нац вал'!E334</f>
        <v>0</v>
      </c>
      <c r="H334" s="14">
        <f>'4. отрасли_ин вал'!D334</f>
        <v>0</v>
      </c>
      <c r="I334" s="15">
        <f>'4. отрасли_ин вал'!E334</f>
        <v>0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6"/>
  <sheetViews>
    <sheetView zoomScale="75" zoomScaleNormal="75" workbookViewId="0" topLeftCell="A1">
      <pane xSplit="3" ySplit="10" topLeftCell="D315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</row>
    <row r="7" spans="1:27" ht="24" customHeight="1">
      <c r="A7" s="60"/>
      <c r="B7" s="60"/>
      <c r="C7" s="60"/>
      <c r="D7" s="63" t="s">
        <v>180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13687633.799999999</v>
      </c>
      <c r="G318" s="11">
        <v>9.807121256268568</v>
      </c>
      <c r="H318" s="10">
        <v>34155175.9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</v>
      </c>
      <c r="O318" s="11">
        <v>12.748054254894857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9.77019442414626</v>
      </c>
      <c r="H319" s="10">
        <v>33983290.2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47653105.4</v>
      </c>
      <c r="O319" s="11">
        <v>12.8602970254694</v>
      </c>
      <c r="P319" s="10">
        <v>2374154.2</v>
      </c>
      <c r="Q319" s="11">
        <v>7.500581602492376</v>
      </c>
      <c r="R319" s="10">
        <v>13709999.4</v>
      </c>
      <c r="S319" s="11">
        <v>11.964854727783576</v>
      </c>
      <c r="T319" s="10">
        <v>18380747.6</v>
      </c>
      <c r="U319" s="11">
        <v>12.447182094704353</v>
      </c>
      <c r="V319" s="10">
        <v>20862224.3</v>
      </c>
      <c r="W319" s="11">
        <v>23.331306451393104</v>
      </c>
      <c r="X319" s="10">
        <v>6527035</v>
      </c>
      <c r="Y319" s="11">
        <v>11.123039516870996</v>
      </c>
      <c r="Z319" s="10">
        <v>14589208.7</v>
      </c>
      <c r="AA319" s="11">
        <v>12.259701851273142</v>
      </c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13323114.500000002</v>
      </c>
      <c r="G320" s="11">
        <v>9.798315602481692</v>
      </c>
      <c r="H320" s="10">
        <v>33616021.6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</v>
      </c>
      <c r="P320" s="10">
        <v>2387263.5000000005</v>
      </c>
      <c r="Q320" s="11">
        <v>7.605127621647127</v>
      </c>
      <c r="R320" s="10">
        <v>13854721.200000003</v>
      </c>
      <c r="S320" s="11">
        <v>12.098952118213685</v>
      </c>
      <c r="T320" s="10">
        <v>19200590.1</v>
      </c>
      <c r="U320" s="11">
        <v>12.03445987589725</v>
      </c>
      <c r="V320" s="10">
        <v>21348347.6</v>
      </c>
      <c r="W320" s="11">
        <v>23.336986355796448</v>
      </c>
      <c r="X320" s="10">
        <v>6848433.699999999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9.790653588979126</v>
      </c>
      <c r="H321" s="10">
        <v>33194291.1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7.598758056115961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21699217.7</v>
      </c>
      <c r="W321" s="11">
        <v>23.340639519184133</v>
      </c>
      <c r="X321" s="10">
        <v>6836867.600000001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13821225.2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</v>
      </c>
      <c r="L322" s="14">
        <v>369245.8</v>
      </c>
      <c r="M322" s="15">
        <v>11.974314600193171</v>
      </c>
      <c r="N322" s="14">
        <v>51273882.10000001</v>
      </c>
      <c r="O322" s="15">
        <v>12.743455872848763</v>
      </c>
      <c r="P322" s="14">
        <v>2322044.3</v>
      </c>
      <c r="Q322" s="15">
        <v>7.622429378285332</v>
      </c>
      <c r="R322" s="14">
        <v>13523948.1</v>
      </c>
      <c r="S322" s="15">
        <v>11.987533879252323</v>
      </c>
      <c r="T322" s="14">
        <v>19936127.8</v>
      </c>
      <c r="U322" s="15">
        <v>11.636341665355893</v>
      </c>
      <c r="V322" s="14">
        <v>22205620.4</v>
      </c>
      <c r="W322" s="15">
        <v>23.218291979178403</v>
      </c>
      <c r="X322" s="14">
        <v>6706701.800000001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13688028.000000002</v>
      </c>
      <c r="G323" s="13">
        <v>9.783780279745187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</v>
      </c>
      <c r="M323" s="13">
        <v>11.842210477387221</v>
      </c>
      <c r="N323" s="12">
        <v>50744570.6</v>
      </c>
      <c r="O323" s="13">
        <v>13.211689653138974</v>
      </c>
      <c r="P323" s="12">
        <v>2236913.3000000003</v>
      </c>
      <c r="Q323" s="13">
        <v>7.656598944626062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21936762.2</v>
      </c>
      <c r="W323" s="13">
        <v>23.10841773851202</v>
      </c>
      <c r="X323" s="12">
        <v>6646975.200000001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7.564977498438692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9.94774211876775</v>
      </c>
      <c r="H325" s="10">
        <v>34288369.4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6419265.800000001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16.21767195025893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</v>
      </c>
      <c r="R326" s="10">
        <v>13269919.900000002</v>
      </c>
      <c r="S326" s="11">
        <v>12.107859462791478</v>
      </c>
      <c r="T326" s="10">
        <v>21055889.21</v>
      </c>
      <c r="U326" s="11">
        <v>11.189923388911106</v>
      </c>
      <c r="V326" s="10">
        <v>23638575.130000003</v>
      </c>
      <c r="W326" s="11">
        <v>22.795218532848168</v>
      </c>
      <c r="X326" s="10">
        <v>6246361.26</v>
      </c>
      <c r="Y326" s="11">
        <v>11.970983746303537</v>
      </c>
      <c r="Z326" s="10">
        <v>13616638.56</v>
      </c>
      <c r="AA326" s="11">
        <v>12.886569970114556</v>
      </c>
    </row>
    <row r="327" spans="1:27" s="4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13363910.4</v>
      </c>
      <c r="G327" s="11">
        <v>10.077763394574987</v>
      </c>
      <c r="H327" s="10">
        <v>36223520.6</v>
      </c>
      <c r="I327" s="11">
        <v>16.2300000501525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21045754.63</v>
      </c>
      <c r="U327" s="11">
        <v>11.336562415676138</v>
      </c>
      <c r="V327" s="10">
        <v>24338357.21</v>
      </c>
      <c r="W327" s="11">
        <v>22.823463365862068</v>
      </c>
      <c r="X327" s="10">
        <v>6303042.130000001</v>
      </c>
      <c r="Y327" s="11">
        <v>12.153846534260724</v>
      </c>
      <c r="Z327" s="10">
        <v>13354385.36</v>
      </c>
      <c r="AA327" s="11">
        <v>13.023240869372355</v>
      </c>
    </row>
    <row r="328" spans="1:27" s="4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13551275.61</v>
      </c>
      <c r="G328" s="11">
        <v>10.1865685125786</v>
      </c>
      <c r="H328" s="10">
        <v>37311310.84</v>
      </c>
      <c r="I328" s="11">
        <v>16.5331963412439</v>
      </c>
      <c r="J328" s="10">
        <v>4317154.6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</v>
      </c>
      <c r="R328" s="10">
        <v>13179404.39</v>
      </c>
      <c r="S328" s="11">
        <v>12.895783482890801</v>
      </c>
      <c r="T328" s="10">
        <v>21754458.16</v>
      </c>
      <c r="U328" s="11">
        <v>11.205301497010499</v>
      </c>
      <c r="V328" s="10">
        <v>26003759.44</v>
      </c>
      <c r="W328" s="11">
        <v>22.977278194813998</v>
      </c>
      <c r="X328" s="10">
        <v>6236815.53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37181676.54</v>
      </c>
      <c r="I329" s="11">
        <v>16.540534556449547</v>
      </c>
      <c r="J329" s="10">
        <v>4417655.17</v>
      </c>
      <c r="K329" s="11">
        <v>16.452417190067816</v>
      </c>
      <c r="L329" s="10">
        <v>159692.8</v>
      </c>
      <c r="M329" s="11">
        <v>10.003725753446584</v>
      </c>
      <c r="N329" s="10">
        <v>53524655.39000001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</v>
      </c>
      <c r="W329" s="11">
        <v>22.920975982840023</v>
      </c>
      <c r="X329" s="10">
        <v>6310343.789999999</v>
      </c>
      <c r="Y329" s="11">
        <v>12.453548346468143</v>
      </c>
      <c r="Z329" s="10">
        <v>13238373.94</v>
      </c>
      <c r="AA329" s="11">
        <v>13.191149793378624</v>
      </c>
    </row>
    <row r="330" spans="1:27" s="4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</v>
      </c>
      <c r="G330" s="11">
        <v>9.727393289988232</v>
      </c>
      <c r="H330" s="10">
        <v>37227425.559999995</v>
      </c>
      <c r="I330" s="11">
        <v>16.62811430923991</v>
      </c>
      <c r="J330" s="10">
        <v>4496622.96</v>
      </c>
      <c r="K330" s="11">
        <v>16.6021432309059</v>
      </c>
      <c r="L330" s="10">
        <v>148734</v>
      </c>
      <c r="M330" s="11">
        <v>9.8686092285557</v>
      </c>
      <c r="N330" s="10">
        <v>52975870.14</v>
      </c>
      <c r="O330" s="11">
        <v>13.943555067537403</v>
      </c>
      <c r="P330" s="10">
        <v>2240234.73</v>
      </c>
      <c r="Q330" s="11">
        <v>7.821770042686557</v>
      </c>
      <c r="R330" s="10">
        <v>12978738.839999998</v>
      </c>
      <c r="S330" s="11">
        <v>12.942037416703265</v>
      </c>
      <c r="T330" s="10">
        <v>22103538.16</v>
      </c>
      <c r="U330" s="11">
        <v>11.11951092928101</v>
      </c>
      <c r="V330" s="10">
        <v>28602918.28999999</v>
      </c>
      <c r="W330" s="11">
        <v>22.92312039718447</v>
      </c>
      <c r="X330" s="10">
        <v>5967139.449999999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9.820742744439823</v>
      </c>
      <c r="H331" s="10">
        <v>37582831.74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</v>
      </c>
      <c r="N331" s="10">
        <v>52268021.47</v>
      </c>
      <c r="O331" s="11">
        <v>14.065277265862434</v>
      </c>
      <c r="P331" s="10">
        <v>2256664.44</v>
      </c>
      <c r="Q331" s="11">
        <v>7.901065561834259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6039265.880000001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</v>
      </c>
      <c r="N332" s="10">
        <v>53320128.37000001</v>
      </c>
      <c r="O332" s="11">
        <v>14.312449481175165</v>
      </c>
      <c r="P332" s="10">
        <v>2256652.32</v>
      </c>
      <c r="Q332" s="11">
        <v>8.04120123200901</v>
      </c>
      <c r="R332" s="10">
        <v>13167331.58</v>
      </c>
      <c r="S332" s="11">
        <v>12.858038102234826</v>
      </c>
      <c r="T332" s="10">
        <v>23471020.03</v>
      </c>
      <c r="U332" s="11">
        <v>11.05689685178117</v>
      </c>
      <c r="V332" s="10">
        <v>30914632.520000003</v>
      </c>
      <c r="W332" s="11">
        <v>22.882863532013275</v>
      </c>
      <c r="X332" s="10">
        <v>6186271.78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</row>
    <row r="334" spans="1:27" s="4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9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 topLeftCell="A1">
      <pane xSplit="3" ySplit="10" topLeftCell="D312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6181831.600000001</v>
      </c>
      <c r="G318" s="11">
        <v>11.847889095037788</v>
      </c>
      <c r="H318" s="10">
        <v>32895664.2</v>
      </c>
      <c r="I318" s="11">
        <v>16.34414062890391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27261002.1</v>
      </c>
      <c r="O318" s="11">
        <v>15.196517110535698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7151461.6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6301642.5</v>
      </c>
      <c r="G319" s="11">
        <v>11.712307094856609</v>
      </c>
      <c r="H319" s="10">
        <v>32741570.3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</v>
      </c>
      <c r="R319" s="10">
        <v>6399058.8999999985</v>
      </c>
      <c r="S319" s="11">
        <v>16.30719344761775</v>
      </c>
      <c r="T319" s="10">
        <v>16221205.6</v>
      </c>
      <c r="U319" s="11">
        <v>12.673969489789352</v>
      </c>
      <c r="V319" s="10">
        <v>20397332.3</v>
      </c>
      <c r="W319" s="11">
        <v>23.571936013759988</v>
      </c>
      <c r="X319" s="10">
        <v>2436308.2</v>
      </c>
      <c r="Y319" s="11">
        <v>14.89656683747976</v>
      </c>
      <c r="Z319" s="10">
        <v>7085572.9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6296275.899999999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17.81512172406582</v>
      </c>
      <c r="L320" s="10">
        <v>270752.2</v>
      </c>
      <c r="M320" s="11">
        <v>13.780859165687328</v>
      </c>
      <c r="N320" s="10">
        <v>27371238.2</v>
      </c>
      <c r="O320" s="11">
        <v>15.653290228755518</v>
      </c>
      <c r="P320" s="10">
        <v>2056444.7999999998</v>
      </c>
      <c r="Q320" s="11">
        <v>7.36647210029659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6336836.8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</v>
      </c>
      <c r="S321" s="11">
        <v>16.089112083712124</v>
      </c>
      <c r="T321" s="10">
        <v>17411748.2</v>
      </c>
      <c r="U321" s="11">
        <v>11.950852231770735</v>
      </c>
      <c r="V321" s="10">
        <v>21225936.7</v>
      </c>
      <c r="W321" s="11">
        <v>23.576551088273053</v>
      </c>
      <c r="X321" s="10">
        <v>2695107.6999999997</v>
      </c>
      <c r="Y321" s="11">
        <v>14.841419312111334</v>
      </c>
      <c r="Z321" s="10">
        <v>6946491.8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6407062.600000001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17.79888752757038</v>
      </c>
      <c r="L322" s="14">
        <v>206206.2</v>
      </c>
      <c r="M322" s="15">
        <v>13.783818090823685</v>
      </c>
      <c r="N322" s="14">
        <v>30810201.3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6884505.600000001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6311686.3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</v>
      </c>
      <c r="R323" s="12">
        <v>6721503.3</v>
      </c>
      <c r="S323" s="13">
        <v>15.555096434751428</v>
      </c>
      <c r="T323" s="12">
        <v>17853962.6</v>
      </c>
      <c r="U323" s="13">
        <v>11.742633698582974</v>
      </c>
      <c r="V323" s="12">
        <v>21479542.1</v>
      </c>
      <c r="W323" s="13">
        <v>23.333022523883326</v>
      </c>
      <c r="X323" s="12">
        <v>3015911.6</v>
      </c>
      <c r="Y323" s="13">
        <v>15.12425509056697</v>
      </c>
      <c r="Z323" s="12">
        <v>7043799.8</v>
      </c>
      <c r="AA323" s="13">
        <v>15.507648477601528</v>
      </c>
      <c r="AB323" s="39"/>
      <c r="AC323" s="35">
        <f aca="true" t="shared" si="6" ref="AC323:AC334">(F323*G323+H323*I323+J323*K323+L323*M323+N323*O323+P323*Q323+R323*S323+T323*U323+X323*Y323+Z323*AA323)/(F323+H323+J323+L323+N323+P323+R323+T323+X323+Z323)</f>
        <v>15.009363294757524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6190046.300000001</v>
      </c>
      <c r="G324" s="11">
        <v>11.69605645179099</v>
      </c>
      <c r="H324" s="10">
        <v>30977806.4</v>
      </c>
      <c r="I324" s="11">
        <v>16.79162027353881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</v>
      </c>
      <c r="R324" s="10">
        <v>6645134.299999999</v>
      </c>
      <c r="S324" s="11">
        <v>15.544865563966109</v>
      </c>
      <c r="T324" s="10">
        <v>18021598.1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</v>
      </c>
      <c r="G325" s="11">
        <v>11.903004892110953</v>
      </c>
      <c r="H325" s="10">
        <v>33071358.7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</v>
      </c>
      <c r="P325" s="10">
        <v>1906092.1</v>
      </c>
      <c r="Q325" s="11">
        <v>7.559265285764523</v>
      </c>
      <c r="R325" s="10">
        <v>6695152.799999999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22.94390846322045</v>
      </c>
      <c r="X325" s="10">
        <v>2972500.4</v>
      </c>
      <c r="Y325" s="11">
        <v>15.361385554397211</v>
      </c>
      <c r="Z325" s="10">
        <v>7093964.399999999</v>
      </c>
      <c r="AA325" s="11">
        <v>16.207674038510827</v>
      </c>
      <c r="AB325" s="39"/>
      <c r="AC325" s="35">
        <f t="shared" si="6"/>
        <v>15.12705683455298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6496798.12</v>
      </c>
      <c r="G326" s="11">
        <v>12.225435534035023</v>
      </c>
      <c r="H326" s="10">
        <v>34710012.68</v>
      </c>
      <c r="I326" s="11">
        <v>16.46824043038348</v>
      </c>
      <c r="J326" s="10">
        <v>3166340.81</v>
      </c>
      <c r="K326" s="11">
        <v>18.195363533181993</v>
      </c>
      <c r="L326" s="10">
        <v>75685.79999999999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</v>
      </c>
      <c r="G327" s="11">
        <v>12.170624186540461</v>
      </c>
      <c r="H327" s="10">
        <v>35100182.42</v>
      </c>
      <c r="I327" s="11">
        <v>16.49309753273642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16.10742385023119</v>
      </c>
      <c r="P327" s="10">
        <v>1892815.77</v>
      </c>
      <c r="Q327" s="11">
        <v>7.675572311456396</v>
      </c>
      <c r="R327" s="10">
        <v>6848552.890000001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6962720.49</v>
      </c>
      <c r="G328" s="11">
        <v>12.245501154448897</v>
      </c>
      <c r="H328" s="10">
        <v>36286980.81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</v>
      </c>
      <c r="O328" s="11">
        <v>17.311720201771397</v>
      </c>
      <c r="P328" s="10">
        <v>1889678.12</v>
      </c>
      <c r="Q328" s="11">
        <v>7.69876125585875</v>
      </c>
      <c r="R328" s="10">
        <v>7095718.01</v>
      </c>
      <c r="S328" s="11">
        <v>16.8593310395518</v>
      </c>
      <c r="T328" s="10">
        <v>19845607.56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</v>
      </c>
      <c r="Z328" s="10">
        <v>7235910.31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7001620.680000001</v>
      </c>
      <c r="G329" s="11">
        <v>12.02438397401158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</v>
      </c>
      <c r="M329" s="11">
        <v>14.380998275705574</v>
      </c>
      <c r="N329" s="10">
        <v>33016132.58</v>
      </c>
      <c r="O329" s="11">
        <v>17.012249715611595</v>
      </c>
      <c r="P329" s="10">
        <v>1880872.5100000002</v>
      </c>
      <c r="Q329" s="11">
        <v>7.755450652527207</v>
      </c>
      <c r="R329" s="10">
        <v>7021092.889999999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</v>
      </c>
      <c r="AA329" s="11">
        <v>16.899281780468474</v>
      </c>
      <c r="AB329" s="39"/>
      <c r="AC329" s="35">
        <f t="shared" si="6"/>
        <v>15.57437935978938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6950577.39</v>
      </c>
      <c r="G330" s="11">
        <v>11.709790459149179</v>
      </c>
      <c r="H330" s="10">
        <v>36318215.70999999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33343599.36</v>
      </c>
      <c r="O330" s="11">
        <v>17.015309308415937</v>
      </c>
      <c r="P330" s="10">
        <v>1899991.7</v>
      </c>
      <c r="Q330" s="11">
        <v>7.996487624551205</v>
      </c>
      <c r="R330" s="10">
        <v>6974491.620000001</v>
      </c>
      <c r="S330" s="11">
        <v>17.04780583140195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</v>
      </c>
      <c r="X330" s="10">
        <v>3056818.16</v>
      </c>
      <c r="Y330" s="11">
        <v>16.59459580824395</v>
      </c>
      <c r="Z330" s="10">
        <v>7129084.329999999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6936820.38</v>
      </c>
      <c r="G331" s="11">
        <v>11.846810097654561</v>
      </c>
      <c r="H331" s="10">
        <v>36720093.76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17.10693113412257</v>
      </c>
      <c r="P331" s="10">
        <v>1908176.0699999998</v>
      </c>
      <c r="Q331" s="11">
        <v>8.059475049123748</v>
      </c>
      <c r="R331" s="10">
        <v>6941822.42</v>
      </c>
      <c r="S331" s="11">
        <v>17.066913073858192</v>
      </c>
      <c r="T331" s="10">
        <v>20810695.19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</v>
      </c>
      <c r="Z331" s="10">
        <v>7025792.319999999</v>
      </c>
      <c r="AA331" s="11">
        <v>17.10244800687476</v>
      </c>
      <c r="AB331" s="39"/>
      <c r="AC331" s="35">
        <f t="shared" si="6"/>
        <v>15.589293369323647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6956138.100000001</v>
      </c>
      <c r="G332" s="11">
        <v>12.097825592738012</v>
      </c>
      <c r="H332" s="10">
        <v>36521947.66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</v>
      </c>
      <c r="R332" s="10">
        <v>6813743.470000002</v>
      </c>
      <c r="S332" s="11">
        <v>17.289727660425118</v>
      </c>
      <c r="T332" s="10">
        <v>21588784.86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16.09393183752215</v>
      </c>
      <c r="Z332" s="10">
        <v>7276071.620000001</v>
      </c>
      <c r="AA332" s="11">
        <v>16.9009575011715</v>
      </c>
      <c r="AB332" s="39"/>
      <c r="AC332" s="35">
        <f t="shared" si="6"/>
        <v>15.683259334056215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  <c r="AB333" s="39"/>
      <c r="AC333" s="35" t="e">
        <f t="shared" si="6"/>
        <v>#DIV/0!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B334" s="39"/>
      <c r="AC334" s="36" t="e">
        <f t="shared" si="6"/>
        <v>#DIV/0!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42">
    <mergeCell ref="H5:I5"/>
    <mergeCell ref="J5:K5"/>
    <mergeCell ref="L5:M5"/>
    <mergeCell ref="N5:O5"/>
    <mergeCell ref="P5:Q5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 topLeftCell="A1">
      <pane xSplit="3" ySplit="10" topLeftCell="D318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9" t="s">
        <v>192</v>
      </c>
      <c r="G6" s="70"/>
      <c r="H6" s="69" t="s">
        <v>193</v>
      </c>
      <c r="I6" s="70"/>
      <c r="J6" s="69" t="s">
        <v>194</v>
      </c>
      <c r="K6" s="70"/>
      <c r="L6" s="69" t="s">
        <v>195</v>
      </c>
      <c r="M6" s="70"/>
      <c r="N6" s="69" t="s">
        <v>196</v>
      </c>
      <c r="O6" s="70"/>
      <c r="P6" s="69" t="s">
        <v>197</v>
      </c>
      <c r="Q6" s="70"/>
      <c r="R6" s="69" t="s">
        <v>198</v>
      </c>
      <c r="S6" s="70"/>
      <c r="T6" s="69" t="s">
        <v>199</v>
      </c>
      <c r="U6" s="70"/>
      <c r="V6" s="69" t="s">
        <v>200</v>
      </c>
      <c r="W6" s="70"/>
      <c r="X6" s="69" t="s">
        <v>201</v>
      </c>
      <c r="Y6" s="70"/>
      <c r="Z6" s="69" t="s">
        <v>202</v>
      </c>
      <c r="AA6" s="70"/>
      <c r="AC6" s="71"/>
    </row>
    <row r="7" spans="1:29" ht="24.95" customHeight="1">
      <c r="A7" s="72"/>
      <c r="B7" s="72"/>
      <c r="C7" s="72"/>
      <c r="D7" s="63" t="s">
        <v>153</v>
      </c>
      <c r="E7" s="64"/>
      <c r="F7" s="65" t="s">
        <v>203</v>
      </c>
      <c r="G7" s="66"/>
      <c r="H7" s="65" t="s">
        <v>204</v>
      </c>
      <c r="I7" s="66"/>
      <c r="J7" s="65" t="s">
        <v>205</v>
      </c>
      <c r="K7" s="66"/>
      <c r="L7" s="65" t="s">
        <v>206</v>
      </c>
      <c r="M7" s="66"/>
      <c r="N7" s="65" t="s">
        <v>207</v>
      </c>
      <c r="O7" s="66"/>
      <c r="P7" s="65" t="s">
        <v>208</v>
      </c>
      <c r="Q7" s="66"/>
      <c r="R7" s="65" t="s">
        <v>209</v>
      </c>
      <c r="S7" s="66"/>
      <c r="T7" s="65" t="s">
        <v>210</v>
      </c>
      <c r="U7" s="66"/>
      <c r="V7" s="65" t="s">
        <v>211</v>
      </c>
      <c r="W7" s="66"/>
      <c r="X7" s="65" t="s">
        <v>212</v>
      </c>
      <c r="Y7" s="66"/>
      <c r="Z7" s="65" t="s">
        <v>213</v>
      </c>
      <c r="AA7" s="66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</v>
      </c>
      <c r="F319" s="10">
        <v>7225010.699999999</v>
      </c>
      <c r="G319" s="11">
        <v>8.076286933388213</v>
      </c>
      <c r="H319" s="10">
        <v>1241719.9</v>
      </c>
      <c r="I319" s="11">
        <v>8.616773492153907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</v>
      </c>
      <c r="N319" s="10">
        <v>20014504.7</v>
      </c>
      <c r="O319" s="11">
        <v>9.359771727251381</v>
      </c>
      <c r="P319" s="10">
        <v>291594.89999999997</v>
      </c>
      <c r="Q319" s="11">
        <v>9.091936405609298</v>
      </c>
      <c r="R319" s="10">
        <v>7310940.5</v>
      </c>
      <c r="S319" s="11">
        <v>8.164128783977931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8.875645348645625</v>
      </c>
      <c r="Z319" s="10">
        <v>7503635.8</v>
      </c>
      <c r="AA319" s="11">
        <v>9.030143409279006</v>
      </c>
      <c r="AC319" s="35">
        <f t="shared" si="6"/>
        <v>8.980030752572793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51186482.00000001</v>
      </c>
      <c r="E320" s="11">
        <v>9.04979236256166</v>
      </c>
      <c r="F320" s="10">
        <v>7026838.600000001</v>
      </c>
      <c r="G320" s="11">
        <v>8.242507582855254</v>
      </c>
      <c r="H320" s="10">
        <v>1243632.2000000002</v>
      </c>
      <c r="I320" s="11">
        <v>8.614172223909925</v>
      </c>
      <c r="J320" s="10">
        <v>1071369.6</v>
      </c>
      <c r="K320" s="11">
        <v>10.297603880117553</v>
      </c>
      <c r="L320" s="10">
        <v>165544.09999999998</v>
      </c>
      <c r="M320" s="11">
        <v>9.682283935217264</v>
      </c>
      <c r="N320" s="10">
        <v>20092368.200000003</v>
      </c>
      <c r="O320" s="11">
        <v>9.368597955715341</v>
      </c>
      <c r="P320" s="10">
        <v>330818.7</v>
      </c>
      <c r="Q320" s="11">
        <v>9.088664996869893</v>
      </c>
      <c r="R320" s="10">
        <v>7097225.7</v>
      </c>
      <c r="S320" s="11">
        <v>8.323064194929017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8.86158382566501</v>
      </c>
      <c r="Z320" s="10">
        <v>7385341.399999999</v>
      </c>
      <c r="AA320" s="11">
        <v>8.980801837407272</v>
      </c>
      <c r="AC320" s="35">
        <f t="shared" si="6"/>
        <v>9.015614022930768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51560966.39999999</v>
      </c>
      <c r="E321" s="11">
        <v>8.978920098344005</v>
      </c>
      <c r="F321" s="10">
        <v>7446818.2</v>
      </c>
      <c r="G321" s="11">
        <v>8.256879430466023</v>
      </c>
      <c r="H321" s="10">
        <v>1294649.5</v>
      </c>
      <c r="I321" s="11">
        <v>8.529615292015329</v>
      </c>
      <c r="J321" s="10">
        <v>1031190.6000000001</v>
      </c>
      <c r="K321" s="11">
        <v>10.25730999972265</v>
      </c>
      <c r="L321" s="10">
        <v>155540.8</v>
      </c>
      <c r="M321" s="11">
        <v>9.716531488844085</v>
      </c>
      <c r="N321" s="10">
        <v>20349956.1</v>
      </c>
      <c r="O321" s="11">
        <v>9.227252858004933</v>
      </c>
      <c r="P321" s="10">
        <v>325499</v>
      </c>
      <c r="Q321" s="11">
        <v>9.11764126464291</v>
      </c>
      <c r="R321" s="10">
        <v>6968788.9</v>
      </c>
      <c r="S321" s="11">
        <v>8.314488252757956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</v>
      </c>
      <c r="AC321" s="35">
        <f t="shared" si="6"/>
        <v>8.94388846825697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50749513.9</v>
      </c>
      <c r="E322" s="15">
        <v>8.89328205876668</v>
      </c>
      <c r="F322" s="14">
        <v>7414162.600000001</v>
      </c>
      <c r="G322" s="15">
        <v>8.18802887975508</v>
      </c>
      <c r="H322" s="14">
        <v>1365558.7000000002</v>
      </c>
      <c r="I322" s="15">
        <v>8.49552375595425</v>
      </c>
      <c r="J322" s="14">
        <v>1036388.9000000001</v>
      </c>
      <c r="K322" s="15">
        <v>10.014441077089876</v>
      </c>
      <c r="L322" s="14">
        <v>163039.6</v>
      </c>
      <c r="M322" s="15">
        <v>9.685724351629911</v>
      </c>
      <c r="N322" s="14">
        <v>20463680.799999997</v>
      </c>
      <c r="O322" s="15">
        <v>9.139944388401533</v>
      </c>
      <c r="P322" s="14">
        <v>315983.2</v>
      </c>
      <c r="Q322" s="15">
        <v>9.07573086480546</v>
      </c>
      <c r="R322" s="14">
        <v>6639442.499999999</v>
      </c>
      <c r="S322" s="15">
        <v>8.246974980504765</v>
      </c>
      <c r="T322" s="14">
        <v>2087718.8</v>
      </c>
      <c r="U322" s="15">
        <v>10.152068423199529</v>
      </c>
      <c r="V322" s="14">
        <v>454577.3999999999</v>
      </c>
      <c r="W322" s="15">
        <v>12.532335371270106</v>
      </c>
      <c r="X322" s="14">
        <v>3587085.7</v>
      </c>
      <c r="Y322" s="15">
        <v>8.77096502712494</v>
      </c>
      <c r="Z322" s="14">
        <v>7221875.7</v>
      </c>
      <c r="AA322" s="15">
        <v>8.868808484477235</v>
      </c>
      <c r="AC322" s="36">
        <f t="shared" si="6"/>
        <v>8.860391443758958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</v>
      </c>
      <c r="F323" s="12">
        <v>7376341.700000001</v>
      </c>
      <c r="G323" s="13">
        <v>8.18128898936447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9.341916677905978</v>
      </c>
      <c r="P323" s="12">
        <v>281999.39999999997</v>
      </c>
      <c r="Q323" s="13">
        <v>8.974379186622372</v>
      </c>
      <c r="R323" s="12">
        <v>6507237.6</v>
      </c>
      <c r="S323" s="13">
        <v>8.239446923991215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</v>
      </c>
      <c r="Z323" s="12">
        <v>7078733.699999999</v>
      </c>
      <c r="AA323" s="13">
        <v>8.849021978888686</v>
      </c>
      <c r="AC323" s="35">
        <f aca="true" t="shared" si="7" ref="AC323:AC334">(F323*G323+H323*I323+J323*K323+L323*M323+N323*O323+P323*Q323+R323*S323+T323*U323+X323*Y323+Z323*AA323)/(F323+H323+J323+L323+N323+P323+R323+T323+X323+Z323)</f>
        <v>8.932351851725604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53342778.1</v>
      </c>
      <c r="E324" s="11">
        <v>8.869337991041</v>
      </c>
      <c r="F324" s="10">
        <v>7602954.199999999</v>
      </c>
      <c r="G324" s="11">
        <v>8.209540207147375</v>
      </c>
      <c r="H324" s="10">
        <v>1442210.6</v>
      </c>
      <c r="I324" s="11">
        <v>8.320840878579034</v>
      </c>
      <c r="J324" s="10">
        <v>1086879.5</v>
      </c>
      <c r="K324" s="11">
        <v>9.776273096511636</v>
      </c>
      <c r="L324" s="10">
        <v>168868.40000000002</v>
      </c>
      <c r="M324" s="11">
        <v>9.70099119195776</v>
      </c>
      <c r="N324" s="10">
        <v>21918325.700000003</v>
      </c>
      <c r="O324" s="11">
        <v>9.199999369796751</v>
      </c>
      <c r="P324" s="10">
        <v>290771</v>
      </c>
      <c r="Q324" s="11">
        <v>8.981819283903826</v>
      </c>
      <c r="R324" s="10">
        <v>7000303.099999999</v>
      </c>
      <c r="S324" s="11">
        <v>8.133623138689524</v>
      </c>
      <c r="T324" s="10">
        <v>2116876.6</v>
      </c>
      <c r="U324" s="11">
        <v>10.116166140246436</v>
      </c>
      <c r="V324" s="10">
        <v>509658.20000000007</v>
      </c>
      <c r="W324" s="11">
        <v>12.43397443031427</v>
      </c>
      <c r="X324" s="10">
        <v>3820144.8</v>
      </c>
      <c r="Y324" s="11">
        <v>8.50682747078069</v>
      </c>
      <c r="Z324" s="10">
        <v>7385786</v>
      </c>
      <c r="AA324" s="11">
        <v>8.798930262534007</v>
      </c>
      <c r="AC324" s="35">
        <f t="shared" si="7"/>
        <v>8.834951488886047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</v>
      </c>
      <c r="F325" s="10">
        <v>6921124.8</v>
      </c>
      <c r="G325" s="11">
        <v>8.176642058527829</v>
      </c>
      <c r="H325" s="10">
        <v>1217010.7</v>
      </c>
      <c r="I325" s="11">
        <v>8.500108660507259</v>
      </c>
      <c r="J325" s="10">
        <v>1030160.9999999999</v>
      </c>
      <c r="K325" s="11">
        <v>9.70416007206642</v>
      </c>
      <c r="L325" s="10">
        <v>156398.8</v>
      </c>
      <c r="M325" s="11">
        <v>9.709704166528134</v>
      </c>
      <c r="N325" s="10">
        <v>20496312.900000002</v>
      </c>
      <c r="O325" s="11">
        <v>9.136770789540394</v>
      </c>
      <c r="P325" s="10">
        <v>404439.8</v>
      </c>
      <c r="Q325" s="11">
        <v>8.217778403609145</v>
      </c>
      <c r="R325" s="10">
        <v>6554353.2</v>
      </c>
      <c r="S325" s="11">
        <v>8.115715296972395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8.514585897549047</v>
      </c>
      <c r="Z325" s="10">
        <v>6706548</v>
      </c>
      <c r="AA325" s="11">
        <v>8.85415137355313</v>
      </c>
      <c r="AC325" s="35">
        <f t="shared" si="7"/>
        <v>8.805662588244834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48534239.71</v>
      </c>
      <c r="E326" s="11">
        <v>8.796257693319493</v>
      </c>
      <c r="F326" s="10">
        <v>6728285.880000001</v>
      </c>
      <c r="G326" s="11">
        <v>8.137362526040583</v>
      </c>
      <c r="H326" s="10">
        <v>1123096.05</v>
      </c>
      <c r="I326" s="11">
        <v>8.473690371540348</v>
      </c>
      <c r="J326" s="10">
        <v>1025001.4699999999</v>
      </c>
      <c r="K326" s="11">
        <v>9.663483657247824</v>
      </c>
      <c r="L326" s="10">
        <v>152808.40000000002</v>
      </c>
      <c r="M326" s="11">
        <v>9.719830441258464</v>
      </c>
      <c r="N326" s="10">
        <v>20574937.389999997</v>
      </c>
      <c r="O326" s="11">
        <v>9.034683221420003</v>
      </c>
      <c r="P326" s="10">
        <v>388028.89</v>
      </c>
      <c r="Q326" s="11">
        <v>7.619174363022295</v>
      </c>
      <c r="R326" s="10">
        <v>6450445.37</v>
      </c>
      <c r="S326" s="11">
        <v>8.21386847381362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</v>
      </c>
      <c r="AA326" s="11">
        <v>8.901461168759363</v>
      </c>
      <c r="AC326" s="35">
        <f t="shared" si="7"/>
        <v>8.762525749959398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48501381.8</v>
      </c>
      <c r="E327" s="11">
        <v>8.670952862553289</v>
      </c>
      <c r="F327" s="10">
        <v>6875419.32</v>
      </c>
      <c r="G327" s="11">
        <v>8.102682610651303</v>
      </c>
      <c r="H327" s="10">
        <v>1123338.18</v>
      </c>
      <c r="I327" s="11">
        <v>8.009172344520508</v>
      </c>
      <c r="J327" s="10">
        <v>1026850.5700000001</v>
      </c>
      <c r="K327" s="11">
        <v>9.612234692044812</v>
      </c>
      <c r="L327" s="10">
        <v>152132.4</v>
      </c>
      <c r="M327" s="11">
        <v>9.729135779097682</v>
      </c>
      <c r="N327" s="10">
        <v>20808844.12</v>
      </c>
      <c r="O327" s="11">
        <v>8.779367953124918</v>
      </c>
      <c r="P327" s="10">
        <v>372203.56</v>
      </c>
      <c r="Q327" s="11">
        <v>7.465059748488169</v>
      </c>
      <c r="R327" s="10">
        <v>6367132.83</v>
      </c>
      <c r="S327" s="11">
        <v>8.195507909656724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</v>
      </c>
      <c r="Z327" s="10">
        <v>6132099.039999999</v>
      </c>
      <c r="AA327" s="11">
        <v>8.870725398068586</v>
      </c>
      <c r="AC327" s="35">
        <f t="shared" si="7"/>
        <v>8.63574387720087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46268474.1</v>
      </c>
      <c r="E328" s="11">
        <v>9.17435811887948</v>
      </c>
      <c r="F328" s="10">
        <v>6588555.12</v>
      </c>
      <c r="G328" s="11">
        <v>8.01070867199484</v>
      </c>
      <c r="H328" s="10">
        <v>1024330.03</v>
      </c>
      <c r="I328" s="11">
        <v>8.22591167272524</v>
      </c>
      <c r="J328" s="10">
        <v>1005041.64</v>
      </c>
      <c r="K328" s="11">
        <v>9.82823090245296</v>
      </c>
      <c r="L328" s="10">
        <v>145444.30000000002</v>
      </c>
      <c r="M328" s="11">
        <v>9.7402921255766</v>
      </c>
      <c r="N328" s="10">
        <v>19821292.86</v>
      </c>
      <c r="O328" s="11">
        <v>9.94776101806207</v>
      </c>
      <c r="P328" s="10">
        <v>384656.52</v>
      </c>
      <c r="Q328" s="11">
        <v>7.241385429265568</v>
      </c>
      <c r="R328" s="10">
        <v>6083686.38</v>
      </c>
      <c r="S328" s="11">
        <v>8.27289301408729</v>
      </c>
      <c r="T328" s="10">
        <v>1908850.6</v>
      </c>
      <c r="U328" s="11">
        <v>10.057433985404598</v>
      </c>
      <c r="V328" s="10">
        <v>424228.85</v>
      </c>
      <c r="W328" s="11">
        <v>12.2855961512283</v>
      </c>
      <c r="X328" s="10">
        <v>3142352.28</v>
      </c>
      <c r="Y328" s="11">
        <v>8.38417538389426</v>
      </c>
      <c r="Z328" s="10">
        <v>5740035.52</v>
      </c>
      <c r="AA328" s="11">
        <v>8.873701669445419</v>
      </c>
      <c r="AC328" s="35">
        <f t="shared" si="7"/>
        <v>9.145567658368199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47668253.43000001</v>
      </c>
      <c r="E329" s="11">
        <v>8.610329415201313</v>
      </c>
      <c r="F329" s="10">
        <v>6750975.24</v>
      </c>
      <c r="G329" s="11">
        <v>7.935528161883762</v>
      </c>
      <c r="H329" s="10">
        <v>981528.16</v>
      </c>
      <c r="I329" s="11">
        <v>8.142964791759002</v>
      </c>
      <c r="J329" s="10">
        <v>1071968.47</v>
      </c>
      <c r="K329" s="11">
        <v>9.804860689885777</v>
      </c>
      <c r="L329" s="10">
        <v>150877.6</v>
      </c>
      <c r="M329" s="11">
        <v>9.747978493825459</v>
      </c>
      <c r="N329" s="10">
        <v>20508522.810000002</v>
      </c>
      <c r="O329" s="11">
        <v>8.833350647515505</v>
      </c>
      <c r="P329" s="10">
        <v>384486.42999999993</v>
      </c>
      <c r="Q329" s="11">
        <v>7.126015564190395</v>
      </c>
      <c r="R329" s="10">
        <v>6199578.34</v>
      </c>
      <c r="S329" s="11">
        <v>8.168928239174411</v>
      </c>
      <c r="T329" s="10">
        <v>1948879.5000000002</v>
      </c>
      <c r="U329" s="11">
        <v>8.75585778217689</v>
      </c>
      <c r="V329" s="10">
        <v>421884.99999999994</v>
      </c>
      <c r="W329" s="11">
        <v>12.348584766227777</v>
      </c>
      <c r="X329" s="10">
        <v>3186091.84</v>
      </c>
      <c r="Y329" s="11">
        <v>8.379542425085901</v>
      </c>
      <c r="Z329" s="10">
        <v>6063460.039999999</v>
      </c>
      <c r="AA329" s="11">
        <v>8.803303982291936</v>
      </c>
      <c r="AC329" s="35">
        <f t="shared" si="7"/>
        <v>8.576948778526468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45583923.62</v>
      </c>
      <c r="E330" s="11">
        <v>8.470785178665144</v>
      </c>
      <c r="F330" s="10">
        <v>6457936.5</v>
      </c>
      <c r="G330" s="11">
        <v>7.593769811037936</v>
      </c>
      <c r="H330" s="10">
        <v>909209.85</v>
      </c>
      <c r="I330" s="11">
        <v>8.12939046084905</v>
      </c>
      <c r="J330" s="10">
        <v>1039142.46</v>
      </c>
      <c r="K330" s="11">
        <v>9.64638844533405</v>
      </c>
      <c r="L330" s="10">
        <v>145218.69999999998</v>
      </c>
      <c r="M330" s="11">
        <v>9.757604909009654</v>
      </c>
      <c r="N330" s="10">
        <v>19632270.78</v>
      </c>
      <c r="O330" s="11">
        <v>8.726464090747426</v>
      </c>
      <c r="P330" s="10">
        <v>340243.03</v>
      </c>
      <c r="Q330" s="11">
        <v>6.846108747326877</v>
      </c>
      <c r="R330" s="10">
        <v>6004247.220000001</v>
      </c>
      <c r="S330" s="11">
        <v>8.172805512561828</v>
      </c>
      <c r="T330" s="10">
        <v>1849397.94</v>
      </c>
      <c r="U330" s="11">
        <v>8.30100181965164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</v>
      </c>
      <c r="AA330" s="11">
        <v>8.647684092880123</v>
      </c>
      <c r="AC330" s="35">
        <f t="shared" si="7"/>
        <v>8.437461864958767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8.504088553481607</v>
      </c>
      <c r="F331" s="10">
        <v>6267873.69</v>
      </c>
      <c r="G331" s="11">
        <v>7.578440808863841</v>
      </c>
      <c r="H331" s="10">
        <v>862737.98</v>
      </c>
      <c r="I331" s="11">
        <v>8.316673203027412</v>
      </c>
      <c r="J331" s="10">
        <v>1005410.9400000001</v>
      </c>
      <c r="K331" s="11">
        <v>9.615168537354501</v>
      </c>
      <c r="L331" s="10">
        <v>140230.3</v>
      </c>
      <c r="M331" s="11">
        <v>9.763005570122862</v>
      </c>
      <c r="N331" s="10">
        <v>18998092.65</v>
      </c>
      <c r="O331" s="11">
        <v>8.73865792799468</v>
      </c>
      <c r="P331" s="10">
        <v>348488.37</v>
      </c>
      <c r="Q331" s="11">
        <v>7.033681686421848</v>
      </c>
      <c r="R331" s="10">
        <v>6109416.609999999</v>
      </c>
      <c r="S331" s="11">
        <v>8.099633562802651</v>
      </c>
      <c r="T331" s="10">
        <v>1856806.8599999999</v>
      </c>
      <c r="U331" s="11">
        <v>8.639065227064053</v>
      </c>
      <c r="V331" s="10">
        <v>382680.82999999996</v>
      </c>
      <c r="W331" s="11">
        <v>12.26830058772475</v>
      </c>
      <c r="X331" s="10">
        <v>2881117.4099999997</v>
      </c>
      <c r="Y331" s="11">
        <v>8.531669081337437</v>
      </c>
      <c r="Z331" s="10">
        <v>5527939.430000001</v>
      </c>
      <c r="AA331" s="11">
        <v>8.76211527469649</v>
      </c>
      <c r="AC331" s="35">
        <f t="shared" si="7"/>
        <v>8.471348700639222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46392164.3</v>
      </c>
      <c r="E332" s="11">
        <v>8.855405272389929</v>
      </c>
      <c r="F332" s="10">
        <v>6438797.38</v>
      </c>
      <c r="G332" s="11">
        <v>7.794205839724685</v>
      </c>
      <c r="H332" s="10">
        <v>847618.5299999999</v>
      </c>
      <c r="I332" s="11">
        <v>9.945083818660745</v>
      </c>
      <c r="J332" s="10">
        <v>1040317.92</v>
      </c>
      <c r="K332" s="11">
        <v>9.445730511592057</v>
      </c>
      <c r="L332" s="10">
        <v>154624.6</v>
      </c>
      <c r="M332" s="11">
        <v>9.717995066761693</v>
      </c>
      <c r="N332" s="10">
        <v>20393636.32</v>
      </c>
      <c r="O332" s="11">
        <v>9.277117404832687</v>
      </c>
      <c r="P332" s="10">
        <v>355989.52</v>
      </c>
      <c r="Q332" s="11">
        <v>7.039693280296562</v>
      </c>
      <c r="R332" s="10">
        <v>6353588.11</v>
      </c>
      <c r="S332" s="11">
        <v>8.105385700883906</v>
      </c>
      <c r="T332" s="10">
        <v>1882235.1700000002</v>
      </c>
      <c r="U332" s="11">
        <v>9.872495633847915</v>
      </c>
      <c r="V332" s="10">
        <v>380596.5800000001</v>
      </c>
      <c r="W332" s="11">
        <v>12.117053465903435</v>
      </c>
      <c r="X332" s="10">
        <v>3057920.13</v>
      </c>
      <c r="Y332" s="11">
        <v>8.501201886917825</v>
      </c>
      <c r="Z332" s="10">
        <v>5486840.039999999</v>
      </c>
      <c r="AA332" s="11">
        <v>8.837272640501476</v>
      </c>
      <c r="AC332" s="35">
        <f t="shared" si="7"/>
        <v>8.828425705965055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  <c r="AC333" s="35" t="e">
        <f t="shared" si="7"/>
        <v>#DIV/0!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C334" s="36" t="e">
        <f t="shared" si="7"/>
        <v>#DIV/0!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42"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B332" sqref="B332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179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180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19.95336020178289</v>
      </c>
      <c r="N318" s="10">
        <v>71457424.2</v>
      </c>
      <c r="O318" s="11">
        <v>15.438739748682398</v>
      </c>
      <c r="P318" s="10">
        <v>76579128.7</v>
      </c>
      <c r="Q318" s="11">
        <v>12.138074251855523</v>
      </c>
      <c r="R318" s="10">
        <v>4660200.4</v>
      </c>
      <c r="S318" s="11">
        <v>10.815543281786775</v>
      </c>
      <c r="U318" s="10">
        <f t="shared" si="44"/>
        <v>21693761.7</v>
      </c>
      <c r="V318" s="11">
        <f t="shared" si="45"/>
        <v>17.805551446248252</v>
      </c>
      <c r="W318" s="10">
        <f t="shared" si="46"/>
        <v>148036552.9</v>
      </c>
      <c r="X318" s="11">
        <f t="shared" si="47"/>
        <v>13.731309503073412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72190380.1</v>
      </c>
      <c r="O319" s="11">
        <v>15.516723938374172</v>
      </c>
      <c r="P319" s="10">
        <v>76651116.3</v>
      </c>
      <c r="Q319" s="11">
        <v>12.16903236077204</v>
      </c>
      <c r="R319" s="10">
        <v>4608169.4</v>
      </c>
      <c r="S319" s="11">
        <v>10.82464187688065</v>
      </c>
      <c r="U319" s="10">
        <f t="shared" si="44"/>
        <v>22194060.5</v>
      </c>
      <c r="V319" s="11">
        <f t="shared" si="45"/>
        <v>18.19535080491467</v>
      </c>
      <c r="W319" s="10">
        <f t="shared" si="46"/>
        <v>148841496.39999998</v>
      </c>
      <c r="X319" s="11">
        <f t="shared" si="47"/>
        <v>13.79271347988142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</v>
      </c>
      <c r="O320" s="11">
        <v>15.50619607602786</v>
      </c>
      <c r="P320" s="10">
        <v>76662629.49999999</v>
      </c>
      <c r="Q320" s="11">
        <v>12.1778487072114</v>
      </c>
      <c r="R320" s="10">
        <v>4605178.399999999</v>
      </c>
      <c r="S320" s="11">
        <v>10.884790422234241</v>
      </c>
      <c r="U320" s="10">
        <f aca="true" t="shared" si="48" ref="U320:U331">F320+H320+J320+L320</f>
        <v>22077455.800000004</v>
      </c>
      <c r="V320" s="11">
        <f aca="true" t="shared" si="49" ref="V320:V331">(F320*G320+H320*I320+J320*K320+L320*M320)/(F320+H320+J320+L320)</f>
        <v>18.467075094268793</v>
      </c>
      <c r="W320" s="10">
        <f aca="true" t="shared" si="50" ref="W320:W331">N320+P320</f>
        <v>150103971.39999998</v>
      </c>
      <c r="X320" s="11">
        <f aca="true" t="shared" si="51" ref="X320:X331">(N320*O320+P320*Q320)/(N320+P320)</f>
        <v>13.806308599347307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9.095598672173056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74327132.3</v>
      </c>
      <c r="O321" s="11">
        <v>15.47328198183423</v>
      </c>
      <c r="P321" s="10">
        <v>75787929.60000001</v>
      </c>
      <c r="Q321" s="11">
        <v>12.144482366740897</v>
      </c>
      <c r="R321" s="10">
        <v>4721140.600000001</v>
      </c>
      <c r="S321" s="11">
        <v>10.842299968994775</v>
      </c>
      <c r="U321" s="10">
        <f t="shared" si="48"/>
        <v>23774693.699999996</v>
      </c>
      <c r="V321" s="11">
        <f t="shared" si="49"/>
        <v>17.74204529726497</v>
      </c>
      <c r="W321" s="10">
        <f t="shared" si="50"/>
        <v>150115061.9</v>
      </c>
      <c r="X321" s="11">
        <f t="shared" si="51"/>
        <v>13.792685593383482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3672315.2999999993</v>
      </c>
      <c r="G322" s="15">
        <v>7.840850272034101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19.47372687614982</v>
      </c>
      <c r="L322" s="14">
        <v>15116979.600000001</v>
      </c>
      <c r="M322" s="15">
        <v>19.255397121591667</v>
      </c>
      <c r="N322" s="14">
        <v>76966705.4</v>
      </c>
      <c r="O322" s="15">
        <v>15.341780257726858</v>
      </c>
      <c r="P322" s="14">
        <v>75543332.10000001</v>
      </c>
      <c r="Q322" s="15">
        <v>12.188870482997936</v>
      </c>
      <c r="R322" s="14">
        <v>4520882.1</v>
      </c>
      <c r="S322" s="15">
        <v>10.69282084949748</v>
      </c>
      <c r="U322" s="14">
        <f t="shared" si="48"/>
        <v>24752336.8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3613022.499999999</v>
      </c>
      <c r="G323" s="13">
        <v>15.009566350057307</v>
      </c>
      <c r="H323" s="12">
        <v>1720631.2</v>
      </c>
      <c r="I323" s="13">
        <v>17.432378520161656</v>
      </c>
      <c r="J323" s="12">
        <v>4108930.099999999</v>
      </c>
      <c r="K323" s="13">
        <v>19.03799455824279</v>
      </c>
      <c r="L323" s="12">
        <v>14648433.200000005</v>
      </c>
      <c r="M323" s="13">
        <v>19.21229179534368</v>
      </c>
      <c r="N323" s="12">
        <v>75983764.9</v>
      </c>
      <c r="O323" s="13">
        <v>15.311663288126963</v>
      </c>
      <c r="P323" s="12">
        <v>74191691.80000001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</v>
      </c>
      <c r="G324" s="11">
        <v>14.70688623898453</v>
      </c>
      <c r="H324" s="10">
        <v>1319397.5999999999</v>
      </c>
      <c r="I324" s="11">
        <v>18.98682969333883</v>
      </c>
      <c r="J324" s="10">
        <v>4642627.6</v>
      </c>
      <c r="K324" s="11">
        <v>17.968603180233526</v>
      </c>
      <c r="L324" s="10">
        <v>14671378.8</v>
      </c>
      <c r="M324" s="11">
        <v>19.01550034527088</v>
      </c>
      <c r="N324" s="10">
        <v>77625187.7</v>
      </c>
      <c r="O324" s="11">
        <v>15.170715660350023</v>
      </c>
      <c r="P324" s="10">
        <v>75457899</v>
      </c>
      <c r="Q324" s="11">
        <v>12.159758652755505</v>
      </c>
      <c r="R324" s="10">
        <v>5146561.899999999</v>
      </c>
      <c r="S324" s="11">
        <v>10.829799072852879</v>
      </c>
      <c r="U324" s="10">
        <f t="shared" si="48"/>
        <v>24868600.9</v>
      </c>
      <c r="V324" s="11">
        <f t="shared" si="49"/>
        <v>18.08476801893587</v>
      </c>
      <c r="W324" s="10">
        <f t="shared" si="50"/>
        <v>153083086.7</v>
      </c>
      <c r="X324" s="11">
        <f t="shared" si="51"/>
        <v>13.686551115003098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17.91770385630294</v>
      </c>
      <c r="H325" s="10">
        <v>2037923.8000000003</v>
      </c>
      <c r="I325" s="11">
        <v>17.51400798940568</v>
      </c>
      <c r="J325" s="10">
        <v>4667264.399999999</v>
      </c>
      <c r="K325" s="11">
        <v>17.997823689397155</v>
      </c>
      <c r="L325" s="10">
        <v>14251987</v>
      </c>
      <c r="M325" s="11">
        <v>19.61761131574145</v>
      </c>
      <c r="N325" s="10">
        <v>78910657.2</v>
      </c>
      <c r="O325" s="11">
        <v>15.234962635718608</v>
      </c>
      <c r="P325" s="10">
        <v>74419432.1</v>
      </c>
      <c r="Q325" s="11">
        <v>12.245561713766426</v>
      </c>
      <c r="R325" s="10">
        <v>4866126.699999999</v>
      </c>
      <c r="S325" s="11">
        <v>10.581071308110417</v>
      </c>
      <c r="U325" s="10">
        <f t="shared" si="48"/>
        <v>24544979.4</v>
      </c>
      <c r="V325" s="11">
        <f t="shared" si="49"/>
        <v>18.886468085241084</v>
      </c>
      <c r="W325" s="10">
        <f t="shared" si="50"/>
        <v>153330089.3</v>
      </c>
      <c r="X325" s="11">
        <f t="shared" si="51"/>
        <v>13.78404377206607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16.75836907036635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19.6876405211282</v>
      </c>
      <c r="N326" s="10">
        <v>80795954.90000002</v>
      </c>
      <c r="O326" s="11">
        <v>15.375712722621705</v>
      </c>
      <c r="P326" s="10">
        <v>75221115.14999999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</v>
      </c>
      <c r="V326" s="11">
        <f t="shared" si="49"/>
        <v>18.877683139162453</v>
      </c>
      <c r="W326" s="10">
        <f t="shared" si="50"/>
        <v>156017070.05</v>
      </c>
      <c r="X326" s="11">
        <f t="shared" si="51"/>
        <v>13.918331811590765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4846673.800000001</v>
      </c>
      <c r="K327" s="11">
        <v>17.59413574086623</v>
      </c>
      <c r="L327" s="10">
        <v>15136075.870000003</v>
      </c>
      <c r="M327" s="11">
        <v>19.681796043256742</v>
      </c>
      <c r="N327" s="10">
        <v>81004743.73</v>
      </c>
      <c r="O327" s="11">
        <v>15.523486115564308</v>
      </c>
      <c r="P327" s="10">
        <v>74902366.68</v>
      </c>
      <c r="Q327" s="11">
        <v>12.455506557590644</v>
      </c>
      <c r="R327" s="10">
        <v>6415136.9</v>
      </c>
      <c r="S327" s="11">
        <v>8.858984480767663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4123839.19</v>
      </c>
      <c r="G328" s="11">
        <v>17.0234812671733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20.5237161195628</v>
      </c>
      <c r="N328" s="10">
        <v>82691963.64</v>
      </c>
      <c r="O328" s="11">
        <v>16.2216174665882</v>
      </c>
      <c r="P328" s="10">
        <v>74734100.4</v>
      </c>
      <c r="Q328" s="11">
        <v>12.5784416002631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19.18998704487865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</v>
      </c>
      <c r="G329" s="11">
        <v>16.814659602370515</v>
      </c>
      <c r="H329" s="10">
        <v>2951983.89</v>
      </c>
      <c r="I329" s="11">
        <v>15.057293841938948</v>
      </c>
      <c r="J329" s="10">
        <v>4476864.760000001</v>
      </c>
      <c r="K329" s="11">
        <v>18.806308748424208</v>
      </c>
      <c r="L329" s="10">
        <v>16276036.19</v>
      </c>
      <c r="M329" s="11">
        <v>20.296431347821915</v>
      </c>
      <c r="N329" s="10">
        <v>83199117.75999999</v>
      </c>
      <c r="O329" s="11">
        <v>15.926210325603348</v>
      </c>
      <c r="P329" s="10">
        <v>76441460.94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</v>
      </c>
      <c r="W329" s="10">
        <f t="shared" si="50"/>
        <v>159640578.7</v>
      </c>
      <c r="X329" s="11">
        <f t="shared" si="51"/>
        <v>14.298493702432948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</v>
      </c>
      <c r="G330" s="11">
        <v>16.645350247389747</v>
      </c>
      <c r="H330" s="10">
        <v>2413884.9499999997</v>
      </c>
      <c r="I330" s="11">
        <v>15.77378312504083</v>
      </c>
      <c r="J330" s="10">
        <v>4345237.29</v>
      </c>
      <c r="K330" s="11">
        <v>19.474363543446433</v>
      </c>
      <c r="L330" s="10">
        <v>16709730.47</v>
      </c>
      <c r="M330" s="11">
        <v>20.422685107595292</v>
      </c>
      <c r="N330" s="10">
        <v>84002082.4</v>
      </c>
      <c r="O330" s="11">
        <v>16.027623337324552</v>
      </c>
      <c r="P330" s="10">
        <v>75706708.66000001</v>
      </c>
      <c r="Q330" s="11">
        <v>12.583463005462006</v>
      </c>
      <c r="R330" s="10">
        <v>5299218.010000001</v>
      </c>
      <c r="S330" s="11">
        <v>10.85169957302815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</v>
      </c>
      <c r="K331" s="11">
        <v>19.729172097588023</v>
      </c>
      <c r="L331" s="10">
        <v>17126983.55</v>
      </c>
      <c r="M331" s="11">
        <v>20.060239558821767</v>
      </c>
      <c r="N331" s="10">
        <v>84529573.47</v>
      </c>
      <c r="O331" s="11">
        <v>16.165886256439904</v>
      </c>
      <c r="P331" s="10">
        <v>76179239.97000001</v>
      </c>
      <c r="Q331" s="11">
        <v>12.641079077666458</v>
      </c>
      <c r="R331" s="10">
        <v>5303621.340000001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5033799.010000001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</v>
      </c>
      <c r="L332" s="10">
        <v>18518598.089999996</v>
      </c>
      <c r="M332" s="11">
        <v>19.40931102266284</v>
      </c>
      <c r="N332" s="10">
        <v>85192973.64999999</v>
      </c>
      <c r="O332" s="11">
        <v>16.223578575481508</v>
      </c>
      <c r="P332" s="10">
        <v>76972207.3</v>
      </c>
      <c r="Q332" s="11">
        <v>12.653670713642109</v>
      </c>
      <c r="R332" s="10">
        <v>5536323.13</v>
      </c>
      <c r="S332" s="11">
        <v>16.531099797475157</v>
      </c>
      <c r="U332" s="10">
        <f aca="true" t="shared" si="52" ref="U332:U334">F332+H332+J332+L332</f>
        <v>29932794.229999997</v>
      </c>
      <c r="V332" s="11">
        <f aca="true" t="shared" si="53" ref="V332:V334">(F332*G332+H332*I332+J332*K332+L332*M332)/(F332+H332+J332+L332)</f>
        <v>18.677977346380196</v>
      </c>
      <c r="W332" s="10">
        <f aca="true" t="shared" si="54" ref="W332:W334">N332+P332</f>
        <v>162165180.95</v>
      </c>
      <c r="X332" s="11">
        <f aca="true" t="shared" si="55" ref="X332:X334">(N332*O332+P332*Q332)/(N332+P332)</f>
        <v>14.52911071022426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U333" s="10">
        <f t="shared" si="52"/>
        <v>0</v>
      </c>
      <c r="V333" s="11" t="e">
        <f t="shared" si="53"/>
        <v>#DIV/0!</v>
      </c>
      <c r="W333" s="10">
        <f t="shared" si="54"/>
        <v>0</v>
      </c>
      <c r="X333" s="11" t="e">
        <f t="shared" si="55"/>
        <v>#DIV/0!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U334" s="14">
        <f t="shared" si="52"/>
        <v>0</v>
      </c>
      <c r="V334" s="15" t="e">
        <f t="shared" si="53"/>
        <v>#DIV/0!</v>
      </c>
      <c r="W334" s="14">
        <f t="shared" si="54"/>
        <v>0</v>
      </c>
      <c r="X334" s="15" t="e">
        <f t="shared" si="55"/>
        <v>#DIV/0!</v>
      </c>
    </row>
    <row r="335" ht="4.5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3">
    <mergeCell ref="U5:V5"/>
    <mergeCell ref="U6:V6"/>
    <mergeCell ref="U7:V7"/>
    <mergeCell ref="W5:X5"/>
    <mergeCell ref="W6:X6"/>
    <mergeCell ref="W7:X7"/>
    <mergeCell ref="R7:S7"/>
    <mergeCell ref="R6:S6"/>
    <mergeCell ref="F6:G6"/>
    <mergeCell ref="H6:I6"/>
    <mergeCell ref="J6:K6"/>
    <mergeCell ref="L6:M6"/>
    <mergeCell ref="D5:E5"/>
    <mergeCell ref="D6:E6"/>
    <mergeCell ref="F5:G5"/>
    <mergeCell ref="H5:I5"/>
    <mergeCell ref="J5:K5"/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 topLeftCell="A1">
      <pane xSplit="3" ySplit="10" topLeftCell="D318" activePane="bottomRight" state="frozen"/>
      <selection pane="topRight" activeCell="D1" sqref="D1"/>
      <selection pane="bottomLeft" activeCell="A9" sqref="A9"/>
      <selection pane="bottomRight" activeCell="B332" sqref="B332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5" t="s">
        <v>154</v>
      </c>
      <c r="G5" s="73"/>
      <c r="H5" s="74" t="s">
        <v>155</v>
      </c>
      <c r="I5" s="74"/>
      <c r="J5" s="75" t="s">
        <v>156</v>
      </c>
      <c r="K5" s="73"/>
      <c r="L5" s="67" t="s">
        <v>157</v>
      </c>
      <c r="M5" s="73"/>
      <c r="N5" s="74" t="s">
        <v>158</v>
      </c>
      <c r="O5" s="74"/>
      <c r="P5" s="75" t="s">
        <v>159</v>
      </c>
      <c r="Q5" s="73"/>
      <c r="R5" s="75" t="s">
        <v>172</v>
      </c>
      <c r="S5" s="73"/>
      <c r="U5" s="75" t="s">
        <v>216</v>
      </c>
      <c r="V5" s="73"/>
      <c r="W5" s="75" t="s">
        <v>217</v>
      </c>
      <c r="X5" s="73"/>
    </row>
    <row r="6" spans="1:24" ht="24" customHeight="1">
      <c r="A6" s="60"/>
      <c r="B6" s="60"/>
      <c r="C6" s="60"/>
      <c r="D6" s="58" t="s">
        <v>176</v>
      </c>
      <c r="E6" s="59"/>
      <c r="F6" s="77" t="s">
        <v>160</v>
      </c>
      <c r="G6" s="78"/>
      <c r="H6" s="76" t="s">
        <v>161</v>
      </c>
      <c r="I6" s="76"/>
      <c r="J6" s="77" t="s">
        <v>162</v>
      </c>
      <c r="K6" s="78"/>
      <c r="L6" s="77" t="s">
        <v>163</v>
      </c>
      <c r="M6" s="78"/>
      <c r="N6" s="76" t="s">
        <v>164</v>
      </c>
      <c r="O6" s="76"/>
      <c r="P6" s="77" t="s">
        <v>165</v>
      </c>
      <c r="Q6" s="78"/>
      <c r="R6" s="77" t="s">
        <v>173</v>
      </c>
      <c r="S6" s="78"/>
      <c r="U6" s="77" t="s">
        <v>214</v>
      </c>
      <c r="V6" s="78"/>
      <c r="W6" s="77" t="s">
        <v>215</v>
      </c>
      <c r="X6" s="78"/>
    </row>
    <row r="7" spans="1:24" ht="24" customHeight="1">
      <c r="A7" s="72"/>
      <c r="B7" s="72"/>
      <c r="C7" s="72"/>
      <c r="D7" s="63" t="s">
        <v>177</v>
      </c>
      <c r="E7" s="64"/>
      <c r="F7" s="65" t="s">
        <v>166</v>
      </c>
      <c r="G7" s="66"/>
      <c r="H7" s="79" t="s">
        <v>167</v>
      </c>
      <c r="I7" s="79"/>
      <c r="J7" s="80" t="s">
        <v>168</v>
      </c>
      <c r="K7" s="81"/>
      <c r="L7" s="80" t="s">
        <v>169</v>
      </c>
      <c r="M7" s="81"/>
      <c r="N7" s="79" t="s">
        <v>170</v>
      </c>
      <c r="O7" s="79"/>
      <c r="P7" s="80" t="s">
        <v>171</v>
      </c>
      <c r="Q7" s="81"/>
      <c r="R7" s="80" t="s">
        <v>174</v>
      </c>
      <c r="S7" s="81"/>
      <c r="U7" s="80" t="s">
        <v>218</v>
      </c>
      <c r="V7" s="81"/>
      <c r="W7" s="80" t="s">
        <v>219</v>
      </c>
      <c r="X7" s="81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3">F315+H315+J315+L315</f>
        <v>18083168.60163</v>
      </c>
      <c r="V315" s="11">
        <f t="shared" si="37"/>
        <v>18.756737420629733</v>
      </c>
      <c r="W315" s="10">
        <f aca="true" t="shared" si="41" ref="W315:W323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</v>
      </c>
      <c r="N318" s="10">
        <v>53368454.50000001</v>
      </c>
      <c r="O318" s="11">
        <v>17.548884503691212</v>
      </c>
      <c r="P318" s="10">
        <v>48791303.8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</v>
      </c>
      <c r="V318" s="11">
        <f aca="true" t="shared" si="42" ref="V318:V329">(F318*G318+H318*I318+J318*K318+L318*M318)/(F318+H318+J318+L318)</f>
        <v>19.5077671850448</v>
      </c>
      <c r="W318" s="10">
        <f t="shared" si="41"/>
        <v>102159758.30000001</v>
      </c>
      <c r="X318" s="11">
        <f aca="true" t="shared" si="43" ref="X318:X329">(N318*O318+P318*Q318)/(N318+P318)</f>
        <v>15.775641713406435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</v>
      </c>
      <c r="L319" s="10">
        <v>12027217</v>
      </c>
      <c r="M319" s="11">
        <v>21.618281432687226</v>
      </c>
      <c r="N319" s="10">
        <v>53813504.60000001</v>
      </c>
      <c r="O319" s="11">
        <v>17.65891012993047</v>
      </c>
      <c r="P319" s="10">
        <v>49162204.8</v>
      </c>
      <c r="Q319" s="11">
        <v>13.880643116742412</v>
      </c>
      <c r="R319" s="10">
        <v>2155051.5999999996</v>
      </c>
      <c r="S319" s="11">
        <v>14.67669954213627</v>
      </c>
      <c r="U319" s="10">
        <f t="shared" si="40"/>
        <v>18972151.6</v>
      </c>
      <c r="V319" s="11">
        <f t="shared" si="42"/>
        <v>19.909024111529877</v>
      </c>
      <c r="W319" s="10">
        <f t="shared" si="41"/>
        <v>102975709.4</v>
      </c>
      <c r="X319" s="11">
        <f t="shared" si="43"/>
        <v>15.855106710913327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</v>
      </c>
      <c r="O320" s="11">
        <v>17.673754338554268</v>
      </c>
      <c r="P320" s="10">
        <v>50130089.800000004</v>
      </c>
      <c r="Q320" s="11">
        <v>13.78986408779583</v>
      </c>
      <c r="R320" s="10">
        <v>2223926.8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3448301.000000001</v>
      </c>
      <c r="K321" s="11">
        <v>20.816416739431958</v>
      </c>
      <c r="L321" s="10">
        <v>12430074.5</v>
      </c>
      <c r="M321" s="11">
        <v>21.39992806865317</v>
      </c>
      <c r="N321" s="10">
        <v>55338764.4</v>
      </c>
      <c r="O321" s="11">
        <v>17.648019457803414</v>
      </c>
      <c r="P321" s="10">
        <v>49779884.90000001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</v>
      </c>
      <c r="V321" s="11">
        <f t="shared" si="42"/>
        <v>19.72073686978218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</v>
      </c>
      <c r="M322" s="15">
        <v>21.51771438811068</v>
      </c>
      <c r="N322" s="14">
        <v>56873567.50000001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</v>
      </c>
      <c r="X322" s="15">
        <f t="shared" si="43"/>
        <v>15.716929017933559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</v>
      </c>
      <c r="L323" s="12">
        <v>11803776.500000002</v>
      </c>
      <c r="M323" s="13">
        <v>21.72875557869128</v>
      </c>
      <c r="N323" s="12">
        <v>56009881.199999996</v>
      </c>
      <c r="O323" s="13">
        <v>17.53741975380229</v>
      </c>
      <c r="P323" s="12">
        <v>50418909.9</v>
      </c>
      <c r="Q323" s="13">
        <v>13.688694378733478</v>
      </c>
      <c r="R323" s="12">
        <v>2388108.1</v>
      </c>
      <c r="S323" s="13">
        <v>13.23793528358286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106428791.1</v>
      </c>
      <c r="X323" s="13">
        <f t="shared" si="43"/>
        <v>15.714148664186032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56115793.4</v>
      </c>
      <c r="O324" s="11">
        <v>17.55161020216458</v>
      </c>
      <c r="P324" s="10">
        <v>50891631.1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58836574.8</v>
      </c>
      <c r="O325" s="11">
        <v>17.373197644248318</v>
      </c>
      <c r="P325" s="10">
        <v>51780946.9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2884631.71</v>
      </c>
      <c r="G326" s="11">
        <v>19.43798048715202</v>
      </c>
      <c r="H326" s="10">
        <v>1660768.5400000003</v>
      </c>
      <c r="I326" s="11">
        <v>19.134987326469943</v>
      </c>
      <c r="J326" s="10">
        <v>3687740.3</v>
      </c>
      <c r="K326" s="11">
        <v>21.01342776279555</v>
      </c>
      <c r="L326" s="10">
        <v>12431667.469999999</v>
      </c>
      <c r="M326" s="11">
        <v>21.654172674045963</v>
      </c>
      <c r="N326" s="10">
        <v>61076207.28</v>
      </c>
      <c r="O326" s="11">
        <v>17.43649651456549</v>
      </c>
      <c r="P326" s="10">
        <v>53123259.46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</v>
      </c>
      <c r="N327" s="10">
        <v>61824452.2</v>
      </c>
      <c r="O327" s="11">
        <v>17.563038923356615</v>
      </c>
      <c r="P327" s="10">
        <v>53295969.95</v>
      </c>
      <c r="Q327" s="11">
        <v>13.974072108309564</v>
      </c>
      <c r="R327" s="10">
        <v>3413192.5199999996</v>
      </c>
      <c r="S327" s="11">
        <v>10.600630504106464</v>
      </c>
      <c r="U327" s="10">
        <f aca="true" t="shared" si="44" ref="U327:U334">F327+H327+J327+L327</f>
        <v>20062883.98</v>
      </c>
      <c r="V327" s="11">
        <f t="shared" si="42"/>
        <v>21.10929351550285</v>
      </c>
      <c r="W327" s="10">
        <f aca="true" t="shared" si="45" ref="W327:W334">N327+P327</f>
        <v>115120422.15</v>
      </c>
      <c r="X327" s="11">
        <f t="shared" si="43"/>
        <v>15.901496479765994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20.9504914811081</v>
      </c>
      <c r="L328" s="10">
        <v>13899632.09</v>
      </c>
      <c r="M328" s="11">
        <v>22.0795162280083</v>
      </c>
      <c r="N328" s="10">
        <v>64012336.9</v>
      </c>
      <c r="O328" s="11">
        <v>18.0603954242577</v>
      </c>
      <c r="P328" s="10">
        <v>54218867.46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22933564.33</v>
      </c>
      <c r="V328" s="11">
        <f t="shared" si="42"/>
        <v>21.31764931869184</v>
      </c>
      <c r="W328" s="10">
        <f t="shared" si="45"/>
        <v>118231204.36</v>
      </c>
      <c r="X328" s="11">
        <f t="shared" si="43"/>
        <v>16.21597731473451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</v>
      </c>
      <c r="L329" s="10">
        <v>14096655.620000001</v>
      </c>
      <c r="M329" s="11">
        <v>22.051742499700786</v>
      </c>
      <c r="N329" s="10">
        <v>64551720.94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aca="true" t="shared" si="46" ref="V330:V334">(F330*G330+H330*I330+J330*K330+L330*M330)/(F330+H330+J330+L330)</f>
        <v>21.098249846402425</v>
      </c>
      <c r="W330" s="10">
        <f t="shared" si="45"/>
        <v>120820870.32</v>
      </c>
      <c r="X330" s="11">
        <f aca="true" t="shared" si="47" ref="X330:X334">(N330*O330+P330*Q330)/(N330+P330)</f>
        <v>16.288284791430897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3652294.9700000007</v>
      </c>
      <c r="G331" s="11">
        <v>18.53185987658606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15097430.95</v>
      </c>
      <c r="M331" s="11">
        <v>21.567357221123775</v>
      </c>
      <c r="N331" s="10">
        <v>66977966.89999999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</v>
      </c>
      <c r="X331" s="11">
        <f t="shared" si="47"/>
        <v>16.375902189809675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20.43036345727363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</v>
      </c>
      <c r="N332" s="10">
        <v>67114633.06</v>
      </c>
      <c r="O332" s="11">
        <v>18.25895951558676</v>
      </c>
      <c r="P332" s="10">
        <v>55825692.35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20.52688600587964</v>
      </c>
      <c r="W332" s="10">
        <f t="shared" si="45"/>
        <v>122940325.41</v>
      </c>
      <c r="X332" s="11">
        <f t="shared" si="47"/>
        <v>16.42272450215813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U333" s="10">
        <f t="shared" si="44"/>
        <v>0</v>
      </c>
      <c r="V333" s="11" t="e">
        <f t="shared" si="46"/>
        <v>#DIV/0!</v>
      </c>
      <c r="W333" s="10">
        <f t="shared" si="45"/>
        <v>0</v>
      </c>
      <c r="X333" s="11" t="e">
        <f t="shared" si="47"/>
        <v>#DIV/0!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U334" s="14">
        <f t="shared" si="44"/>
        <v>0</v>
      </c>
      <c r="V334" s="15" t="e">
        <f t="shared" si="46"/>
        <v>#DIV/0!</v>
      </c>
      <c r="W334" s="14">
        <f t="shared" si="45"/>
        <v>0</v>
      </c>
      <c r="X334" s="15" t="e">
        <f t="shared" si="47"/>
        <v>#DIV/0!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3"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U5:V5"/>
    <mergeCell ref="W5:X5"/>
    <mergeCell ref="U6:V6"/>
    <mergeCell ref="W6:X6"/>
    <mergeCell ref="U7:V7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9"/>
  <sheetViews>
    <sheetView zoomScale="75" zoomScaleNormal="75" workbookViewId="0" topLeftCell="A4">
      <pane xSplit="3" ySplit="10" topLeftCell="D314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B335" sqref="B335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5" t="s">
        <v>154</v>
      </c>
      <c r="G8" s="73"/>
      <c r="H8" s="74" t="s">
        <v>155</v>
      </c>
      <c r="I8" s="74"/>
      <c r="J8" s="75" t="s">
        <v>156</v>
      </c>
      <c r="K8" s="73"/>
      <c r="L8" s="67" t="s">
        <v>157</v>
      </c>
      <c r="M8" s="73"/>
      <c r="N8" s="74" t="s">
        <v>158</v>
      </c>
      <c r="O8" s="74"/>
      <c r="P8" s="75" t="s">
        <v>159</v>
      </c>
      <c r="Q8" s="73"/>
      <c r="R8" s="75" t="s">
        <v>172</v>
      </c>
      <c r="S8" s="73"/>
      <c r="U8" s="75" t="s">
        <v>216</v>
      </c>
      <c r="V8" s="73"/>
      <c r="W8" s="75" t="s">
        <v>217</v>
      </c>
      <c r="X8" s="73"/>
    </row>
    <row r="9" spans="1:24" ht="24" customHeight="1">
      <c r="A9" s="60"/>
      <c r="B9" s="60"/>
      <c r="C9" s="60"/>
      <c r="D9" s="58" t="s">
        <v>152</v>
      </c>
      <c r="E9" s="59"/>
      <c r="F9" s="77" t="s">
        <v>160</v>
      </c>
      <c r="G9" s="78"/>
      <c r="H9" s="76" t="s">
        <v>161</v>
      </c>
      <c r="I9" s="76"/>
      <c r="J9" s="77" t="s">
        <v>162</v>
      </c>
      <c r="K9" s="78"/>
      <c r="L9" s="77" t="s">
        <v>163</v>
      </c>
      <c r="M9" s="78"/>
      <c r="N9" s="76" t="s">
        <v>164</v>
      </c>
      <c r="O9" s="76"/>
      <c r="P9" s="77" t="s">
        <v>165</v>
      </c>
      <c r="Q9" s="78"/>
      <c r="R9" s="77" t="s">
        <v>173</v>
      </c>
      <c r="S9" s="78"/>
      <c r="U9" s="77" t="s">
        <v>214</v>
      </c>
      <c r="V9" s="78"/>
      <c r="W9" s="77" t="s">
        <v>215</v>
      </c>
      <c r="X9" s="78"/>
    </row>
    <row r="10" spans="1:24" ht="24" customHeight="1">
      <c r="A10" s="72"/>
      <c r="B10" s="72"/>
      <c r="C10" s="72"/>
      <c r="D10" s="63" t="s">
        <v>153</v>
      </c>
      <c r="E10" s="64"/>
      <c r="F10" s="65" t="s">
        <v>166</v>
      </c>
      <c r="G10" s="66"/>
      <c r="H10" s="79" t="s">
        <v>167</v>
      </c>
      <c r="I10" s="79"/>
      <c r="J10" s="80" t="s">
        <v>168</v>
      </c>
      <c r="K10" s="81"/>
      <c r="L10" s="80" t="s">
        <v>169</v>
      </c>
      <c r="M10" s="81"/>
      <c r="N10" s="79" t="s">
        <v>170</v>
      </c>
      <c r="O10" s="79"/>
      <c r="P10" s="80" t="s">
        <v>171</v>
      </c>
      <c r="Q10" s="81"/>
      <c r="R10" s="80" t="s">
        <v>174</v>
      </c>
      <c r="S10" s="81"/>
      <c r="U10" s="80" t="s">
        <v>218</v>
      </c>
      <c r="V10" s="81"/>
      <c r="W10" s="80" t="s">
        <v>219</v>
      </c>
      <c r="X10" s="81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6">F318+H318+J318+L318</f>
        <v>3754491.2000000007</v>
      </c>
      <c r="V318" s="11">
        <f aca="true" t="shared" si="33" ref="V318:V326">(F318*G318+H318*I318+J318*K318+L318*M318)/(F318+H318+J318+L318)</f>
        <v>7.933489786312458</v>
      </c>
      <c r="W318" s="10">
        <f aca="true" t="shared" si="34" ref="W318:W326">N318+P318</f>
        <v>45755372.8</v>
      </c>
      <c r="X318" s="11">
        <f aca="true" t="shared" si="35" ref="X318:X326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</v>
      </c>
      <c r="F322" s="10">
        <v>466974.4</v>
      </c>
      <c r="G322" s="11">
        <v>3.739990080826699</v>
      </c>
      <c r="H322" s="10">
        <v>255514.8</v>
      </c>
      <c r="I322" s="11">
        <v>8.410509927409294</v>
      </c>
      <c r="J322" s="10">
        <v>833850.8</v>
      </c>
      <c r="K322" s="11">
        <v>8.369555047497705</v>
      </c>
      <c r="L322" s="10">
        <v>1665568.9000000001</v>
      </c>
      <c r="M322" s="11">
        <v>9.148371690297536</v>
      </c>
      <c r="N322" s="10">
        <v>18376875.499999996</v>
      </c>
      <c r="O322" s="11">
        <v>9.243701820257746</v>
      </c>
      <c r="P322" s="10">
        <v>27488911.5</v>
      </c>
      <c r="Q322" s="11">
        <v>9.107923210528</v>
      </c>
      <c r="R322" s="10">
        <v>2453117.8</v>
      </c>
      <c r="S322" s="11">
        <v>7.440628669361085</v>
      </c>
      <c r="U322" s="10">
        <f t="shared" si="32"/>
        <v>3221908.9000000004</v>
      </c>
      <c r="V322" s="11">
        <f t="shared" si="33"/>
        <v>8.104416897386518</v>
      </c>
      <c r="W322" s="10">
        <f t="shared" si="34"/>
        <v>45865787</v>
      </c>
      <c r="X322" s="11">
        <f t="shared" si="35"/>
        <v>9.162325124672995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>
        <v>51186482.00000001</v>
      </c>
      <c r="E323" s="11">
        <v>9.04979236256166</v>
      </c>
      <c r="F323" s="10">
        <v>531779.3</v>
      </c>
      <c r="G323" s="11">
        <v>4.180723471184377</v>
      </c>
      <c r="H323" s="10">
        <v>613268.2000000002</v>
      </c>
      <c r="I323" s="11">
        <v>7.888550453129636</v>
      </c>
      <c r="J323" s="10">
        <v>443648.7</v>
      </c>
      <c r="K323" s="11">
        <v>9.446732669339504</v>
      </c>
      <c r="L323" s="10">
        <v>1834657.2999999998</v>
      </c>
      <c r="M323" s="11">
        <v>9.276707998818088</v>
      </c>
      <c r="N323" s="10">
        <v>18849337.2</v>
      </c>
      <c r="O323" s="11">
        <v>9.228450094839411</v>
      </c>
      <c r="P323" s="10">
        <v>26532539.7</v>
      </c>
      <c r="Q323" s="11">
        <v>9.132136660743406</v>
      </c>
      <c r="R323" s="10">
        <v>2381251.6</v>
      </c>
      <c r="S323" s="11">
        <v>7.855724966651984</v>
      </c>
      <c r="U323" s="10">
        <f t="shared" si="32"/>
        <v>3423353.5</v>
      </c>
      <c r="V323" s="11">
        <f t="shared" si="33"/>
        <v>8.258460616468614</v>
      </c>
      <c r="W323" s="10">
        <f t="shared" si="34"/>
        <v>45381876.9</v>
      </c>
      <c r="X323" s="11">
        <f t="shared" si="35"/>
        <v>9.172140391751842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>
        <v>51560966.39999999</v>
      </c>
      <c r="E324" s="11">
        <v>8.978920098344005</v>
      </c>
      <c r="F324" s="10">
        <v>539200.3</v>
      </c>
      <c r="G324" s="11">
        <v>2.048579481502514</v>
      </c>
      <c r="H324" s="10">
        <v>585512.0000000001</v>
      </c>
      <c r="I324" s="11">
        <v>8.154798823935293</v>
      </c>
      <c r="J324" s="10">
        <v>341487.4000000001</v>
      </c>
      <c r="K324" s="11">
        <v>9.827847841530911</v>
      </c>
      <c r="L324" s="10">
        <v>2624978.1999999997</v>
      </c>
      <c r="M324" s="11">
        <v>9.296398477899741</v>
      </c>
      <c r="N324" s="10">
        <v>18988367.9</v>
      </c>
      <c r="O324" s="11">
        <v>9.13533416829363</v>
      </c>
      <c r="P324" s="10">
        <v>26008044.700000003</v>
      </c>
      <c r="Q324" s="11">
        <v>9.099708035567932</v>
      </c>
      <c r="R324" s="10">
        <v>2473375.9000000004</v>
      </c>
      <c r="S324" s="11">
        <v>7.759775328125419</v>
      </c>
      <c r="U324" s="10">
        <f t="shared" si="32"/>
        <v>4091177.9000000004</v>
      </c>
      <c r="V324" s="11">
        <f t="shared" si="33"/>
        <v>8.22214472511694</v>
      </c>
      <c r="W324" s="10">
        <f t="shared" si="34"/>
        <v>44996412.6</v>
      </c>
      <c r="X324" s="11">
        <f t="shared" si="35"/>
        <v>9.114742169979124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>
        <v>50749513.9</v>
      </c>
      <c r="E325" s="15">
        <v>8.89328205876668</v>
      </c>
      <c r="F325" s="14">
        <v>693617.6</v>
      </c>
      <c r="G325" s="15">
        <v>2.546464110772276</v>
      </c>
      <c r="H325" s="14">
        <v>158607.3</v>
      </c>
      <c r="I325" s="15">
        <v>8.93642328568736</v>
      </c>
      <c r="J325" s="14">
        <v>466273.10000000003</v>
      </c>
      <c r="K325" s="15">
        <v>9.419272855328773</v>
      </c>
      <c r="L325" s="14">
        <v>2685181.3</v>
      </c>
      <c r="M325" s="15">
        <v>8.781366206818138</v>
      </c>
      <c r="N325" s="14">
        <v>20093137.900000002</v>
      </c>
      <c r="O325" s="15">
        <v>9.076386327294358</v>
      </c>
      <c r="P325" s="14">
        <v>24250503.7</v>
      </c>
      <c r="Q325" s="15">
        <v>9.038060666550194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</v>
      </c>
      <c r="W325" s="14">
        <f t="shared" si="34"/>
        <v>44343641.6</v>
      </c>
      <c r="X325" s="15">
        <f t="shared" si="35"/>
        <v>9.055426917012607</v>
      </c>
    </row>
    <row r="326" spans="1:24" s="6" customFormat="1" ht="12.75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9.148311998708213</v>
      </c>
      <c r="J326" s="12">
        <v>643179.5</v>
      </c>
      <c r="K326" s="13">
        <v>9.160612561501104</v>
      </c>
      <c r="L326" s="12">
        <v>2844656.7</v>
      </c>
      <c r="M326" s="13">
        <v>8.770337211165058</v>
      </c>
      <c r="N326" s="12">
        <v>19973883.7</v>
      </c>
      <c r="O326" s="13">
        <v>9.070295455259913</v>
      </c>
      <c r="P326" s="12">
        <v>23772781.9</v>
      </c>
      <c r="Q326" s="13">
        <v>8.99115343156368</v>
      </c>
      <c r="R326" s="12">
        <v>2380849.6</v>
      </c>
      <c r="S326" s="13">
        <v>8.18751498204674</v>
      </c>
      <c r="U326" s="12">
        <f t="shared" si="32"/>
        <v>4113393.1</v>
      </c>
      <c r="V326" s="13">
        <f t="shared" si="33"/>
        <v>8.75667504985118</v>
      </c>
      <c r="W326" s="12">
        <f t="shared" si="34"/>
        <v>43746665.599999994</v>
      </c>
      <c r="X326" s="13">
        <f t="shared" si="35"/>
        <v>9.027288153042687</v>
      </c>
    </row>
    <row r="327" spans="1:24" s="6" customFormat="1" ht="12.75">
      <c r="A327" s="8" t="s">
        <v>53</v>
      </c>
      <c r="B327" s="8" t="s">
        <v>2</v>
      </c>
      <c r="C327" s="8" t="s">
        <v>89</v>
      </c>
      <c r="D327" s="10">
        <v>53342778.1</v>
      </c>
      <c r="E327" s="11">
        <v>8.869337991041</v>
      </c>
      <c r="F327" s="10">
        <v>648857.6</v>
      </c>
      <c r="G327" s="11">
        <v>7.707761735394641</v>
      </c>
      <c r="H327" s="10">
        <v>172203.60000000003</v>
      </c>
      <c r="I327" s="11">
        <v>10.71195963382878</v>
      </c>
      <c r="J327" s="10">
        <v>927715.1999999998</v>
      </c>
      <c r="K327" s="11">
        <v>8.479206964594312</v>
      </c>
      <c r="L327" s="10">
        <v>2926386</v>
      </c>
      <c r="M327" s="11">
        <v>8.540068854211304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8.927960363486877</v>
      </c>
      <c r="R327" s="10">
        <v>2591953.5</v>
      </c>
      <c r="S327" s="11">
        <v>8.24769372290051</v>
      </c>
      <c r="U327" s="10">
        <f>F327+H327+J327+L327</f>
        <v>4675162.4</v>
      </c>
      <c r="V327" s="11">
        <f>(F327*G327+H327*I327+J327*K327+L327*M327)/(F327+H327+J327+L327)</f>
        <v>8.492476092809095</v>
      </c>
      <c r="W327" s="10">
        <f>N327+P327</f>
        <v>46075662.2</v>
      </c>
      <c r="X327" s="11">
        <f>(N327*O327+P327*Q327)/(N327+P327)</f>
        <v>8.94254721804085</v>
      </c>
    </row>
    <row r="328" spans="1:24" s="6" customFormat="1" ht="12.75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</v>
      </c>
      <c r="F328" s="10">
        <v>551407</v>
      </c>
      <c r="G328" s="11">
        <v>7.739360084293455</v>
      </c>
      <c r="H328" s="10">
        <v>266137.1</v>
      </c>
      <c r="I328" s="11">
        <v>9.60083416404552</v>
      </c>
      <c r="J328" s="10">
        <v>1113161.7</v>
      </c>
      <c r="K328" s="11">
        <v>8.232038186365916</v>
      </c>
      <c r="L328" s="10">
        <v>2221061.1</v>
      </c>
      <c r="M328" s="11">
        <v>8.720732454411088</v>
      </c>
      <c r="N328" s="10">
        <v>20074082.4</v>
      </c>
      <c r="O328" s="11">
        <v>8.96785555144478</v>
      </c>
      <c r="P328" s="10">
        <v>22638485.199999996</v>
      </c>
      <c r="Q328" s="11">
        <v>8.82282251460005</v>
      </c>
      <c r="R328" s="10">
        <v>2424891.6</v>
      </c>
      <c r="S328" s="11">
        <v>8.30976183883848</v>
      </c>
      <c r="U328" s="10">
        <f>F328+H328+J328+L328</f>
        <v>4151766.9</v>
      </c>
      <c r="V328" s="11">
        <f>(F328*G328+H328*I328+J328*K328+L328*M328)/(F328+H328+J328+L328)</f>
        <v>8.51578269675978</v>
      </c>
      <c r="W328" s="10">
        <f>N328+P328</f>
        <v>42712567.599999994</v>
      </c>
      <c r="X328" s="11">
        <f>(N328*O328+P328*Q328)/(N328+P328)</f>
        <v>8.890985242713434</v>
      </c>
    </row>
    <row r="329" spans="1:24" s="6" customFormat="1" ht="12.75">
      <c r="A329" s="8" t="s">
        <v>55</v>
      </c>
      <c r="B329" s="8" t="s">
        <v>4</v>
      </c>
      <c r="C329" s="8" t="s">
        <v>91</v>
      </c>
      <c r="D329" s="10">
        <v>48534239.71</v>
      </c>
      <c r="E329" s="11">
        <v>8.796257693319493</v>
      </c>
      <c r="F329" s="10">
        <v>634263.36</v>
      </c>
      <c r="G329" s="11">
        <v>8.1170061754789</v>
      </c>
      <c r="H329" s="10">
        <v>487251.6</v>
      </c>
      <c r="I329" s="11">
        <v>8.657804944303928</v>
      </c>
      <c r="J329" s="10">
        <v>985263.7199999999</v>
      </c>
      <c r="K329" s="11">
        <v>8.73209970362047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</v>
      </c>
      <c r="P329" s="10">
        <v>22097855.689999998</v>
      </c>
      <c r="Q329" s="11">
        <v>8.699479247069874</v>
      </c>
      <c r="R329" s="10">
        <v>2372624.1399999997</v>
      </c>
      <c r="S329" s="11">
        <v>8.332832471813257</v>
      </c>
      <c r="U329" s="10">
        <f>F329+H329+J329+L329</f>
        <v>4344012.26</v>
      </c>
      <c r="V329" s="11">
        <f>(F329*G329+H329*I329+J329*K329+L329*M329)/(F329+H329+J329+L329)</f>
        <v>8.64842095305228</v>
      </c>
      <c r="W329" s="10">
        <f>N329+P329</f>
        <v>41817603.31</v>
      </c>
      <c r="X329" s="11">
        <f>(N329*O329+P329*Q329)/(N329+P329)</f>
        <v>8.837908537508673</v>
      </c>
    </row>
    <row r="330" spans="1:24" s="6" customFormat="1" ht="12.75">
      <c r="A330" s="8" t="s">
        <v>56</v>
      </c>
      <c r="B330" s="8" t="s">
        <v>5</v>
      </c>
      <c r="C330" s="8" t="s">
        <v>92</v>
      </c>
      <c r="D330" s="10">
        <v>48501381.8</v>
      </c>
      <c r="E330" s="11">
        <v>8.670952862553289</v>
      </c>
      <c r="F330" s="10">
        <v>347346.28</v>
      </c>
      <c r="G330" s="11">
        <v>8.668239749969397</v>
      </c>
      <c r="H330" s="10">
        <v>618089.5799999998</v>
      </c>
      <c r="I330" s="11">
        <v>8.087942240184669</v>
      </c>
      <c r="J330" s="10">
        <v>1299951.3800000001</v>
      </c>
      <c r="K330" s="11">
        <v>8.303581842807073</v>
      </c>
      <c r="L330" s="10">
        <v>2447361.92</v>
      </c>
      <c r="M330" s="11">
        <v>8.68830922657324</v>
      </c>
      <c r="N330" s="10">
        <v>19180291.530000005</v>
      </c>
      <c r="O330" s="11">
        <v>8.94932978027055</v>
      </c>
      <c r="P330" s="10">
        <v>21606396.73</v>
      </c>
      <c r="Q330" s="11">
        <v>8.709698083850746</v>
      </c>
      <c r="R330" s="10">
        <v>3001944.38</v>
      </c>
      <c r="S330" s="11">
        <v>6.878743534615388</v>
      </c>
      <c r="U330" s="10">
        <f aca="true" t="shared" si="36" ref="U330:U337">F330+H330+J330+L330</f>
        <v>4712749.16</v>
      </c>
      <c r="V330" s="11">
        <f aca="true" t="shared" si="37" ref="V330:V337">(F330*G330+H330*I330+J330*K330+L330*M330)/(F330+H330+J330+L330)</f>
        <v>8.501968197136126</v>
      </c>
      <c r="W330" s="10">
        <f aca="true" t="shared" si="38" ref="W330:W337">N330+P330</f>
        <v>40786688.260000005</v>
      </c>
      <c r="X330" s="11">
        <f aca="true" t="shared" si="39" ref="X330:X337">(N330*O330+P330*Q330)/(N330+P330)</f>
        <v>8.822386953509914</v>
      </c>
    </row>
    <row r="331" spans="1:24" s="6" customFormat="1" ht="12.75">
      <c r="A331" s="8" t="s">
        <v>57</v>
      </c>
      <c r="B331" s="8" t="s">
        <v>6</v>
      </c>
      <c r="C331" s="8" t="s">
        <v>93</v>
      </c>
      <c r="D331" s="10">
        <v>46268474.1</v>
      </c>
      <c r="E331" s="11">
        <v>9.17435811887948</v>
      </c>
      <c r="F331" s="10">
        <v>861500.2</v>
      </c>
      <c r="G331" s="11">
        <v>7.846280239865299</v>
      </c>
      <c r="H331" s="10">
        <v>522474.45</v>
      </c>
      <c r="I331" s="11">
        <v>8.53913232924596</v>
      </c>
      <c r="J331" s="10">
        <v>1272034.43</v>
      </c>
      <c r="K331" s="11">
        <v>7.877361509467949</v>
      </c>
      <c r="L331" s="10">
        <v>1917648.6800000004</v>
      </c>
      <c r="M331" s="11">
        <v>9.246859551145729</v>
      </c>
      <c r="N331" s="10">
        <v>18679626.74</v>
      </c>
      <c r="O331" s="11">
        <v>9.92039551237307</v>
      </c>
      <c r="P331" s="10">
        <v>20515232.94</v>
      </c>
      <c r="Q331" s="11">
        <v>8.71996465270942</v>
      </c>
      <c r="R331" s="10">
        <v>2499956.66</v>
      </c>
      <c r="S331" s="11">
        <v>8.52359020943987</v>
      </c>
      <c r="U331" s="10">
        <f t="shared" si="36"/>
        <v>4573657.760000001</v>
      </c>
      <c r="V331" s="11">
        <f t="shared" si="37"/>
        <v>8.521309546584877</v>
      </c>
      <c r="W331" s="10">
        <f t="shared" si="38"/>
        <v>39194859.68</v>
      </c>
      <c r="X331" s="11">
        <f t="shared" si="39"/>
        <v>9.292070295356648</v>
      </c>
    </row>
    <row r="332" spans="1:24" s="6" customFormat="1" ht="12.75">
      <c r="A332" s="8" t="s">
        <v>58</v>
      </c>
      <c r="B332" s="8" t="s">
        <v>7</v>
      </c>
      <c r="C332" s="8" t="s">
        <v>94</v>
      </c>
      <c r="D332" s="10">
        <v>47668253.43000001</v>
      </c>
      <c r="E332" s="11">
        <v>8.610329415201313</v>
      </c>
      <c r="F332" s="10">
        <v>821872.1900000001</v>
      </c>
      <c r="G332" s="11">
        <v>7.174449723380956</v>
      </c>
      <c r="H332" s="10">
        <v>1196937.44</v>
      </c>
      <c r="I332" s="11">
        <v>8.109799581588824</v>
      </c>
      <c r="J332" s="10">
        <v>660730.6900000001</v>
      </c>
      <c r="K332" s="11">
        <v>8.110370914812512</v>
      </c>
      <c r="L332" s="10">
        <v>2179380.5700000008</v>
      </c>
      <c r="M332" s="11">
        <v>8.942738856206281</v>
      </c>
      <c r="N332" s="10">
        <v>18647396.82</v>
      </c>
      <c r="O332" s="11">
        <v>8.840334219363704</v>
      </c>
      <c r="P332" s="10">
        <v>21562019.209999997</v>
      </c>
      <c r="Q332" s="11">
        <v>8.506708609861219</v>
      </c>
      <c r="R332" s="10">
        <v>2599916.51</v>
      </c>
      <c r="S332" s="11">
        <v>8.352777557922444</v>
      </c>
      <c r="U332" s="10">
        <f t="shared" si="36"/>
        <v>4858920.890000001</v>
      </c>
      <c r="V332" s="11">
        <f t="shared" si="37"/>
        <v>8.325265351830001</v>
      </c>
      <c r="W332" s="10">
        <f t="shared" si="38"/>
        <v>40209416.03</v>
      </c>
      <c r="X332" s="11">
        <f t="shared" si="39"/>
        <v>8.66142981061344</v>
      </c>
    </row>
    <row r="333" spans="1:24" s="6" customFormat="1" ht="12.75">
      <c r="A333" s="8" t="s">
        <v>59</v>
      </c>
      <c r="B333" s="8" t="s">
        <v>8</v>
      </c>
      <c r="C333" s="8" t="s">
        <v>95</v>
      </c>
      <c r="D333" s="10">
        <v>45583923.62</v>
      </c>
      <c r="E333" s="11">
        <v>8.470785178665144</v>
      </c>
      <c r="F333" s="10">
        <v>851995.46</v>
      </c>
      <c r="G333" s="11">
        <v>8.052446331932334</v>
      </c>
      <c r="H333" s="10">
        <v>728233.03</v>
      </c>
      <c r="I333" s="11">
        <v>7.773088775855165</v>
      </c>
      <c r="J333" s="10">
        <v>507113.63</v>
      </c>
      <c r="K333" s="11">
        <v>8.462662797290623</v>
      </c>
      <c r="L333" s="10">
        <v>2030820.69</v>
      </c>
      <c r="M333" s="11">
        <v>8.834525952116435</v>
      </c>
      <c r="N333" s="10">
        <v>17776331.859999996</v>
      </c>
      <c r="O333" s="11">
        <v>8.696335057720962</v>
      </c>
      <c r="P333" s="10">
        <v>21111588.88</v>
      </c>
      <c r="Q333" s="11">
        <v>8.358092916500562</v>
      </c>
      <c r="R333" s="10">
        <v>2577840.0700000003</v>
      </c>
      <c r="S333" s="11">
        <v>7.888746841847327</v>
      </c>
      <c r="U333" s="10">
        <f t="shared" si="36"/>
        <v>4118162.81</v>
      </c>
      <c r="V333" s="11">
        <f t="shared" si="37"/>
        <v>8.439233476759995</v>
      </c>
      <c r="W333" s="10">
        <f t="shared" si="38"/>
        <v>38887920.739999995</v>
      </c>
      <c r="X333" s="11">
        <f t="shared" si="39"/>
        <v>8.512709168461447</v>
      </c>
    </row>
    <row r="334" spans="1:24" s="6" customFormat="1" ht="12.75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8.504088553481607</v>
      </c>
      <c r="F334" s="10">
        <v>508800.04</v>
      </c>
      <c r="G334" s="11">
        <v>7.194420181256273</v>
      </c>
      <c r="H334" s="10">
        <v>424013.52</v>
      </c>
      <c r="I334" s="11">
        <v>7.22128920558948</v>
      </c>
      <c r="J334" s="10">
        <v>452218.5</v>
      </c>
      <c r="K334" s="11">
        <v>9.215031532102293</v>
      </c>
      <c r="L334" s="10">
        <v>2029552.6</v>
      </c>
      <c r="M334" s="11">
        <v>8.84909635409301</v>
      </c>
      <c r="N334" s="10">
        <v>17551606.57</v>
      </c>
      <c r="O334" s="11">
        <v>8.707468342603125</v>
      </c>
      <c r="P334" s="10">
        <v>20875512.689999998</v>
      </c>
      <c r="Q334" s="11">
        <v>8.343754095013798</v>
      </c>
      <c r="R334" s="10">
        <v>2539091.1500000004</v>
      </c>
      <c r="S334" s="11">
        <v>8.490694989583172</v>
      </c>
      <c r="U334" s="10">
        <f t="shared" si="36"/>
        <v>3414584.66</v>
      </c>
      <c r="V334" s="11">
        <f t="shared" si="37"/>
        <v>8.448863523272546</v>
      </c>
      <c r="W334" s="10">
        <f t="shared" si="38"/>
        <v>38427119.26</v>
      </c>
      <c r="X334" s="11">
        <f t="shared" si="39"/>
        <v>8.509880765462302</v>
      </c>
    </row>
    <row r="335" spans="1:24" s="6" customFormat="1" ht="12.75">
      <c r="A335" s="8" t="s">
        <v>61</v>
      </c>
      <c r="B335" s="8" t="s">
        <v>10</v>
      </c>
      <c r="C335" s="8" t="s">
        <v>97</v>
      </c>
      <c r="D335" s="10">
        <v>46392164.3</v>
      </c>
      <c r="E335" s="11">
        <v>8.855405272389929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583138.7200000001</v>
      </c>
      <c r="K335" s="11">
        <v>9.079353085145845</v>
      </c>
      <c r="L335" s="10">
        <v>2878120.1599999997</v>
      </c>
      <c r="M335" s="11">
        <v>8.47873777177531</v>
      </c>
      <c r="N335" s="10">
        <v>18078340.59</v>
      </c>
      <c r="O335" s="11">
        <v>8.66736265774159</v>
      </c>
      <c r="P335" s="10">
        <v>21146514.95</v>
      </c>
      <c r="Q335" s="11">
        <v>8.531393434562135</v>
      </c>
      <c r="R335" s="10">
        <v>2636086.48</v>
      </c>
      <c r="S335" s="11">
        <v>13.676244276250005</v>
      </c>
      <c r="U335" s="10">
        <f t="shared" si="36"/>
        <v>4531222.279999999</v>
      </c>
      <c r="V335" s="11">
        <f t="shared" si="37"/>
        <v>8.313183160372349</v>
      </c>
      <c r="W335" s="10">
        <f t="shared" si="38"/>
        <v>39224855.54</v>
      </c>
      <c r="X335" s="11">
        <f t="shared" si="39"/>
        <v>8.594060279157375</v>
      </c>
    </row>
    <row r="336" spans="1:24" s="6" customFormat="1" ht="12.75">
      <c r="A336" s="8" t="s">
        <v>62</v>
      </c>
      <c r="B336" s="8" t="s">
        <v>11</v>
      </c>
      <c r="C336" s="8" t="s">
        <v>116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U336" s="10">
        <f t="shared" si="36"/>
        <v>0</v>
      </c>
      <c r="V336" s="11" t="e">
        <f t="shared" si="37"/>
        <v>#DIV/0!</v>
      </c>
      <c r="W336" s="10">
        <f t="shared" si="38"/>
        <v>0</v>
      </c>
      <c r="X336" s="11" t="e">
        <f t="shared" si="39"/>
        <v>#DIV/0!</v>
      </c>
    </row>
    <row r="337" spans="1:24" s="6" customFormat="1" ht="13.5" thickBot="1">
      <c r="A337" s="9" t="s">
        <v>63</v>
      </c>
      <c r="B337" s="9" t="s">
        <v>0</v>
      </c>
      <c r="C337" s="9" t="s">
        <v>99</v>
      </c>
      <c r="D337" s="14"/>
      <c r="E337" s="15"/>
      <c r="F337" s="14"/>
      <c r="G337" s="15"/>
      <c r="H337" s="14"/>
      <c r="I337" s="15"/>
      <c r="J337" s="14"/>
      <c r="K337" s="15"/>
      <c r="L337" s="14"/>
      <c r="M337" s="15"/>
      <c r="N337" s="14"/>
      <c r="O337" s="15"/>
      <c r="P337" s="14"/>
      <c r="Q337" s="15"/>
      <c r="R337" s="14"/>
      <c r="S337" s="15"/>
      <c r="U337" s="14">
        <f t="shared" si="36"/>
        <v>0</v>
      </c>
      <c r="V337" s="15" t="e">
        <f t="shared" si="37"/>
        <v>#DIV/0!</v>
      </c>
      <c r="W337" s="14">
        <f t="shared" si="38"/>
        <v>0</v>
      </c>
      <c r="X337" s="15" t="e">
        <f t="shared" si="39"/>
        <v>#DIV/0!</v>
      </c>
    </row>
    <row r="338" ht="5.1" customHeight="1"/>
    <row r="339" spans="1:3" ht="12.75">
      <c r="A339" s="3" t="s">
        <v>221</v>
      </c>
      <c r="B339" s="3" t="s">
        <v>220</v>
      </c>
      <c r="C339" s="3" t="s">
        <v>222</v>
      </c>
    </row>
  </sheetData>
  <mergeCells count="33">
    <mergeCell ref="U8:V8"/>
    <mergeCell ref="W8:X8"/>
    <mergeCell ref="U9:V9"/>
    <mergeCell ref="W9:X9"/>
    <mergeCell ref="U10:V10"/>
    <mergeCell ref="W10:X10"/>
    <mergeCell ref="H8:I8"/>
    <mergeCell ref="J8:K8"/>
    <mergeCell ref="L8:M8"/>
    <mergeCell ref="N8:O8"/>
    <mergeCell ref="P8:Q8"/>
    <mergeCell ref="R10:S10"/>
    <mergeCell ref="F10:G10"/>
    <mergeCell ref="H10:I10"/>
    <mergeCell ref="J10:K10"/>
    <mergeCell ref="L10:M10"/>
    <mergeCell ref="N10:O10"/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Мурзакматова Бегайым Нурболотовна</cp:lastModifiedBy>
  <dcterms:created xsi:type="dcterms:W3CDTF">2016-12-29T09:26:59Z</dcterms:created>
  <dcterms:modified xsi:type="dcterms:W3CDTF">2022-12-02T11:30:24Z</dcterms:modified>
  <cp:category/>
  <cp:version/>
  <cp:contentType/>
  <cp:contentStatus/>
</cp:coreProperties>
</file>