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Базы данных\Ежемесячные\10 и 11 разделы\Кредиты\"/>
    </mc:Choice>
  </mc:AlternateContent>
  <xr:revisionPtr revIDLastSave="0" documentId="13_ncr:1_{CA808BA5-894E-4755-970B-3014560F8B7A}" xr6:coauthVersionLast="47" xr6:coauthVersionMax="47" xr10:uidLastSave="{00000000-0000-0000-0000-000000000000}"/>
  <bookViews>
    <workbookView xWindow="-120" yWindow="-120" windowWidth="29040" windowHeight="15720" tabRatio="781" xr2:uid="{00000000-000D-0000-FFFF-FFFF00000000}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4" i="21"/>
  <c r="U374" i="21"/>
  <c r="T374" i="21"/>
  <c r="S374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4" i="20"/>
  <c r="U374" i="20"/>
  <c r="T374" i="20"/>
  <c r="S374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6" i="19"/>
  <c r="U376" i="19"/>
  <c r="T376" i="19"/>
  <c r="S376" i="19"/>
  <c r="V375" i="19"/>
  <c r="U375" i="19"/>
  <c r="T375" i="19"/>
  <c r="S375" i="19"/>
  <c r="V374" i="19"/>
  <c r="U374" i="19"/>
  <c r="T374" i="19"/>
  <c r="S374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4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<sst xmlns="http://schemas.openxmlformats.org/spreadsheetml/2006/main" count="8496" uniqueCount="234">
  <si>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</si>
  <si>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</si>
  <si>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</si>
  <si>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</si>
  <si>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</si>
  <si>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</si>
  <si>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</si>
  <si>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</si>
  <si>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</si>
  <si>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</si>
  <si>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</si>
  <si>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</si>
  <si>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</si>
  <si>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</si>
  <si>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</si>
  <si>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</si>
  <si>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</si>
  <si>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</si>
  <si>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</si>
  <si>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</si>
  <si>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</si>
  <si>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</si>
  <si>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</si>
  <si>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</si>
  <si>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</si>
  <si>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</si>
  <si>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</si>
  <si>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</si>
  <si>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</si>
  <si>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</si>
  <si>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</si>
  <si>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</si>
  <si>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</si>
  <si>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</si>
  <si>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</si>
  <si>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</si>
  <si>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</si>
  <si>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</si>
  <si>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</si>
  <si>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</si>
  <si>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</si>
  <si>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</si>
  <si>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</si>
  <si>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</si>
  <si>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</si>
  <si>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</si>
  <si>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</si>
  <si>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</si>
  <si>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</si>
  <si>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</si>
  <si>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</si>
  <si>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</si>
  <si>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</si>
  <si>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</si>
  <si>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</si>
  <si>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</si>
  <si>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</si>
  <si>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</si>
  <si>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</si>
  <si>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</si>
  <si>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</si>
  <si>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</si>
  <si>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</si>
  <si>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</si>
  <si>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</si>
  <si>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</si>
  <si>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</si>
  <si>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</si>
  <si>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</si>
  <si>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</si>
  <si>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</si>
  <si>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</si>
  <si>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</si>
  <si>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</si>
  <si>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</si>
  <si>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</si>
  <si>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</si>
  <si>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</si>
  <si>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</si>
  <si>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</si>
  <si>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</si>
  <si>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</si>
  <si>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</si>
  <si>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</si>
  <si>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</si>
  <si>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</si>
  <si>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</si>
  <si>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</si>
  <si>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</si>
  <si>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</si>
  <si>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</si>
  <si>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</si>
  <si>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</si>
  <si>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</si>
  <si>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</si>
  <si>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</si>
  <si>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</si>
  <si>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</si>
  <si>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</si>
  <si>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</si>
  <si>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</si>
  <si>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</si>
  <si>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</si>
  <si>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</si>
  <si>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</si>
  <si>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</si>
  <si>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</si>
  <si>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</si>
  <si>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</si>
  <si>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</si>
  <si>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</si>
  <si>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</si>
  <si>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</si>
  <si>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</si>
  <si>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</si>
  <si>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</si>
  <si>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</si>
  <si>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</si>
  <si>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</si>
  <si>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</si>
  <si>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</si>
  <si>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</si>
  <si>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</si>
  <si>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</si>
  <si>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</si>
  <si>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</si>
  <si>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</si>
  <si>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</si>
  <si>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</si>
  <si>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</si>
  <si>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</si>
  <si>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</si>
  <si>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</si>
  <si>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</si>
  <si>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</si>
  <si>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</si>
  <si>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</si>
  <si>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</si>
  <si>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</si>
  <si>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</si>
  <si>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</si>
  <si>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</si>
  <si>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</si>
  <si>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</si>
  <si>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</si>
  <si>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</si>
  <si>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</si>
  <si>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</si>
  <si>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</si>
  <si>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</si>
  <si>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</si>
  <si>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</si>
  <si>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</si>
  <si>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</si>
  <si>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</si>
  <si>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</si>
  <si>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</si>
  <si>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</si>
  <si>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</si>
  <si>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</si>
  <si>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</si>
  <si>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</si>
  <si>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</si>
  <si>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</si>
  <si>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</si>
  <si>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</si>
  <si>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</si>
  <si>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</si>
  <si>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</si>
  <si>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</si>
  <si>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</si>
  <si>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</si>
  <si>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</si>
  <si>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</si>
  <si>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</si>
  <si>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</si>
  <si>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</si>
  <si>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</si>
  <si>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</si>
  <si>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</si>
  <si>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</si>
  <si>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</si>
  <si>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</si>
  <si>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</si>
  <si>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</si>
  <si>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</si>
  <si>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</si>
  <si>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</si>
  <si>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</si>
  <si>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</si>
  <si>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</si>
  <si>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</si>
  <si>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</si>
  <si>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</si>
  <si>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</si>
  <si>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</si>
  <si>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</si>
  <si>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</si>
  <si>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</si>
  <si>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</si>
  <si>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</si>
  <si>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</si>
  <si>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</si>
  <si>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</si>
  <si>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</si>
  <si>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</si>
  <si>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</si>
  <si>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</si>
  <si>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</si>
  <si>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</si>
  <si>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</si>
  <si>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</si>
  <si>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</si>
  <si>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</si>
  <si>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</si>
  <si>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</si>
  <si>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</si>
  <si>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</si>
  <si>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</si>
  <si>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</si>
  <si>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</si>
  <si>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</si>
  <si>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</si>
  <si>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</si>
  <si>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</si>
  <si>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</si>
  <si>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</si>
  <si>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</si>
  <si>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</si>
  <si>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</si>
  <si>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</si>
  <si>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Бирдин айы*</t>
  </si>
  <si>
    <t>Февраль*</t>
  </si>
  <si>
    <t>February*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</si>
</sst>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14" fontId="23" fillId="0" borderId="0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</cellXfs>
  <cellStyles count="51">
    <cellStyle name="20% - Акцент1 2" xfId="9" xr:uid="{00000000-0005-0000-0000-000000000000}"/>
    <cellStyle name="20% - Акцент2 2" xfId="10" xr:uid="{00000000-0005-0000-0000-000001000000}"/>
    <cellStyle name="20% - Акцент3 2" xfId="11" xr:uid="{00000000-0005-0000-0000-000002000000}"/>
    <cellStyle name="20% - Акцент4 2" xfId="12" xr:uid="{00000000-0005-0000-0000-000003000000}"/>
    <cellStyle name="20% - Акцент5 2" xfId="13" xr:uid="{00000000-0005-0000-0000-000004000000}"/>
    <cellStyle name="20% - Акцент6 2" xfId="14" xr:uid="{00000000-0005-0000-0000-000005000000}"/>
    <cellStyle name="40% - Акцент1 2" xfId="15" xr:uid="{00000000-0005-0000-0000-000006000000}"/>
    <cellStyle name="40% - Акцент2 2" xfId="16" xr:uid="{00000000-0005-0000-0000-000007000000}"/>
    <cellStyle name="40% - Акцент3 2" xfId="17" xr:uid="{00000000-0005-0000-0000-000008000000}"/>
    <cellStyle name="40% - Акцент4 2" xfId="18" xr:uid="{00000000-0005-0000-0000-000009000000}"/>
    <cellStyle name="40% - Акцент5 2" xfId="19" xr:uid="{00000000-0005-0000-0000-00000A000000}"/>
    <cellStyle name="40% - Акцент6 2" xfId="20" xr:uid="{00000000-0005-0000-0000-00000B000000}"/>
    <cellStyle name="60% - Акцент1 2" xfId="21" xr:uid="{00000000-0005-0000-0000-00000C000000}"/>
    <cellStyle name="60% - Акцент2 2" xfId="22" xr:uid="{00000000-0005-0000-0000-00000D000000}"/>
    <cellStyle name="60% - Акцент3 2" xfId="23" xr:uid="{00000000-0005-0000-0000-00000E000000}"/>
    <cellStyle name="60% - Акцент4 2" xfId="24" xr:uid="{00000000-0005-0000-0000-00000F000000}"/>
    <cellStyle name="60% - Акцент5 2" xfId="25" xr:uid="{00000000-0005-0000-0000-000010000000}"/>
    <cellStyle name="60% - Акцент6 2" xfId="26" xr:uid="{00000000-0005-0000-0000-000011000000}"/>
    <cellStyle name="Акцент1 2" xfId="27" xr:uid="{00000000-0005-0000-0000-000012000000}"/>
    <cellStyle name="Акцент2 2" xfId="28" xr:uid="{00000000-0005-0000-0000-000013000000}"/>
    <cellStyle name="Акцент3 2" xfId="29" xr:uid="{00000000-0005-0000-0000-000014000000}"/>
    <cellStyle name="Акцент4 2" xfId="30" xr:uid="{00000000-0005-0000-0000-000015000000}"/>
    <cellStyle name="Акцент5 2" xfId="31" xr:uid="{00000000-0005-0000-0000-000016000000}"/>
    <cellStyle name="Акцент6 2" xfId="32" xr:uid="{00000000-0005-0000-0000-000017000000}"/>
    <cellStyle name="Ввод  2" xfId="33" xr:uid="{00000000-0005-0000-0000-000018000000}"/>
    <cellStyle name="Вывод 2" xfId="34" xr:uid="{00000000-0005-0000-0000-000019000000}"/>
    <cellStyle name="Вычисление 2" xfId="35" xr:uid="{00000000-0005-0000-0000-00001A000000}"/>
    <cellStyle name="Заголовок 1 2" xfId="36" xr:uid="{00000000-0005-0000-0000-00001B000000}"/>
    <cellStyle name="Заголовок 2 2" xfId="37" xr:uid="{00000000-0005-0000-0000-00001C000000}"/>
    <cellStyle name="Заголовок 3 2" xfId="38" xr:uid="{00000000-0005-0000-0000-00001D000000}"/>
    <cellStyle name="Заголовок 4 2" xfId="39" xr:uid="{00000000-0005-0000-0000-00001E000000}"/>
    <cellStyle name="Итог 2" xfId="40" xr:uid="{00000000-0005-0000-0000-00001F000000}"/>
    <cellStyle name="Контрольная ячейка 2" xfId="41" xr:uid="{00000000-0005-0000-0000-000020000000}"/>
    <cellStyle name="Название 2" xfId="42" xr:uid="{00000000-0005-0000-0000-000021000000}"/>
    <cellStyle name="Нейтральный 2" xfId="43" xr:uid="{00000000-0005-0000-0000-000022000000}"/>
    <cellStyle name="Обычный" xfId="0" builtinId="0"/>
    <cellStyle name="Обычный 2" xfId="2" xr:uid="{00000000-0005-0000-0000-000024000000}"/>
    <cellStyle name="Обычный 3" xfId="3" xr:uid="{00000000-0005-0000-0000-000025000000}"/>
    <cellStyle name="Обычный 4" xfId="4" xr:uid="{00000000-0005-0000-0000-000026000000}"/>
    <cellStyle name="Обычный 5" xfId="5" xr:uid="{00000000-0005-0000-0000-000027000000}"/>
    <cellStyle name="Обычный 6" xfId="6" xr:uid="{00000000-0005-0000-0000-000028000000}"/>
    <cellStyle name="Обычный 7" xfId="7" xr:uid="{00000000-0005-0000-0000-000029000000}"/>
    <cellStyle name="Обычный 8" xfId="8" xr:uid="{00000000-0005-0000-0000-00002A000000}"/>
    <cellStyle name="Обычный 9" xfId="50" xr:uid="{00000000-0005-0000-0000-00002B000000}"/>
    <cellStyle name="Обычный_Форма 1" xfId="1" xr:uid="{00000000-0005-0000-0000-00002C000000}"/>
    <cellStyle name="Плохой 2" xfId="44" xr:uid="{00000000-0005-0000-0000-00002D000000}"/>
    <cellStyle name="Пояснение 2" xfId="45" xr:uid="{00000000-0005-0000-0000-00002E000000}"/>
    <cellStyle name="Примечание 2" xfId="46" xr:uid="{00000000-0005-0000-0000-00002F000000}"/>
    <cellStyle name="Связанная ячейка 2" xfId="47" xr:uid="{00000000-0005-0000-0000-000030000000}"/>
    <cellStyle name="Текст предупреждения 2" xfId="48" xr:uid="{00000000-0005-0000-0000-000031000000}"/>
    <cellStyle name="Хороший 2" xfId="49" xr:uid="{00000000-0005-0000-0000-000032000000}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3"/>
  <sheetViews>
    <sheetView tabSelected="1" zoomScale="75" zoomScaleNormal="75" workbookViewId="0">
      <pane xSplit="3" ySplit="10" topLeftCell="D347" activePane="bottomRight" state="frozen"/>
      <selection pane="topRight" activeCell="D1" sqref="D1"/>
      <selection pane="bottomLeft" activeCell="A10" sqref="A10"/>
      <selection pane="bottomRight" activeCell="A372" sqref="A372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47" t="s">
        <v>163</v>
      </c>
      <c r="G5" s="48"/>
      <c r="H5" s="47" t="s">
        <v>154</v>
      </c>
      <c r="I5" s="48"/>
    </row>
    <row r="6" spans="1:9" ht="24" customHeight="1" x14ac:dyDescent="0.2">
      <c r="A6" s="45"/>
      <c r="B6" s="45"/>
      <c r="C6" s="45"/>
      <c r="D6" s="49" t="s">
        <v>191</v>
      </c>
      <c r="E6" s="50"/>
      <c r="F6" s="49" t="s">
        <v>165</v>
      </c>
      <c r="G6" s="50"/>
      <c r="H6" s="49" t="s">
        <v>155</v>
      </c>
      <c r="I6" s="50"/>
    </row>
    <row r="7" spans="1:9" ht="24" customHeight="1" x14ac:dyDescent="0.2">
      <c r="A7" s="45"/>
      <c r="B7" s="45"/>
      <c r="C7" s="45"/>
      <c r="D7" s="51" t="s">
        <v>167</v>
      </c>
      <c r="E7" s="52"/>
      <c r="F7" s="51" t="s">
        <v>164</v>
      </c>
      <c r="G7" s="52"/>
      <c r="H7" s="51" t="s">
        <v>156</v>
      </c>
      <c r="I7" s="52"/>
    </row>
    <row r="8" spans="1:9" ht="25.5" customHeight="1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43989162.732051678</v>
      </c>
      <c r="E367" s="12">
        <f>'2. отрасли_общ'!E367</f>
        <v>18.005369272116209</v>
      </c>
      <c r="F367" s="11">
        <f>'3. отрасли_нац вал'!D367</f>
        <v>38074857.17261</v>
      </c>
      <c r="G367" s="12">
        <f>'3. отрасли_нац вал'!E367</f>
        <v>19.494617574454889</v>
      </c>
      <c r="H367" s="11">
        <f>'4. отрасли_ин вал'!D367</f>
        <v>5914305.5594416829</v>
      </c>
      <c r="I367" s="12">
        <f>'4. отрасли_ин вал'!E367</f>
        <v>8.4179518084419023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231</v>
      </c>
      <c r="B372" s="10" t="s">
        <v>232</v>
      </c>
      <c r="C372" s="20" t="s">
        <v>233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0</v>
      </c>
      <c r="E373" s="12">
        <f>'2. отрасли_общ'!E373</f>
        <v>0</v>
      </c>
      <c r="F373" s="11">
        <f>'3. отрасли_нац вал'!D373</f>
        <v>0</v>
      </c>
      <c r="G373" s="12">
        <f>'3. отрасли_нац вал'!E373</f>
        <v>0</v>
      </c>
      <c r="H373" s="11">
        <f>'4. отрасли_ин вал'!D373</f>
        <v>0</v>
      </c>
      <c r="I373" s="12">
        <f>'4. отрасли_ин вал'!E373</f>
        <v>0</v>
      </c>
    </row>
    <row r="374" spans="1:9" x14ac:dyDescent="0.2">
      <c r="A374" s="10" t="s">
        <v>55</v>
      </c>
      <c r="B374" s="10" t="s">
        <v>4</v>
      </c>
      <c r="C374" s="20" t="s">
        <v>56</v>
      </c>
      <c r="D374" s="16">
        <f>'2. отрасли_общ'!D374</f>
        <v>0</v>
      </c>
      <c r="E374" s="12">
        <f>'2. отрасли_общ'!E374</f>
        <v>0</v>
      </c>
      <c r="F374" s="11">
        <f>'3. отрасли_нац вал'!D374</f>
        <v>0</v>
      </c>
      <c r="G374" s="12">
        <f>'3. отрасли_нац вал'!E374</f>
        <v>0</v>
      </c>
      <c r="H374" s="11">
        <f>'4. отрасли_ин вал'!D374</f>
        <v>0</v>
      </c>
      <c r="I374" s="12">
        <f>'4. отрасли_ин вал'!E374</f>
        <v>0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0</v>
      </c>
      <c r="E375" s="12">
        <f>'2. отрасли_общ'!E375</f>
        <v>0</v>
      </c>
      <c r="F375" s="11">
        <f>'3. отрасли_нац вал'!D375</f>
        <v>0</v>
      </c>
      <c r="G375" s="12">
        <f>'3. отрасли_нац вал'!E375</f>
        <v>0</v>
      </c>
      <c r="H375" s="11">
        <f>'4. отрасли_ин вал'!D375</f>
        <v>0</v>
      </c>
      <c r="I375" s="12">
        <f>'4. отрасли_ин вал'!E375</f>
        <v>0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0</v>
      </c>
      <c r="E376" s="12">
        <f>'2. отрасли_общ'!E376</f>
        <v>0</v>
      </c>
      <c r="F376" s="11">
        <f>'3. отрасли_нац вал'!D376</f>
        <v>0</v>
      </c>
      <c r="G376" s="12">
        <f>'3. отрасли_нац вал'!E376</f>
        <v>0</v>
      </c>
      <c r="H376" s="11">
        <f>'4. отрасли_ин вал'!D376</f>
        <v>0</v>
      </c>
      <c r="I376" s="12">
        <f>'4. отрасли_ин вал'!E376</f>
        <v>0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0</v>
      </c>
      <c r="E377" s="12">
        <f>'2. отрасли_общ'!E377</f>
        <v>0</v>
      </c>
      <c r="F377" s="11">
        <f>'3. отрасли_нац вал'!D377</f>
        <v>0</v>
      </c>
      <c r="G377" s="12">
        <f>'3. отрасли_нац вал'!E377</f>
        <v>0</v>
      </c>
      <c r="H377" s="11">
        <f>'4. отрасли_ин вал'!D377</f>
        <v>0</v>
      </c>
      <c r="I377" s="12">
        <f>'4. отрасли_ин вал'!E377</f>
        <v>0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0</v>
      </c>
      <c r="E378" s="12">
        <f>'2. отрасли_общ'!E378</f>
        <v>0</v>
      </c>
      <c r="F378" s="11">
        <f>'3. отрасли_нац вал'!D378</f>
        <v>0</v>
      </c>
      <c r="G378" s="12">
        <f>'3. отрасли_нац вал'!E378</f>
        <v>0</v>
      </c>
      <c r="H378" s="11">
        <f>'4. отрасли_ин вал'!D378</f>
        <v>0</v>
      </c>
      <c r="I378" s="12">
        <f>'4. отрасли_ин вал'!E378</f>
        <v>0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F5:G5"/>
    <mergeCell ref="F6:G6"/>
    <mergeCell ref="F7:G7"/>
    <mergeCell ref="H5:I5"/>
    <mergeCell ref="H6:I6"/>
    <mergeCell ref="H7:I7"/>
    <mergeCell ref="A5:A10"/>
    <mergeCell ref="C5:C10"/>
    <mergeCell ref="B5:B10"/>
    <mergeCell ref="D5:E5"/>
    <mergeCell ref="D6:E6"/>
    <mergeCell ref="D7:E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3"/>
  <sheetViews>
    <sheetView zoomScale="75" zoomScaleNormal="75" workbookViewId="0">
      <pane xSplit="3" ySplit="10" topLeftCell="D346" activePane="bottomRight" state="frozen"/>
      <selection activeCell="A366" sqref="A366"/>
      <selection pane="topRight" activeCell="A366" sqref="A366"/>
      <selection pane="bottomLeft" activeCell="A366" sqref="A366"/>
      <selection pane="bottomRight" activeCell="A372" sqref="A372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</row>
    <row r="6" spans="1:27" ht="24" customHeight="1" x14ac:dyDescent="0.2">
      <c r="A6" s="45"/>
      <c r="B6" s="45"/>
      <c r="C6" s="45"/>
      <c r="D6" s="49" t="s">
        <v>191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</row>
    <row r="7" spans="1:27" ht="24" customHeight="1" x14ac:dyDescent="0.2">
      <c r="A7" s="45"/>
      <c r="B7" s="45"/>
      <c r="C7" s="45"/>
      <c r="D7" s="51" t="s">
        <v>167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</row>
    <row r="8" spans="1:27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43989162.732051678</v>
      </c>
      <c r="E367" s="12">
        <v>18.005369272116209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9458408.9662126247</v>
      </c>
      <c r="O367" s="12">
        <v>12.979734440096699</v>
      </c>
      <c r="P367" s="11">
        <v>401699</v>
      </c>
      <c r="Q367" s="12">
        <v>6.5531007047565462</v>
      </c>
      <c r="R367" s="11">
        <v>1164717.3237777001</v>
      </c>
      <c r="S367" s="12">
        <v>13.231863127228484</v>
      </c>
      <c r="T367" s="11">
        <v>3133140.9444488995</v>
      </c>
      <c r="U367" s="12">
        <v>16.055426564355731</v>
      </c>
      <c r="V367" s="11">
        <v>22320308.183842815</v>
      </c>
      <c r="W367" s="12">
        <v>21.047551012175891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3728700.3022381999</v>
      </c>
      <c r="G370" s="15">
        <v>8.3229379347250863</v>
      </c>
      <c r="H370" s="14">
        <v>2875847.9049999998</v>
      </c>
      <c r="I370" s="15">
        <v>17.395748050524947</v>
      </c>
      <c r="J370" s="14">
        <v>1140331.9398400001</v>
      </c>
      <c r="K370" s="15">
        <v>16.961170493142362</v>
      </c>
      <c r="L370" s="14">
        <v>760</v>
      </c>
      <c r="M370" s="15">
        <v>23.989736842105263</v>
      </c>
      <c r="N370" s="14">
        <v>12437028.370081009</v>
      </c>
      <c r="O370" s="15">
        <v>13.612957217397652</v>
      </c>
      <c r="P370" s="14">
        <v>295042.00099999999</v>
      </c>
      <c r="Q370" s="15">
        <v>7.8491207968725778</v>
      </c>
      <c r="R370" s="14">
        <v>978124.65899999999</v>
      </c>
      <c r="S370" s="15">
        <v>15.516832106570991</v>
      </c>
      <c r="T370" s="14">
        <v>10882956.592349976</v>
      </c>
      <c r="U370" s="15">
        <v>17.809234894713359</v>
      </c>
      <c r="V370" s="14">
        <v>15581172.82400017</v>
      </c>
      <c r="W370" s="15">
        <v>20.836585100726833</v>
      </c>
      <c r="X370" s="14">
        <v>313729.22168000002</v>
      </c>
      <c r="Y370" s="15">
        <v>14.53792318795262</v>
      </c>
      <c r="Z370" s="14">
        <v>2991394.2969358829</v>
      </c>
      <c r="AA370" s="15">
        <v>15.10272511962021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231</v>
      </c>
      <c r="B372" s="10" t="s">
        <v>232</v>
      </c>
      <c r="C372" s="10" t="s">
        <v>233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1"/>
      <c r="O373" s="12"/>
      <c r="P373" s="11"/>
      <c r="Q373" s="12"/>
      <c r="R373" s="11"/>
      <c r="S373" s="12"/>
      <c r="T373" s="11"/>
      <c r="U373" s="12"/>
      <c r="V373" s="11"/>
      <c r="W373" s="12"/>
      <c r="X373" s="11"/>
      <c r="Y373" s="12"/>
      <c r="Z373" s="11"/>
      <c r="AA373" s="12"/>
    </row>
    <row r="374" spans="1:27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R374" s="11"/>
      <c r="S374" s="12"/>
      <c r="T374" s="11"/>
      <c r="U374" s="12"/>
      <c r="V374" s="11"/>
      <c r="W374" s="12"/>
      <c r="X374" s="11"/>
      <c r="Y374" s="12"/>
      <c r="Z374" s="11"/>
      <c r="AA374" s="12"/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  <mergeCell ref="V6:W6"/>
    <mergeCell ref="X6:Y6"/>
    <mergeCell ref="Z6:AA6"/>
    <mergeCell ref="J6:K6"/>
    <mergeCell ref="L6:M6"/>
    <mergeCell ref="N6:O6"/>
    <mergeCell ref="P6:Q6"/>
    <mergeCell ref="R6:S6"/>
    <mergeCell ref="N5:O5"/>
    <mergeCell ref="P5:Q5"/>
    <mergeCell ref="R5:S5"/>
    <mergeCell ref="T6:U6"/>
    <mergeCell ref="T5:U5"/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C383"/>
  <sheetViews>
    <sheetView zoomScale="75" zoomScaleNormal="75" workbookViewId="0">
      <pane xSplit="3" ySplit="10" topLeftCell="D346" activePane="bottomRight" state="frozen"/>
      <selection activeCell="I370" sqref="I370"/>
      <selection pane="topRight" activeCell="I370" sqref="I370"/>
      <selection pane="bottomLeft" activeCell="I370" sqref="I370"/>
      <selection pane="bottomRight" activeCell="A372" sqref="A372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163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165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.95" customHeight="1" x14ac:dyDescent="0.2">
      <c r="A7" s="45"/>
      <c r="B7" s="45"/>
      <c r="C7" s="45"/>
      <c r="D7" s="51" t="s">
        <v>164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38074857.17261</v>
      </c>
      <c r="E367" s="12">
        <v>19.494617574454889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5103172.8204699997</v>
      </c>
      <c r="O367" s="12">
        <v>16.984308963516028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2942986.6613499997</v>
      </c>
      <c r="U367" s="12">
        <v>16.43404299910182</v>
      </c>
      <c r="V367" s="11">
        <v>22245542.445</v>
      </c>
      <c r="W367" s="12">
        <v>21.089432767263709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17.253362682878407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606387.80000000005</v>
      </c>
      <c r="G370" s="15">
        <v>15.094350578952941</v>
      </c>
      <c r="H370" s="14">
        <v>2846125.8869999996</v>
      </c>
      <c r="I370" s="15">
        <v>17.493867601018735</v>
      </c>
      <c r="J370" s="14">
        <v>1022353.0119200001</v>
      </c>
      <c r="K370" s="15">
        <v>18.033363633306994</v>
      </c>
      <c r="L370" s="14">
        <v>760</v>
      </c>
      <c r="M370" s="15">
        <v>23.989736842105263</v>
      </c>
      <c r="N370" s="14">
        <v>8294332.2671699999</v>
      </c>
      <c r="O370" s="15">
        <v>16.326237674654315</v>
      </c>
      <c r="P370" s="14">
        <v>295042.00099999999</v>
      </c>
      <c r="Q370" s="15">
        <v>7.8491207968725778</v>
      </c>
      <c r="R370" s="14">
        <v>767448.00199999998</v>
      </c>
      <c r="S370" s="15">
        <v>17.530202741996327</v>
      </c>
      <c r="T370" s="14">
        <v>10063599.23201998</v>
      </c>
      <c r="U370" s="15">
        <v>18.684815510441094</v>
      </c>
      <c r="V370" s="14">
        <v>15536241.873679994</v>
      </c>
      <c r="W370" s="15">
        <v>20.874507384759891</v>
      </c>
      <c r="X370" s="14">
        <v>270894.54868000001</v>
      </c>
      <c r="Y370" s="15">
        <v>15.555584555441856</v>
      </c>
      <c r="Z370" s="14">
        <v>2114186.7184700002</v>
      </c>
      <c r="AA370" s="15">
        <v>18.189419722374289</v>
      </c>
      <c r="AC370" s="42">
        <f t="shared" si="10"/>
        <v>17.475972745283247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231</v>
      </c>
      <c r="B372" s="10" t="s">
        <v>232</v>
      </c>
      <c r="C372" s="10" t="s">
        <v>233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1"/>
      <c r="O373" s="12"/>
      <c r="P373" s="11"/>
      <c r="Q373" s="12"/>
      <c r="R373" s="11"/>
      <c r="S373" s="12"/>
      <c r="T373" s="11"/>
      <c r="U373" s="12"/>
      <c r="V373" s="11"/>
      <c r="W373" s="12"/>
      <c r="X373" s="11"/>
      <c r="Y373" s="12"/>
      <c r="Z373" s="11"/>
      <c r="AA373" s="12"/>
      <c r="AC373" s="41" t="e">
        <f>(F373*G373+H373*I373+J373*K373+L373*M373+N373*O373+P373*Q373+R373*S373+T373*U373+X373*Y373+Z373*AA373)/(F373+H373+J373+L373+N373+P373+R373+T373+X373+Z373)</f>
        <v>#DIV/0!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R374" s="11"/>
      <c r="S374" s="12"/>
      <c r="T374" s="11"/>
      <c r="U374" s="12"/>
      <c r="V374" s="11"/>
      <c r="W374" s="12"/>
      <c r="X374" s="11"/>
      <c r="Y374" s="12"/>
      <c r="Z374" s="11"/>
      <c r="AA374" s="12"/>
      <c r="AC374" s="41" t="e">
        <f>(F374*G374+H374*I374+J374*K374+L374*M374+N374*O374+P374*Q374+R374*S374+T374*U374+X374*Y374+Z374*AA374)/(F374+H374+J374+L374+N374+P374+R374+T374+X374+Z374)</f>
        <v>#DIV/0!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C375" s="41" t="e">
        <f>(F375*G375+H375*I375+J375*K375+L375*M375+N375*O375+P375*Q375+R375*S375+T375*U375+X375*Y375+Z375*AA375)/(F375+H375+J375+L375+N375+P375+R375+T375+X375+Z375)</f>
        <v>#DIV/0!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0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383"/>
  <sheetViews>
    <sheetView zoomScale="75" zoomScaleNormal="75" workbookViewId="0">
      <pane xSplit="3" ySplit="10" topLeftCell="D346" activePane="bottomRight" state="frozen"/>
      <selection activeCell="I370" sqref="I370"/>
      <selection pane="topRight" activeCell="I370" sqref="I370"/>
      <selection pane="bottomLeft" activeCell="I370" sqref="I370"/>
      <selection pane="bottomRight" activeCell="A372" sqref="A372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154</v>
      </c>
      <c r="E5" s="60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155</v>
      </c>
      <c r="E6" s="61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" customHeight="1" x14ac:dyDescent="0.2">
      <c r="A7" s="45"/>
      <c r="B7" s="45"/>
      <c r="C7" s="45"/>
      <c r="D7" s="51" t="s">
        <v>156</v>
      </c>
      <c r="E7" s="6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5914305.5594416829</v>
      </c>
      <c r="E367" s="12">
        <v>8.4179518084419023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107383.72237799998</v>
      </c>
      <c r="K367" s="12">
        <v>8.3094821832625243</v>
      </c>
      <c r="L367" s="11"/>
      <c r="M367" s="12"/>
      <c r="N367" s="11">
        <v>4355236.145742625</v>
      </c>
      <c r="O367" s="12">
        <v>8.2874433262297735</v>
      </c>
      <c r="P367" s="11"/>
      <c r="Q367" s="12"/>
      <c r="R367" s="11">
        <v>622990.51717769995</v>
      </c>
      <c r="S367" s="12">
        <v>8.3874241622652921</v>
      </c>
      <c r="T367" s="11">
        <v>190154.28309889999</v>
      </c>
      <c r="U367" s="12">
        <v>10.195642082687735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337450.20460104098</v>
      </c>
      <c r="AA367" s="12">
        <v>8.7703323160191982</v>
      </c>
      <c r="AC367" s="41">
        <f t="shared" si="10"/>
        <v>8.4157977080050337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117978.92792000002</v>
      </c>
      <c r="K370" s="15">
        <v>7.6700207468879658</v>
      </c>
      <c r="L370" s="14"/>
      <c r="M370" s="15"/>
      <c r="N370" s="14">
        <v>4142696.1029110099</v>
      </c>
      <c r="O370" s="15">
        <v>8.1805409629946517</v>
      </c>
      <c r="P370" s="14"/>
      <c r="Q370" s="15"/>
      <c r="R370" s="14">
        <v>210676.65700000001</v>
      </c>
      <c r="S370" s="15">
        <v>8.1825726141078832</v>
      </c>
      <c r="T370" s="14">
        <v>819357.36033000005</v>
      </c>
      <c r="U370" s="15">
        <v>7.0550843388919109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877207.57846588304</v>
      </c>
      <c r="AA370" s="15">
        <v>7.6633813504652144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231</v>
      </c>
      <c r="B372" s="10" t="s">
        <v>232</v>
      </c>
      <c r="C372" s="10" t="s">
        <v>233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1"/>
      <c r="O373" s="12"/>
      <c r="P373" s="11"/>
      <c r="Q373" s="12"/>
      <c r="R373" s="11"/>
      <c r="S373" s="12"/>
      <c r="T373" s="11"/>
      <c r="U373" s="12"/>
      <c r="V373" s="11"/>
      <c r="W373" s="12"/>
      <c r="X373" s="11"/>
      <c r="Y373" s="12"/>
      <c r="Z373" s="11"/>
      <c r="AA373" s="12"/>
      <c r="AC373" s="41" t="e">
        <f>(F373*G373+H373*I373+J373*K373+L373*M373+N373*O373+P373*Q373+R373*S373+T373*U373+X373*Y373+Z373*AA373)/(F373+H373+J373+L373+N373+P373+R373+T373+X373+Z373)</f>
        <v>#DIV/0!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R374" s="11"/>
      <c r="S374" s="12"/>
      <c r="T374" s="11"/>
      <c r="U374" s="12"/>
      <c r="V374" s="11"/>
      <c r="W374" s="12"/>
      <c r="X374" s="11"/>
      <c r="Y374" s="12"/>
      <c r="Z374" s="11"/>
      <c r="AA374" s="12"/>
      <c r="AC374" s="41" t="e">
        <f>(F374*G374+H374*I374+J374*K374+L374*M374+N374*O374+P374*Q374+R374*S374+T374*U374+X374*Y374+Z374*AA374)/(F374+H374+J374+L374+N374+P374+R374+T374+X374+Z374)</f>
        <v>#DIV/0!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R375" s="11"/>
      <c r="S375" s="12"/>
      <c r="T375" s="11"/>
      <c r="U375" s="12"/>
      <c r="V375" s="11"/>
      <c r="W375" s="12"/>
      <c r="X375" s="11"/>
      <c r="Y375" s="12"/>
      <c r="Z375" s="11"/>
      <c r="AA375" s="12"/>
      <c r="AC375" s="41" t="e">
        <f>(F375*G375+H375*I375+J375*K375+L375*M375+N375*O375+P375*Q375+R375*S375+T375*U375+X375*Y375+Z375*AA375)/(F375+H375+J375+L375+N375+P375+R375+T375+X375+Z375)</f>
        <v>#DIV/0!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2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Z5:AA5"/>
    <mergeCell ref="H5:I5"/>
    <mergeCell ref="J5:K5"/>
    <mergeCell ref="L5:M5"/>
    <mergeCell ref="N5:O5"/>
    <mergeCell ref="P5:Q5"/>
    <mergeCell ref="D5:E5"/>
    <mergeCell ref="D6:E6"/>
    <mergeCell ref="D7:E7"/>
    <mergeCell ref="F5:G5"/>
    <mergeCell ref="F6:G6"/>
    <mergeCell ref="Z6:AA6"/>
    <mergeCell ref="H6:I6"/>
    <mergeCell ref="J6:K6"/>
    <mergeCell ref="L6:M6"/>
    <mergeCell ref="N6:O6"/>
    <mergeCell ref="P6:Q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83"/>
  <sheetViews>
    <sheetView zoomScale="75" zoomScaleNormal="75" workbookViewId="0">
      <pane xSplit="3" ySplit="10" topLeftCell="D346" activePane="bottomRight" state="frozen"/>
      <selection activeCell="I370" sqref="I370"/>
      <selection pane="topRight" activeCell="I370" sqref="I370"/>
      <selection pane="bottomLeft" activeCell="I370" sqref="I370"/>
      <selection pane="bottomRight" activeCell="A372" sqref="A372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166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191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167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43989162.732051678</v>
      </c>
      <c r="E367" s="12">
        <v>18.005369272116209</v>
      </c>
      <c r="F367" s="11">
        <v>453524.32174844109</v>
      </c>
      <c r="G367" s="12">
        <v>16.790367203622139</v>
      </c>
      <c r="H367" s="11">
        <v>186839.96702000004</v>
      </c>
      <c r="I367" s="12">
        <v>19.613015840490597</v>
      </c>
      <c r="J367" s="11">
        <v>2557697.3002400007</v>
      </c>
      <c r="K367" s="12">
        <v>12.392243273152477</v>
      </c>
      <c r="L367" s="11">
        <v>5291387.0923096454</v>
      </c>
      <c r="M367" s="12">
        <v>18.30747604708063</v>
      </c>
      <c r="N367" s="11">
        <v>12494490.595990663</v>
      </c>
      <c r="O367" s="12">
        <v>22.661813627360146</v>
      </c>
      <c r="P367" s="11">
        <v>23005223.454742931</v>
      </c>
      <c r="Q367" s="12">
        <v>16.04185317695287</v>
      </c>
      <c r="S367" s="11">
        <f t="shared" ref="S367:S378" si="62">F367+H367+J367+L367</f>
        <v>8489448.6813180875</v>
      </c>
      <c r="T367" s="12">
        <f t="shared" ref="T367:T378" si="63">(F367*G367+H367*I367+J367*K367+L367*M367)/(F367+H367+J367+L367)</f>
        <v>16.473023159964139</v>
      </c>
      <c r="U367" s="11">
        <f t="shared" si="60"/>
        <v>35499714.050733596</v>
      </c>
      <c r="V367" s="12">
        <f t="shared" si="61"/>
        <v>18.371816552861656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222891.22236008238</v>
      </c>
      <c r="G370" s="15">
        <v>13.914964174540112</v>
      </c>
      <c r="H370" s="14">
        <v>1857734.4469900315</v>
      </c>
      <c r="I370" s="15">
        <v>10.723363687757951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231</v>
      </c>
      <c r="B372" s="10" t="s">
        <v>232</v>
      </c>
      <c r="C372" s="10" t="s">
        <v>233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1"/>
      <c r="O373" s="12"/>
      <c r="P373" s="11"/>
      <c r="Q373" s="12"/>
      <c r="S373" s="11">
        <f t="shared" si="62"/>
        <v>0</v>
      </c>
      <c r="T373" s="12" t="e">
        <f t="shared" si="63"/>
        <v>#DIV/0!</v>
      </c>
      <c r="U373" s="11">
        <f>N373+P373</f>
        <v>0</v>
      </c>
      <c r="V373" s="12" t="e">
        <f>(N373*O373+P373*Q373)/(N373+P373)</f>
        <v>#DIV/0!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S374" s="11">
        <f t="shared" si="62"/>
        <v>0</v>
      </c>
      <c r="T374" s="12" t="e">
        <f t="shared" si="63"/>
        <v>#DIV/0!</v>
      </c>
      <c r="U374" s="11">
        <f>N374+P374</f>
        <v>0</v>
      </c>
      <c r="V374" s="12" t="e">
        <f>(N374*O374+P374*Q374)/(N374+P374)</f>
        <v>#DIV/0!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2"/>
        <v>0</v>
      </c>
      <c r="T375" s="12" t="e">
        <f t="shared" si="63"/>
        <v>#DIV/0!</v>
      </c>
      <c r="U375" s="11">
        <f t="shared" ref="U375:U382" si="64">N375+P375</f>
        <v>0</v>
      </c>
      <c r="V375" s="12" t="e">
        <f t="shared" ref="V375:V382" si="65">(N375*O375+P375*Q375)/(N375+P375)</f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2"/>
        <v>0</v>
      </c>
      <c r="T376" s="12" t="e">
        <f t="shared" si="63"/>
        <v>#DIV/0!</v>
      </c>
      <c r="U376" s="11">
        <f t="shared" si="64"/>
        <v>0</v>
      </c>
      <c r="V376" s="12" t="e">
        <f t="shared" si="65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2"/>
        <v>0</v>
      </c>
      <c r="T377" s="12" t="e">
        <f t="shared" si="63"/>
        <v>#DIV/0!</v>
      </c>
      <c r="U377" s="11">
        <f t="shared" si="64"/>
        <v>0</v>
      </c>
      <c r="V377" s="12" t="e">
        <f t="shared" si="65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2"/>
        <v>0</v>
      </c>
      <c r="T378" s="12" t="e">
        <f t="shared" si="63"/>
        <v>#DIV/0!</v>
      </c>
      <c r="U378" s="11">
        <f t="shared" si="64"/>
        <v>0</v>
      </c>
      <c r="V378" s="12" t="e">
        <f t="shared" si="65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B5:B10"/>
    <mergeCell ref="C5:C10"/>
    <mergeCell ref="D5:E5"/>
    <mergeCell ref="F5:G5"/>
    <mergeCell ref="D6:E6"/>
    <mergeCell ref="F6:G6"/>
    <mergeCell ref="D7:E7"/>
    <mergeCell ref="F7:G7"/>
    <mergeCell ref="H5:I5"/>
    <mergeCell ref="J5:K5"/>
    <mergeCell ref="L5:M5"/>
    <mergeCell ref="N5:O5"/>
    <mergeCell ref="P5:Q5"/>
    <mergeCell ref="H6:I6"/>
    <mergeCell ref="J6:K6"/>
    <mergeCell ref="L6:M6"/>
    <mergeCell ref="N6:O6"/>
    <mergeCell ref="P6:Q6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83"/>
  <sheetViews>
    <sheetView zoomScale="75" zoomScaleNormal="75" workbookViewId="0">
      <pane xSplit="3" ySplit="10" topLeftCell="D346" activePane="bottomRight" state="frozen"/>
      <selection activeCell="I370" sqref="I370"/>
      <selection pane="topRight" activeCell="I370" sqref="I370"/>
      <selection pane="bottomLeft" activeCell="I370" sqref="I370"/>
      <selection pane="bottomRight" activeCell="A372" sqref="A372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163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165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164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38074857.17261</v>
      </c>
      <c r="E367" s="12">
        <v>19.494617574454889</v>
      </c>
      <c r="F367" s="11">
        <v>356288.99791000009</v>
      </c>
      <c r="G367" s="12">
        <v>18.098238867198585</v>
      </c>
      <c r="H367" s="11">
        <v>186839.96702000004</v>
      </c>
      <c r="I367" s="12">
        <v>19.613015840490597</v>
      </c>
      <c r="J367" s="11">
        <v>2363512.3824400008</v>
      </c>
      <c r="K367" s="12">
        <v>11.67261407574189</v>
      </c>
      <c r="L367" s="11">
        <v>4217631.1225800002</v>
      </c>
      <c r="M367" s="12">
        <v>21.305141958320156</v>
      </c>
      <c r="N367" s="11">
        <v>12152658.707770001</v>
      </c>
      <c r="O367" s="12">
        <v>23.062057438105274</v>
      </c>
      <c r="P367" s="11">
        <v>18797925.994890001</v>
      </c>
      <c r="Q367" s="12">
        <v>17.790854714933257</v>
      </c>
      <c r="S367" s="11">
        <f t="shared" si="64"/>
        <v>7124272.4699500017</v>
      </c>
      <c r="T367" s="12">
        <f t="shared" si="63"/>
        <v>17.904747026257507</v>
      </c>
      <c r="U367" s="11">
        <f t="shared" si="65"/>
        <v>30950584.702660002</v>
      </c>
      <c r="V367" s="12">
        <f t="shared" si="66"/>
        <v>19.86057741289159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210328.09337999934</v>
      </c>
      <c r="G370" s="15">
        <v>14.475963814587258</v>
      </c>
      <c r="H370" s="14">
        <v>1748914.2373900313</v>
      </c>
      <c r="I370" s="15">
        <v>10.653178159756113</v>
      </c>
      <c r="J370" s="14">
        <v>1462763.8721799997</v>
      </c>
      <c r="K370" s="15">
        <v>14.172423076380825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8902959.6427600309</v>
      </c>
      <c r="T370" s="15">
        <f t="shared" ref="T370:T372" si="67">(F370*G370+H370*I370+J370*K370+L370*M370)/(F370+H370+J370+L370)</f>
        <v>17.019617553879289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231</v>
      </c>
      <c r="B372" s="10" t="s">
        <v>232</v>
      </c>
      <c r="C372" s="10" t="s">
        <v>233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1"/>
      <c r="O373" s="12"/>
      <c r="P373" s="11"/>
      <c r="Q373" s="12"/>
      <c r="S373" s="11">
        <f t="shared" si="64"/>
        <v>0</v>
      </c>
      <c r="T373" s="12" t="e">
        <f>(F373*G373+H373*I373+J373*K373+L373*M373)/(F373+H373+J373+L373)</f>
        <v>#DIV/0!</v>
      </c>
      <c r="U373" s="11">
        <f t="shared" si="65"/>
        <v>0</v>
      </c>
      <c r="V373" s="12" t="e">
        <f t="shared" si="66"/>
        <v>#DIV/0!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S374" s="11">
        <f t="shared" si="64"/>
        <v>0</v>
      </c>
      <c r="T374" s="12" t="e">
        <f>(F374*G374+H374*I374+J374*K374+L374*M374)/(F374+H374+J374+L374)</f>
        <v>#DIV/0!</v>
      </c>
      <c r="U374" s="11">
        <f t="shared" si="65"/>
        <v>0</v>
      </c>
      <c r="V374" s="12" t="e">
        <f t="shared" si="66"/>
        <v>#DIV/0!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4"/>
        <v>0</v>
      </c>
      <c r="T375" s="12" t="e">
        <f t="shared" ref="T375:T380" si="68">(F375*G375+H375*I375+J375*K375+L375*M375)/(F375+H375+J375+L375)</f>
        <v>#DIV/0!</v>
      </c>
      <c r="U375" s="11">
        <f t="shared" si="65"/>
        <v>0</v>
      </c>
      <c r="V375" s="12" t="e">
        <f t="shared" si="66"/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4"/>
        <v>0</v>
      </c>
      <c r="T376" s="12" t="e">
        <f t="shared" si="68"/>
        <v>#DIV/0!</v>
      </c>
      <c r="U376" s="11">
        <f t="shared" si="65"/>
        <v>0</v>
      </c>
      <c r="V376" s="12" t="e">
        <f t="shared" si="66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4"/>
        <v>0</v>
      </c>
      <c r="T377" s="12" t="e">
        <f t="shared" si="68"/>
        <v>#DIV/0!</v>
      </c>
      <c r="U377" s="11">
        <f t="shared" si="65"/>
        <v>0</v>
      </c>
      <c r="V377" s="12" t="e">
        <f t="shared" si="66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ref="S378:S382" si="69">F378+H378+J378+L378</f>
        <v>0</v>
      </c>
      <c r="T378" s="12" t="e">
        <f t="shared" si="68"/>
        <v>#DIV/0!</v>
      </c>
      <c r="U378" s="11">
        <f t="shared" ref="U378:U382" si="70">N378+P378</f>
        <v>0</v>
      </c>
      <c r="V378" s="12" t="e">
        <f t="shared" ref="V378:V382" si="71">(N378*O378+P378*Q378)/(N378+P378)</f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  <mergeCell ref="D5:E5"/>
    <mergeCell ref="P5:Q5"/>
    <mergeCell ref="F7:G7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383"/>
  <sheetViews>
    <sheetView zoomScale="75" zoomScaleNormal="75" workbookViewId="0">
      <pane xSplit="3" ySplit="10" topLeftCell="D346" activePane="bottomRight" state="frozen"/>
      <selection pane="topRight" activeCell="D1" sqref="D1"/>
      <selection pane="bottomLeft" activeCell="A10" sqref="A10"/>
      <selection pane="bottomRight" activeCell="A372" sqref="A372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154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155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156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5914305.5594416829</v>
      </c>
      <c r="E367" s="12">
        <v>8.4179518084419023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8.4325196396004323</v>
      </c>
      <c r="P367" s="11">
        <v>4207297.4598529339</v>
      </c>
      <c r="Q367" s="12">
        <v>8.2274303105807309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4549129.3480735961</v>
      </c>
      <c r="V367" s="12">
        <f t="shared" ref="V367:V378" si="63">(N367*O367+P367*Q367)/(N367+P367)</f>
        <v>8.2428411875263166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231</v>
      </c>
      <c r="B372" s="10" t="s">
        <v>232</v>
      </c>
      <c r="C372" s="10" t="s">
        <v>233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1"/>
      <c r="O373" s="12"/>
      <c r="P373" s="11"/>
      <c r="Q373" s="12"/>
      <c r="S373" s="11">
        <f t="shared" si="61"/>
        <v>0</v>
      </c>
      <c r="T373" s="12" t="e">
        <f t="shared" si="62"/>
        <v>#DIV/0!</v>
      </c>
      <c r="U373" s="11">
        <f t="shared" si="60"/>
        <v>0</v>
      </c>
      <c r="V373" s="12" t="e">
        <f t="shared" si="63"/>
        <v>#DIV/0!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1"/>
      <c r="O374" s="12"/>
      <c r="P374" s="11"/>
      <c r="Q374" s="12"/>
      <c r="S374" s="11">
        <f t="shared" si="61"/>
        <v>0</v>
      </c>
      <c r="T374" s="12" t="e">
        <f t="shared" si="62"/>
        <v>#DIV/0!</v>
      </c>
      <c r="U374" s="11">
        <f t="shared" si="60"/>
        <v>0</v>
      </c>
      <c r="V374" s="12" t="e">
        <f t="shared" si="63"/>
        <v>#DIV/0!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1"/>
      <c r="O375" s="12"/>
      <c r="P375" s="11"/>
      <c r="Q375" s="12"/>
      <c r="S375" s="11">
        <f t="shared" si="61"/>
        <v>0</v>
      </c>
      <c r="T375" s="12" t="e">
        <f t="shared" si="62"/>
        <v>#DIV/0!</v>
      </c>
      <c r="U375" s="11">
        <f t="shared" si="60"/>
        <v>0</v>
      </c>
      <c r="V375" s="12" t="e">
        <f t="shared" si="63"/>
        <v>#DIV/0!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1"/>
        <v>0</v>
      </c>
      <c r="T376" s="12" t="e">
        <f t="shared" si="62"/>
        <v>#DIV/0!</v>
      </c>
      <c r="U376" s="11">
        <f>N376+P376</f>
        <v>0</v>
      </c>
      <c r="V376" s="12" t="e">
        <f t="shared" si="63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1"/>
        <v>0</v>
      </c>
      <c r="T377" s="12" t="e">
        <f t="shared" si="62"/>
        <v>#DIV/0!</v>
      </c>
      <c r="U377" s="11">
        <f t="shared" ref="U377:U382" si="64">N377+P377</f>
        <v>0</v>
      </c>
      <c r="V377" s="12" t="e">
        <f t="shared" si="63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1"/>
        <v>0</v>
      </c>
      <c r="T378" s="12" t="e">
        <f t="shared" si="62"/>
        <v>#DIV/0!</v>
      </c>
      <c r="U378" s="11">
        <f t="shared" si="64"/>
        <v>0</v>
      </c>
      <c r="V378" s="12" t="e">
        <f t="shared" si="63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N6:O6"/>
    <mergeCell ref="A5:A10"/>
    <mergeCell ref="B5:B10"/>
    <mergeCell ref="C5:C10"/>
    <mergeCell ref="F7:G7"/>
    <mergeCell ref="H7:I7"/>
    <mergeCell ref="H5:I5"/>
    <mergeCell ref="H6:I6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Атаназарова Назик Абдималиковна</cp:lastModifiedBy>
  <dcterms:created xsi:type="dcterms:W3CDTF">2016-12-29T09:26:59Z</dcterms:created>
  <dcterms:modified xsi:type="dcterms:W3CDTF">2026-04-08T04:27:12Z</dcterms:modified>
</cp:coreProperties>
</file>