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<sst xmlns="http://schemas.openxmlformats.org/spreadsheetml/2006/main" count="455" uniqueCount="109">
  <si>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</si>
  <si>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</si>
  <si>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</si>
  <si>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</si>
  <si>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</si>
  <si>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</si>
  <si>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</si>
  <si>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</si>
  <si>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</si>
  <si>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</si>
  <si>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</si>
  <si>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</si>
  <si>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</si>
  <si>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</si>
  <si>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</si>
  <si>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</si>
  <si>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</si>
  <si>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</si>
  <si>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</si>
  <si>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</si>
  <si>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</si>
  <si>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</si>
  <si>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</si>
  <si>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</si>
  <si>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</si>
  <si>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</si>
  <si>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</si>
  <si>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</si>
  <si>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</si>
  <si>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</si>
  <si>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</si>
  <si>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</si>
  <si>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</si>
  <si>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</si>
  <si>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</si>
  <si>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</si>
  <si>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</si>
  <si>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</si>
  <si>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</si>
  <si>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</si>
  <si>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</si>
  <si>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</si>
  <si>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</si>
  <si>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</si>
  <si>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</si>
  <si>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</si>
  <si>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</si>
  <si>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</si>
  <si>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</si>
  <si>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</si>
  <si>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</si>
  <si>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</si>
  <si>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</si>
  <si>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</si>
  <si>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</si>
  <si>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</si>
  <si>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</si>
  <si>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</si>
  <si>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</si>
  <si>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</si>
  <si>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</si>
  <si>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</si>
  <si>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</si>
  <si>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</si>
  <si>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</si>
  <si>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</si>
  <si>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</si>
  <si>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</si>
  <si>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</si>
  <si>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</si>
  <si>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</si>
  <si>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</si>
  <si>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</si>
  <si>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</si>
  <si>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</si>
  <si>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</si>
  <si>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</si>
  <si>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</si>
  <si>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</si>
  <si>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</si>
  <si>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</si>
  <si>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</si>
  <si>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</si>
  <si>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</si>
  <si>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</si>
  <si>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</si>
  <si>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</si>
  <si>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</si>
  <si>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</si>
  <si>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</si>
  <si>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</si>
  <si>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</si>
  <si>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</si>
  <si>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</si>
  <si>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</si>
  <si>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</si>
  <si>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</si>
  <si>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</si>
  <si>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</si>
  <si>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 xml:space="preserve"> 01.09.08</t>
  </si>
  <si>
    <t>(проценты)</t>
  </si>
  <si>
    <t>(млн.сом )</t>
  </si>
  <si>
    <t>янв.-сент.08</t>
  </si>
  <si>
    <t>янв.-сент.09</t>
  </si>
  <si>
    <t xml:space="preserve"> 01.10.08</t>
  </si>
  <si>
    <t>янв.-окт.08</t>
  </si>
  <si>
    <t>янв.-окт.09</t>
  </si>
  <si>
    <t xml:space="preserve"> 01.11.08</t>
  </si>
  <si>
    <t xml:space="preserve">октябрь 2009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</si>
</sst>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66974755"/>
        <c:crosses val="autoZero"/>
        <c:auto val="0"/>
        <c:lblOffset val="100"/>
        <c:noMultiLvlLbl val="0"/>
      </c:catAx>
      <c:valAx>
        <c:axId val="6697475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18088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7281878"/>
        <c:axId val="2288371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626880"/>
        <c:axId val="41641921"/>
      </c:lineChart>
      <c:catAx>
        <c:axId val="472818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22883719"/>
        <c:crosses val="autoZero"/>
        <c:auto val="0"/>
        <c:lblOffset val="100"/>
        <c:noMultiLvlLbl val="0"/>
      </c:catAx>
      <c:valAx>
        <c:axId val="2288371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281878"/>
        <c:crossesAt val="1"/>
        <c:crossBetween val="between"/>
        <c:dispUnits/>
        <c:majorUnit val="2000"/>
        <c:minorUnit val="100"/>
      </c:valAx>
      <c:catAx>
        <c:axId val="4626880"/>
        <c:scaling>
          <c:orientation val="minMax"/>
        </c:scaling>
        <c:axPos val="b"/>
        <c:delete val="1"/>
        <c:majorTickMark val="in"/>
        <c:minorTickMark val="none"/>
        <c:tickLblPos val="nextTo"/>
        <c:crossAx val="41641921"/>
        <c:crossesAt val="39"/>
        <c:auto val="0"/>
        <c:lblOffset val="100"/>
        <c:noMultiLvlLbl val="0"/>
      </c:catAx>
      <c:valAx>
        <c:axId val="4164192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688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232970"/>
        <c:axId val="1755241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32970"/>
        <c:axId val="1755241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753972"/>
        <c:axId val="12459157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52411"/>
        <c:crosses val="autoZero"/>
        <c:auto val="0"/>
        <c:lblOffset val="100"/>
        <c:noMultiLvlLbl val="0"/>
      </c:catAx>
      <c:valAx>
        <c:axId val="1755241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32970"/>
        <c:crossesAt val="1"/>
        <c:crossBetween val="between"/>
        <c:dispUnits/>
        <c:majorUnit val="1"/>
      </c:valAx>
      <c:catAx>
        <c:axId val="23753972"/>
        <c:scaling>
          <c:orientation val="minMax"/>
        </c:scaling>
        <c:axPos val="b"/>
        <c:delete val="1"/>
        <c:majorTickMark val="in"/>
        <c:minorTickMark val="none"/>
        <c:tickLblPos val="nextTo"/>
        <c:crossAx val="12459157"/>
        <c:crosses val="autoZero"/>
        <c:auto val="0"/>
        <c:lblOffset val="100"/>
        <c:noMultiLvlLbl val="0"/>
      </c:catAx>
      <c:valAx>
        <c:axId val="124591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75397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5023550"/>
        <c:axId val="255876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023550"/>
        <c:axId val="2558767"/>
      </c:lineChart>
      <c:catAx>
        <c:axId val="450235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0235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5901884"/>
        <c:axId val="5624604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6246045"/>
        <c:crosses val="autoZero"/>
        <c:auto val="1"/>
        <c:lblOffset val="100"/>
        <c:noMultiLvlLbl val="0"/>
      </c:catAx>
      <c:valAx>
        <c:axId val="562460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59018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452358"/>
        <c:axId val="5963576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959856"/>
        <c:axId val="65767793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35767"/>
        <c:crosses val="autoZero"/>
        <c:auto val="1"/>
        <c:lblOffset val="100"/>
        <c:noMultiLvlLbl val="0"/>
      </c:catAx>
      <c:valAx>
        <c:axId val="5963576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452358"/>
        <c:crossesAt val="1"/>
        <c:crossBetween val="between"/>
        <c:dispUnits/>
        <c:majorUnit val="400"/>
      </c:valAx>
      <c:catAx>
        <c:axId val="66959856"/>
        <c:scaling>
          <c:orientation val="minMax"/>
        </c:scaling>
        <c:axPos val="b"/>
        <c:delete val="1"/>
        <c:majorTickMark val="in"/>
        <c:minorTickMark val="none"/>
        <c:tickLblPos val="nextTo"/>
        <c:crossAx val="65767793"/>
        <c:crosses val="autoZero"/>
        <c:auto val="1"/>
        <c:lblOffset val="100"/>
        <c:noMultiLvlLbl val="0"/>
      </c:catAx>
      <c:valAx>
        <c:axId val="6576779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6695985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039226"/>
        <c:axId val="2559098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039226"/>
        <c:axId val="25590987"/>
      </c:lineChart>
      <c:catAx>
        <c:axId val="550392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5590987"/>
        <c:crosses val="autoZero"/>
        <c:auto val="1"/>
        <c:lblOffset val="100"/>
        <c:noMultiLvlLbl val="0"/>
      </c:catAx>
      <c:valAx>
        <c:axId val="255909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50392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992292"/>
        <c:axId val="596040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92292"/>
        <c:axId val="59604037"/>
      </c:lineChart>
      <c:catAx>
        <c:axId val="289922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9604037"/>
        <c:crosses val="autoZero"/>
        <c:auto val="1"/>
        <c:lblOffset val="100"/>
        <c:noMultiLvlLbl val="0"/>
      </c:catAx>
      <c:valAx>
        <c:axId val="596040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89922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674286"/>
        <c:axId val="6319766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674286"/>
        <c:axId val="63197663"/>
      </c:lineChart>
      <c:catAx>
        <c:axId val="666742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3197663"/>
        <c:crosses val="autoZero"/>
        <c:auto val="1"/>
        <c:lblOffset val="100"/>
        <c:noMultiLvlLbl val="0"/>
      </c:catAx>
      <c:valAx>
        <c:axId val="631976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6742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908056"/>
        <c:axId val="1873704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908056"/>
        <c:axId val="18737049"/>
      </c:lineChart>
      <c:catAx>
        <c:axId val="319080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8737049"/>
        <c:crosses val="autoZero"/>
        <c:auto val="1"/>
        <c:lblOffset val="100"/>
        <c:noMultiLvlLbl val="0"/>
      </c:catAx>
      <c:valAx>
        <c:axId val="187370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9080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415714"/>
        <c:axId val="4130597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415714"/>
        <c:axId val="41305971"/>
      </c:lineChart>
      <c:catAx>
        <c:axId val="344157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1305971"/>
        <c:crosses val="autoZero"/>
        <c:auto val="1"/>
        <c:lblOffset val="100"/>
        <c:noMultiLvlLbl val="0"/>
      </c:catAx>
      <c:valAx>
        <c:axId val="413059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44157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209420"/>
        <c:axId val="57449325"/>
      </c:lineChart>
      <c:catAx>
        <c:axId val="3620942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57449325"/>
        <c:crosses val="autoZero"/>
        <c:auto val="0"/>
        <c:lblOffset val="100"/>
        <c:noMultiLvlLbl val="0"/>
      </c:catAx>
      <c:valAx>
        <c:axId val="5744932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20942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workbookViewId="0" topLeftCell="A1">
      <selection activeCell="I9" sqref="I9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3" t="s">
        <v>20</v>
      </c>
      <c r="B1" s="173"/>
      <c r="C1" s="173"/>
      <c r="D1" s="173"/>
      <c r="E1" s="173"/>
      <c r="F1" s="173"/>
      <c r="G1" s="173"/>
      <c r="H1" s="173"/>
      <c r="I1" s="173"/>
      <c r="J1" s="62"/>
    </row>
    <row r="2" spans="1:10" ht="15.75">
      <c r="A2" s="174" t="s">
        <v>108</v>
      </c>
      <c r="B2" s="174"/>
      <c r="C2" s="174"/>
      <c r="D2" s="174"/>
      <c r="E2" s="174"/>
      <c r="F2" s="174"/>
      <c r="G2" s="174"/>
      <c r="H2" s="174"/>
      <c r="I2" s="174"/>
      <c r="J2" s="141"/>
    </row>
    <row r="3" spans="1:10" ht="15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3" ht="15" customHeight="1">
      <c r="A4" s="46" t="s">
        <v>58</v>
      </c>
      <c r="B4" s="20"/>
      <c r="C4" s="20"/>
    </row>
    <row r="5" spans="1:6" ht="15" customHeight="1">
      <c r="A5" s="15" t="s">
        <v>54</v>
      </c>
      <c r="B5" s="24"/>
      <c r="C5" s="24"/>
      <c r="D5" s="25"/>
      <c r="E5" s="26"/>
      <c r="F5" s="26"/>
    </row>
    <row r="6" spans="1:16" s="29" customFormat="1" ht="23.25" customHeight="1">
      <c r="A6" s="68"/>
      <c r="B6" s="69" t="s">
        <v>50</v>
      </c>
      <c r="C6" s="69" t="s">
        <v>102</v>
      </c>
      <c r="D6" s="69" t="s">
        <v>105</v>
      </c>
      <c r="E6" s="69" t="s">
        <v>103</v>
      </c>
      <c r="F6" s="69" t="s">
        <v>106</v>
      </c>
      <c r="G6" s="69">
        <v>40057</v>
      </c>
      <c r="H6" s="69">
        <v>40087</v>
      </c>
      <c r="I6" s="132"/>
      <c r="J6" s="133"/>
      <c r="K6" s="133"/>
      <c r="L6" s="133"/>
      <c r="M6" s="133"/>
      <c r="N6" s="133"/>
      <c r="O6" s="133"/>
      <c r="P6" s="133"/>
    </row>
    <row r="7" spans="1:16" ht="24.75" customHeight="1">
      <c r="A7" s="31" t="s">
        <v>56</v>
      </c>
      <c r="B7" s="65">
        <v>7.6</v>
      </c>
      <c r="C7" s="65">
        <v>6.599999999999994</v>
      </c>
      <c r="D7" s="65">
        <v>6.900000000000006</v>
      </c>
      <c r="E7" s="65">
        <v>2.9000000000000057</v>
      </c>
      <c r="F7" s="65">
        <v>3.2</v>
      </c>
      <c r="G7" s="65">
        <v>2.9000000000000057</v>
      </c>
      <c r="H7" s="65">
        <v>3.2</v>
      </c>
      <c r="I7" s="134"/>
      <c r="J7" s="135"/>
      <c r="K7" s="135"/>
      <c r="L7" s="135"/>
      <c r="M7" s="135"/>
      <c r="N7" s="135"/>
      <c r="O7" s="135"/>
      <c r="P7" s="135"/>
    </row>
    <row r="8" spans="1:16" ht="15" customHeight="1">
      <c r="A8" s="31" t="s">
        <v>53</v>
      </c>
      <c r="B8" s="114">
        <v>20</v>
      </c>
      <c r="C8" s="114">
        <v>15.6</v>
      </c>
      <c r="D8" s="114">
        <v>16.6</v>
      </c>
      <c r="E8" s="66">
        <v>-1.7</v>
      </c>
      <c r="F8" s="66">
        <v>-1.5999999999999943</v>
      </c>
      <c r="G8" s="66">
        <v>0.20000000000000284</v>
      </c>
      <c r="H8" s="66">
        <v>0.1</v>
      </c>
      <c r="I8" s="23"/>
      <c r="J8" s="23"/>
      <c r="K8" s="23"/>
      <c r="L8" s="23"/>
      <c r="M8" s="23"/>
      <c r="N8" s="137"/>
      <c r="O8" s="137"/>
      <c r="P8" s="137"/>
    </row>
    <row r="9" spans="1:16" ht="24" customHeight="1">
      <c r="A9" s="31" t="s">
        <v>10</v>
      </c>
      <c r="B9" s="66">
        <v>15.22</v>
      </c>
      <c r="C9" s="66">
        <v>11.65</v>
      </c>
      <c r="D9" s="66">
        <v>15.89</v>
      </c>
      <c r="E9" s="66">
        <v>3.28</v>
      </c>
      <c r="F9" s="66">
        <v>2.38</v>
      </c>
      <c r="G9" s="66">
        <v>3.28</v>
      </c>
      <c r="H9" s="66">
        <v>2.38</v>
      </c>
      <c r="I9" s="23"/>
      <c r="J9" s="23"/>
      <c r="K9" s="23"/>
      <c r="L9" s="23"/>
      <c r="M9" s="23"/>
      <c r="N9" s="136"/>
      <c r="O9" s="136"/>
      <c r="P9" s="136"/>
    </row>
    <row r="10" spans="1:17" ht="27" customHeight="1">
      <c r="A10" s="31" t="s">
        <v>11</v>
      </c>
      <c r="B10" s="63">
        <v>39.4181</v>
      </c>
      <c r="C10" s="63">
        <v>36.6688</v>
      </c>
      <c r="D10" s="63">
        <v>38.2101</v>
      </c>
      <c r="E10" s="64">
        <v>43.6293</v>
      </c>
      <c r="F10" s="64">
        <v>43.7196</v>
      </c>
      <c r="G10" s="64">
        <v>43.6293</v>
      </c>
      <c r="H10" s="64">
        <v>43.7196</v>
      </c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s="27" customFormat="1" ht="25.5" customHeight="1">
      <c r="A11" s="31" t="s">
        <v>57</v>
      </c>
      <c r="B11" s="67">
        <v>11.040654895376733</v>
      </c>
      <c r="C11" s="146">
        <v>3.29588605812026</v>
      </c>
      <c r="D11" s="146">
        <v>7.6377229652833165</v>
      </c>
      <c r="E11" s="146">
        <v>10.68341700893751</v>
      </c>
      <c r="F11" s="146">
        <v>10.91249958775282</v>
      </c>
      <c r="G11" s="127">
        <v>-0.8524147585241337</v>
      </c>
      <c r="H11" s="127">
        <v>0.20697100343119246</v>
      </c>
      <c r="I11" s="144"/>
      <c r="J11" s="144"/>
      <c r="K11" s="144"/>
      <c r="L11" s="144"/>
      <c r="M11" s="144"/>
      <c r="N11" s="144"/>
      <c r="O11" s="138"/>
      <c r="P11" s="138"/>
      <c r="Q11" s="138"/>
    </row>
    <row r="12" spans="1:10" s="27" customFormat="1" ht="15" customHeight="1">
      <c r="A12" s="33"/>
      <c r="B12" s="56"/>
      <c r="C12" s="121"/>
      <c r="D12" s="142"/>
      <c r="E12" s="56"/>
      <c r="F12" s="131"/>
      <c r="G12" s="23"/>
      <c r="I12" s="28"/>
      <c r="J12" s="28"/>
    </row>
    <row r="13" spans="1:19" s="27" customFormat="1" ht="15" customHeight="1">
      <c r="A13" s="46" t="s">
        <v>59</v>
      </c>
      <c r="B13" s="56"/>
      <c r="C13" s="56"/>
      <c r="D13" s="56"/>
      <c r="E13" s="56"/>
      <c r="F13" s="56"/>
      <c r="G13" s="23"/>
      <c r="I13" s="28"/>
      <c r="J13" s="28"/>
      <c r="L13" s="145"/>
      <c r="M13" s="145"/>
      <c r="N13" s="145"/>
      <c r="O13" s="145"/>
      <c r="P13" s="145"/>
      <c r="Q13" s="145"/>
      <c r="R13" s="145"/>
      <c r="S13" s="145"/>
    </row>
    <row r="14" spans="1:10" s="27" customFormat="1" ht="15" customHeight="1">
      <c r="A14" s="15" t="s">
        <v>8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26.25" customHeight="1">
      <c r="A15" s="70"/>
      <c r="B15" s="71" t="s">
        <v>9</v>
      </c>
      <c r="C15" s="73" t="s">
        <v>104</v>
      </c>
      <c r="D15" s="73" t="s">
        <v>107</v>
      </c>
      <c r="E15" s="72">
        <v>39814</v>
      </c>
      <c r="F15" s="72">
        <v>40087</v>
      </c>
      <c r="G15" s="72">
        <v>40118</v>
      </c>
      <c r="H15" s="74" t="s">
        <v>2</v>
      </c>
      <c r="I15" s="74" t="s">
        <v>52</v>
      </c>
      <c r="J15" s="49"/>
    </row>
    <row r="16" spans="1:10" s="27" customFormat="1" ht="15" customHeight="1">
      <c r="A16" s="31" t="s">
        <v>5</v>
      </c>
      <c r="B16" s="30">
        <v>27561.852</v>
      </c>
      <c r="C16" s="30">
        <v>30613.33384</v>
      </c>
      <c r="D16" s="30">
        <v>30964.153899999998</v>
      </c>
      <c r="E16" s="30">
        <v>30803.2785</v>
      </c>
      <c r="F16" s="30">
        <v>31107.51572</v>
      </c>
      <c r="G16" s="30">
        <v>32251.503699999997</v>
      </c>
      <c r="H16" s="30">
        <f>G16-F16</f>
        <v>1143.987979999998</v>
      </c>
      <c r="I16" s="30">
        <f>G16-E16</f>
        <v>1448.2251999999971</v>
      </c>
      <c r="J16" s="30"/>
    </row>
    <row r="17" spans="1:10" s="27" customFormat="1" ht="15" customHeight="1">
      <c r="A17" s="31" t="s">
        <v>4</v>
      </c>
      <c r="B17" s="30">
        <v>31575.8529</v>
      </c>
      <c r="C17" s="30">
        <v>34943.16681</v>
      </c>
      <c r="D17" s="30">
        <v>35201.2686</v>
      </c>
      <c r="E17" s="30">
        <v>35150.7861</v>
      </c>
      <c r="F17" s="30">
        <v>36510.60025</v>
      </c>
      <c r="G17" s="30">
        <v>37113.67479999999</v>
      </c>
      <c r="H17" s="30">
        <f>G17-F17</f>
        <v>603.0745499999903</v>
      </c>
      <c r="I17" s="30">
        <f>G17-E17</f>
        <v>1962.8886999999959</v>
      </c>
      <c r="J17" s="30"/>
    </row>
    <row r="18" spans="1:10" s="27" customFormat="1" ht="15" customHeight="1">
      <c r="A18" s="31" t="s">
        <v>6</v>
      </c>
      <c r="B18" s="30">
        <v>43017.98219</v>
      </c>
      <c r="C18" s="30">
        <v>49403.75282</v>
      </c>
      <c r="D18" s="30">
        <v>48389.150200000004</v>
      </c>
      <c r="E18" s="30">
        <v>48453.18036</v>
      </c>
      <c r="F18" s="30">
        <v>51071.02895508</v>
      </c>
      <c r="G18" s="30">
        <v>50940.900166960004</v>
      </c>
      <c r="H18" s="30">
        <f>G18-F18</f>
        <v>-130.1287881199969</v>
      </c>
      <c r="I18" s="30">
        <f>G18-E18</f>
        <v>2487.7198069600054</v>
      </c>
      <c r="J18" s="30"/>
    </row>
    <row r="19" spans="1:10" s="27" customFormat="1" ht="15" customHeight="1">
      <c r="A19" s="76" t="s">
        <v>7</v>
      </c>
      <c r="B19" s="51">
        <v>25.297828739038113</v>
      </c>
      <c r="C19" s="51">
        <v>25.109749805455138</v>
      </c>
      <c r="D19" s="51">
        <v>25.109749805455138</v>
      </c>
      <c r="E19" s="51">
        <v>24.537956781735687</v>
      </c>
      <c r="F19" s="51">
        <v>24.110875358398733</v>
      </c>
      <c r="G19" s="51">
        <v>24.106584511825073</v>
      </c>
      <c r="H19" s="29"/>
      <c r="I19" s="29"/>
      <c r="J19" s="29"/>
    </row>
    <row r="20" ht="15.75" customHeight="1"/>
    <row r="21" spans="1:6" s="39" customFormat="1" ht="15" customHeight="1">
      <c r="A21" s="38" t="s">
        <v>96</v>
      </c>
      <c r="B21" s="44"/>
      <c r="C21" s="45"/>
      <c r="D21" s="45"/>
      <c r="E21" s="54"/>
      <c r="F21" s="55"/>
    </row>
    <row r="22" spans="1:6" s="39" customFormat="1" ht="15" customHeight="1">
      <c r="A22" s="43" t="s">
        <v>55</v>
      </c>
      <c r="B22" s="44"/>
      <c r="C22" s="45"/>
      <c r="D22" s="45"/>
      <c r="E22" s="54"/>
      <c r="F22" s="55"/>
    </row>
    <row r="23" spans="1:10" s="39" customFormat="1" ht="24" customHeight="1">
      <c r="A23" s="70"/>
      <c r="B23" s="71" t="s">
        <v>9</v>
      </c>
      <c r="C23" s="73" t="s">
        <v>99</v>
      </c>
      <c r="D23" s="73" t="s">
        <v>104</v>
      </c>
      <c r="E23" s="72">
        <v>39814</v>
      </c>
      <c r="F23" s="72">
        <v>40087</v>
      </c>
      <c r="G23" s="72">
        <v>40118</v>
      </c>
      <c r="H23" s="74" t="s">
        <v>2</v>
      </c>
      <c r="I23" s="74" t="s">
        <v>52</v>
      </c>
      <c r="J23" s="49"/>
    </row>
    <row r="24" spans="1:10" s="40" customFormat="1" ht="26.25" customHeight="1">
      <c r="A24" s="31" t="s">
        <v>28</v>
      </c>
      <c r="B24" s="41">
        <v>1176.570378</v>
      </c>
      <c r="C24" s="41">
        <v>1279.67</v>
      </c>
      <c r="D24" s="41">
        <v>1283.69</v>
      </c>
      <c r="E24" s="42">
        <v>1224.62</v>
      </c>
      <c r="F24" s="42">
        <v>1496.45</v>
      </c>
      <c r="G24" s="42">
        <v>1551.28953475304</v>
      </c>
      <c r="H24" s="113">
        <f>G24-F24</f>
        <v>54.83953475303997</v>
      </c>
      <c r="I24" s="113">
        <f>G24-E24</f>
        <v>326.6695347530401</v>
      </c>
      <c r="J24" s="113"/>
    </row>
    <row r="26" spans="1:2" s="2" customFormat="1" ht="15.75" customHeight="1">
      <c r="A26" s="47" t="s">
        <v>69</v>
      </c>
      <c r="B26" s="1"/>
    </row>
    <row r="27" s="2" customFormat="1" ht="9" customHeight="1"/>
    <row r="28" spans="1:10" s="2" customFormat="1" ht="26.25" customHeight="1">
      <c r="A28" s="75"/>
      <c r="B28" s="71" t="s">
        <v>9</v>
      </c>
      <c r="C28" s="73" t="s">
        <v>104</v>
      </c>
      <c r="D28" s="73" t="s">
        <v>107</v>
      </c>
      <c r="E28" s="72">
        <v>39814</v>
      </c>
      <c r="F28" s="72">
        <v>40087</v>
      </c>
      <c r="G28" s="72">
        <v>40118</v>
      </c>
      <c r="H28" s="74" t="s">
        <v>2</v>
      </c>
      <c r="I28" s="74" t="s">
        <v>52</v>
      </c>
      <c r="J28" s="49"/>
    </row>
    <row r="29" spans="1:18" s="2" customFormat="1" ht="26.25" customHeight="1">
      <c r="A29" s="3" t="s">
        <v>66</v>
      </c>
      <c r="B29" s="4">
        <v>35.4988</v>
      </c>
      <c r="C29" s="5">
        <v>36.6687568627451</v>
      </c>
      <c r="D29" s="5">
        <v>38.7813</v>
      </c>
      <c r="E29" s="5">
        <v>39.4181</v>
      </c>
      <c r="F29" s="5">
        <v>43.62931960784314</v>
      </c>
      <c r="G29" s="5">
        <v>43.71963311688312</v>
      </c>
      <c r="H29" s="17">
        <f>G29/F29-1</f>
        <v>0.002070018736293644</v>
      </c>
      <c r="I29" s="17">
        <f>G29/E29-1</f>
        <v>0.10912583602160209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67</v>
      </c>
      <c r="B30" s="4">
        <v>35.2709</v>
      </c>
      <c r="C30" s="5">
        <v>36.6401</v>
      </c>
      <c r="D30" s="5">
        <v>38.85</v>
      </c>
      <c r="E30" s="5">
        <v>39.5934</v>
      </c>
      <c r="F30" s="5">
        <v>43.6055</v>
      </c>
      <c r="G30" s="5">
        <v>43.8192</v>
      </c>
      <c r="H30" s="17">
        <f>G30/F30-1</f>
        <v>0.004900757931912247</v>
      </c>
      <c r="I30" s="17">
        <f>G30/E30-1</f>
        <v>0.1067299095303762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68</v>
      </c>
      <c r="B31" s="4">
        <v>1.4587</v>
      </c>
      <c r="C31" s="5">
        <v>1.4024</v>
      </c>
      <c r="D31" s="5">
        <v>1.273</v>
      </c>
      <c r="E31" s="5">
        <v>1.3988</v>
      </c>
      <c r="F31" s="5">
        <v>1.453</v>
      </c>
      <c r="G31" s="5">
        <v>1.4715</v>
      </c>
      <c r="H31" s="17">
        <f>G31/F31-1</f>
        <v>0.012732278045423318</v>
      </c>
      <c r="I31" s="17">
        <f>G31/E31-1</f>
        <v>0.051973119816985935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7" t="s">
        <v>62</v>
      </c>
      <c r="B33" s="5">
        <v>35.53610471942304</v>
      </c>
      <c r="C33" s="5">
        <v>36.3412</v>
      </c>
      <c r="D33" s="5">
        <v>38.57</v>
      </c>
      <c r="E33" s="5">
        <v>39.7217</v>
      </c>
      <c r="F33" s="5">
        <v>43.5226</v>
      </c>
      <c r="G33" s="5">
        <v>43.7032</v>
      </c>
      <c r="H33" s="17">
        <f>G33/F33-1</f>
        <v>0.004149568270278126</v>
      </c>
      <c r="I33" s="17">
        <f>G33/E33-1</f>
        <v>0.10023488420686943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7" t="s">
        <v>63</v>
      </c>
      <c r="B34" s="5">
        <v>52.19931945961053</v>
      </c>
      <c r="C34" s="5">
        <v>52.3979</v>
      </c>
      <c r="D34" s="5">
        <v>50.1098</v>
      </c>
      <c r="E34" s="5">
        <v>55.2291</v>
      </c>
      <c r="F34" s="5">
        <v>63.9736</v>
      </c>
      <c r="G34" s="5">
        <v>65.1903</v>
      </c>
      <c r="H34" s="17">
        <f>G34/F34-1</f>
        <v>0.019018782747883378</v>
      </c>
      <c r="I34" s="17">
        <f>G34/E34-1</f>
        <v>0.18036143989309972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7" t="s">
        <v>64</v>
      </c>
      <c r="B35" s="5">
        <v>1.4272834712916609</v>
      </c>
      <c r="C35" s="5">
        <v>1.428</v>
      </c>
      <c r="D35" s="5">
        <v>1.4023</v>
      </c>
      <c r="E35" s="5">
        <v>1.2903</v>
      </c>
      <c r="F35" s="5">
        <v>1.4384</v>
      </c>
      <c r="G35" s="5">
        <v>1.4924</v>
      </c>
      <c r="H35" s="17">
        <f>G35/F35-1</f>
        <v>0.03754171301446063</v>
      </c>
      <c r="I35" s="17">
        <f>G35/E35-1</f>
        <v>0.15663024102921796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7" t="s">
        <v>65</v>
      </c>
      <c r="B36" s="5">
        <v>0.29081548742986757</v>
      </c>
      <c r="C36" s="5">
        <v>0.3052</v>
      </c>
      <c r="D36" s="5">
        <v>0.3199</v>
      </c>
      <c r="E36" s="5">
        <v>0.324657923963241</v>
      </c>
      <c r="F36" s="5">
        <v>0.2884</v>
      </c>
      <c r="G36" s="5">
        <v>0.289</v>
      </c>
      <c r="H36" s="17">
        <f>G36/F36-1</f>
        <v>0.0020804438280166426</v>
      </c>
      <c r="I36" s="17">
        <f>G36/E36-1</f>
        <v>-0.109832292179871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15 B23:D23 B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J8" sqref="J8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78</v>
      </c>
      <c r="B1" s="1"/>
    </row>
    <row r="2" spans="1:6" s="8" customFormat="1" ht="15.75" customHeight="1">
      <c r="A2" s="7" t="s">
        <v>49</v>
      </c>
      <c r="B2" s="7"/>
      <c r="C2" s="9"/>
      <c r="D2" s="9"/>
      <c r="E2" s="9"/>
      <c r="F2" s="9"/>
    </row>
    <row r="3" spans="1:11" ht="25.5" customHeight="1">
      <c r="A3" s="71"/>
      <c r="B3" s="69" t="s">
        <v>50</v>
      </c>
      <c r="C3" s="69" t="s">
        <v>105</v>
      </c>
      <c r="D3" s="69" t="s">
        <v>106</v>
      </c>
      <c r="E3" s="69">
        <v>40057</v>
      </c>
      <c r="F3" s="69">
        <v>40087</v>
      </c>
      <c r="G3" s="74" t="s">
        <v>2</v>
      </c>
      <c r="H3" s="74" t="s">
        <v>3</v>
      </c>
      <c r="J3" s="119"/>
      <c r="K3" s="119"/>
    </row>
    <row r="4" spans="1:9" ht="14.25" customHeight="1">
      <c r="A4" s="10" t="s">
        <v>25</v>
      </c>
      <c r="B4" s="110">
        <v>473.05</v>
      </c>
      <c r="C4" s="110">
        <f>C5+C8</f>
        <v>387.4</v>
      </c>
      <c r="D4" s="110">
        <f>D5</f>
        <v>278.15</v>
      </c>
      <c r="E4" s="110">
        <v>43.05</v>
      </c>
      <c r="F4" s="110">
        <v>20.05</v>
      </c>
      <c r="G4" s="111">
        <f>F4-E4</f>
        <v>-22.999999999999996</v>
      </c>
      <c r="H4" s="111">
        <f>D4-C4</f>
        <v>-109.25</v>
      </c>
      <c r="I4" s="118"/>
    </row>
    <row r="5" spans="1:10" ht="14.25" customHeight="1">
      <c r="A5" s="53" t="s">
        <v>43</v>
      </c>
      <c r="B5" s="105">
        <v>404.05</v>
      </c>
      <c r="C5" s="105">
        <f>C6+C7</f>
        <v>327.4</v>
      </c>
      <c r="D5" s="105">
        <f>D6+D7</f>
        <v>278.15</v>
      </c>
      <c r="E5" s="105">
        <f>E6+E7</f>
        <v>43.05</v>
      </c>
      <c r="F5" s="105">
        <f>F6+F7</f>
        <v>20.05</v>
      </c>
      <c r="G5" s="107">
        <f>F5-E5</f>
        <v>-22.999999999999996</v>
      </c>
      <c r="H5" s="107">
        <f>D5-C5</f>
        <v>-49.25</v>
      </c>
      <c r="I5" s="118"/>
      <c r="J5" s="11"/>
    </row>
    <row r="6" spans="1:10" ht="14.25" customHeight="1">
      <c r="A6" s="61" t="s">
        <v>26</v>
      </c>
      <c r="B6" s="106">
        <v>228.5</v>
      </c>
      <c r="C6" s="106">
        <v>204.4</v>
      </c>
      <c r="D6" s="106">
        <v>66.3</v>
      </c>
      <c r="E6" s="106">
        <v>32.4</v>
      </c>
      <c r="F6" s="106">
        <v>9.3</v>
      </c>
      <c r="G6" s="107">
        <f>F6-E6</f>
        <v>-23.099999999999998</v>
      </c>
      <c r="H6" s="107">
        <f>D6-C6</f>
        <v>-138.10000000000002</v>
      </c>
      <c r="I6" s="118"/>
      <c r="J6" s="120"/>
    </row>
    <row r="7" spans="1:10" ht="14.25" customHeight="1">
      <c r="A7" s="61" t="s">
        <v>27</v>
      </c>
      <c r="B7" s="106">
        <v>175.55</v>
      </c>
      <c r="C7" s="106">
        <v>123</v>
      </c>
      <c r="D7" s="106">
        <v>211.85</v>
      </c>
      <c r="E7" s="112">
        <v>10.65</v>
      </c>
      <c r="F7" s="112">
        <v>10.75</v>
      </c>
      <c r="G7" s="107">
        <f>F7-E7</f>
        <v>0.09999999999999964</v>
      </c>
      <c r="H7" s="107">
        <f>D7-C7</f>
        <v>88.85</v>
      </c>
      <c r="I7" s="118"/>
      <c r="J7" s="120"/>
    </row>
    <row r="8" spans="1:10" ht="14.25" customHeight="1">
      <c r="A8" s="53" t="s">
        <v>44</v>
      </c>
      <c r="B8" s="105">
        <v>69</v>
      </c>
      <c r="C8" s="105">
        <v>60</v>
      </c>
      <c r="D8" s="115" t="s">
        <v>1</v>
      </c>
      <c r="E8" s="126" t="s">
        <v>1</v>
      </c>
      <c r="F8" s="126" t="s">
        <v>1</v>
      </c>
      <c r="G8" s="107" t="s">
        <v>1</v>
      </c>
      <c r="H8" s="107">
        <f>-C8</f>
        <v>-60</v>
      </c>
      <c r="I8" s="118"/>
      <c r="J8" s="116"/>
    </row>
    <row r="10" spans="1:2" ht="15.75" customHeight="1">
      <c r="A10" s="47" t="s">
        <v>60</v>
      </c>
      <c r="B10" s="1"/>
    </row>
    <row r="11" spans="1:6" s="8" customFormat="1" ht="15.75" customHeight="1">
      <c r="A11" s="7" t="s">
        <v>0</v>
      </c>
      <c r="B11" s="7"/>
      <c r="C11" s="9"/>
      <c r="D11" s="9"/>
      <c r="E11" s="9"/>
      <c r="F11" s="9"/>
    </row>
    <row r="12" spans="1:8" ht="25.5" customHeight="1">
      <c r="A12" s="71"/>
      <c r="B12" s="69" t="s">
        <v>50</v>
      </c>
      <c r="C12" s="69" t="s">
        <v>105</v>
      </c>
      <c r="D12" s="69" t="s">
        <v>106</v>
      </c>
      <c r="E12" s="69">
        <v>40057</v>
      </c>
      <c r="F12" s="69">
        <v>40087</v>
      </c>
      <c r="G12" s="74" t="s">
        <v>2</v>
      </c>
      <c r="H12" s="74" t="s">
        <v>3</v>
      </c>
    </row>
    <row r="13" spans="1:9" ht="21.75" customHeight="1">
      <c r="A13" s="10" t="s">
        <v>23</v>
      </c>
      <c r="B13" s="110">
        <f>+B14+B17</f>
        <v>3035.8050000000003</v>
      </c>
      <c r="C13" s="110">
        <f>+C14+C17</f>
        <v>2257.55629538</v>
      </c>
      <c r="D13" s="110">
        <f>+D14+D17</f>
        <v>562.64361</v>
      </c>
      <c r="E13" s="126" t="s">
        <v>1</v>
      </c>
      <c r="F13" s="126" t="s">
        <v>1</v>
      </c>
      <c r="G13" s="110" t="s">
        <v>1</v>
      </c>
      <c r="H13" s="111">
        <f>D13-C13</f>
        <v>-1694.9126853799999</v>
      </c>
      <c r="I13" s="111"/>
    </row>
    <row r="14" spans="1:10" ht="14.25" customHeight="1">
      <c r="A14" s="53" t="s">
        <v>47</v>
      </c>
      <c r="B14" s="105">
        <f>SUM(B15:B16)</f>
        <v>1751.257</v>
      </c>
      <c r="C14" s="105">
        <f>SUM(C15:C16)</f>
        <v>1343.00869538</v>
      </c>
      <c r="D14" s="105">
        <f>SUM(D15:D16)</f>
        <v>556.81236</v>
      </c>
      <c r="E14" s="126" t="s">
        <v>1</v>
      </c>
      <c r="F14" s="126" t="s">
        <v>1</v>
      </c>
      <c r="G14" s="110" t="s">
        <v>1</v>
      </c>
      <c r="H14" s="111">
        <f>D14-C14</f>
        <v>-786.19633538</v>
      </c>
      <c r="I14" s="107"/>
      <c r="J14" s="11"/>
    </row>
    <row r="15" spans="1:10" ht="14.25" customHeight="1">
      <c r="A15" s="61" t="s">
        <v>26</v>
      </c>
      <c r="B15" s="126" t="s">
        <v>1</v>
      </c>
      <c r="C15" s="126" t="s">
        <v>1</v>
      </c>
      <c r="D15" s="126" t="s">
        <v>1</v>
      </c>
      <c r="E15" s="126" t="s">
        <v>1</v>
      </c>
      <c r="F15" s="126" t="s">
        <v>1</v>
      </c>
      <c r="G15" s="110" t="s">
        <v>1</v>
      </c>
      <c r="H15" s="110" t="s">
        <v>1</v>
      </c>
      <c r="I15" s="107"/>
      <c r="J15" s="11"/>
    </row>
    <row r="16" spans="1:10" ht="14.25" customHeight="1">
      <c r="A16" s="61" t="s">
        <v>27</v>
      </c>
      <c r="B16" s="105">
        <v>1751.257</v>
      </c>
      <c r="C16" s="105">
        <v>1343.00869538</v>
      </c>
      <c r="D16" s="106">
        <v>556.81236</v>
      </c>
      <c r="E16" s="126" t="s">
        <v>1</v>
      </c>
      <c r="F16" s="126" t="s">
        <v>1</v>
      </c>
      <c r="G16" s="110" t="s">
        <v>1</v>
      </c>
      <c r="H16" s="111">
        <f>D16-C16</f>
        <v>-786.19633538</v>
      </c>
      <c r="I16" s="107"/>
      <c r="J16" s="11"/>
    </row>
    <row r="17" spans="1:10" ht="14.25" customHeight="1">
      <c r="A17" s="53" t="s">
        <v>45</v>
      </c>
      <c r="B17" s="106">
        <v>1284.548</v>
      </c>
      <c r="C17" s="106">
        <v>914.5476</v>
      </c>
      <c r="D17" s="106">
        <v>5.83125</v>
      </c>
      <c r="E17" s="140" t="s">
        <v>1</v>
      </c>
      <c r="F17" s="140" t="s">
        <v>1</v>
      </c>
      <c r="G17" s="111" t="str">
        <f>F17</f>
        <v>-</v>
      </c>
      <c r="H17" s="111">
        <f>D17-C17</f>
        <v>-908.71635</v>
      </c>
      <c r="I17" s="107"/>
      <c r="J17" s="13"/>
    </row>
    <row r="18" spans="1:10" ht="14.25" customHeight="1">
      <c r="A18" s="53" t="s">
        <v>46</v>
      </c>
      <c r="B18" s="126" t="s">
        <v>1</v>
      </c>
      <c r="C18" s="126" t="s">
        <v>1</v>
      </c>
      <c r="D18" s="126" t="s">
        <v>1</v>
      </c>
      <c r="E18" s="126" t="s">
        <v>1</v>
      </c>
      <c r="F18" s="126" t="s">
        <v>1</v>
      </c>
      <c r="G18" s="110" t="s">
        <v>1</v>
      </c>
      <c r="H18" s="110" t="s">
        <v>1</v>
      </c>
      <c r="I18" s="107"/>
      <c r="J18" s="13"/>
    </row>
    <row r="19" spans="1:10" ht="15.75" customHeight="1">
      <c r="A19" s="10" t="s">
        <v>42</v>
      </c>
      <c r="B19" s="34"/>
      <c r="C19" s="34"/>
      <c r="D19" s="34"/>
      <c r="E19" s="32"/>
      <c r="F19" s="34"/>
      <c r="G19" s="111"/>
      <c r="H19" s="111"/>
      <c r="I19" s="35"/>
      <c r="J19" s="13"/>
    </row>
    <row r="20" spans="1:10" ht="22.5" customHeight="1">
      <c r="A20" s="53" t="s">
        <v>89</v>
      </c>
      <c r="B20" s="34">
        <v>15.22</v>
      </c>
      <c r="C20" s="34">
        <v>15.89</v>
      </c>
      <c r="D20" s="34">
        <v>2.38</v>
      </c>
      <c r="E20" s="32">
        <v>3.28</v>
      </c>
      <c r="F20" s="34">
        <v>2.38</v>
      </c>
      <c r="G20" s="111">
        <f>F20-E20</f>
        <v>-0.8999999999999999</v>
      </c>
      <c r="H20" s="111">
        <f>D20-C20</f>
        <v>-13.510000000000002</v>
      </c>
      <c r="I20" s="35"/>
      <c r="J20" s="13"/>
    </row>
    <row r="21" spans="1:10" ht="14.25" customHeight="1">
      <c r="A21" s="53" t="s">
        <v>48</v>
      </c>
      <c r="B21" s="82" t="s">
        <v>1</v>
      </c>
      <c r="C21" s="82" t="s">
        <v>1</v>
      </c>
      <c r="D21" s="82" t="s">
        <v>1</v>
      </c>
      <c r="E21" s="82" t="s">
        <v>1</v>
      </c>
      <c r="F21" s="82" t="s">
        <v>1</v>
      </c>
      <c r="G21" s="32" t="s">
        <v>1</v>
      </c>
      <c r="H21" s="32" t="s">
        <v>1</v>
      </c>
      <c r="I21" s="35"/>
      <c r="J21" s="13"/>
    </row>
    <row r="22" spans="1:10" ht="14.25" customHeight="1">
      <c r="A22" s="53" t="s">
        <v>24</v>
      </c>
      <c r="B22" s="34">
        <v>8.731349374882544</v>
      </c>
      <c r="C22" s="34">
        <v>8.76</v>
      </c>
      <c r="D22" s="34">
        <v>13.31093368834509</v>
      </c>
      <c r="E22" s="83" t="s">
        <v>1</v>
      </c>
      <c r="F22" s="83" t="s">
        <v>1</v>
      </c>
      <c r="G22" s="32" t="s">
        <v>1</v>
      </c>
      <c r="H22" s="111">
        <f>D22-C22</f>
        <v>4.55093368834509</v>
      </c>
      <c r="I22" s="35"/>
      <c r="J22" s="13"/>
    </row>
    <row r="23" spans="1:10" ht="22.5" customHeight="1">
      <c r="A23" s="53" t="s">
        <v>90</v>
      </c>
      <c r="B23" s="32">
        <f>B20*1.2</f>
        <v>18.264</v>
      </c>
      <c r="C23" s="34">
        <f>C20*1.2</f>
        <v>19.068</v>
      </c>
      <c r="D23" s="34">
        <f>D20*1.2</f>
        <v>2.856</v>
      </c>
      <c r="E23" s="34">
        <f>E20*1.2</f>
        <v>3.9359999999999995</v>
      </c>
      <c r="F23" s="34">
        <f>F20*1.2</f>
        <v>2.856</v>
      </c>
      <c r="G23" s="111">
        <f>F23-E23</f>
        <v>-1.0799999999999996</v>
      </c>
      <c r="H23" s="111">
        <f>D23-C23</f>
        <v>-16.212000000000003</v>
      </c>
      <c r="I23" s="35"/>
      <c r="J23" s="13"/>
    </row>
    <row r="24" spans="1:10" ht="14.25" customHeight="1">
      <c r="A24" s="53" t="s">
        <v>46</v>
      </c>
      <c r="B24" s="82" t="s">
        <v>1</v>
      </c>
      <c r="C24" s="82" t="s">
        <v>1</v>
      </c>
      <c r="D24" s="82" t="s">
        <v>1</v>
      </c>
      <c r="E24" s="82" t="s">
        <v>1</v>
      </c>
      <c r="F24" s="82" t="s">
        <v>1</v>
      </c>
      <c r="G24" s="32" t="s">
        <v>1</v>
      </c>
      <c r="H24" s="32" t="s">
        <v>1</v>
      </c>
      <c r="J24" s="13"/>
    </row>
    <row r="25" ht="12.75" customHeight="1"/>
    <row r="26" spans="1:2" ht="13.5" customHeight="1">
      <c r="A26" s="47" t="s">
        <v>70</v>
      </c>
      <c r="B26" s="1"/>
    </row>
    <row r="27" spans="1:6" s="8" customFormat="1" ht="13.5" customHeight="1">
      <c r="A27" s="7" t="s">
        <v>0</v>
      </c>
      <c r="B27" s="7"/>
      <c r="C27" s="9"/>
      <c r="D27" s="9"/>
      <c r="E27" s="9"/>
      <c r="F27" s="9"/>
    </row>
    <row r="28" spans="1:8" ht="24" customHeight="1">
      <c r="A28" s="71"/>
      <c r="B28" s="69" t="s">
        <v>50</v>
      </c>
      <c r="C28" s="147" t="s">
        <v>105</v>
      </c>
      <c r="D28" s="147" t="s">
        <v>106</v>
      </c>
      <c r="E28" s="69">
        <v>40057</v>
      </c>
      <c r="F28" s="69">
        <v>40087</v>
      </c>
      <c r="G28" s="74" t="s">
        <v>2</v>
      </c>
      <c r="H28" s="74" t="s">
        <v>3</v>
      </c>
    </row>
    <row r="29" spans="1:9" ht="23.25" customHeight="1">
      <c r="A29" s="10" t="s">
        <v>15</v>
      </c>
      <c r="B29" s="148">
        <v>28961.5</v>
      </c>
      <c r="C29" s="148">
        <v>21261.5</v>
      </c>
      <c r="D29" s="148">
        <v>20900</v>
      </c>
      <c r="E29" s="148">
        <v>2100</v>
      </c>
      <c r="F29" s="148">
        <v>1680</v>
      </c>
      <c r="G29" s="109">
        <f>F29-E29</f>
        <v>-420</v>
      </c>
      <c r="H29" s="109">
        <f>D29-C29</f>
        <v>-361.5</v>
      </c>
      <c r="I29" s="11"/>
    </row>
    <row r="30" spans="1:9" ht="12.75" customHeight="1">
      <c r="A30" s="60" t="s">
        <v>34</v>
      </c>
      <c r="B30" s="156">
        <v>3120</v>
      </c>
      <c r="C30" s="157">
        <v>2220</v>
      </c>
      <c r="D30" s="158">
        <v>5560</v>
      </c>
      <c r="E30" s="158">
        <v>500</v>
      </c>
      <c r="F30" s="158">
        <v>400</v>
      </c>
      <c r="G30" s="107">
        <f>F30-E30</f>
        <v>-100</v>
      </c>
      <c r="H30" s="107">
        <f aca="true" t="shared" si="0" ref="H30:H47">D30-C30</f>
        <v>3340</v>
      </c>
      <c r="I30" s="11"/>
    </row>
    <row r="31" spans="1:9" ht="12.75" customHeight="1">
      <c r="A31" s="60" t="s">
        <v>35</v>
      </c>
      <c r="B31" s="156">
        <v>11408</v>
      </c>
      <c r="C31" s="158">
        <v>8458</v>
      </c>
      <c r="D31" s="158">
        <v>7350</v>
      </c>
      <c r="E31" s="158">
        <v>800</v>
      </c>
      <c r="F31" s="158">
        <v>640</v>
      </c>
      <c r="G31" s="107">
        <f>F31-E31</f>
        <v>-160</v>
      </c>
      <c r="H31" s="107">
        <f t="shared" si="0"/>
        <v>-1108</v>
      </c>
      <c r="I31" s="11"/>
    </row>
    <row r="32" spans="1:9" ht="12.75" customHeight="1">
      <c r="A32" s="60" t="s">
        <v>36</v>
      </c>
      <c r="B32" s="156">
        <v>12163.5</v>
      </c>
      <c r="C32" s="158">
        <v>8803.5</v>
      </c>
      <c r="D32" s="158">
        <v>7450</v>
      </c>
      <c r="E32" s="158">
        <v>800</v>
      </c>
      <c r="F32" s="158">
        <v>640</v>
      </c>
      <c r="G32" s="107">
        <f>F32-E32</f>
        <v>-160</v>
      </c>
      <c r="H32" s="107">
        <f t="shared" si="0"/>
        <v>-1353.5</v>
      </c>
      <c r="I32" s="11"/>
    </row>
    <row r="33" spans="1:9" ht="12.75" customHeight="1">
      <c r="A33" s="60" t="s">
        <v>37</v>
      </c>
      <c r="B33" s="156">
        <v>1720</v>
      </c>
      <c r="C33" s="158">
        <v>1230</v>
      </c>
      <c r="D33" s="158">
        <v>540</v>
      </c>
      <c r="E33" s="159">
        <v>0</v>
      </c>
      <c r="F33" s="159">
        <v>0</v>
      </c>
      <c r="G33" s="123" t="s">
        <v>1</v>
      </c>
      <c r="H33" s="107">
        <f t="shared" si="0"/>
        <v>-690</v>
      </c>
      <c r="I33" s="11"/>
    </row>
    <row r="34" spans="1:9" ht="12.75" customHeight="1">
      <c r="A34" s="60" t="s">
        <v>38</v>
      </c>
      <c r="B34" s="156">
        <v>550</v>
      </c>
      <c r="C34" s="158">
        <v>550</v>
      </c>
      <c r="D34" s="159">
        <v>0</v>
      </c>
      <c r="E34" s="159">
        <v>0</v>
      </c>
      <c r="F34" s="159">
        <v>0</v>
      </c>
      <c r="G34" s="123" t="s">
        <v>1</v>
      </c>
      <c r="H34" s="107">
        <f t="shared" si="0"/>
        <v>-550</v>
      </c>
      <c r="I34" s="11"/>
    </row>
    <row r="35" spans="1:9" ht="12.75" customHeight="1">
      <c r="A35" s="10" t="s">
        <v>14</v>
      </c>
      <c r="B35" s="160">
        <v>25386.84</v>
      </c>
      <c r="C35" s="160">
        <v>19525.22</v>
      </c>
      <c r="D35" s="160">
        <v>26133.44</v>
      </c>
      <c r="E35" s="160">
        <v>2713.58</v>
      </c>
      <c r="F35" s="160">
        <v>3470.9</v>
      </c>
      <c r="G35" s="109">
        <f>F35-E35</f>
        <v>757.3200000000002</v>
      </c>
      <c r="H35" s="109">
        <f t="shared" si="0"/>
        <v>6608.2199999999975</v>
      </c>
      <c r="I35" s="11"/>
    </row>
    <row r="36" spans="1:9" ht="12.75" customHeight="1">
      <c r="A36" s="60" t="s">
        <v>34</v>
      </c>
      <c r="B36" s="158">
        <v>3652.09</v>
      </c>
      <c r="C36" s="157">
        <v>2388.18</v>
      </c>
      <c r="D36" s="158">
        <v>5862.41</v>
      </c>
      <c r="E36" s="158">
        <v>499.1</v>
      </c>
      <c r="F36" s="158">
        <v>992</v>
      </c>
      <c r="G36" s="107">
        <f>F36-E36</f>
        <v>492.9</v>
      </c>
      <c r="H36" s="107">
        <f t="shared" si="0"/>
        <v>3474.23</v>
      </c>
      <c r="I36" s="11"/>
    </row>
    <row r="37" spans="1:9" ht="12.75" customHeight="1">
      <c r="A37" s="60" t="s">
        <v>35</v>
      </c>
      <c r="B37" s="158">
        <v>10545.9</v>
      </c>
      <c r="C37" s="158">
        <v>8636.95</v>
      </c>
      <c r="D37" s="158">
        <v>8992.6</v>
      </c>
      <c r="E37" s="158">
        <v>885.1</v>
      </c>
      <c r="F37" s="158">
        <v>1176.2</v>
      </c>
      <c r="G37" s="107">
        <f>F37-E37</f>
        <v>291.1</v>
      </c>
      <c r="H37" s="107">
        <f t="shared" si="0"/>
        <v>355.64999999999964</v>
      </c>
      <c r="I37" s="11"/>
    </row>
    <row r="38" spans="1:9" ht="12.75" customHeight="1">
      <c r="A38" s="60" t="s">
        <v>36</v>
      </c>
      <c r="B38" s="158">
        <v>10186.58</v>
      </c>
      <c r="C38" s="158">
        <v>7859.01</v>
      </c>
      <c r="D38" s="158">
        <v>11038.02</v>
      </c>
      <c r="E38" s="158">
        <v>1329.38</v>
      </c>
      <c r="F38" s="158">
        <v>1302.7</v>
      </c>
      <c r="G38" s="107">
        <f>F38-E38</f>
        <v>-26.680000000000064</v>
      </c>
      <c r="H38" s="107">
        <f t="shared" si="0"/>
        <v>3179.01</v>
      </c>
      <c r="I38" s="11"/>
    </row>
    <row r="39" spans="1:9" ht="12.75" customHeight="1">
      <c r="A39" s="60" t="s">
        <v>37</v>
      </c>
      <c r="B39" s="156">
        <v>875.27</v>
      </c>
      <c r="C39" s="158">
        <v>514.08</v>
      </c>
      <c r="D39" s="158">
        <v>240.41</v>
      </c>
      <c r="E39" s="159">
        <v>0</v>
      </c>
      <c r="F39" s="159">
        <v>0</v>
      </c>
      <c r="G39" s="107"/>
      <c r="H39" s="107">
        <f t="shared" si="0"/>
        <v>-273.6700000000001</v>
      </c>
      <c r="I39" s="11"/>
    </row>
    <row r="40" spans="1:9" ht="12.75" customHeight="1">
      <c r="A40" s="60" t="s">
        <v>38</v>
      </c>
      <c r="B40" s="156">
        <v>127</v>
      </c>
      <c r="C40" s="158">
        <v>127</v>
      </c>
      <c r="D40" s="159">
        <v>0</v>
      </c>
      <c r="E40" s="159">
        <v>0</v>
      </c>
      <c r="F40" s="159">
        <v>0</v>
      </c>
      <c r="G40" s="123" t="s">
        <v>1</v>
      </c>
      <c r="H40" s="107">
        <f t="shared" si="0"/>
        <v>-127</v>
      </c>
      <c r="I40" s="11"/>
    </row>
    <row r="41" spans="1:8" ht="12.75" customHeight="1">
      <c r="A41" s="10" t="s">
        <v>16</v>
      </c>
      <c r="B41" s="160">
        <v>19124.67</v>
      </c>
      <c r="C41" s="160">
        <v>14424.15</v>
      </c>
      <c r="D41" s="160">
        <v>17127.25</v>
      </c>
      <c r="E41" s="160">
        <v>1776.6</v>
      </c>
      <c r="F41" s="160">
        <v>1670.5</v>
      </c>
      <c r="G41" s="109">
        <f>F41-E41</f>
        <v>-106.09999999999991</v>
      </c>
      <c r="H41" s="109">
        <f t="shared" si="0"/>
        <v>2703.1000000000004</v>
      </c>
    </row>
    <row r="42" spans="1:8" ht="12.75" customHeight="1">
      <c r="A42" s="60" t="s">
        <v>34</v>
      </c>
      <c r="B42" s="158">
        <v>2504.84</v>
      </c>
      <c r="C42" s="157">
        <v>1646.83</v>
      </c>
      <c r="D42" s="158">
        <v>4237.46</v>
      </c>
      <c r="E42" s="158">
        <v>338</v>
      </c>
      <c r="F42" s="158">
        <v>400</v>
      </c>
      <c r="G42" s="107">
        <f>F42-E42</f>
        <v>62</v>
      </c>
      <c r="H42" s="107">
        <f t="shared" si="0"/>
        <v>2590.63</v>
      </c>
    </row>
    <row r="43" spans="1:8" ht="12.75" customHeight="1">
      <c r="A43" s="60" t="s">
        <v>35</v>
      </c>
      <c r="B43" s="158">
        <v>8323.5</v>
      </c>
      <c r="C43" s="158">
        <v>6597.29</v>
      </c>
      <c r="D43" s="158">
        <v>6135.84</v>
      </c>
      <c r="E43" s="158">
        <v>705</v>
      </c>
      <c r="F43" s="158">
        <v>630.5</v>
      </c>
      <c r="G43" s="107">
        <f>F43-E43</f>
        <v>-74.5</v>
      </c>
      <c r="H43" s="107">
        <f t="shared" si="0"/>
        <v>-461.4499999999998</v>
      </c>
    </row>
    <row r="44" spans="1:8" ht="12.75" customHeight="1">
      <c r="A44" s="60" t="s">
        <v>36</v>
      </c>
      <c r="B44" s="158">
        <v>7794.14</v>
      </c>
      <c r="C44" s="158">
        <v>5905.93</v>
      </c>
      <c r="D44" s="158">
        <v>6597.95</v>
      </c>
      <c r="E44" s="158">
        <v>733.6</v>
      </c>
      <c r="F44" s="158">
        <v>640</v>
      </c>
      <c r="G44" s="107">
        <f>F44-E44</f>
        <v>-93.60000000000002</v>
      </c>
      <c r="H44" s="107">
        <f t="shared" si="0"/>
        <v>692.0199999999995</v>
      </c>
    </row>
    <row r="45" spans="1:8" ht="12.75" customHeight="1">
      <c r="A45" s="60" t="s">
        <v>37</v>
      </c>
      <c r="B45" s="158">
        <v>482.19</v>
      </c>
      <c r="C45" s="158">
        <v>254.1</v>
      </c>
      <c r="D45" s="158">
        <v>156</v>
      </c>
      <c r="E45" s="159">
        <v>0</v>
      </c>
      <c r="F45" s="159">
        <v>0</v>
      </c>
      <c r="G45" s="123" t="s">
        <v>1</v>
      </c>
      <c r="H45" s="107">
        <f t="shared" si="0"/>
        <v>-98.1</v>
      </c>
    </row>
    <row r="46" spans="1:8" ht="12.75" customHeight="1">
      <c r="A46" s="60" t="s">
        <v>38</v>
      </c>
      <c r="B46" s="158">
        <v>20</v>
      </c>
      <c r="C46" s="158">
        <v>20</v>
      </c>
      <c r="D46" s="159">
        <v>0</v>
      </c>
      <c r="E46" s="159">
        <v>0</v>
      </c>
      <c r="F46" s="159">
        <v>0</v>
      </c>
      <c r="G46" s="123" t="s">
        <v>1</v>
      </c>
      <c r="H46" s="107">
        <f t="shared" si="0"/>
        <v>-20</v>
      </c>
    </row>
    <row r="47" spans="1:8" ht="23.25" customHeight="1">
      <c r="A47" s="10" t="s">
        <v>17</v>
      </c>
      <c r="B47" s="154">
        <v>10.410160639772613</v>
      </c>
      <c r="C47" s="152">
        <v>9.800592854282785</v>
      </c>
      <c r="D47" s="152">
        <v>7.787015618011179</v>
      </c>
      <c r="E47" s="152">
        <v>3.2603772740163444</v>
      </c>
      <c r="F47" s="152">
        <v>2.172925733735364</v>
      </c>
      <c r="G47" s="104">
        <f>F47-E47</f>
        <v>-1.0874515402809806</v>
      </c>
      <c r="H47" s="104">
        <f t="shared" si="0"/>
        <v>-2.0135772362716056</v>
      </c>
    </row>
    <row r="48" spans="1:8" ht="12" customHeight="1">
      <c r="A48" s="60" t="s">
        <v>34</v>
      </c>
      <c r="B48" s="153">
        <v>9.19494801460971</v>
      </c>
      <c r="C48" s="149">
        <v>9.53111679825455</v>
      </c>
      <c r="D48" s="150">
        <v>5.581747150426106</v>
      </c>
      <c r="E48" s="150">
        <v>2.791123069622691</v>
      </c>
      <c r="F48" s="150">
        <v>1.8534250234500447</v>
      </c>
      <c r="G48" s="35">
        <f>F48-E48</f>
        <v>-0.9376980461726463</v>
      </c>
      <c r="H48" s="35">
        <f>D48-C48</f>
        <v>-3.9493696478284432</v>
      </c>
    </row>
    <row r="49" spans="1:8" ht="12" customHeight="1">
      <c r="A49" s="60" t="s">
        <v>35</v>
      </c>
      <c r="B49" s="153">
        <v>10.190398392178986</v>
      </c>
      <c r="C49" s="150">
        <v>9.493777768283314</v>
      </c>
      <c r="D49" s="150">
        <v>8.015615153799859</v>
      </c>
      <c r="E49" s="150">
        <v>3.3178864642826773</v>
      </c>
      <c r="F49" s="150">
        <v>2.1642251497208984</v>
      </c>
      <c r="G49" s="35">
        <f>F49-E49</f>
        <v>-1.153661314561779</v>
      </c>
      <c r="H49" s="35">
        <f>D49-C49</f>
        <v>-1.4781626144834554</v>
      </c>
    </row>
    <row r="50" spans="1:8" ht="12" customHeight="1">
      <c r="A50" s="60" t="s">
        <v>36</v>
      </c>
      <c r="B50" s="153">
        <v>11.611035707320601</v>
      </c>
      <c r="C50" s="150">
        <v>10.875182863920765</v>
      </c>
      <c r="D50" s="150">
        <v>8.812131461262975</v>
      </c>
      <c r="E50" s="150">
        <v>3.421315035667503</v>
      </c>
      <c r="F50" s="150">
        <v>2.3811851123841894</v>
      </c>
      <c r="G50" s="35">
        <f>F50-E50</f>
        <v>-1.0401299232833137</v>
      </c>
      <c r="H50" s="35">
        <f>D50-C50</f>
        <v>-2.0630514026577895</v>
      </c>
    </row>
    <row r="51" spans="1:8" ht="12" customHeight="1">
      <c r="A51" s="60" t="s">
        <v>37</v>
      </c>
      <c r="B51" s="155">
        <v>11.849301640772284</v>
      </c>
      <c r="C51" s="151">
        <v>9.961927966697058</v>
      </c>
      <c r="D51" s="151">
        <v>18.44012367720777</v>
      </c>
      <c r="E51" s="151">
        <v>0</v>
      </c>
      <c r="F51" s="151">
        <v>0</v>
      </c>
      <c r="G51" s="123" t="s">
        <v>1</v>
      </c>
      <c r="H51" s="35">
        <f>D51-C51</f>
        <v>8.478195710510711</v>
      </c>
    </row>
    <row r="52" spans="1:8" ht="12" customHeight="1">
      <c r="A52" s="60" t="s">
        <v>38</v>
      </c>
      <c r="B52" s="155">
        <v>10.494618495528336</v>
      </c>
      <c r="C52" s="151">
        <v>10.494618495528336</v>
      </c>
      <c r="D52" s="151">
        <v>0</v>
      </c>
      <c r="E52" s="151">
        <v>0</v>
      </c>
      <c r="F52" s="151">
        <v>0</v>
      </c>
      <c r="G52" s="123" t="s">
        <v>1</v>
      </c>
      <c r="H52" s="123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C22" sqref="C22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79</v>
      </c>
      <c r="B1" s="1"/>
      <c r="I1"/>
    </row>
    <row r="2" spans="1:6" s="8" customFormat="1" ht="12.75" customHeight="1">
      <c r="A2" s="7" t="s">
        <v>0</v>
      </c>
      <c r="B2" s="7"/>
      <c r="C2" s="9"/>
      <c r="D2" s="9"/>
      <c r="E2" s="9"/>
      <c r="F2" s="9"/>
    </row>
    <row r="3" spans="1:9" ht="22.5" customHeight="1">
      <c r="A3" s="71"/>
      <c r="B3" s="69" t="s">
        <v>50</v>
      </c>
      <c r="C3" s="147" t="s">
        <v>105</v>
      </c>
      <c r="D3" s="147" t="s">
        <v>106</v>
      </c>
      <c r="E3" s="69">
        <v>40057</v>
      </c>
      <c r="F3" s="69">
        <v>40087</v>
      </c>
      <c r="G3" s="74" t="s">
        <v>2</v>
      </c>
      <c r="H3" s="74" t="s">
        <v>3</v>
      </c>
      <c r="I3"/>
    </row>
    <row r="4" spans="1:10" ht="12" customHeight="1">
      <c r="A4" s="80" t="s">
        <v>82</v>
      </c>
      <c r="B4" s="161">
        <v>4596</v>
      </c>
      <c r="C4" s="161">
        <v>3956</v>
      </c>
      <c r="D4" s="161">
        <v>4139.34</v>
      </c>
      <c r="E4" s="161">
        <v>375</v>
      </c>
      <c r="F4" s="161">
        <v>350</v>
      </c>
      <c r="G4" s="108">
        <f>F4-E4</f>
        <v>-25</v>
      </c>
      <c r="H4" s="108">
        <f aca="true" t="shared" si="0" ref="H4:H25">D4-C4</f>
        <v>183.34000000000015</v>
      </c>
      <c r="I4"/>
      <c r="J4" s="11"/>
    </row>
    <row r="5" spans="1:10" ht="12" customHeight="1">
      <c r="A5" s="81" t="s">
        <v>12</v>
      </c>
      <c r="B5" s="156">
        <v>1039</v>
      </c>
      <c r="C5" s="156">
        <v>799</v>
      </c>
      <c r="D5" s="156">
        <v>1032.5</v>
      </c>
      <c r="E5" s="156">
        <v>60</v>
      </c>
      <c r="F5" s="156">
        <v>60</v>
      </c>
      <c r="G5" s="105">
        <f aca="true" t="shared" si="1" ref="G5:G25">F5-E5</f>
        <v>0</v>
      </c>
      <c r="H5" s="105">
        <f t="shared" si="0"/>
        <v>233.5</v>
      </c>
      <c r="I5"/>
      <c r="J5" s="11"/>
    </row>
    <row r="6" spans="1:10" ht="12" customHeight="1">
      <c r="A6" s="81" t="s">
        <v>39</v>
      </c>
      <c r="B6" s="156">
        <v>1057</v>
      </c>
      <c r="C6" s="156">
        <v>817</v>
      </c>
      <c r="D6" s="156">
        <v>1170</v>
      </c>
      <c r="E6" s="156">
        <v>100</v>
      </c>
      <c r="F6" s="156">
        <v>120</v>
      </c>
      <c r="G6" s="105">
        <f t="shared" si="1"/>
        <v>20</v>
      </c>
      <c r="H6" s="105">
        <f t="shared" si="0"/>
        <v>353</v>
      </c>
      <c r="I6"/>
      <c r="J6" s="11"/>
    </row>
    <row r="7" spans="1:10" ht="12" customHeight="1">
      <c r="A7" s="81" t="s">
        <v>13</v>
      </c>
      <c r="B7" s="156">
        <v>1059</v>
      </c>
      <c r="C7" s="156">
        <v>899</v>
      </c>
      <c r="D7" s="156">
        <v>1936.84</v>
      </c>
      <c r="E7" s="156">
        <v>215</v>
      </c>
      <c r="F7" s="156">
        <v>170</v>
      </c>
      <c r="G7" s="105">
        <f>F7-E7</f>
        <v>-45</v>
      </c>
      <c r="H7" s="105">
        <f t="shared" si="0"/>
        <v>1037.84</v>
      </c>
      <c r="I7"/>
      <c r="J7" s="11"/>
    </row>
    <row r="8" spans="1:10" ht="12" customHeight="1">
      <c r="A8" s="81" t="s">
        <v>40</v>
      </c>
      <c r="B8" s="156">
        <v>723</v>
      </c>
      <c r="C8" s="158">
        <v>723</v>
      </c>
      <c r="D8" s="158">
        <v>0</v>
      </c>
      <c r="E8" s="158">
        <v>0</v>
      </c>
      <c r="F8" s="158">
        <v>0</v>
      </c>
      <c r="G8" s="34" t="s">
        <v>1</v>
      </c>
      <c r="H8" s="105">
        <f t="shared" si="0"/>
        <v>-723</v>
      </c>
      <c r="I8"/>
      <c r="J8" s="11"/>
    </row>
    <row r="9" spans="1:10" ht="12" customHeight="1">
      <c r="A9" s="81" t="s">
        <v>41</v>
      </c>
      <c r="B9" s="156">
        <v>718</v>
      </c>
      <c r="C9" s="158">
        <v>718</v>
      </c>
      <c r="D9" s="158">
        <v>0</v>
      </c>
      <c r="E9" s="158">
        <v>0</v>
      </c>
      <c r="F9" s="158">
        <v>0</v>
      </c>
      <c r="G9" s="34" t="s">
        <v>1</v>
      </c>
      <c r="H9" s="105">
        <f t="shared" si="0"/>
        <v>-718</v>
      </c>
      <c r="I9"/>
      <c r="J9" s="11"/>
    </row>
    <row r="10" spans="1:10" ht="12" customHeight="1">
      <c r="A10" s="80" t="s">
        <v>84</v>
      </c>
      <c r="B10" s="161">
        <v>3803.2104</v>
      </c>
      <c r="C10" s="161">
        <v>3069.342</v>
      </c>
      <c r="D10" s="161">
        <v>9320.784</v>
      </c>
      <c r="E10" s="161">
        <v>759.295</v>
      </c>
      <c r="F10" s="161">
        <v>893.845</v>
      </c>
      <c r="G10" s="108">
        <f>F10-E10</f>
        <v>134.55000000000007</v>
      </c>
      <c r="H10" s="108">
        <f t="shared" si="0"/>
        <v>6251.441999999999</v>
      </c>
      <c r="I10"/>
      <c r="J10" s="11"/>
    </row>
    <row r="11" spans="1:10" ht="12" customHeight="1">
      <c r="A11" s="81" t="s">
        <v>12</v>
      </c>
      <c r="B11" s="156">
        <v>957.3421</v>
      </c>
      <c r="C11" s="156">
        <v>673.1024</v>
      </c>
      <c r="D11" s="156">
        <v>3243.9163</v>
      </c>
      <c r="E11" s="156">
        <v>201.61</v>
      </c>
      <c r="F11" s="156">
        <v>208.1</v>
      </c>
      <c r="G11" s="105">
        <f t="shared" si="1"/>
        <v>6.489999999999981</v>
      </c>
      <c r="H11" s="105">
        <f t="shared" si="0"/>
        <v>2570.8139</v>
      </c>
      <c r="I11"/>
      <c r="J11" s="11"/>
    </row>
    <row r="12" spans="1:10" ht="12" customHeight="1">
      <c r="A12" s="81" t="s">
        <v>39</v>
      </c>
      <c r="B12" s="156">
        <v>1009.5547</v>
      </c>
      <c r="C12" s="156">
        <v>744.4495</v>
      </c>
      <c r="D12" s="156">
        <v>2219.9918</v>
      </c>
      <c r="E12" s="156">
        <v>161.985</v>
      </c>
      <c r="F12" s="156">
        <v>336.895</v>
      </c>
      <c r="G12" s="105">
        <f t="shared" si="1"/>
        <v>174.90999999999997</v>
      </c>
      <c r="H12" s="105">
        <f t="shared" si="0"/>
        <v>1475.5422999999998</v>
      </c>
      <c r="I12"/>
      <c r="J12" s="11"/>
    </row>
    <row r="13" spans="1:10" ht="12" customHeight="1">
      <c r="A13" s="81" t="s">
        <v>13</v>
      </c>
      <c r="B13" s="156">
        <v>981.7317</v>
      </c>
      <c r="C13" s="156">
        <v>797.2081999999999</v>
      </c>
      <c r="D13" s="156">
        <v>3856.8759</v>
      </c>
      <c r="E13" s="156">
        <v>395.7</v>
      </c>
      <c r="F13" s="156">
        <v>348.85</v>
      </c>
      <c r="G13" s="105">
        <f>F13-E13</f>
        <v>-46.849999999999966</v>
      </c>
      <c r="H13" s="105">
        <f t="shared" si="0"/>
        <v>3059.6677</v>
      </c>
      <c r="I13"/>
      <c r="J13" s="11"/>
    </row>
    <row r="14" spans="1:10" ht="12" customHeight="1">
      <c r="A14" s="81" t="s">
        <v>40</v>
      </c>
      <c r="B14" s="156">
        <v>455.123</v>
      </c>
      <c r="C14" s="158">
        <v>455.123</v>
      </c>
      <c r="D14" s="158">
        <v>0</v>
      </c>
      <c r="E14" s="158">
        <v>0</v>
      </c>
      <c r="F14" s="158">
        <v>0</v>
      </c>
      <c r="G14" s="34" t="s">
        <v>1</v>
      </c>
      <c r="H14" s="105">
        <f t="shared" si="0"/>
        <v>-455.123</v>
      </c>
      <c r="I14"/>
      <c r="J14" s="11"/>
    </row>
    <row r="15" spans="1:10" ht="12" customHeight="1">
      <c r="A15" s="81" t="s">
        <v>41</v>
      </c>
      <c r="B15" s="156">
        <v>399.4589</v>
      </c>
      <c r="C15" s="158">
        <v>399.4589</v>
      </c>
      <c r="D15" s="158">
        <v>0</v>
      </c>
      <c r="E15" s="158">
        <v>0</v>
      </c>
      <c r="F15" s="158">
        <v>0</v>
      </c>
      <c r="G15" s="34" t="s">
        <v>1</v>
      </c>
      <c r="H15" s="105">
        <f t="shared" si="0"/>
        <v>-399.4589</v>
      </c>
      <c r="I15"/>
      <c r="J15" s="11"/>
    </row>
    <row r="16" spans="1:9" ht="12" customHeight="1">
      <c r="A16" s="80" t="s">
        <v>85</v>
      </c>
      <c r="B16" s="161">
        <v>2962.7847</v>
      </c>
      <c r="C16" s="161">
        <v>2454.8163999999997</v>
      </c>
      <c r="D16" s="161">
        <v>3889.7832000000003</v>
      </c>
      <c r="E16" s="161">
        <v>337.5</v>
      </c>
      <c r="F16" s="161">
        <v>352.49</v>
      </c>
      <c r="G16" s="108">
        <f>F16-E16</f>
        <v>14.990000000000009</v>
      </c>
      <c r="H16" s="108">
        <f t="shared" si="0"/>
        <v>1434.9668000000006</v>
      </c>
      <c r="I16"/>
    </row>
    <row r="17" spans="1:9" ht="12" customHeight="1">
      <c r="A17" s="81" t="s">
        <v>12</v>
      </c>
      <c r="B17" s="156">
        <v>730.5362</v>
      </c>
      <c r="C17" s="156">
        <v>546.918</v>
      </c>
      <c r="D17" s="156">
        <v>1124.1028000000001</v>
      </c>
      <c r="E17" s="156">
        <v>60</v>
      </c>
      <c r="F17" s="156">
        <v>60</v>
      </c>
      <c r="G17" s="105">
        <f t="shared" si="1"/>
        <v>0</v>
      </c>
      <c r="H17" s="105">
        <f t="shared" si="0"/>
        <v>577.1848000000001</v>
      </c>
      <c r="I17"/>
    </row>
    <row r="18" spans="1:9" ht="12" customHeight="1">
      <c r="A18" s="81" t="s">
        <v>39</v>
      </c>
      <c r="B18" s="156">
        <v>761.7603</v>
      </c>
      <c r="C18" s="156">
        <v>558.7488000000001</v>
      </c>
      <c r="D18" s="156">
        <v>983.0772</v>
      </c>
      <c r="E18" s="156">
        <v>62.5</v>
      </c>
      <c r="F18" s="156">
        <v>130</v>
      </c>
      <c r="G18" s="105">
        <f t="shared" si="1"/>
        <v>67.5</v>
      </c>
      <c r="H18" s="105">
        <f t="shared" si="0"/>
        <v>424.3283999999999</v>
      </c>
      <c r="I18"/>
    </row>
    <row r="19" spans="1:9" ht="12" customHeight="1">
      <c r="A19" s="81" t="s">
        <v>13</v>
      </c>
      <c r="B19" s="156">
        <v>743.9677</v>
      </c>
      <c r="C19" s="156">
        <v>622.6291</v>
      </c>
      <c r="D19" s="156">
        <v>1782.6032</v>
      </c>
      <c r="E19" s="156">
        <v>215</v>
      </c>
      <c r="F19" s="156">
        <v>162.49</v>
      </c>
      <c r="G19" s="105">
        <f>F19-E19</f>
        <v>-52.50999999999999</v>
      </c>
      <c r="H19" s="105">
        <f t="shared" si="0"/>
        <v>1159.9741</v>
      </c>
      <c r="I19"/>
    </row>
    <row r="20" spans="1:9" ht="12" customHeight="1">
      <c r="A20" s="81" t="s">
        <v>40</v>
      </c>
      <c r="B20" s="156">
        <v>405.5565</v>
      </c>
      <c r="C20" s="156">
        <v>405.5565</v>
      </c>
      <c r="D20" s="158">
        <v>0</v>
      </c>
      <c r="E20" s="158">
        <v>0</v>
      </c>
      <c r="F20" s="158">
        <v>0</v>
      </c>
      <c r="G20" s="34" t="s">
        <v>1</v>
      </c>
      <c r="H20" s="105">
        <f t="shared" si="0"/>
        <v>-405.5565</v>
      </c>
      <c r="I20"/>
    </row>
    <row r="21" spans="1:9" ht="12" customHeight="1">
      <c r="A21" s="81" t="s">
        <v>41</v>
      </c>
      <c r="B21" s="156">
        <v>320.964</v>
      </c>
      <c r="C21" s="156">
        <v>320.964</v>
      </c>
      <c r="D21" s="158">
        <v>0</v>
      </c>
      <c r="E21" s="158">
        <v>0</v>
      </c>
      <c r="F21" s="158">
        <v>0</v>
      </c>
      <c r="G21" s="34" t="s">
        <v>1</v>
      </c>
      <c r="H21" s="105">
        <f t="shared" si="0"/>
        <v>-320.964</v>
      </c>
      <c r="I21"/>
    </row>
    <row r="22" spans="1:9" ht="12" customHeight="1">
      <c r="A22" s="80" t="s">
        <v>83</v>
      </c>
      <c r="B22" s="154">
        <v>14.77811932866051</v>
      </c>
      <c r="C22" s="154">
        <v>13.834665113987194</v>
      </c>
      <c r="D22" s="154">
        <v>14.192568965487386</v>
      </c>
      <c r="E22" s="154">
        <v>5.255437864764259</v>
      </c>
      <c r="F22" s="164">
        <v>4.2528427307096495</v>
      </c>
      <c r="G22" s="122">
        <f t="shared" si="1"/>
        <v>-1.0025951340546095</v>
      </c>
      <c r="H22" s="122">
        <f t="shared" si="0"/>
        <v>0.35790385150019155</v>
      </c>
      <c r="I22"/>
    </row>
    <row r="23" spans="1:9" ht="12" customHeight="1">
      <c r="A23" s="81" t="s">
        <v>12</v>
      </c>
      <c r="B23" s="162">
        <v>12.656972673121658</v>
      </c>
      <c r="C23" s="153">
        <v>11.323127886019348</v>
      </c>
      <c r="D23" s="153">
        <v>12.590223867187436</v>
      </c>
      <c r="E23" s="153">
        <v>3.935517575350583</v>
      </c>
      <c r="F23" s="153">
        <v>3.1301151407941306</v>
      </c>
      <c r="G23" s="35">
        <f t="shared" si="1"/>
        <v>-0.8054024345564526</v>
      </c>
      <c r="H23" s="35">
        <f t="shared" si="0"/>
        <v>1.2670959811680884</v>
      </c>
      <c r="I23"/>
    </row>
    <row r="24" spans="1:9" ht="12" customHeight="1">
      <c r="A24" s="81" t="s">
        <v>39</v>
      </c>
      <c r="B24" s="162">
        <v>14.346115322457697</v>
      </c>
      <c r="C24" s="153">
        <v>13.357294722042266</v>
      </c>
      <c r="D24" s="153">
        <v>13.926437609009636</v>
      </c>
      <c r="E24" s="153">
        <v>5.238448679220591</v>
      </c>
      <c r="F24" s="153">
        <v>4.35195517632581</v>
      </c>
      <c r="G24" s="35">
        <f t="shared" si="1"/>
        <v>-0.8864935028947807</v>
      </c>
      <c r="H24" s="35">
        <f t="shared" si="0"/>
        <v>0.56914288696737</v>
      </c>
      <c r="I24"/>
    </row>
    <row r="25" spans="1:9" ht="12" customHeight="1">
      <c r="A25" s="81" t="s">
        <v>13</v>
      </c>
      <c r="B25" s="162">
        <v>15.177420107802638</v>
      </c>
      <c r="C25" s="153">
        <v>14.19467469584725</v>
      </c>
      <c r="D25" s="153">
        <v>15.088903306677215</v>
      </c>
      <c r="E25" s="153">
        <v>5.628726429700538</v>
      </c>
      <c r="F25" s="153">
        <v>4.588118978262298</v>
      </c>
      <c r="G25" s="35">
        <f t="shared" si="1"/>
        <v>-1.0406074514382393</v>
      </c>
      <c r="H25" s="35">
        <f t="shared" si="0"/>
        <v>0.8942286108299662</v>
      </c>
      <c r="I25"/>
    </row>
    <row r="26" spans="1:9" ht="12" customHeight="1">
      <c r="A26" s="81" t="s">
        <v>40</v>
      </c>
      <c r="B26" s="163">
        <v>15.158872067670785</v>
      </c>
      <c r="C26" s="155">
        <v>15.158872067670785</v>
      </c>
      <c r="D26" s="150">
        <v>0</v>
      </c>
      <c r="E26" s="150">
        <v>0</v>
      </c>
      <c r="F26" s="150">
        <v>0</v>
      </c>
      <c r="G26" s="34" t="s">
        <v>1</v>
      </c>
      <c r="H26" s="34" t="s">
        <v>1</v>
      </c>
      <c r="I26"/>
    </row>
    <row r="27" spans="1:9" ht="12" customHeight="1">
      <c r="A27" s="81" t="s">
        <v>41</v>
      </c>
      <c r="B27" s="163">
        <v>16.431659003677293</v>
      </c>
      <c r="C27" s="155">
        <v>16.431659003677293</v>
      </c>
      <c r="D27" s="150">
        <v>0</v>
      </c>
      <c r="E27" s="150">
        <v>0</v>
      </c>
      <c r="F27" s="150">
        <v>0</v>
      </c>
      <c r="G27" s="34" t="s">
        <v>1</v>
      </c>
      <c r="H27" s="34" t="s">
        <v>1</v>
      </c>
      <c r="I27"/>
    </row>
    <row r="28" ht="12" customHeight="1"/>
    <row r="29" spans="1:9" ht="15.75" customHeight="1">
      <c r="A29" s="47" t="s">
        <v>91</v>
      </c>
      <c r="B29" s="1"/>
      <c r="I29"/>
    </row>
    <row r="30" spans="1:6" s="8" customFormat="1" ht="12.75" customHeight="1">
      <c r="A30" s="7" t="s">
        <v>100</v>
      </c>
      <c r="B30" s="7"/>
      <c r="C30" s="9"/>
      <c r="D30" s="9"/>
      <c r="E30" s="9"/>
      <c r="F30" s="9"/>
    </row>
    <row r="31" spans="1:9" ht="23.25" customHeight="1">
      <c r="A31" s="71"/>
      <c r="B31" s="69" t="s">
        <v>50</v>
      </c>
      <c r="C31" s="69" t="s">
        <v>105</v>
      </c>
      <c r="D31" s="69" t="s">
        <v>106</v>
      </c>
      <c r="E31" s="69">
        <v>40057</v>
      </c>
      <c r="F31" s="69">
        <v>40087</v>
      </c>
      <c r="G31" s="74" t="s">
        <v>2</v>
      </c>
      <c r="H31" s="74" t="s">
        <v>3</v>
      </c>
      <c r="I31"/>
    </row>
    <row r="32" spans="1:9" ht="11.25" customHeight="1">
      <c r="A32" s="80" t="s">
        <v>47</v>
      </c>
      <c r="B32" s="101">
        <v>8.886487322503472</v>
      </c>
      <c r="C32" s="102">
        <v>7.759888494599385</v>
      </c>
      <c r="D32" s="102">
        <v>9.364582480074898</v>
      </c>
      <c r="E32" s="102">
        <v>4.058890261709536</v>
      </c>
      <c r="F32" s="102">
        <v>3.0221040579937943</v>
      </c>
      <c r="G32" s="104">
        <f>F32-E32</f>
        <v>-1.0367862037157414</v>
      </c>
      <c r="H32" s="104">
        <f>D32-C32</f>
        <v>1.604693985475513</v>
      </c>
      <c r="I32"/>
    </row>
    <row r="33" spans="1:9" ht="11.25" customHeight="1">
      <c r="A33" s="37" t="s">
        <v>29</v>
      </c>
      <c r="B33" s="58">
        <v>8.84</v>
      </c>
      <c r="C33" s="168">
        <v>7.454307571910074</v>
      </c>
      <c r="D33" s="34">
        <v>11.866241889176658</v>
      </c>
      <c r="E33" s="34" t="s">
        <v>1</v>
      </c>
      <c r="F33" s="34" t="s">
        <v>1</v>
      </c>
      <c r="G33" s="34" t="s">
        <v>1</v>
      </c>
      <c r="H33" s="35">
        <f>D33-C33</f>
        <v>4.411934317266584</v>
      </c>
      <c r="I33"/>
    </row>
    <row r="34" spans="1:9" ht="11.25" customHeight="1">
      <c r="A34" s="37" t="s">
        <v>30</v>
      </c>
      <c r="B34" s="58">
        <v>8.85</v>
      </c>
      <c r="C34" s="168">
        <v>7.722410478436075</v>
      </c>
      <c r="D34" s="34">
        <v>9.342695742751186</v>
      </c>
      <c r="E34" s="34">
        <v>3.987867309110606</v>
      </c>
      <c r="F34" s="34">
        <v>3.049983716211138</v>
      </c>
      <c r="G34" s="35">
        <f>F34-E34</f>
        <v>-0.937883592899468</v>
      </c>
      <c r="H34" s="35">
        <f>D34-C34</f>
        <v>1.620285264315111</v>
      </c>
      <c r="I34"/>
    </row>
    <row r="35" spans="1:9" ht="11.25" customHeight="1">
      <c r="A35" s="37" t="s">
        <v>31</v>
      </c>
      <c r="B35" s="58">
        <v>9.72</v>
      </c>
      <c r="C35" s="168">
        <v>7.8037782758028715</v>
      </c>
      <c r="D35" s="34">
        <v>8.72991592008547</v>
      </c>
      <c r="E35" s="34">
        <v>4.4</v>
      </c>
      <c r="F35" s="34">
        <v>3</v>
      </c>
      <c r="G35" s="35">
        <f>F35-E35</f>
        <v>-1.4000000000000004</v>
      </c>
      <c r="H35" s="35">
        <f>D35-C35</f>
        <v>0.9261376442825977</v>
      </c>
      <c r="I35"/>
    </row>
    <row r="36" spans="1:9" ht="11.25" customHeight="1">
      <c r="A36" s="37" t="s">
        <v>32</v>
      </c>
      <c r="B36" s="58">
        <v>11.7</v>
      </c>
      <c r="C36" s="168">
        <v>6.9</v>
      </c>
      <c r="D36" s="34">
        <v>6.75</v>
      </c>
      <c r="E36" s="34" t="s">
        <v>1</v>
      </c>
      <c r="F36" s="34" t="s">
        <v>1</v>
      </c>
      <c r="G36" s="34" t="s">
        <v>1</v>
      </c>
      <c r="H36" s="35">
        <f>D36-C36</f>
        <v>-0.15000000000000036</v>
      </c>
      <c r="I36"/>
    </row>
    <row r="37" spans="1:9" ht="11.25" customHeight="1">
      <c r="A37" s="37" t="s">
        <v>33</v>
      </c>
      <c r="B37" s="59">
        <v>6.63</v>
      </c>
      <c r="C37" s="123">
        <v>6.625</v>
      </c>
      <c r="D37" s="172" t="s">
        <v>1</v>
      </c>
      <c r="E37" s="116" t="s">
        <v>1</v>
      </c>
      <c r="F37" s="116" t="s">
        <v>1</v>
      </c>
      <c r="G37" s="34" t="s">
        <v>1</v>
      </c>
      <c r="H37" s="34" t="s">
        <v>1</v>
      </c>
      <c r="I37"/>
    </row>
    <row r="38" spans="1:9" ht="11.25" customHeight="1">
      <c r="A38" s="37" t="s">
        <v>86</v>
      </c>
      <c r="B38" s="59">
        <v>6.3</v>
      </c>
      <c r="C38" s="123">
        <v>6.3</v>
      </c>
      <c r="D38" s="34" t="s">
        <v>1</v>
      </c>
      <c r="E38" s="32" t="s">
        <v>1</v>
      </c>
      <c r="F38" s="32" t="s">
        <v>1</v>
      </c>
      <c r="G38" s="34" t="s">
        <v>1</v>
      </c>
      <c r="H38" s="34" t="s">
        <v>1</v>
      </c>
      <c r="I38"/>
    </row>
    <row r="39" spans="1:9" ht="11.25" customHeight="1">
      <c r="A39" s="37" t="s">
        <v>87</v>
      </c>
      <c r="B39" s="58">
        <v>7.1</v>
      </c>
      <c r="C39" s="168">
        <v>7.1</v>
      </c>
      <c r="D39" s="34" t="s">
        <v>1</v>
      </c>
      <c r="E39" s="32" t="s">
        <v>1</v>
      </c>
      <c r="F39" s="32" t="s">
        <v>1</v>
      </c>
      <c r="G39" s="34" t="s">
        <v>1</v>
      </c>
      <c r="H39" s="34" t="s">
        <v>1</v>
      </c>
      <c r="I39"/>
    </row>
    <row r="40" spans="1:9" ht="11.25" customHeight="1">
      <c r="A40" s="37" t="s">
        <v>88</v>
      </c>
      <c r="B40" s="84" t="s">
        <v>1</v>
      </c>
      <c r="C40" s="170" t="s">
        <v>1</v>
      </c>
      <c r="D40" s="34" t="s">
        <v>1</v>
      </c>
      <c r="E40" s="32" t="s">
        <v>1</v>
      </c>
      <c r="F40" s="32" t="s">
        <v>1</v>
      </c>
      <c r="G40" s="34" t="s">
        <v>1</v>
      </c>
      <c r="H40" s="34" t="s">
        <v>1</v>
      </c>
      <c r="I40"/>
    </row>
    <row r="41" spans="1:9" ht="11.25" customHeight="1">
      <c r="A41" s="80" t="s">
        <v>92</v>
      </c>
      <c r="B41" s="101">
        <v>7.617610237667946</v>
      </c>
      <c r="C41" s="102">
        <v>6.855115590129861</v>
      </c>
      <c r="D41" s="102">
        <v>8.29854645482366</v>
      </c>
      <c r="E41" s="102">
        <v>3.8</v>
      </c>
      <c r="F41" s="102">
        <v>1</v>
      </c>
      <c r="G41" s="104">
        <f>F41-E41</f>
        <v>-2.8</v>
      </c>
      <c r="H41" s="104">
        <f aca="true" t="shared" si="2" ref="H41:H48">D41-C41</f>
        <v>1.4434308646937986</v>
      </c>
      <c r="I41"/>
    </row>
    <row r="42" spans="1:9" ht="11.25" customHeight="1">
      <c r="A42" s="37" t="s">
        <v>29</v>
      </c>
      <c r="B42" s="58">
        <v>8.812222222222223</v>
      </c>
      <c r="C42" s="168">
        <v>7.6225770735292295</v>
      </c>
      <c r="D42" s="34">
        <v>14.5</v>
      </c>
      <c r="E42" s="34" t="s">
        <v>1</v>
      </c>
      <c r="F42" s="34" t="s">
        <v>1</v>
      </c>
      <c r="G42" s="35" t="s">
        <v>1</v>
      </c>
      <c r="H42" s="35">
        <f t="shared" si="2"/>
        <v>6.8774229264707705</v>
      </c>
      <c r="I42"/>
    </row>
    <row r="43" spans="1:9" ht="11.25" customHeight="1">
      <c r="A43" s="37" t="s">
        <v>30</v>
      </c>
      <c r="B43" s="58">
        <v>8.127153426914669</v>
      </c>
      <c r="C43" s="168">
        <v>7.392905752559273</v>
      </c>
      <c r="D43" s="34">
        <v>9.133678045368345</v>
      </c>
      <c r="E43" s="34">
        <v>3.8</v>
      </c>
      <c r="F43" s="34" t="s">
        <v>1</v>
      </c>
      <c r="G43" s="35">
        <f>-E43</f>
        <v>-3.8</v>
      </c>
      <c r="H43" s="35">
        <f t="shared" si="2"/>
        <v>1.7407722928090719</v>
      </c>
      <c r="I43"/>
    </row>
    <row r="44" spans="1:9" ht="11.25" customHeight="1">
      <c r="A44" s="37" t="s">
        <v>31</v>
      </c>
      <c r="B44" s="58">
        <v>8.35</v>
      </c>
      <c r="C44" s="168">
        <v>6.966666666666666</v>
      </c>
      <c r="D44" s="34">
        <v>7.806818181818182</v>
      </c>
      <c r="E44" s="34" t="s">
        <v>1</v>
      </c>
      <c r="F44" s="34">
        <v>1</v>
      </c>
      <c r="G44" s="35">
        <f>F44</f>
        <v>1</v>
      </c>
      <c r="H44" s="35">
        <f t="shared" si="2"/>
        <v>0.8401515151515158</v>
      </c>
      <c r="I44"/>
    </row>
    <row r="45" spans="1:9" ht="11.25" customHeight="1">
      <c r="A45" s="37" t="s">
        <v>32</v>
      </c>
      <c r="B45" s="58">
        <v>6.9</v>
      </c>
      <c r="C45" s="168">
        <v>6.900389863547758</v>
      </c>
      <c r="D45" s="34">
        <v>5</v>
      </c>
      <c r="E45" s="34" t="s">
        <v>1</v>
      </c>
      <c r="F45" s="34" t="s">
        <v>1</v>
      </c>
      <c r="G45" s="35" t="s">
        <v>1</v>
      </c>
      <c r="H45" s="35">
        <f t="shared" si="2"/>
        <v>-1.9003898635477583</v>
      </c>
      <c r="I45"/>
    </row>
    <row r="46" spans="1:9" ht="11.25" customHeight="1">
      <c r="A46" s="37" t="s">
        <v>33</v>
      </c>
      <c r="B46" s="59">
        <v>8.55</v>
      </c>
      <c r="C46" s="169">
        <v>6.5</v>
      </c>
      <c r="D46" s="34">
        <v>13</v>
      </c>
      <c r="E46" s="34" t="s">
        <v>1</v>
      </c>
      <c r="F46" s="34" t="s">
        <v>1</v>
      </c>
      <c r="G46" s="35" t="s">
        <v>1</v>
      </c>
      <c r="H46" s="35">
        <f t="shared" si="2"/>
        <v>6.5</v>
      </c>
      <c r="I46"/>
    </row>
    <row r="47" spans="1:9" ht="11.25" customHeight="1">
      <c r="A47" s="37" t="s">
        <v>86</v>
      </c>
      <c r="B47" s="59">
        <v>5.71</v>
      </c>
      <c r="C47" s="169">
        <v>5.71</v>
      </c>
      <c r="D47" s="34">
        <v>5.5</v>
      </c>
      <c r="E47" s="32" t="s">
        <v>1</v>
      </c>
      <c r="F47" s="34" t="s">
        <v>1</v>
      </c>
      <c r="G47" s="35" t="s">
        <v>1</v>
      </c>
      <c r="H47" s="35">
        <f t="shared" si="2"/>
        <v>-0.20999999999999996</v>
      </c>
      <c r="I47"/>
    </row>
    <row r="48" spans="1:9" ht="11.25" customHeight="1">
      <c r="A48" s="37" t="s">
        <v>87</v>
      </c>
      <c r="B48" s="58">
        <v>6.8075</v>
      </c>
      <c r="C48" s="168">
        <v>6.807627118644068</v>
      </c>
      <c r="D48" s="34">
        <v>5.5</v>
      </c>
      <c r="E48" s="32" t="s">
        <v>1</v>
      </c>
      <c r="F48" s="34" t="s">
        <v>1</v>
      </c>
      <c r="G48" s="35" t="s">
        <v>1</v>
      </c>
      <c r="H48" s="35">
        <f t="shared" si="2"/>
        <v>-1.307627118644068</v>
      </c>
      <c r="I48"/>
    </row>
    <row r="49" spans="1:9" ht="11.25" customHeight="1">
      <c r="A49" s="37" t="s">
        <v>88</v>
      </c>
      <c r="B49" s="58">
        <v>6.138</v>
      </c>
      <c r="C49" s="168">
        <v>6.138461538461539</v>
      </c>
      <c r="D49" s="34" t="s">
        <v>1</v>
      </c>
      <c r="E49" s="32" t="s">
        <v>1</v>
      </c>
      <c r="F49" s="34" t="s">
        <v>1</v>
      </c>
      <c r="G49" s="35" t="s">
        <v>1</v>
      </c>
      <c r="H49" s="35" t="s">
        <v>1</v>
      </c>
      <c r="I49"/>
    </row>
    <row r="50" spans="1:9" ht="11.25" customHeight="1">
      <c r="A50" s="80" t="s">
        <v>93</v>
      </c>
      <c r="B50" s="101">
        <v>5.6986871224535145</v>
      </c>
      <c r="C50" s="102">
        <v>6.074692143785565</v>
      </c>
      <c r="D50" s="103">
        <v>5.9582877583396225</v>
      </c>
      <c r="E50" s="103">
        <v>4.00921880744858</v>
      </c>
      <c r="F50" s="103">
        <v>3.70549954100484</v>
      </c>
      <c r="G50" s="104">
        <f>F50-E50</f>
        <v>-0.3037192664437396</v>
      </c>
      <c r="H50" s="104">
        <f>D50-C50</f>
        <v>-0.11640438544594289</v>
      </c>
      <c r="I50"/>
    </row>
    <row r="51" spans="1:9" ht="11.25" customHeight="1">
      <c r="A51" s="37" t="s">
        <v>29</v>
      </c>
      <c r="B51" s="58">
        <v>5.75</v>
      </c>
      <c r="C51" s="168">
        <v>3</v>
      </c>
      <c r="D51" s="52">
        <v>3.8</v>
      </c>
      <c r="E51" s="52">
        <v>3.8</v>
      </c>
      <c r="F51" s="52" t="s">
        <v>1</v>
      </c>
      <c r="G51" s="35">
        <f>-E51</f>
        <v>-3.8</v>
      </c>
      <c r="H51" s="35">
        <f>D51-C51</f>
        <v>0.7999999999999998</v>
      </c>
      <c r="I51"/>
    </row>
    <row r="52" spans="1:9" ht="11.25" customHeight="1">
      <c r="A52" s="37" t="s">
        <v>30</v>
      </c>
      <c r="B52" s="58">
        <v>3.920601971548651</v>
      </c>
      <c r="C52" s="168">
        <v>3.9203292533330547</v>
      </c>
      <c r="D52" s="52">
        <v>6.3</v>
      </c>
      <c r="E52" s="52" t="s">
        <v>1</v>
      </c>
      <c r="F52" s="52" t="s">
        <v>1</v>
      </c>
      <c r="G52" s="35" t="s">
        <v>1</v>
      </c>
      <c r="H52" s="35">
        <f>D52-C52</f>
        <v>2.379670746666945</v>
      </c>
      <c r="I52"/>
    </row>
    <row r="53" spans="1:9" ht="11.25" customHeight="1">
      <c r="A53" s="37" t="s">
        <v>31</v>
      </c>
      <c r="B53" s="58">
        <v>6.1</v>
      </c>
      <c r="C53" s="168">
        <v>6.0985271664304275</v>
      </c>
      <c r="D53" s="52">
        <v>1.8</v>
      </c>
      <c r="E53" s="52" t="s">
        <v>1</v>
      </c>
      <c r="F53" s="52">
        <v>1.8</v>
      </c>
      <c r="G53" s="35">
        <f>F53</f>
        <v>1.8</v>
      </c>
      <c r="H53" s="35">
        <f>D53-C53</f>
        <v>-4.298527166430428</v>
      </c>
      <c r="I53"/>
    </row>
    <row r="54" spans="1:9" ht="11.25" customHeight="1">
      <c r="A54" s="37" t="s">
        <v>32</v>
      </c>
      <c r="B54" s="58">
        <v>3.9262238062019432</v>
      </c>
      <c r="C54" s="168">
        <v>4</v>
      </c>
      <c r="D54" s="52">
        <v>4.325</v>
      </c>
      <c r="E54" s="52">
        <v>5</v>
      </c>
      <c r="F54" s="52" t="s">
        <v>1</v>
      </c>
      <c r="G54" s="35">
        <f>-E54</f>
        <v>-5</v>
      </c>
      <c r="H54" s="35">
        <f>D54-C54</f>
        <v>0.3250000000000002</v>
      </c>
      <c r="I54"/>
    </row>
    <row r="55" spans="1:9" ht="11.25" customHeight="1">
      <c r="A55" s="37" t="s">
        <v>33</v>
      </c>
      <c r="B55" s="59">
        <v>4.3</v>
      </c>
      <c r="C55" s="169">
        <v>4.3</v>
      </c>
      <c r="D55" s="52" t="s">
        <v>1</v>
      </c>
      <c r="E55" s="52" t="s">
        <v>1</v>
      </c>
      <c r="F55" s="52" t="s">
        <v>1</v>
      </c>
      <c r="G55" s="35" t="s">
        <v>1</v>
      </c>
      <c r="H55" s="35" t="s">
        <v>1</v>
      </c>
      <c r="I55"/>
    </row>
    <row r="56" spans="1:9" ht="11.25" customHeight="1">
      <c r="A56" s="37" t="s">
        <v>86</v>
      </c>
      <c r="B56" s="59">
        <v>3.9413634539495686</v>
      </c>
      <c r="C56" s="169">
        <v>3.9413634539495686</v>
      </c>
      <c r="D56" s="52" t="s">
        <v>1</v>
      </c>
      <c r="E56" s="32" t="s">
        <v>1</v>
      </c>
      <c r="F56" s="52" t="s">
        <v>1</v>
      </c>
      <c r="G56" s="35" t="s">
        <v>1</v>
      </c>
      <c r="H56" s="35" t="s">
        <v>1</v>
      </c>
      <c r="I56"/>
    </row>
    <row r="57" spans="1:9" ht="11.25" customHeight="1">
      <c r="A57" s="37" t="s">
        <v>87</v>
      </c>
      <c r="B57" s="58">
        <v>10.166666666666666</v>
      </c>
      <c r="C57" s="168">
        <v>10.166666666666666</v>
      </c>
      <c r="D57" s="34">
        <v>9.708467208138764</v>
      </c>
      <c r="E57" s="32" t="s">
        <v>1</v>
      </c>
      <c r="F57" s="52">
        <v>7.5</v>
      </c>
      <c r="G57" s="35">
        <f>F57</f>
        <v>7.5</v>
      </c>
      <c r="H57" s="35">
        <f>D57-C57</f>
        <v>-0.45819945852790234</v>
      </c>
      <c r="I57"/>
    </row>
    <row r="58" spans="1:9" ht="11.25" customHeight="1">
      <c r="A58" s="37" t="s">
        <v>88</v>
      </c>
      <c r="B58" s="58">
        <v>4.424653520941132</v>
      </c>
      <c r="C58" s="168">
        <v>4.424653520941132</v>
      </c>
      <c r="D58" s="52" t="s">
        <v>1</v>
      </c>
      <c r="E58" s="32" t="s">
        <v>1</v>
      </c>
      <c r="F58" s="32" t="s">
        <v>1</v>
      </c>
      <c r="G58" s="35" t="s">
        <v>1</v>
      </c>
      <c r="H58" s="35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94</v>
      </c>
      <c r="B1" s="1"/>
    </row>
    <row r="2" spans="1:6" s="8" customFormat="1" ht="12.75" customHeight="1">
      <c r="A2" s="7" t="s">
        <v>101</v>
      </c>
      <c r="B2" s="7"/>
      <c r="C2" s="9"/>
      <c r="D2" s="9"/>
      <c r="E2" s="9"/>
      <c r="F2" s="9"/>
    </row>
    <row r="3" spans="1:8" ht="23.25" customHeight="1">
      <c r="A3" s="71"/>
      <c r="B3" s="69" t="s">
        <v>50</v>
      </c>
      <c r="C3" s="69" t="s">
        <v>105</v>
      </c>
      <c r="D3" s="69" t="s">
        <v>106</v>
      </c>
      <c r="E3" s="69">
        <v>40057</v>
      </c>
      <c r="F3" s="69">
        <v>40087</v>
      </c>
      <c r="G3" s="74" t="s">
        <v>2</v>
      </c>
      <c r="H3" s="74" t="s">
        <v>3</v>
      </c>
    </row>
    <row r="4" spans="1:10" ht="11.25" customHeight="1">
      <c r="A4" s="80" t="s">
        <v>95</v>
      </c>
      <c r="B4" s="19">
        <f>B5+B14+B23</f>
        <v>10324.8542</v>
      </c>
      <c r="C4" s="19">
        <f>C5+C14+C23</f>
        <v>6998.7811</v>
      </c>
      <c r="D4" s="19">
        <f>D5+D14+D23</f>
        <v>9717.4291</v>
      </c>
      <c r="E4" s="19">
        <f>E5+E14+E23</f>
        <v>629.598</v>
      </c>
      <c r="F4" s="19">
        <f>F5+F14+F23</f>
        <v>376.0638</v>
      </c>
      <c r="G4" s="91">
        <f>F4-E4</f>
        <v>-253.53419999999994</v>
      </c>
      <c r="H4" s="91">
        <f aca="true" t="shared" si="0" ref="H4:H9">D4-C4</f>
        <v>2718.6479999999992</v>
      </c>
      <c r="I4" s="19"/>
      <c r="J4" s="14"/>
    </row>
    <row r="5" spans="1:10" ht="11.25" customHeight="1">
      <c r="A5" s="90" t="s">
        <v>51</v>
      </c>
      <c r="B5" s="97">
        <v>6864.1111999999985</v>
      </c>
      <c r="C5" s="165">
        <v>4279.6541</v>
      </c>
      <c r="D5" s="98">
        <v>6899.5726</v>
      </c>
      <c r="E5" s="98">
        <v>530.6188</v>
      </c>
      <c r="F5" s="98">
        <v>288.8447</v>
      </c>
      <c r="G5" s="91">
        <f>F5-E5</f>
        <v>-241.77409999999998</v>
      </c>
      <c r="H5" s="99">
        <f t="shared" si="0"/>
        <v>2619.9185000000007</v>
      </c>
      <c r="I5" s="98"/>
      <c r="J5" s="14"/>
    </row>
    <row r="6" spans="1:10" ht="11.25" customHeight="1">
      <c r="A6" s="37" t="s">
        <v>29</v>
      </c>
      <c r="B6" s="92">
        <v>459.7004</v>
      </c>
      <c r="C6" s="166">
        <v>294.1075</v>
      </c>
      <c r="D6" s="93">
        <v>257.9929</v>
      </c>
      <c r="E6" s="93" t="s">
        <v>1</v>
      </c>
      <c r="F6" s="93" t="s">
        <v>1</v>
      </c>
      <c r="G6" s="117" t="s">
        <v>1</v>
      </c>
      <c r="H6" s="94">
        <f t="shared" si="0"/>
        <v>-36.114599999999996</v>
      </c>
      <c r="I6" s="93"/>
      <c r="J6" s="14"/>
    </row>
    <row r="7" spans="1:10" ht="11.25" customHeight="1">
      <c r="A7" s="37" t="s">
        <v>30</v>
      </c>
      <c r="B7" s="92">
        <v>5264.1667</v>
      </c>
      <c r="C7" s="166">
        <v>3292.2152</v>
      </c>
      <c r="D7" s="93">
        <v>5393.5605</v>
      </c>
      <c r="E7" s="93">
        <v>439.1771</v>
      </c>
      <c r="F7" s="93">
        <v>127.7344</v>
      </c>
      <c r="G7" s="117">
        <f>F7-E7</f>
        <v>-311.4427</v>
      </c>
      <c r="H7" s="94">
        <f t="shared" si="0"/>
        <v>2101.3452999999995</v>
      </c>
      <c r="I7" s="93"/>
      <c r="J7" s="14"/>
    </row>
    <row r="8" spans="1:10" ht="11.25" customHeight="1">
      <c r="A8" s="37" t="s">
        <v>31</v>
      </c>
      <c r="B8" s="92">
        <v>771.3762</v>
      </c>
      <c r="C8" s="166">
        <v>419.0965</v>
      </c>
      <c r="D8" s="93">
        <v>1093.0513999999998</v>
      </c>
      <c r="E8" s="93">
        <v>91.4417</v>
      </c>
      <c r="F8" s="93">
        <v>161.1103</v>
      </c>
      <c r="G8" s="117">
        <f>F8-E8</f>
        <v>69.6686</v>
      </c>
      <c r="H8" s="94">
        <f t="shared" si="0"/>
        <v>673.9548999999998</v>
      </c>
      <c r="I8" s="93"/>
      <c r="J8" s="14"/>
    </row>
    <row r="9" spans="1:10" ht="11.25" customHeight="1">
      <c r="A9" s="37" t="s">
        <v>32</v>
      </c>
      <c r="B9" s="95">
        <v>134.2502</v>
      </c>
      <c r="C9" s="166">
        <v>39.6172</v>
      </c>
      <c r="D9" s="93">
        <v>154.96779999999998</v>
      </c>
      <c r="E9" s="93" t="s">
        <v>1</v>
      </c>
      <c r="F9" s="93" t="s">
        <v>1</v>
      </c>
      <c r="G9" s="117" t="s">
        <v>1</v>
      </c>
      <c r="H9" s="94">
        <f t="shared" si="0"/>
        <v>115.35059999999999</v>
      </c>
      <c r="I9" s="93"/>
      <c r="J9" s="14"/>
    </row>
    <row r="10" spans="1:10" ht="11.25" customHeight="1">
      <c r="A10" s="37" t="s">
        <v>33</v>
      </c>
      <c r="B10" s="95">
        <v>153.1401</v>
      </c>
      <c r="C10" s="166">
        <v>153.14010000000002</v>
      </c>
      <c r="D10" s="93" t="s">
        <v>1</v>
      </c>
      <c r="E10" s="93" t="s">
        <v>1</v>
      </c>
      <c r="F10" s="93" t="s">
        <v>1</v>
      </c>
      <c r="G10" s="117" t="s">
        <v>1</v>
      </c>
      <c r="H10" s="94">
        <f>-C10</f>
        <v>-153.14010000000002</v>
      </c>
      <c r="I10" s="93"/>
      <c r="J10" s="14"/>
    </row>
    <row r="11" spans="1:10" ht="11.25" customHeight="1">
      <c r="A11" s="37" t="s">
        <v>86</v>
      </c>
      <c r="B11" s="92">
        <v>8.1199</v>
      </c>
      <c r="C11" s="93">
        <v>8.1199</v>
      </c>
      <c r="D11" s="93" t="s">
        <v>1</v>
      </c>
      <c r="E11" s="93" t="s">
        <v>1</v>
      </c>
      <c r="F11" s="93" t="s">
        <v>1</v>
      </c>
      <c r="G11" s="117" t="s">
        <v>1</v>
      </c>
      <c r="H11" s="94">
        <f>-C11</f>
        <v>-8.1199</v>
      </c>
      <c r="I11" s="93"/>
      <c r="J11" s="14"/>
    </row>
    <row r="12" spans="1:10" ht="11.25" customHeight="1">
      <c r="A12" s="37" t="s">
        <v>87</v>
      </c>
      <c r="B12" s="92">
        <v>73.3577</v>
      </c>
      <c r="C12" s="166">
        <v>73.3577</v>
      </c>
      <c r="D12" s="93" t="s">
        <v>1</v>
      </c>
      <c r="E12" s="93" t="s">
        <v>1</v>
      </c>
      <c r="F12" s="93" t="s">
        <v>1</v>
      </c>
      <c r="G12" s="117" t="s">
        <v>1</v>
      </c>
      <c r="H12" s="94">
        <f>-C12</f>
        <v>-73.3577</v>
      </c>
      <c r="I12" s="93"/>
      <c r="J12" s="14"/>
    </row>
    <row r="13" spans="1:10" ht="11.25" customHeight="1">
      <c r="A13" s="37" t="s">
        <v>88</v>
      </c>
      <c r="B13" s="96" t="s">
        <v>1</v>
      </c>
      <c r="C13" s="93" t="s">
        <v>1</v>
      </c>
      <c r="D13" s="93" t="s">
        <v>1</v>
      </c>
      <c r="E13" s="93" t="s">
        <v>1</v>
      </c>
      <c r="F13" s="93" t="s">
        <v>1</v>
      </c>
      <c r="G13" s="117" t="s">
        <v>1</v>
      </c>
      <c r="H13" s="117" t="s">
        <v>1</v>
      </c>
      <c r="I13" s="19"/>
      <c r="J13" s="14"/>
    </row>
    <row r="14" spans="1:10" ht="11.25" customHeight="1">
      <c r="A14" s="90" t="s">
        <v>18</v>
      </c>
      <c r="B14" s="97">
        <v>2372.0334000000003</v>
      </c>
      <c r="C14" s="165">
        <v>1831.0333999999998</v>
      </c>
      <c r="D14" s="98">
        <v>2106.68</v>
      </c>
      <c r="E14" s="98">
        <v>25</v>
      </c>
      <c r="F14" s="98">
        <v>21.75</v>
      </c>
      <c r="G14" s="99">
        <f>F14-E14</f>
        <v>-3.25</v>
      </c>
      <c r="H14" s="99">
        <f aca="true" t="shared" si="1" ref="H14:H21">D14-C14</f>
        <v>275.64660000000003</v>
      </c>
      <c r="I14" s="98"/>
      <c r="J14" s="14"/>
    </row>
    <row r="15" spans="1:10" ht="11.25" customHeight="1">
      <c r="A15" s="37" t="s">
        <v>29</v>
      </c>
      <c r="B15" s="92">
        <v>391.45</v>
      </c>
      <c r="C15" s="166">
        <v>209.45</v>
      </c>
      <c r="D15" s="93">
        <v>162</v>
      </c>
      <c r="E15" s="93" t="s">
        <v>1</v>
      </c>
      <c r="F15" s="93" t="s">
        <v>1</v>
      </c>
      <c r="G15" s="94" t="s">
        <v>1</v>
      </c>
      <c r="H15" s="94">
        <f t="shared" si="1"/>
        <v>-47.44999999999999</v>
      </c>
      <c r="I15" s="93"/>
      <c r="J15" s="14"/>
    </row>
    <row r="16" spans="1:10" ht="11.25" customHeight="1">
      <c r="A16" s="37" t="s">
        <v>30</v>
      </c>
      <c r="B16" s="92">
        <v>637.3009</v>
      </c>
      <c r="C16" s="166">
        <v>428.3009</v>
      </c>
      <c r="D16" s="93">
        <v>1687.83</v>
      </c>
      <c r="E16" s="93">
        <v>25</v>
      </c>
      <c r="F16" s="93" t="s">
        <v>1</v>
      </c>
      <c r="G16" s="94" t="s">
        <v>1</v>
      </c>
      <c r="H16" s="94">
        <f t="shared" si="1"/>
        <v>1259.5291</v>
      </c>
      <c r="I16" s="93"/>
      <c r="J16" s="14"/>
    </row>
    <row r="17" spans="1:10" ht="11.25" customHeight="1">
      <c r="A17" s="37" t="s">
        <v>31</v>
      </c>
      <c r="B17" s="92">
        <v>165</v>
      </c>
      <c r="C17" s="166">
        <v>115</v>
      </c>
      <c r="D17" s="93">
        <v>156.75</v>
      </c>
      <c r="E17" s="93" t="s">
        <v>1</v>
      </c>
      <c r="F17" s="93">
        <v>21.75</v>
      </c>
      <c r="G17" s="94" t="s">
        <v>1</v>
      </c>
      <c r="H17" s="94">
        <f t="shared" si="1"/>
        <v>41.75</v>
      </c>
      <c r="I17" s="93"/>
      <c r="J17" s="14"/>
    </row>
    <row r="18" spans="1:10" ht="11.25" customHeight="1">
      <c r="A18" s="37" t="s">
        <v>32</v>
      </c>
      <c r="B18" s="95">
        <v>408</v>
      </c>
      <c r="C18" s="167">
        <v>408</v>
      </c>
      <c r="D18" s="93">
        <v>6</v>
      </c>
      <c r="E18" s="93" t="s">
        <v>1</v>
      </c>
      <c r="F18" s="93" t="s">
        <v>1</v>
      </c>
      <c r="G18" s="94" t="s">
        <v>1</v>
      </c>
      <c r="H18" s="94">
        <f t="shared" si="1"/>
        <v>-402</v>
      </c>
      <c r="I18" s="93"/>
      <c r="J18" s="14"/>
    </row>
    <row r="19" spans="1:10" ht="11.25" customHeight="1">
      <c r="A19" s="37" t="s">
        <v>33</v>
      </c>
      <c r="B19" s="95">
        <v>130</v>
      </c>
      <c r="C19" s="167">
        <v>30</v>
      </c>
      <c r="D19" s="93">
        <v>20</v>
      </c>
      <c r="E19" s="93" t="s">
        <v>1</v>
      </c>
      <c r="F19" s="93" t="s">
        <v>1</v>
      </c>
      <c r="G19" s="94" t="s">
        <v>1</v>
      </c>
      <c r="H19" s="94">
        <f t="shared" si="1"/>
        <v>-10</v>
      </c>
      <c r="I19" s="93"/>
      <c r="J19" s="14"/>
    </row>
    <row r="20" spans="1:10" ht="11.25" customHeight="1">
      <c r="A20" s="37" t="s">
        <v>86</v>
      </c>
      <c r="B20" s="92">
        <v>166.47</v>
      </c>
      <c r="C20" s="166">
        <v>166.47</v>
      </c>
      <c r="D20" s="93">
        <v>10.5</v>
      </c>
      <c r="E20" s="93" t="s">
        <v>1</v>
      </c>
      <c r="F20" s="93" t="s">
        <v>1</v>
      </c>
      <c r="G20" s="94" t="s">
        <v>1</v>
      </c>
      <c r="H20" s="94">
        <f t="shared" si="1"/>
        <v>-155.97</v>
      </c>
      <c r="I20" s="93"/>
      <c r="J20" s="14"/>
    </row>
    <row r="21" spans="1:10" ht="11.25" customHeight="1">
      <c r="A21" s="37" t="s">
        <v>87</v>
      </c>
      <c r="B21" s="92">
        <v>230.5</v>
      </c>
      <c r="C21" s="166">
        <v>230.5</v>
      </c>
      <c r="D21" s="93">
        <v>63.6</v>
      </c>
      <c r="E21" s="93" t="s">
        <v>1</v>
      </c>
      <c r="F21" s="93" t="s">
        <v>1</v>
      </c>
      <c r="G21" s="94" t="s">
        <v>1</v>
      </c>
      <c r="H21" s="94">
        <f t="shared" si="1"/>
        <v>-166.9</v>
      </c>
      <c r="I21" s="93"/>
      <c r="J21" s="14"/>
    </row>
    <row r="22" spans="1:10" ht="11.25" customHeight="1">
      <c r="A22" s="37" t="s">
        <v>88</v>
      </c>
      <c r="B22" s="96">
        <v>243.3125</v>
      </c>
      <c r="C22" s="93">
        <v>243.3125</v>
      </c>
      <c r="D22" s="93" t="s">
        <v>1</v>
      </c>
      <c r="E22" s="93" t="s">
        <v>1</v>
      </c>
      <c r="F22" s="93" t="s">
        <v>1</v>
      </c>
      <c r="G22" s="94" t="s">
        <v>1</v>
      </c>
      <c r="H22" s="94">
        <f>-C22</f>
        <v>-243.3125</v>
      </c>
      <c r="I22" s="93"/>
      <c r="J22" s="14"/>
    </row>
    <row r="23" spans="1:10" ht="11.25" customHeight="1">
      <c r="A23" s="90" t="s">
        <v>19</v>
      </c>
      <c r="B23" s="97">
        <v>1088.7096000000001</v>
      </c>
      <c r="C23" s="98">
        <v>888.0935999999999</v>
      </c>
      <c r="D23" s="98">
        <v>711.1765</v>
      </c>
      <c r="E23" s="100">
        <v>73.9792</v>
      </c>
      <c r="F23" s="98">
        <v>65.4691</v>
      </c>
      <c r="G23" s="91">
        <f>F23-E23</f>
        <v>-8.510100000000008</v>
      </c>
      <c r="H23" s="99">
        <f>D23-C23</f>
        <v>-176.9170999999999</v>
      </c>
      <c r="I23" s="100"/>
      <c r="J23" s="14"/>
    </row>
    <row r="24" spans="1:8" ht="11.25" customHeight="1">
      <c r="A24" s="37" t="s">
        <v>29</v>
      </c>
      <c r="B24" s="92">
        <v>13.6151</v>
      </c>
      <c r="C24" s="166">
        <v>5.756</v>
      </c>
      <c r="D24" s="93">
        <v>61.081</v>
      </c>
      <c r="E24" s="96">
        <v>61.081</v>
      </c>
      <c r="F24" s="93" t="s">
        <v>1</v>
      </c>
      <c r="G24" s="94" t="str">
        <f>F24</f>
        <v>-</v>
      </c>
      <c r="H24" s="94">
        <f>D24-C24</f>
        <v>55.325</v>
      </c>
    </row>
    <row r="25" spans="1:8" ht="11.25" customHeight="1">
      <c r="A25" s="37" t="s">
        <v>30</v>
      </c>
      <c r="B25" s="92">
        <v>159.37400000000002</v>
      </c>
      <c r="C25" s="166">
        <v>159.374</v>
      </c>
      <c r="D25" s="93">
        <v>75</v>
      </c>
      <c r="E25" s="96" t="s">
        <v>1</v>
      </c>
      <c r="F25" s="96" t="s">
        <v>1</v>
      </c>
      <c r="G25" s="94" t="s">
        <v>1</v>
      </c>
      <c r="H25" s="94">
        <f>D25-C25</f>
        <v>-84.374</v>
      </c>
    </row>
    <row r="26" spans="1:8" ht="11.25" customHeight="1">
      <c r="A26" s="37" t="s">
        <v>31</v>
      </c>
      <c r="B26" s="92">
        <v>100.12970000000001</v>
      </c>
      <c r="C26" s="166">
        <v>100.1297</v>
      </c>
      <c r="D26" s="93">
        <v>43.5829</v>
      </c>
      <c r="E26" s="96" t="s">
        <v>1</v>
      </c>
      <c r="F26" s="96">
        <v>43.5829</v>
      </c>
      <c r="G26" s="94" t="s">
        <v>1</v>
      </c>
      <c r="H26" s="94">
        <v>-100.1297</v>
      </c>
    </row>
    <row r="27" spans="1:8" ht="11.25" customHeight="1">
      <c r="A27" s="37" t="s">
        <v>32</v>
      </c>
      <c r="B27" s="92">
        <v>287.7453</v>
      </c>
      <c r="C27" s="166">
        <v>94.9884</v>
      </c>
      <c r="D27" s="93">
        <v>291.9773</v>
      </c>
      <c r="E27" s="96">
        <v>12.8982</v>
      </c>
      <c r="F27" s="93" t="s">
        <v>1</v>
      </c>
      <c r="G27" s="94" t="str">
        <f>F27</f>
        <v>-</v>
      </c>
      <c r="H27" s="94">
        <f>D27-C27</f>
        <v>196.9889</v>
      </c>
    </row>
    <row r="28" spans="1:8" ht="11.25" customHeight="1">
      <c r="A28" s="37" t="s">
        <v>33</v>
      </c>
      <c r="B28" s="95">
        <v>10.7924</v>
      </c>
      <c r="C28" s="167">
        <v>10.792399999999999</v>
      </c>
      <c r="D28" s="93" t="s">
        <v>1</v>
      </c>
      <c r="E28" s="96" t="s">
        <v>1</v>
      </c>
      <c r="F28" s="96" t="s">
        <v>1</v>
      </c>
      <c r="G28" s="94" t="s">
        <v>1</v>
      </c>
      <c r="H28" s="94">
        <v>-10.7924</v>
      </c>
    </row>
    <row r="29" spans="1:8" ht="11.25" customHeight="1">
      <c r="A29" s="37" t="s">
        <v>86</v>
      </c>
      <c r="B29" s="95">
        <v>84.74409999999999</v>
      </c>
      <c r="C29" s="167">
        <v>84.7441</v>
      </c>
      <c r="D29" s="93" t="s">
        <v>1</v>
      </c>
      <c r="E29" s="96" t="s">
        <v>1</v>
      </c>
      <c r="F29" s="96" t="s">
        <v>1</v>
      </c>
      <c r="G29" s="94" t="s">
        <v>1</v>
      </c>
      <c r="H29" s="94">
        <v>-84.7441</v>
      </c>
    </row>
    <row r="30" spans="1:8" ht="11.25" customHeight="1">
      <c r="A30" s="37" t="s">
        <v>87</v>
      </c>
      <c r="B30" s="92">
        <v>346.4658</v>
      </c>
      <c r="C30" s="166">
        <v>346.4658</v>
      </c>
      <c r="D30" s="93">
        <v>239.53529999999998</v>
      </c>
      <c r="E30" s="96" t="s">
        <v>1</v>
      </c>
      <c r="F30" s="96">
        <v>21.886200000000002</v>
      </c>
      <c r="G30" s="94" t="s">
        <v>1</v>
      </c>
      <c r="H30" s="94">
        <f>D30-C30</f>
        <v>-106.93050000000002</v>
      </c>
    </row>
    <row r="31" spans="1:8" ht="11.25" customHeight="1">
      <c r="A31" s="37" t="s">
        <v>88</v>
      </c>
      <c r="B31" s="92">
        <v>85.8432</v>
      </c>
      <c r="C31" s="166">
        <v>85.8432</v>
      </c>
      <c r="D31" s="93" t="s">
        <v>1</v>
      </c>
      <c r="E31" s="96" t="s">
        <v>1</v>
      </c>
      <c r="F31" s="96" t="s">
        <v>1</v>
      </c>
      <c r="G31" s="94" t="s">
        <v>1</v>
      </c>
      <c r="H31" s="94">
        <v>-85.8432</v>
      </c>
    </row>
    <row r="33" spans="1:9" ht="14.25" customHeight="1">
      <c r="A33" s="47" t="s">
        <v>97</v>
      </c>
      <c r="G33" s="14"/>
      <c r="I33" s="2"/>
    </row>
    <row r="34" spans="1:9" ht="14.25" customHeight="1">
      <c r="A34" s="15" t="s">
        <v>8</v>
      </c>
      <c r="G34" s="14"/>
      <c r="I34" s="2"/>
    </row>
    <row r="35" spans="1:9" ht="32.25" customHeight="1">
      <c r="A35" s="75"/>
      <c r="B35" s="71" t="s">
        <v>9</v>
      </c>
      <c r="C35" s="73" t="s">
        <v>104</v>
      </c>
      <c r="D35" s="73" t="s">
        <v>107</v>
      </c>
      <c r="E35" s="72">
        <v>39814</v>
      </c>
      <c r="F35" s="72">
        <v>40087</v>
      </c>
      <c r="G35" s="72">
        <v>40118</v>
      </c>
      <c r="H35" s="74" t="s">
        <v>2</v>
      </c>
      <c r="I35" s="74" t="s">
        <v>52</v>
      </c>
    </row>
    <row r="36" spans="1:12" ht="13.5" customHeight="1">
      <c r="A36" s="48" t="s">
        <v>21</v>
      </c>
      <c r="B36" s="19">
        <v>22014.267</v>
      </c>
      <c r="C36" s="19">
        <v>25227.702</v>
      </c>
      <c r="D36" s="19">
        <v>25655.922</v>
      </c>
      <c r="E36" s="19">
        <v>28102.058</v>
      </c>
      <c r="F36" s="19">
        <v>35691.187</v>
      </c>
      <c r="G36" s="19">
        <v>34647.2</v>
      </c>
      <c r="H36" s="18">
        <f>G36/F36-1</f>
        <v>-0.029250554205440205</v>
      </c>
      <c r="I36" s="18">
        <f>G36/E36-1</f>
        <v>0.23290614516559582</v>
      </c>
      <c r="J36" s="86"/>
      <c r="K36" s="19"/>
      <c r="L36" s="124"/>
    </row>
    <row r="37" spans="1:12" ht="13.5" customHeight="1">
      <c r="A37" s="78" t="s">
        <v>71</v>
      </c>
      <c r="B37" s="36">
        <v>10388.579</v>
      </c>
      <c r="C37" s="36">
        <v>13332.985</v>
      </c>
      <c r="D37" s="36">
        <v>12207.41</v>
      </c>
      <c r="E37" s="36">
        <v>12477.444</v>
      </c>
      <c r="F37" s="36">
        <v>13739.367</v>
      </c>
      <c r="G37" s="36">
        <v>12336.102</v>
      </c>
      <c r="H37" s="17">
        <f aca="true" t="shared" si="2" ref="H37:H50">G37/F37-1</f>
        <v>-0.10213461799222623</v>
      </c>
      <c r="I37" s="17">
        <f aca="true" t="shared" si="3" ref="I37:I50">G37/E37-1</f>
        <v>-0.011327800789969422</v>
      </c>
      <c r="J37" s="86"/>
      <c r="K37" s="19"/>
      <c r="L37" s="124"/>
    </row>
    <row r="38" spans="1:12" ht="13.5" customHeight="1">
      <c r="A38" s="78" t="s">
        <v>72</v>
      </c>
      <c r="B38" s="36">
        <v>5377.385</v>
      </c>
      <c r="C38" s="36">
        <v>6422.767</v>
      </c>
      <c r="D38" s="36">
        <v>6174.146</v>
      </c>
      <c r="E38" s="36">
        <v>6204.997</v>
      </c>
      <c r="F38" s="36">
        <v>7736.807</v>
      </c>
      <c r="G38" s="36">
        <v>7899.745</v>
      </c>
      <c r="H38" s="17">
        <f t="shared" si="2"/>
        <v>0.021060109163896668</v>
      </c>
      <c r="I38" s="17">
        <f t="shared" si="3"/>
        <v>0.27312632060901865</v>
      </c>
      <c r="J38" s="86"/>
      <c r="K38" s="19"/>
      <c r="L38" s="124"/>
    </row>
    <row r="39" spans="1:12" ht="13.5" customHeight="1">
      <c r="A39" s="78" t="s">
        <v>73</v>
      </c>
      <c r="B39" s="36">
        <v>2036.174</v>
      </c>
      <c r="C39" s="36">
        <v>2653.044</v>
      </c>
      <c r="D39" s="36">
        <v>2806.116</v>
      </c>
      <c r="E39" s="36">
        <v>2765.199</v>
      </c>
      <c r="F39" s="36">
        <v>5341.263</v>
      </c>
      <c r="G39" s="36">
        <v>5155.291</v>
      </c>
      <c r="H39" s="17">
        <f t="shared" si="2"/>
        <v>-0.03481798218885679</v>
      </c>
      <c r="I39" s="17">
        <f t="shared" si="3"/>
        <v>0.8643471952651509</v>
      </c>
      <c r="J39" s="86"/>
      <c r="K39" s="19"/>
      <c r="L39" s="124"/>
    </row>
    <row r="40" spans="1:12" ht="13.5" customHeight="1">
      <c r="A40" s="78" t="s">
        <v>74</v>
      </c>
      <c r="B40" s="36">
        <v>4212.126</v>
      </c>
      <c r="C40" s="36">
        <v>2818.904</v>
      </c>
      <c r="D40" s="36">
        <v>4468.251</v>
      </c>
      <c r="E40" s="36">
        <v>6654.412</v>
      </c>
      <c r="F40" s="36">
        <v>8873.75</v>
      </c>
      <c r="G40" s="36">
        <v>9256.062</v>
      </c>
      <c r="H40" s="17">
        <f t="shared" si="2"/>
        <v>0.04308347654599243</v>
      </c>
      <c r="I40" s="17">
        <f t="shared" si="3"/>
        <v>0.39096617402108547</v>
      </c>
      <c r="J40" s="86"/>
      <c r="K40" s="19"/>
      <c r="L40" s="124"/>
    </row>
    <row r="41" spans="1:12" ht="13.5" customHeight="1">
      <c r="A41" s="79" t="s">
        <v>80</v>
      </c>
      <c r="B41" s="50">
        <v>10127.09</v>
      </c>
      <c r="C41" s="50">
        <v>12464.962</v>
      </c>
      <c r="D41" s="50">
        <v>12215.809</v>
      </c>
      <c r="E41" s="50">
        <v>11131.302</v>
      </c>
      <c r="F41" s="50">
        <v>13113.804</v>
      </c>
      <c r="G41" s="19">
        <v>13552.556</v>
      </c>
      <c r="H41" s="18">
        <f t="shared" si="2"/>
        <v>0.033457263811476956</v>
      </c>
      <c r="I41" s="18">
        <f t="shared" si="3"/>
        <v>0.2175175913832903</v>
      </c>
      <c r="K41" s="19"/>
      <c r="L41" s="124"/>
    </row>
    <row r="42" spans="1:12" ht="13.5" customHeight="1">
      <c r="A42" s="78" t="s">
        <v>71</v>
      </c>
      <c r="B42" s="36">
        <v>5660.365</v>
      </c>
      <c r="C42" s="36">
        <v>6868.548</v>
      </c>
      <c r="D42" s="36">
        <v>6665.806</v>
      </c>
      <c r="E42" s="36">
        <v>5630.689</v>
      </c>
      <c r="F42" s="36">
        <v>5110.347</v>
      </c>
      <c r="G42" s="36">
        <v>5334.091</v>
      </c>
      <c r="H42" s="17">
        <f t="shared" si="2"/>
        <v>0.04378254549055094</v>
      </c>
      <c r="I42" s="17">
        <f t="shared" si="3"/>
        <v>-0.052675258747197695</v>
      </c>
      <c r="J42" s="86"/>
      <c r="K42" s="19"/>
      <c r="L42" s="124"/>
    </row>
    <row r="43" spans="1:12" ht="13.5" customHeight="1">
      <c r="A43" s="78" t="s">
        <v>72</v>
      </c>
      <c r="B43" s="36">
        <v>2684.159</v>
      </c>
      <c r="C43" s="36">
        <v>3185.005</v>
      </c>
      <c r="D43" s="36">
        <v>3021.512</v>
      </c>
      <c r="E43" s="36">
        <v>3074.88</v>
      </c>
      <c r="F43" s="36">
        <v>3375.399</v>
      </c>
      <c r="G43" s="36">
        <v>3538.058</v>
      </c>
      <c r="H43" s="17">
        <f t="shared" si="2"/>
        <v>0.04818956218213022</v>
      </c>
      <c r="I43" s="17">
        <f t="shared" si="3"/>
        <v>0.15063287022582994</v>
      </c>
      <c r="J43" s="86"/>
      <c r="K43" s="19"/>
      <c r="L43" s="124"/>
    </row>
    <row r="44" spans="1:12" ht="13.5" customHeight="1">
      <c r="A44" s="78" t="s">
        <v>73</v>
      </c>
      <c r="B44" s="36">
        <v>1567.795</v>
      </c>
      <c r="C44" s="36">
        <v>2199.472</v>
      </c>
      <c r="D44" s="36">
        <v>2365.016</v>
      </c>
      <c r="E44" s="36">
        <v>2291.298</v>
      </c>
      <c r="F44" s="36">
        <v>4341.657</v>
      </c>
      <c r="G44" s="36">
        <v>4190.633</v>
      </c>
      <c r="H44" s="17">
        <f t="shared" si="2"/>
        <v>-0.034784875912583724</v>
      </c>
      <c r="I44" s="17">
        <f t="shared" si="3"/>
        <v>0.8289340801589318</v>
      </c>
      <c r="J44" s="86"/>
      <c r="K44" s="19"/>
      <c r="L44" s="124"/>
    </row>
    <row r="45" spans="1:12" ht="13.5" customHeight="1">
      <c r="A45" s="78" t="s">
        <v>74</v>
      </c>
      <c r="B45" s="36">
        <v>214.767</v>
      </c>
      <c r="C45" s="36">
        <v>211.935</v>
      </c>
      <c r="D45" s="36">
        <v>163.476</v>
      </c>
      <c r="E45" s="36">
        <v>134.434</v>
      </c>
      <c r="F45" s="36">
        <v>286.401</v>
      </c>
      <c r="G45" s="36">
        <v>489.774</v>
      </c>
      <c r="H45" s="17">
        <f t="shared" si="2"/>
        <v>0.7100987775880669</v>
      </c>
      <c r="I45" s="17">
        <f t="shared" si="3"/>
        <v>2.6432301352336465</v>
      </c>
      <c r="J45" s="86"/>
      <c r="K45" s="19"/>
      <c r="L45" s="124"/>
    </row>
    <row r="46" spans="1:12" ht="13.5" customHeight="1">
      <c r="A46" s="79" t="s">
        <v>81</v>
      </c>
      <c r="B46" s="50">
        <f aca="true" t="shared" si="4" ref="B46:G50">+B36-B41</f>
        <v>11887.177</v>
      </c>
      <c r="C46" s="50">
        <f t="shared" si="4"/>
        <v>12762.740000000002</v>
      </c>
      <c r="D46" s="50">
        <f t="shared" si="4"/>
        <v>13440.113</v>
      </c>
      <c r="E46" s="50">
        <f t="shared" si="4"/>
        <v>16970.756</v>
      </c>
      <c r="F46" s="50">
        <f t="shared" si="4"/>
        <v>22577.382999999998</v>
      </c>
      <c r="G46" s="50">
        <f t="shared" si="4"/>
        <v>21094.643999999997</v>
      </c>
      <c r="H46" s="18">
        <f t="shared" si="2"/>
        <v>-0.06567364339790849</v>
      </c>
      <c r="I46" s="18">
        <f t="shared" si="3"/>
        <v>0.24299966365670422</v>
      </c>
      <c r="J46" s="50"/>
      <c r="K46" s="19"/>
      <c r="L46" s="124"/>
    </row>
    <row r="47" spans="1:12" ht="13.5" customHeight="1">
      <c r="A47" s="78" t="s">
        <v>71</v>
      </c>
      <c r="B47" s="36">
        <f t="shared" si="4"/>
        <v>4728.214</v>
      </c>
      <c r="C47" s="36">
        <f t="shared" si="4"/>
        <v>6464.437000000001</v>
      </c>
      <c r="D47" s="36">
        <f t="shared" si="4"/>
        <v>5541.604</v>
      </c>
      <c r="E47" s="36">
        <f t="shared" si="4"/>
        <v>6846.754999999999</v>
      </c>
      <c r="F47" s="36">
        <f t="shared" si="4"/>
        <v>8629.02</v>
      </c>
      <c r="G47" s="36">
        <f t="shared" si="4"/>
        <v>7002.011</v>
      </c>
      <c r="H47" s="17">
        <f t="shared" si="2"/>
        <v>-0.18855084354886187</v>
      </c>
      <c r="I47" s="17">
        <f t="shared" si="3"/>
        <v>0.022675851553035198</v>
      </c>
      <c r="J47" s="36"/>
      <c r="K47" s="19"/>
      <c r="L47" s="124"/>
    </row>
    <row r="48" spans="1:12" ht="13.5" customHeight="1">
      <c r="A48" s="78" t="s">
        <v>72</v>
      </c>
      <c r="B48" s="36">
        <f t="shared" si="4"/>
        <v>2693.226</v>
      </c>
      <c r="C48" s="36">
        <f t="shared" si="4"/>
        <v>3237.7619999999997</v>
      </c>
      <c r="D48" s="36">
        <f t="shared" si="4"/>
        <v>3152.6339999999996</v>
      </c>
      <c r="E48" s="36">
        <f t="shared" si="4"/>
        <v>3130.117</v>
      </c>
      <c r="F48" s="36">
        <f t="shared" si="4"/>
        <v>4361.407999999999</v>
      </c>
      <c r="G48" s="36">
        <f t="shared" si="4"/>
        <v>4361.687</v>
      </c>
      <c r="H48" s="17">
        <f t="shared" si="2"/>
        <v>6.397016743231454E-05</v>
      </c>
      <c r="I48" s="17">
        <f t="shared" si="3"/>
        <v>0.3934581359099356</v>
      </c>
      <c r="J48" s="36"/>
      <c r="K48" s="19"/>
      <c r="L48" s="124"/>
    </row>
    <row r="49" spans="1:12" ht="13.5" customHeight="1">
      <c r="A49" s="78" t="s">
        <v>73</v>
      </c>
      <c r="B49" s="36">
        <f t="shared" si="4"/>
        <v>468.3789999999999</v>
      </c>
      <c r="C49" s="36">
        <f t="shared" si="4"/>
        <v>453.57199999999966</v>
      </c>
      <c r="D49" s="36">
        <f t="shared" si="4"/>
        <v>441.0999999999999</v>
      </c>
      <c r="E49" s="36">
        <f t="shared" si="4"/>
        <v>473.9010000000003</v>
      </c>
      <c r="F49" s="36">
        <f t="shared" si="4"/>
        <v>999.6059999999998</v>
      </c>
      <c r="G49" s="36">
        <f t="shared" si="4"/>
        <v>964.6580000000004</v>
      </c>
      <c r="H49" s="17">
        <f t="shared" si="2"/>
        <v>-0.03496177493932551</v>
      </c>
      <c r="I49" s="17">
        <f t="shared" si="3"/>
        <v>1.0355686103215644</v>
      </c>
      <c r="J49" s="36"/>
      <c r="K49" s="19"/>
      <c r="L49" s="124"/>
    </row>
    <row r="50" spans="1:12" ht="13.5" customHeight="1">
      <c r="A50" s="78" t="s">
        <v>74</v>
      </c>
      <c r="B50" s="36">
        <f t="shared" si="4"/>
        <v>3997.3590000000004</v>
      </c>
      <c r="C50" s="36">
        <f t="shared" si="4"/>
        <v>2606.969</v>
      </c>
      <c r="D50" s="36">
        <f t="shared" si="4"/>
        <v>4304.775000000001</v>
      </c>
      <c r="E50" s="36">
        <f t="shared" si="4"/>
        <v>6519.978</v>
      </c>
      <c r="F50" s="36">
        <f t="shared" si="4"/>
        <v>8587.349</v>
      </c>
      <c r="G50" s="36">
        <f t="shared" si="4"/>
        <v>8766.288</v>
      </c>
      <c r="H50" s="17">
        <f t="shared" si="2"/>
        <v>0.02083751341653861</v>
      </c>
      <c r="I50" s="17">
        <f t="shared" si="3"/>
        <v>0.3445272361348459</v>
      </c>
      <c r="J50" s="36"/>
      <c r="K50" s="19"/>
      <c r="L50" s="124"/>
    </row>
    <row r="51" spans="1:12" ht="11.25">
      <c r="A51" s="139"/>
      <c r="B51" s="129" t="b">
        <f aca="true" t="shared" si="5" ref="B51:G51">+(B36+B37+B38+B39+B40)=(B41+B42+B43+B44+B45+B46+B47+B48+B49+B50)</f>
        <v>1</v>
      </c>
      <c r="C51" s="129" t="b">
        <f t="shared" si="5"/>
        <v>1</v>
      </c>
      <c r="D51" s="129" t="b">
        <f t="shared" si="5"/>
        <v>1</v>
      </c>
      <c r="E51" s="129" t="b">
        <f t="shared" si="5"/>
        <v>1</v>
      </c>
      <c r="F51" s="129" t="b">
        <f t="shared" si="5"/>
        <v>1</v>
      </c>
      <c r="G51" s="129" t="b">
        <f t="shared" si="5"/>
        <v>1</v>
      </c>
      <c r="H51" s="139"/>
      <c r="I51" s="2"/>
      <c r="J51" s="128"/>
      <c r="L51" s="124"/>
    </row>
    <row r="52" spans="1:9" ht="14.25" customHeight="1">
      <c r="A52" s="47" t="s">
        <v>98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8</v>
      </c>
      <c r="B53" s="15"/>
      <c r="C53" s="15"/>
      <c r="D53" s="15"/>
      <c r="E53" s="15"/>
      <c r="F53" s="15"/>
      <c r="I53" s="2"/>
    </row>
    <row r="54" spans="1:18" s="6" customFormat="1" ht="33" customHeight="1">
      <c r="A54" s="75"/>
      <c r="B54" s="71" t="s">
        <v>9</v>
      </c>
      <c r="C54" s="73" t="s">
        <v>104</v>
      </c>
      <c r="D54" s="73" t="s">
        <v>107</v>
      </c>
      <c r="E54" s="72">
        <v>39814</v>
      </c>
      <c r="F54" s="72">
        <v>40087</v>
      </c>
      <c r="G54" s="72">
        <v>40118</v>
      </c>
      <c r="H54" s="74" t="s">
        <v>2</v>
      </c>
      <c r="I54" s="74" t="s">
        <v>52</v>
      </c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3.5" customHeight="1">
      <c r="A55" s="48" t="s">
        <v>22</v>
      </c>
      <c r="B55" s="19">
        <v>20580.044</v>
      </c>
      <c r="C55" s="19">
        <v>25751.61379</v>
      </c>
      <c r="D55" s="19">
        <v>26721.623079999998</v>
      </c>
      <c r="E55" s="19">
        <v>25607.80638727</v>
      </c>
      <c r="F55" s="19">
        <v>25202.629</v>
      </c>
      <c r="G55" s="19">
        <v>25557.677</v>
      </c>
      <c r="H55" s="18">
        <f>+G55/F55-1</f>
        <v>0.014087736640491011</v>
      </c>
      <c r="I55" s="18">
        <f>+G55/E55-1</f>
        <v>-0.0019575822509702023</v>
      </c>
      <c r="J55" s="11"/>
      <c r="K55" s="171"/>
      <c r="L55" s="125"/>
      <c r="M55" s="11"/>
      <c r="N55" s="11"/>
      <c r="O55" s="11"/>
      <c r="P55" s="11"/>
      <c r="Q55" s="11"/>
      <c r="R55" s="11"/>
    </row>
    <row r="56" spans="1:18" ht="13.5" customHeight="1">
      <c r="A56" s="78" t="s">
        <v>75</v>
      </c>
      <c r="B56" s="36">
        <v>14799.575</v>
      </c>
      <c r="C56" s="36">
        <v>18631.231202239996</v>
      </c>
      <c r="D56" s="36">
        <v>19377.8203793</v>
      </c>
      <c r="E56" s="36">
        <v>18978.9893126</v>
      </c>
      <c r="F56" s="36">
        <v>16008.018</v>
      </c>
      <c r="G56" s="36">
        <v>16291.686</v>
      </c>
      <c r="H56" s="17">
        <f>+G56/F56-1</f>
        <v>0.017720369879643982</v>
      </c>
      <c r="I56" s="17">
        <f aca="true" t="shared" si="6" ref="I56:I66">+G56/E56-1</f>
        <v>-0.14159359428143625</v>
      </c>
      <c r="J56" s="11"/>
      <c r="K56" s="171"/>
      <c r="L56" s="125"/>
      <c r="M56" s="88"/>
      <c r="N56" s="11"/>
      <c r="O56" s="11"/>
      <c r="P56" s="11"/>
      <c r="Q56" s="11"/>
      <c r="R56" s="11"/>
    </row>
    <row r="57" spans="1:18" ht="13.5" customHeight="1">
      <c r="A57" s="78" t="s">
        <v>76</v>
      </c>
      <c r="B57" s="36">
        <v>5383.205</v>
      </c>
      <c r="C57" s="36">
        <v>5998.552897759999</v>
      </c>
      <c r="D57" s="36">
        <v>6172.03192851</v>
      </c>
      <c r="E57" s="36">
        <v>6126.426426860001</v>
      </c>
      <c r="F57" s="36">
        <v>8619.084</v>
      </c>
      <c r="G57" s="36">
        <v>8672.438</v>
      </c>
      <c r="H57" s="17">
        <f>+G57/F57-1</f>
        <v>0.006190216965050954</v>
      </c>
      <c r="I57" s="17">
        <f t="shared" si="6"/>
        <v>0.4155785764401836</v>
      </c>
      <c r="J57" s="11"/>
      <c r="K57" s="171"/>
      <c r="L57" s="125"/>
      <c r="M57" s="88"/>
      <c r="N57" s="11"/>
      <c r="O57" s="11"/>
      <c r="P57" s="11"/>
      <c r="Q57" s="11"/>
      <c r="R57" s="11"/>
    </row>
    <row r="58" spans="1:18" ht="13.5" customHeight="1">
      <c r="A58" s="78" t="s">
        <v>77</v>
      </c>
      <c r="B58" s="36">
        <v>397.265</v>
      </c>
      <c r="C58" s="36">
        <v>1121.82969</v>
      </c>
      <c r="D58" s="36">
        <v>1171.77077219</v>
      </c>
      <c r="E58" s="36">
        <v>502.39064781</v>
      </c>
      <c r="F58" s="36">
        <v>575.528</v>
      </c>
      <c r="G58" s="36">
        <v>593.552</v>
      </c>
      <c r="H58" s="17">
        <f>+G58/F58-1</f>
        <v>0.03131732947832244</v>
      </c>
      <c r="I58" s="17">
        <f t="shared" si="6"/>
        <v>0.18145511383897506</v>
      </c>
      <c r="J58" s="11"/>
      <c r="K58" s="171"/>
      <c r="L58" s="125"/>
      <c r="M58" s="89"/>
      <c r="N58" s="11"/>
      <c r="O58" s="11"/>
      <c r="P58" s="11"/>
      <c r="Q58" s="11"/>
      <c r="R58" s="11"/>
    </row>
    <row r="59" spans="1:18" ht="13.5" customHeight="1">
      <c r="A59" s="79" t="s">
        <v>80</v>
      </c>
      <c r="B59" s="19">
        <v>7747.23</v>
      </c>
      <c r="C59" s="19">
        <v>9236.199259449997</v>
      </c>
      <c r="D59" s="19">
        <v>9392.589897769998</v>
      </c>
      <c r="E59" s="19">
        <v>9023.810503280001</v>
      </c>
      <c r="F59" s="19">
        <v>9246.772</v>
      </c>
      <c r="G59" s="19">
        <v>9471.272</v>
      </c>
      <c r="H59" s="18">
        <f aca="true" t="shared" si="7" ref="H59:H66">+G59/F59-1</f>
        <v>0.024278742895358585</v>
      </c>
      <c r="I59" s="18">
        <f t="shared" si="6"/>
        <v>0.04958675678720814</v>
      </c>
      <c r="J59" s="11"/>
      <c r="K59" s="171"/>
      <c r="L59" s="125"/>
      <c r="M59" s="11"/>
      <c r="N59" s="11"/>
      <c r="O59" s="11"/>
      <c r="P59" s="11"/>
      <c r="Q59" s="11"/>
      <c r="R59" s="11"/>
    </row>
    <row r="60" spans="1:18" ht="13.5" customHeight="1">
      <c r="A60" s="78" t="s">
        <v>75</v>
      </c>
      <c r="B60" s="36">
        <v>5868.868</v>
      </c>
      <c r="C60" s="36">
        <v>6985.285359249998</v>
      </c>
      <c r="D60" s="36">
        <v>7107.57487747</v>
      </c>
      <c r="E60" s="36">
        <v>6795.23149299</v>
      </c>
      <c r="F60" s="36">
        <v>6092.269</v>
      </c>
      <c r="G60" s="36">
        <v>6224.863</v>
      </c>
      <c r="H60" s="17">
        <f t="shared" si="7"/>
        <v>0.021764304891986885</v>
      </c>
      <c r="I60" s="17">
        <f t="shared" si="6"/>
        <v>-0.08393658017072636</v>
      </c>
      <c r="J60" s="11"/>
      <c r="K60" s="171"/>
      <c r="L60" s="125"/>
      <c r="M60" s="88"/>
      <c r="N60" s="11"/>
      <c r="O60" s="11"/>
      <c r="P60" s="11"/>
      <c r="Q60" s="11"/>
      <c r="R60" s="11"/>
    </row>
    <row r="61" spans="1:18" ht="13.5" customHeight="1">
      <c r="A61" s="78" t="s">
        <v>76</v>
      </c>
      <c r="B61" s="36">
        <v>1802.875</v>
      </c>
      <c r="C61" s="36">
        <v>2193.8405991000004</v>
      </c>
      <c r="D61" s="36">
        <v>2228.1461473399995</v>
      </c>
      <c r="E61" s="36">
        <v>2180.771454310001</v>
      </c>
      <c r="F61" s="36">
        <v>3153.155</v>
      </c>
      <c r="G61" s="36">
        <v>3244.824</v>
      </c>
      <c r="H61" s="17">
        <f t="shared" si="7"/>
        <v>0.029072151543453995</v>
      </c>
      <c r="I61" s="17">
        <f t="shared" si="6"/>
        <v>0.4879248320987706</v>
      </c>
      <c r="J61" s="11"/>
      <c r="K61" s="171"/>
      <c r="L61" s="125"/>
      <c r="M61" s="88"/>
      <c r="N61" s="11"/>
      <c r="O61" s="11"/>
      <c r="P61" s="11"/>
      <c r="Q61" s="11"/>
      <c r="R61" s="11"/>
    </row>
    <row r="62" spans="1:18" ht="13.5" customHeight="1">
      <c r="A62" s="78" t="s">
        <v>77</v>
      </c>
      <c r="B62" s="36">
        <v>75.489</v>
      </c>
      <c r="C62" s="36">
        <v>57.07330110000027</v>
      </c>
      <c r="D62" s="36">
        <v>56.868872959999834</v>
      </c>
      <c r="E62" s="36">
        <v>47.807555980000004</v>
      </c>
      <c r="F62" s="36">
        <v>1.344</v>
      </c>
      <c r="G62" s="36">
        <v>1.586</v>
      </c>
      <c r="H62" s="17">
        <f t="shared" si="7"/>
        <v>0.18005952380952372</v>
      </c>
      <c r="I62" s="17">
        <f t="shared" si="6"/>
        <v>-0.9668253277648517</v>
      </c>
      <c r="J62" s="11"/>
      <c r="K62" s="171"/>
      <c r="L62" s="125"/>
      <c r="M62" s="89"/>
      <c r="N62" s="11"/>
      <c r="O62" s="11"/>
      <c r="P62" s="11"/>
      <c r="Q62" s="11"/>
      <c r="R62" s="11"/>
    </row>
    <row r="63" spans="1:18" ht="13.5" customHeight="1">
      <c r="A63" s="79" t="s">
        <v>81</v>
      </c>
      <c r="B63" s="19">
        <f aca="true" t="shared" si="8" ref="B63:G66">+B55-B59</f>
        <v>12832.814000000002</v>
      </c>
      <c r="C63" s="19">
        <f t="shared" si="8"/>
        <v>16515.414530550002</v>
      </c>
      <c r="D63" s="19">
        <f t="shared" si="8"/>
        <v>17329.03318223</v>
      </c>
      <c r="E63" s="19">
        <f t="shared" si="8"/>
        <v>16583.99588399</v>
      </c>
      <c r="F63" s="19">
        <f t="shared" si="8"/>
        <v>15955.857</v>
      </c>
      <c r="G63" s="19">
        <f t="shared" si="8"/>
        <v>16086.404999999999</v>
      </c>
      <c r="H63" s="18">
        <f t="shared" si="7"/>
        <v>0.008181823138675659</v>
      </c>
      <c r="I63" s="18">
        <f t="shared" si="6"/>
        <v>-0.030004281686440204</v>
      </c>
      <c r="J63" s="11"/>
      <c r="K63" s="171"/>
      <c r="L63" s="125"/>
      <c r="M63" s="11"/>
      <c r="N63" s="11"/>
      <c r="O63" s="11"/>
      <c r="P63" s="11"/>
      <c r="Q63" s="11"/>
      <c r="R63" s="11"/>
    </row>
    <row r="64" spans="1:18" ht="13.5" customHeight="1">
      <c r="A64" s="78" t="s">
        <v>75</v>
      </c>
      <c r="B64" s="36">
        <f t="shared" si="8"/>
        <v>8930.707</v>
      </c>
      <c r="C64" s="36">
        <f t="shared" si="8"/>
        <v>11645.945842989999</v>
      </c>
      <c r="D64" s="36">
        <f t="shared" si="8"/>
        <v>12270.245501829999</v>
      </c>
      <c r="E64" s="36">
        <f t="shared" si="8"/>
        <v>12183.757819609998</v>
      </c>
      <c r="F64" s="36">
        <f t="shared" si="8"/>
        <v>9915.749</v>
      </c>
      <c r="G64" s="36">
        <f t="shared" si="8"/>
        <v>10066.823</v>
      </c>
      <c r="H64" s="17">
        <f t="shared" si="7"/>
        <v>0.015235762825380084</v>
      </c>
      <c r="I64" s="17">
        <f t="shared" si="6"/>
        <v>-0.17375056620074558</v>
      </c>
      <c r="J64" s="11"/>
      <c r="K64" s="171"/>
      <c r="L64" s="125"/>
      <c r="M64" s="11"/>
      <c r="N64" s="11"/>
      <c r="O64" s="11"/>
      <c r="P64" s="11"/>
      <c r="Q64" s="11"/>
      <c r="R64" s="11"/>
    </row>
    <row r="65" spans="1:18" ht="13.5" customHeight="1">
      <c r="A65" s="78" t="s">
        <v>76</v>
      </c>
      <c r="B65" s="36">
        <f t="shared" si="8"/>
        <v>3580.33</v>
      </c>
      <c r="C65" s="36">
        <f t="shared" si="8"/>
        <v>3804.7122986599984</v>
      </c>
      <c r="D65" s="36">
        <f t="shared" si="8"/>
        <v>3943.885781170001</v>
      </c>
      <c r="E65" s="36">
        <f t="shared" si="8"/>
        <v>3945.65497255</v>
      </c>
      <c r="F65" s="36">
        <f t="shared" si="8"/>
        <v>5465.929</v>
      </c>
      <c r="G65" s="36">
        <f t="shared" si="8"/>
        <v>5427.614</v>
      </c>
      <c r="H65" s="17">
        <f t="shared" si="7"/>
        <v>-0.00700978735728186</v>
      </c>
      <c r="I65" s="17">
        <f t="shared" si="6"/>
        <v>0.37559265515105045</v>
      </c>
      <c r="J65" s="11"/>
      <c r="K65" s="171"/>
      <c r="L65" s="125"/>
      <c r="M65" s="11"/>
      <c r="N65" s="11"/>
      <c r="O65" s="11"/>
      <c r="P65" s="11"/>
      <c r="Q65" s="11"/>
      <c r="R65" s="11"/>
    </row>
    <row r="66" spans="1:18" ht="13.5" customHeight="1">
      <c r="A66" s="78" t="s">
        <v>77</v>
      </c>
      <c r="B66" s="36">
        <f t="shared" si="8"/>
        <v>321.77599999999995</v>
      </c>
      <c r="C66" s="36">
        <f t="shared" si="8"/>
        <v>1064.7563888999998</v>
      </c>
      <c r="D66" s="36">
        <f t="shared" si="8"/>
        <v>1114.90189923</v>
      </c>
      <c r="E66" s="36">
        <f t="shared" si="8"/>
        <v>454.58309183</v>
      </c>
      <c r="F66" s="36">
        <f t="shared" si="8"/>
        <v>574.184</v>
      </c>
      <c r="G66" s="36">
        <f t="shared" si="8"/>
        <v>591.966</v>
      </c>
      <c r="H66" s="17">
        <f t="shared" si="7"/>
        <v>0.030969166678277427</v>
      </c>
      <c r="I66" s="17">
        <f t="shared" si="6"/>
        <v>0.30221737376315994</v>
      </c>
      <c r="J66" s="11"/>
      <c r="K66" s="171"/>
      <c r="L66" s="125"/>
      <c r="M66" s="11"/>
      <c r="N66" s="11"/>
      <c r="O66" s="11"/>
      <c r="P66" s="11"/>
      <c r="Q66" s="11"/>
      <c r="R66" s="11"/>
    </row>
    <row r="67" spans="2:18" ht="12" customHeight="1">
      <c r="B67" s="130" t="b">
        <f aca="true" t="shared" si="9" ref="B67:G67">+(B55+B56+B57+B58)=(B59+B60+B61+B62+B63+B64+B65+B66)</f>
        <v>1</v>
      </c>
      <c r="C67" s="130" t="b">
        <f t="shared" si="9"/>
        <v>1</v>
      </c>
      <c r="D67" s="130" t="b">
        <f t="shared" si="9"/>
        <v>1</v>
      </c>
      <c r="E67" s="139" t="b">
        <f t="shared" si="9"/>
        <v>1</v>
      </c>
      <c r="F67" s="130" t="b">
        <f t="shared" si="9"/>
        <v>1</v>
      </c>
      <c r="G67" s="130" t="b">
        <f t="shared" si="9"/>
        <v>1</v>
      </c>
      <c r="H67" s="139"/>
      <c r="J67" s="11"/>
      <c r="K67" s="88"/>
      <c r="L67" s="125"/>
      <c r="M67" s="88"/>
      <c r="N67" s="11"/>
      <c r="O67" s="11"/>
      <c r="P67" s="11"/>
      <c r="Q67" s="11"/>
      <c r="R67" s="11"/>
    </row>
    <row r="68" spans="5:8" ht="12.75">
      <c r="E68" s="139"/>
      <c r="F68" s="139"/>
      <c r="G68" s="139"/>
      <c r="H68" s="139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19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5"/>
      <c r="C82" s="85"/>
      <c r="D82" s="85"/>
      <c r="E82" s="85"/>
      <c r="F82" s="85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2009-10-09T09:06:07Z</cp:lastPrinted>
  <dcterms:created xsi:type="dcterms:W3CDTF">2008-11-05T07:26:31Z</dcterms:created>
  <dcterms:modified xsi:type="dcterms:W3CDTF">2009-11-10T05:32:45Z</dcterms:modified>
  <cp:category/>
  <cp:version/>
  <cp:contentType/>
  <cp:contentStatus/>
</cp:coreProperties>
</file>