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80" yWindow="-60" windowWidth="11490" windowHeight="12000" tabRatio="808"/>
  </bookViews>
  <sheets>
    <sheet name="Macroeconom" sheetId="3" r:id="rId1"/>
    <sheet name="NBKR operations" sheetId="1" r:id="rId2"/>
    <sheet name="T-bikks, T-bonds" sheetId="6" r:id="rId3"/>
    <sheet name="МБКР " sheetId="7" r:id="rId4"/>
    <sheet name="Deposits, credits" sheetId="2" r:id="rId5"/>
  </sheets>
  <externalReferences>
    <externalReference r:id="rId6"/>
  </externalReferences>
  <definedNames>
    <definedName name="_xlnm.Print_Area" localSheetId="4">'Deposits, credits'!$A$1:$H$69</definedName>
    <definedName name="_xlnm.Print_Area" localSheetId="0">Macroeconom!$A$1:$I$43</definedName>
    <definedName name="_xlnm.Print_Area" localSheetId="1">'NBKR operations'!$A$10:$H$49</definedName>
    <definedName name="_xlnm.Print_Area" localSheetId="2">'T-bikks, T-bonds'!$A$1:$H$45</definedName>
    <definedName name="_xlnm.Print_Area" localSheetId="3">'МБКР '!$A$1:$H$33</definedName>
  </definedNames>
  <calcPr calcId="125725"/>
</workbook>
</file>

<file path=xl/calcChain.xml><?xml version="1.0" encoding="utf-8"?>
<calcChain xmlns="http://schemas.openxmlformats.org/spreadsheetml/2006/main">
  <c r="H24" i="2"/>
  <c r="H22"/>
  <c r="H21"/>
  <c r="H20"/>
  <c r="H19"/>
  <c r="H18"/>
  <c r="H17"/>
  <c r="H15"/>
  <c r="H8"/>
  <c r="H7"/>
  <c r="H6"/>
  <c r="H5"/>
  <c r="H4"/>
  <c r="G20"/>
  <c r="G19"/>
  <c r="G18"/>
  <c r="G15"/>
  <c r="G10"/>
  <c r="G9"/>
  <c r="G8"/>
  <c r="G7"/>
  <c r="G6"/>
  <c r="G5"/>
  <c r="G4"/>
  <c r="H23" i="7"/>
  <c r="H21"/>
  <c r="H20"/>
  <c r="H19"/>
  <c r="H18"/>
  <c r="H17"/>
  <c r="H16"/>
  <c r="H14"/>
  <c r="H7"/>
  <c r="H6"/>
  <c r="H5"/>
  <c r="H4"/>
  <c r="G18"/>
  <c r="G17"/>
  <c r="G14"/>
  <c r="G7"/>
  <c r="G6"/>
  <c r="G5"/>
  <c r="G4"/>
  <c r="H44" i="6"/>
  <c r="H43"/>
  <c r="H42"/>
  <c r="H41"/>
  <c r="H40"/>
  <c r="H39"/>
  <c r="H38"/>
  <c r="H37"/>
  <c r="H36"/>
  <c r="H34"/>
  <c r="H33"/>
  <c r="H32"/>
  <c r="H31"/>
  <c r="H29"/>
  <c r="H28"/>
  <c r="H27"/>
  <c r="H26"/>
  <c r="G44"/>
  <c r="G43"/>
  <c r="G42"/>
  <c r="G41"/>
  <c r="G40"/>
  <c r="G39"/>
  <c r="G38"/>
  <c r="G37"/>
  <c r="G36"/>
  <c r="G34"/>
  <c r="G33"/>
  <c r="G32"/>
  <c r="G31"/>
  <c r="G29"/>
  <c r="G28"/>
  <c r="G27"/>
  <c r="G26"/>
  <c r="G5"/>
  <c r="H5"/>
  <c r="G6"/>
  <c r="H6"/>
  <c r="G7"/>
  <c r="H7"/>
  <c r="G9"/>
  <c r="H9"/>
  <c r="G10"/>
  <c r="H10"/>
  <c r="G11"/>
  <c r="H11"/>
  <c r="G13"/>
  <c r="H13"/>
  <c r="G14"/>
  <c r="H14"/>
  <c r="G15"/>
  <c r="H15"/>
  <c r="G16"/>
  <c r="H16"/>
  <c r="G17"/>
  <c r="H17"/>
  <c r="G18"/>
  <c r="H18"/>
  <c r="G19"/>
  <c r="H19"/>
  <c r="H4"/>
  <c r="H48" i="1"/>
  <c r="H46"/>
  <c r="H45"/>
  <c r="H44"/>
  <c r="H42"/>
  <c r="H41"/>
  <c r="H40"/>
  <c r="H38"/>
  <c r="H37"/>
  <c r="H36"/>
  <c r="H34"/>
  <c r="H33"/>
  <c r="G48"/>
  <c r="G46"/>
  <c r="G45"/>
  <c r="G44"/>
  <c r="G42"/>
  <c r="G41"/>
  <c r="G40"/>
  <c r="G38"/>
  <c r="G37"/>
  <c r="G36"/>
  <c r="G34"/>
  <c r="G33"/>
  <c r="H27"/>
  <c r="H26"/>
  <c r="H25"/>
  <c r="H20"/>
  <c r="H19"/>
  <c r="H18"/>
  <c r="H13"/>
  <c r="G27"/>
  <c r="G26"/>
  <c r="G20"/>
  <c r="G19"/>
  <c r="G13"/>
  <c r="H7"/>
  <c r="H6"/>
  <c r="H5"/>
  <c r="H4"/>
  <c r="G7"/>
  <c r="G6"/>
  <c r="G5"/>
  <c r="G4"/>
  <c r="I39" i="3"/>
  <c r="I37"/>
  <c r="I36"/>
  <c r="I35"/>
  <c r="H37"/>
  <c r="H36"/>
  <c r="H35"/>
  <c r="I30"/>
  <c r="H30"/>
  <c r="I22"/>
  <c r="I21"/>
  <c r="I20"/>
  <c r="H22"/>
  <c r="H21"/>
  <c r="H20"/>
  <c r="G19" i="7" l="1"/>
  <c r="H9"/>
  <c r="G9"/>
  <c r="H8"/>
  <c r="G8"/>
  <c r="D5" i="2" l="1"/>
  <c r="D10"/>
  <c r="H10" s="1"/>
  <c r="D9"/>
  <c r="H9" s="1"/>
  <c r="D66" l="1"/>
  <c r="E66"/>
  <c r="F66"/>
  <c r="D67"/>
  <c r="E67"/>
  <c r="F67"/>
  <c r="D68"/>
  <c r="E68"/>
  <c r="F68"/>
  <c r="D69"/>
  <c r="E69"/>
  <c r="F69"/>
  <c r="G67"/>
  <c r="G68"/>
  <c r="G69"/>
  <c r="G66"/>
  <c r="F30" i="6" l="1"/>
  <c r="G30" s="1"/>
  <c r="C30"/>
  <c r="D30"/>
  <c r="H30" s="1"/>
  <c r="F35"/>
  <c r="G35" s="1"/>
  <c r="C35"/>
  <c r="D35"/>
  <c r="F25"/>
  <c r="G25" s="1"/>
  <c r="C25"/>
  <c r="D25"/>
  <c r="H25" l="1"/>
  <c r="H35"/>
  <c r="D15" i="3"/>
  <c r="E14"/>
  <c r="D14"/>
  <c r="E15"/>
  <c r="F15"/>
  <c r="F14"/>
  <c r="E12" i="6" l="1"/>
  <c r="F12"/>
  <c r="D12"/>
  <c r="H12" s="1"/>
  <c r="F8"/>
  <c r="G8" s="1"/>
  <c r="D8"/>
  <c r="H8" s="1"/>
  <c r="F4"/>
  <c r="G4" s="1"/>
  <c r="G12" l="1"/>
  <c r="C41" i="1"/>
  <c r="D37"/>
  <c r="F13"/>
  <c r="D13"/>
  <c r="I39" i="2" l="1"/>
  <c r="H39"/>
  <c r="B4" i="1" l="1"/>
  <c r="B5"/>
  <c r="I53" i="2" l="1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C14" i="3" l="1"/>
  <c r="I42" l="1"/>
  <c r="H42"/>
  <c r="I41"/>
  <c r="H41"/>
  <c r="I40"/>
  <c r="H40"/>
  <c r="H39"/>
</calcChain>
</file>

<file path=xl/comments1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color indexed="81"/>
            <rFont val="Tahoma"/>
            <charset val="1"/>
          </rPr>
          <t>Your User Name:</t>
        </r>
        <r>
          <rPr>
            <sz val="8"/>
            <color indexed="81"/>
            <rFont val="Tahoma"/>
            <charset val="1"/>
          </rPr>
          <t xml:space="preserve">
average interest rates</t>
        </r>
      </text>
    </comment>
  </commentList>
</comments>
</file>

<file path=xl/sharedStrings.xml><?xml version="1.0" encoding="utf-8"?>
<sst xmlns="http://schemas.openxmlformats.org/spreadsheetml/2006/main" count="766" uniqueCount="125">
  <si>
    <t>-</t>
  </si>
  <si>
    <t>Прирост за месяц</t>
  </si>
  <si>
    <t>Прирост за год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</si>
  <si>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</si>
  <si>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</si>
  <si>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</si>
  <si>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</si>
  <si>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5-лет. </t>
  </si>
  <si>
    <t>2015</t>
  </si>
  <si>
    <t>(млн. долл. США / проценты)</t>
  </si>
  <si>
    <t>Таблица 10. Аукционы ГКО-В (за период)</t>
  </si>
  <si>
    <t>2016</t>
  </si>
  <si>
    <t>янв.-мар.16</t>
  </si>
  <si>
    <t>янв.-мар.17</t>
  </si>
  <si>
    <t>,</t>
  </si>
  <si>
    <t>Monthly Press-Release of the NBKR</t>
  </si>
  <si>
    <t>March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</si>
  <si>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</si>
  <si>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</si>
  <si>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</si>
  <si>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</si>
  <si>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</si>
  <si>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</si>
  <si>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</si>
  <si>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</si>
  <si>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</si>
  <si>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</si>
  <si>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</si>
  <si>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</si>
  <si>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</si>
  <si>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</si>
  <si>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</si>
  <si>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</si>
  <si>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</si>
  <si>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</si>
  <si>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</si>
  <si>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</si>
  <si>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</si>
  <si>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</si>
  <si>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</si>
  <si>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Feb 2016</t>
  </si>
  <si>
    <t>Mar 2016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</si>
  <si>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</si>
  <si>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</si>
  <si>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</si>
  <si>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</si>
  <si>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</si>
  <si>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</si>
  <si>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</si>
  <si>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</si>
  <si>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</si>
  <si>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</si>
  <si>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</si>
  <si>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</si>
  <si>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</si>
  <si>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</si>
  <si>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</si>
  <si>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</si>
  <si>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</si>
  <si>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</si>
  <si>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</si>
  <si>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</si>
  <si>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Jan-Mar 2016</t>
  </si>
  <si>
    <t>Jan-Mar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</si>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</sst>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color indexed="24"/>
      <name val="Modern"/>
      <family val="3"/>
      <charset val="255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indexed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18"/>
      <name val="Arial Cyr"/>
      <charset val="204"/>
    </font>
    <font>
      <sz val="10"/>
      <name val="Arial Cyr"/>
    </font>
    <font>
      <sz val="10"/>
      <name val="Helv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color rgb="FFFF0000"/>
      <name val="Arial Cyr"/>
      <charset val="204"/>
    </font>
    <font>
      <b/>
      <sz val="9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sz val="10"/>
      <color indexed="20"/>
      <name val="Arial Cyr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27" fillId="0" borderId="0"/>
    <xf numFmtId="0" fontId="14" fillId="0" borderId="0"/>
    <xf numFmtId="9" fontId="7" fillId="0" borderId="0" applyFont="0" applyFill="0" applyBorder="0" applyAlignment="0" applyProtection="0"/>
    <xf numFmtId="0" fontId="28" fillId="0" borderId="0"/>
    <xf numFmtId="0" fontId="15" fillId="0" borderId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5" applyNumberFormat="0" applyAlignment="0" applyProtection="0"/>
    <xf numFmtId="0" fontId="37" fillId="6" borderId="6" applyNumberFormat="0" applyAlignment="0" applyProtection="0"/>
    <xf numFmtId="0" fontId="38" fillId="6" borderId="5" applyNumberFormat="0" applyAlignment="0" applyProtection="0"/>
    <xf numFmtId="0" fontId="39" fillId="0" borderId="7" applyNumberFormat="0" applyFill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5" fillId="0" borderId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45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4" fillId="0" borderId="0"/>
    <xf numFmtId="0" fontId="3" fillId="0" borderId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" fillId="0" borderId="0"/>
    <xf numFmtId="0" fontId="1" fillId="0" borderId="0"/>
  </cellStyleXfs>
  <cellXfs count="216">
    <xf numFmtId="0" fontId="0" fillId="0" borderId="0" xfId="0"/>
    <xf numFmtId="0" fontId="9" fillId="0" borderId="0" xfId="0" applyFont="1"/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9" fontId="8" fillId="0" borderId="0" xfId="0" applyNumberFormat="1" applyFont="1" applyFill="1"/>
    <xf numFmtId="0" fontId="12" fillId="0" borderId="0" xfId="0" applyFont="1"/>
    <xf numFmtId="10" fontId="12" fillId="0" borderId="0" xfId="0" applyNumberFormat="1" applyFont="1" applyFill="1" applyBorder="1" applyAlignment="1">
      <alignment vertical="center"/>
    </xf>
    <xf numFmtId="0" fontId="16" fillId="0" borderId="0" xfId="2" applyFont="1" applyFill="1" applyAlignment="1">
      <alignment horizontal="center" vertical="top"/>
    </xf>
    <xf numFmtId="0" fontId="17" fillId="0" borderId="0" xfId="2" applyFont="1"/>
    <xf numFmtId="0" fontId="18" fillId="0" borderId="0" xfId="2" applyFont="1"/>
    <xf numFmtId="0" fontId="18" fillId="0" borderId="0" xfId="2" applyFont="1" applyFill="1"/>
    <xf numFmtId="0" fontId="17" fillId="0" borderId="0" xfId="2" applyFont="1" applyBorder="1" applyAlignment="1">
      <alignment shrinkToFit="1"/>
    </xf>
    <xf numFmtId="0" fontId="19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17" fillId="0" borderId="0" xfId="2" applyFont="1" applyFill="1"/>
    <xf numFmtId="171" fontId="17" fillId="0" borderId="0" xfId="3" applyNumberFormat="1" applyFont="1" applyFill="1"/>
    <xf numFmtId="0" fontId="17" fillId="0" borderId="0" xfId="2" applyFont="1" applyFill="1" applyBorder="1"/>
    <xf numFmtId="168" fontId="8" fillId="0" borderId="0" xfId="0" applyNumberFormat="1" applyFont="1" applyFill="1" applyAlignment="1">
      <alignment horizontal="right"/>
    </xf>
    <xf numFmtId="0" fontId="13" fillId="0" borderId="0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horizontal="right" vertical="center"/>
    </xf>
    <xf numFmtId="0" fontId="24" fillId="0" borderId="0" xfId="2" applyFont="1" applyFill="1" applyBorder="1" applyAlignment="1"/>
    <xf numFmtId="0" fontId="23" fillId="0" borderId="0" xfId="2" applyFont="1" applyAlignment="1"/>
    <xf numFmtId="0" fontId="23" fillId="0" borderId="0" xfId="2" applyFont="1" applyBorder="1" applyAlignment="1"/>
    <xf numFmtId="0" fontId="21" fillId="0" borderId="0" xfId="2" applyFont="1" applyFill="1" applyBorder="1" applyAlignment="1">
      <alignment horizontal="left" shrinkToFit="1"/>
    </xf>
    <xf numFmtId="164" fontId="21" fillId="0" borderId="0" xfId="2" applyNumberFormat="1" applyFont="1" applyFill="1" applyAlignment="1"/>
    <xf numFmtId="164" fontId="21" fillId="0" borderId="0" xfId="2" applyNumberFormat="1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center"/>
    </xf>
    <xf numFmtId="0" fontId="23" fillId="0" borderId="0" xfId="2" applyFont="1" applyAlignment="1">
      <alignment horizontal="center"/>
    </xf>
    <xf numFmtId="168" fontId="26" fillId="0" borderId="0" xfId="0" applyNumberFormat="1" applyFont="1" applyFill="1" applyAlignment="1">
      <alignment horizontal="right"/>
    </xf>
    <xf numFmtId="0" fontId="22" fillId="0" borderId="0" xfId="2" applyFont="1" applyAlignment="1">
      <alignment horizontal="center"/>
    </xf>
    <xf numFmtId="0" fontId="17" fillId="0" borderId="1" xfId="2" applyFont="1" applyFill="1" applyBorder="1"/>
    <xf numFmtId="17" fontId="10" fillId="0" borderId="1" xfId="0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left" vertical="center" indent="2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indent="2"/>
    </xf>
    <xf numFmtId="2" fontId="8" fillId="0" borderId="0" xfId="0" applyNumberFormat="1" applyFont="1"/>
    <xf numFmtId="168" fontId="8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70" fontId="26" fillId="0" borderId="0" xfId="0" applyNumberFormat="1" applyFont="1" applyFill="1" applyAlignment="1">
      <alignment horizontal="right"/>
    </xf>
    <xf numFmtId="173" fontId="26" fillId="0" borderId="0" xfId="0" applyNumberFormat="1" applyFont="1" applyFill="1" applyAlignment="1">
      <alignment horizontal="right"/>
    </xf>
    <xf numFmtId="49" fontId="22" fillId="0" borderId="0" xfId="2" applyNumberFormat="1" applyFont="1" applyAlignment="1">
      <alignment horizontal="center"/>
    </xf>
    <xf numFmtId="170" fontId="17" fillId="0" borderId="0" xfId="2" applyNumberFormat="1" applyFont="1" applyFill="1"/>
    <xf numFmtId="2" fontId="17" fillId="0" borderId="0" xfId="2" applyNumberFormat="1" applyFont="1" applyFill="1"/>
    <xf numFmtId="178" fontId="8" fillId="0" borderId="0" xfId="0" applyNumberFormat="1" applyFont="1"/>
    <xf numFmtId="0" fontId="17" fillId="0" borderId="0" xfId="2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horizontal="right" vertical="center"/>
    </xf>
    <xf numFmtId="174" fontId="17" fillId="0" borderId="0" xfId="2" applyNumberFormat="1" applyFont="1"/>
    <xf numFmtId="165" fontId="8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Alignment="1">
      <alignment horizontal="right" vertical="center"/>
    </xf>
    <xf numFmtId="165" fontId="17" fillId="0" borderId="0" xfId="2" applyNumberFormat="1" applyFont="1"/>
    <xf numFmtId="170" fontId="18" fillId="0" borderId="0" xfId="2" applyNumberFormat="1" applyFont="1" applyFill="1"/>
    <xf numFmtId="2" fontId="8" fillId="0" borderId="0" xfId="0" applyNumberFormat="1" applyFont="1" applyFill="1" applyAlignment="1">
      <alignment horizontal="right"/>
    </xf>
    <xf numFmtId="167" fontId="8" fillId="0" borderId="0" xfId="0" applyNumberFormat="1" applyFont="1"/>
    <xf numFmtId="164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76" fontId="8" fillId="0" borderId="0" xfId="0" applyNumberFormat="1" applyFont="1"/>
    <xf numFmtId="0" fontId="22" fillId="0" borderId="0" xfId="2" applyFont="1" applyAlignment="1"/>
    <xf numFmtId="49" fontId="22" fillId="0" borderId="0" xfId="2" applyNumberFormat="1" applyFont="1" applyAlignment="1"/>
    <xf numFmtId="0" fontId="8" fillId="0" borderId="0" xfId="0" applyFont="1" applyFill="1" applyAlignment="1">
      <alignment horizontal="left" indent="2"/>
    </xf>
    <xf numFmtId="0" fontId="13" fillId="0" borderId="0" xfId="0" applyFont="1" applyFill="1" applyBorder="1" applyAlignment="1">
      <alignment horizontal="left" vertical="center"/>
    </xf>
    <xf numFmtId="164" fontId="8" fillId="0" borderId="0" xfId="0" applyNumberFormat="1" applyFont="1" applyAlignment="1">
      <alignment horizontal="left"/>
    </xf>
    <xf numFmtId="165" fontId="0" fillId="0" borderId="0" xfId="0" applyNumberFormat="1"/>
    <xf numFmtId="167" fontId="8" fillId="0" borderId="0" xfId="0" applyNumberFormat="1" applyFont="1" applyAlignment="1">
      <alignment horizontal="right"/>
    </xf>
    <xf numFmtId="165" fontId="6" fillId="0" borderId="0" xfId="46" applyNumberFormat="1"/>
    <xf numFmtId="0" fontId="25" fillId="0" borderId="0" xfId="48" applyFont="1"/>
    <xf numFmtId="0" fontId="9" fillId="0" borderId="0" xfId="48" applyFont="1"/>
    <xf numFmtId="0" fontId="7" fillId="0" borderId="0" xfId="48"/>
    <xf numFmtId="0" fontId="12" fillId="0" borderId="0" xfId="48" applyFont="1" applyAlignment="1">
      <alignment horizontal="left"/>
    </xf>
    <xf numFmtId="0" fontId="8" fillId="0" borderId="0" xfId="48" applyFont="1" applyFill="1" applyBorder="1" applyAlignment="1">
      <alignment horizontal="left"/>
    </xf>
    <xf numFmtId="0" fontId="8" fillId="0" borderId="0" xfId="48" applyFont="1" applyAlignment="1">
      <alignment horizontal="left"/>
    </xf>
    <xf numFmtId="0" fontId="10" fillId="0" borderId="0" xfId="48" applyFont="1" applyBorder="1" applyAlignment="1">
      <alignment horizontal="left" vertical="center" wrapText="1"/>
    </xf>
    <xf numFmtId="164" fontId="10" fillId="0" borderId="0" xfId="48" applyNumberFormat="1" applyFont="1" applyFill="1" applyAlignment="1">
      <alignment horizontal="right" vertical="center"/>
    </xf>
    <xf numFmtId="0" fontId="8" fillId="0" borderId="0" xfId="48" applyFont="1" applyAlignment="1">
      <alignment horizontal="left" indent="2"/>
    </xf>
    <xf numFmtId="164" fontId="8" fillId="0" borderId="0" xfId="48" applyNumberFormat="1" applyFont="1" applyFill="1" applyAlignment="1">
      <alignment horizontal="right" vertical="center"/>
    </xf>
    <xf numFmtId="0" fontId="10" fillId="0" borderId="0" xfId="48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4" fontId="10" fillId="0" borderId="0" xfId="48" applyNumberFormat="1" applyFont="1" applyFill="1" applyAlignment="1">
      <alignment horizontal="right" vertical="center"/>
    </xf>
    <xf numFmtId="4" fontId="8" fillId="0" borderId="0" xfId="48" applyNumberFormat="1" applyFont="1" applyFill="1" applyAlignment="1">
      <alignment horizontal="right" vertical="center"/>
    </xf>
    <xf numFmtId="174" fontId="17" fillId="0" borderId="0" xfId="2" applyNumberFormat="1" applyFont="1" applyFill="1"/>
    <xf numFmtId="173" fontId="18" fillId="0" borderId="0" xfId="2" applyNumberFormat="1" applyFont="1" applyFill="1"/>
    <xf numFmtId="0" fontId="22" fillId="0" borderId="0" xfId="2" applyFont="1" applyAlignment="1">
      <alignment horizontal="center"/>
    </xf>
    <xf numFmtId="174" fontId="13" fillId="0" borderId="0" xfId="0" applyNumberFormat="1" applyFont="1" applyFill="1" applyBorder="1" applyAlignment="1">
      <alignment horizontal="left" vertical="center" wrapText="1"/>
    </xf>
    <xf numFmtId="164" fontId="13" fillId="0" borderId="0" xfId="2" applyNumberFormat="1" applyFont="1" applyFill="1" applyBorder="1" applyAlignment="1">
      <alignment vertical="center"/>
    </xf>
    <xf numFmtId="0" fontId="46" fillId="0" borderId="1" xfId="0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Fill="1" applyBorder="1" applyAlignment="1">
      <alignment horizontal="right" vertical="center" wrapText="1"/>
    </xf>
    <xf numFmtId="164" fontId="47" fillId="0" borderId="0" xfId="0" applyNumberFormat="1" applyFont="1" applyFill="1" applyBorder="1" applyAlignment="1">
      <alignment horizontal="right" vertical="center" wrapText="1"/>
    </xf>
    <xf numFmtId="168" fontId="47" fillId="0" borderId="0" xfId="0" applyNumberFormat="1" applyFont="1" applyFill="1" applyAlignment="1">
      <alignment horizontal="right" vertical="center"/>
    </xf>
    <xf numFmtId="0" fontId="46" fillId="0" borderId="1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0" fontId="21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83" fontId="2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" fontId="13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46" fillId="0" borderId="0" xfId="0" applyNumberFormat="1" applyFont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5" fontId="13" fillId="0" borderId="0" xfId="0" applyNumberFormat="1" applyFont="1" applyFill="1" applyAlignment="1">
      <alignment vertical="center"/>
    </xf>
    <xf numFmtId="10" fontId="47" fillId="0" borderId="0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0" xfId="48" applyNumberFormat="1" applyFont="1" applyFill="1" applyAlignment="1">
      <alignment horizontal="right" vertical="center"/>
    </xf>
    <xf numFmtId="164" fontId="4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left"/>
    </xf>
    <xf numFmtId="168" fontId="46" fillId="0" borderId="0" xfId="0" applyNumberFormat="1" applyFont="1" applyFill="1" applyAlignment="1">
      <alignment horizontal="right" vertical="center"/>
    </xf>
    <xf numFmtId="168" fontId="13" fillId="0" borderId="0" xfId="0" applyNumberFormat="1" applyFont="1" applyFill="1" applyAlignment="1">
      <alignment horizontal="right" vertical="center"/>
    </xf>
    <xf numFmtId="168" fontId="47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Alignment="1">
      <alignment horizontal="left"/>
    </xf>
    <xf numFmtId="164" fontId="11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left" vertical="center"/>
    </xf>
    <xf numFmtId="0" fontId="49" fillId="0" borderId="0" xfId="0" applyFont="1" applyFill="1"/>
    <xf numFmtId="0" fontId="13" fillId="0" borderId="0" xfId="0" applyFont="1" applyFill="1"/>
    <xf numFmtId="0" fontId="23" fillId="0" borderId="0" xfId="0" applyFont="1" applyFill="1"/>
    <xf numFmtId="0" fontId="21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left"/>
    </xf>
    <xf numFmtId="17" fontId="46" fillId="0" borderId="1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Fill="1" applyAlignment="1">
      <alignment horizontal="right" vertical="center"/>
    </xf>
    <xf numFmtId="167" fontId="13" fillId="0" borderId="0" xfId="0" applyNumberFormat="1" applyFont="1" applyFill="1" applyAlignment="1">
      <alignment horizontal="right"/>
    </xf>
    <xf numFmtId="167" fontId="13" fillId="0" borderId="0" xfId="0" applyNumberFormat="1" applyFont="1" applyFill="1"/>
    <xf numFmtId="173" fontId="13" fillId="0" borderId="0" xfId="0" applyNumberFormat="1" applyFont="1" applyFill="1" applyAlignment="1">
      <alignment horizontal="right" vertical="center"/>
    </xf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 vertical="center"/>
    </xf>
    <xf numFmtId="164" fontId="13" fillId="0" borderId="0" xfId="0" applyNumberFormat="1" applyFont="1" applyFill="1" applyAlignment="1">
      <alignment horizontal="right" vertical="center"/>
    </xf>
    <xf numFmtId="173" fontId="13" fillId="0" borderId="0" xfId="0" applyNumberFormat="1" applyFont="1" applyFill="1" applyAlignment="1">
      <alignment horizontal="right"/>
    </xf>
    <xf numFmtId="164" fontId="47" fillId="0" borderId="0" xfId="0" applyNumberFormat="1" applyFont="1" applyFill="1" applyAlignment="1">
      <alignment horizontal="left" vertical="center"/>
    </xf>
    <xf numFmtId="164" fontId="46" fillId="0" borderId="0" xfId="0" applyNumberFormat="1" applyFont="1" applyFill="1" applyAlignment="1">
      <alignment horizontal="left" vertical="center"/>
    </xf>
    <xf numFmtId="164" fontId="47" fillId="0" borderId="0" xfId="0" applyNumberFormat="1" applyFont="1" applyFill="1" applyAlignment="1">
      <alignment horizontal="right" vertical="center"/>
    </xf>
    <xf numFmtId="173" fontId="13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/>
    <xf numFmtId="173" fontId="46" fillId="0" borderId="0" xfId="0" applyNumberFormat="1" applyFont="1" applyFill="1" applyAlignment="1">
      <alignment horizontal="right" vertical="center"/>
    </xf>
    <xf numFmtId="168" fontId="46" fillId="0" borderId="0" xfId="0" applyNumberFormat="1" applyFont="1" applyFill="1" applyBorder="1" applyAlignment="1">
      <alignment horizontal="right" vertical="center"/>
    </xf>
    <xf numFmtId="0" fontId="49" fillId="0" borderId="0" xfId="0" applyFont="1"/>
    <xf numFmtId="0" fontId="13" fillId="0" borderId="0" xfId="0" applyFont="1"/>
    <xf numFmtId="0" fontId="2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" fontId="13" fillId="0" borderId="0" xfId="0" applyNumberFormat="1" applyFont="1" applyAlignment="1">
      <alignment horizontal="center"/>
    </xf>
    <xf numFmtId="168" fontId="46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 vertical="center" wrapText="1" indent="1"/>
    </xf>
    <xf numFmtId="168" fontId="13" fillId="0" borderId="0" xfId="0" applyNumberFormat="1" applyFont="1" applyFill="1" applyAlignment="1">
      <alignment vertical="center"/>
    </xf>
    <xf numFmtId="168" fontId="13" fillId="0" borderId="0" xfId="0" applyNumberFormat="1" applyFont="1" applyFill="1"/>
    <xf numFmtId="168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/>
    </xf>
    <xf numFmtId="168" fontId="47" fillId="0" borderId="0" xfId="0" applyNumberFormat="1" applyFont="1" applyFill="1" applyBorder="1" applyAlignment="1">
      <alignment horizontal="right" vertical="center" wrapText="1"/>
    </xf>
    <xf numFmtId="168" fontId="47" fillId="0" borderId="0" xfId="0" applyNumberFormat="1" applyFont="1" applyFill="1" applyAlignment="1">
      <alignment horizontal="left" vertical="center"/>
    </xf>
    <xf numFmtId="168" fontId="21" fillId="0" borderId="0" xfId="0" applyNumberFormat="1" applyFont="1" applyFill="1" applyAlignment="1">
      <alignment horizontal="left" vertical="center"/>
    </xf>
    <xf numFmtId="168" fontId="21" fillId="0" borderId="0" xfId="0" applyNumberFormat="1" applyFont="1" applyAlignment="1">
      <alignment horizontal="left" vertical="center"/>
    </xf>
    <xf numFmtId="167" fontId="13" fillId="0" borderId="0" xfId="0" applyNumberFormat="1" applyFont="1" applyFill="1" applyAlignment="1">
      <alignment horizontal="right" vertical="center"/>
    </xf>
    <xf numFmtId="167" fontId="21" fillId="0" borderId="0" xfId="0" applyNumberFormat="1" applyFont="1" applyFill="1" applyAlignment="1">
      <alignment horizontal="left" vertical="center"/>
    </xf>
    <xf numFmtId="167" fontId="21" fillId="0" borderId="0" xfId="0" applyNumberFormat="1" applyFont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 wrapText="1"/>
    </xf>
    <xf numFmtId="0" fontId="21" fillId="0" borderId="0" xfId="0" applyFont="1"/>
    <xf numFmtId="43" fontId="13" fillId="0" borderId="0" xfId="0" applyNumberFormat="1" applyFont="1"/>
    <xf numFmtId="4" fontId="50" fillId="0" borderId="0" xfId="1" applyNumberFormat="1" applyFont="1" applyBorder="1"/>
    <xf numFmtId="164" fontId="13" fillId="0" borderId="0" xfId="0" applyNumberFormat="1" applyFont="1" applyFill="1"/>
    <xf numFmtId="4" fontId="46" fillId="0" borderId="0" xfId="0" applyNumberFormat="1" applyFont="1" applyFill="1" applyAlignment="1">
      <alignment horizontal="right" vertical="center"/>
    </xf>
    <xf numFmtId="2" fontId="13" fillId="0" borderId="0" xfId="0" applyNumberFormat="1" applyFont="1" applyFill="1"/>
    <xf numFmtId="4" fontId="13" fillId="0" borderId="0" xfId="0" applyNumberFormat="1" applyFont="1" applyFill="1" applyAlignment="1">
      <alignment horizontal="right" vertical="center"/>
    </xf>
    <xf numFmtId="4" fontId="13" fillId="0" borderId="0" xfId="0" applyNumberFormat="1" applyFont="1" applyFill="1"/>
    <xf numFmtId="168" fontId="47" fillId="0" borderId="0" xfId="0" applyNumberFormat="1" applyFont="1" applyFill="1" applyAlignment="1">
      <alignment horizontal="right"/>
    </xf>
    <xf numFmtId="168" fontId="51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 horizontal="left"/>
    </xf>
    <xf numFmtId="4" fontId="13" fillId="0" borderId="0" xfId="0" applyNumberFormat="1" applyFont="1" applyFill="1" applyAlignment="1">
      <alignment horizontal="left" vertical="center"/>
    </xf>
    <xf numFmtId="4" fontId="52" fillId="0" borderId="0" xfId="0" applyNumberFormat="1" applyFont="1" applyAlignment="1">
      <alignment horizontal="left"/>
    </xf>
    <xf numFmtId="4" fontId="13" fillId="0" borderId="0" xfId="0" applyNumberFormat="1" applyFont="1" applyFill="1" applyAlignment="1">
      <alignment horizontal="right"/>
    </xf>
    <xf numFmtId="0" fontId="22" fillId="0" borderId="0" xfId="2" applyFont="1" applyAlignment="1">
      <alignment horizontal="center"/>
    </xf>
    <xf numFmtId="49" fontId="22" fillId="0" borderId="0" xfId="2" applyNumberFormat="1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3"/>
    </xf>
    <xf numFmtId="0" fontId="25" fillId="0" borderId="0" xfId="0" applyFont="1" applyFill="1"/>
    <xf numFmtId="0" fontId="8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indent="4"/>
    </xf>
    <xf numFmtId="0" fontId="10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 indent="1"/>
    </xf>
  </cellXfs>
  <cellStyles count="68">
    <cellStyle name="20% - Акцент1" xfId="23" builtinId="30" customBuiltin="1"/>
    <cellStyle name="20% - Акцент2" xfId="27" builtinId="34" customBuiltin="1"/>
    <cellStyle name="20% - Акцент3" xfId="31" builtinId="38" customBuiltin="1"/>
    <cellStyle name="20% - Акцент4" xfId="35" builtinId="42" customBuiltin="1"/>
    <cellStyle name="20% - Акцент5" xfId="39" builtinId="46" customBuiltin="1"/>
    <cellStyle name="20% - Акцент6" xfId="43" builtinId="50" customBuiltin="1"/>
    <cellStyle name="40% - Акцент1" xfId="24" builtinId="31" customBuiltin="1"/>
    <cellStyle name="40% - Акцент2" xfId="28" builtinId="35" customBuiltin="1"/>
    <cellStyle name="40% - Акцент3" xfId="32" builtinId="39" customBuiltin="1"/>
    <cellStyle name="40% - Акцент4" xfId="36" builtinId="43" customBuiltin="1"/>
    <cellStyle name="40% - Акцент5" xfId="40" builtinId="47" customBuiltin="1"/>
    <cellStyle name="40% - Акцент6" xfId="44" builtinId="51" customBuiltin="1"/>
    <cellStyle name="60% - Акцент1" xfId="25" builtinId="32" customBuiltin="1"/>
    <cellStyle name="60% - Акцент2" xfId="29" builtinId="36" customBuiltin="1"/>
    <cellStyle name="60% - Акцент3" xfId="33" builtinId="40" customBuiltin="1"/>
    <cellStyle name="60% - Акцент4" xfId="37" builtinId="44" customBuiltin="1"/>
    <cellStyle name="60% - Акцент5" xfId="41" builtinId="48" customBuiltin="1"/>
    <cellStyle name="60% - Акцент6" xfId="45" builtinId="52" customBuiltin="1"/>
    <cellStyle name="Акцент1" xfId="22" builtinId="29" customBuiltin="1"/>
    <cellStyle name="Акцент2" xfId="26" builtinId="33" customBuiltin="1"/>
    <cellStyle name="Акцент3" xfId="30" builtinId="37" customBuiltin="1"/>
    <cellStyle name="Акцент4" xfId="34" builtinId="41" customBuiltin="1"/>
    <cellStyle name="Акцент5" xfId="38" builtinId="45" customBuiltin="1"/>
    <cellStyle name="Акцент6" xfId="42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1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/>
    <cellStyle name="Обычный 10" xfId="66"/>
    <cellStyle name="Обычный 11" xfId="67"/>
    <cellStyle name="Обычный 2" xfId="1"/>
    <cellStyle name="Обычный 2 2" xfId="51"/>
    <cellStyle name="Обычный 3" xfId="46"/>
    <cellStyle name="Обычный 3 2" xfId="52"/>
    <cellStyle name="Обычный 4" xfId="48"/>
    <cellStyle name="Обычный 4 2" xfId="53"/>
    <cellStyle name="Обычный 5" xfId="54"/>
    <cellStyle name="Обычный 6" xfId="50"/>
    <cellStyle name="Обычный 7" xfId="49"/>
    <cellStyle name="Обычный 8" xfId="62"/>
    <cellStyle name="Обычный 9" xfId="63"/>
    <cellStyle name="Обычный_Пресс-конференция (октябрь 2008)" xfId="2"/>
    <cellStyle name="Плохой" xfId="12" builtinId="27" customBuiltin="1"/>
    <cellStyle name="Пояснение" xfId="20" builtinId="53" customBuiltin="1"/>
    <cellStyle name="Примечание 2" xfId="47"/>
    <cellStyle name="Процентный" xfId="3" builtinId="5"/>
    <cellStyle name="Процентный 2" xfId="56"/>
    <cellStyle name="Процентный 3" xfId="55"/>
    <cellStyle name="Связанная ячейка" xfId="17" builtinId="24" customBuiltin="1"/>
    <cellStyle name="Стиль 1" xfId="4"/>
    <cellStyle name="ТЕКСТ" xfId="5"/>
    <cellStyle name="Текст предупреждения" xfId="19" builtinId="11" customBuiltin="1"/>
    <cellStyle name="Тысячи [0]_4-8Окт" xfId="57"/>
    <cellStyle name="Тысячи_4-8Окт" xfId="58"/>
    <cellStyle name="Финансовый [0] 2" xfId="60"/>
    <cellStyle name="Финансовый 2" xfId="61"/>
    <cellStyle name="Финансовый 3" xfId="59"/>
    <cellStyle name="Финансовый 3 2" xfId="64"/>
    <cellStyle name="Финансовый 4" xfId="65"/>
    <cellStyle name="Хороший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364"/>
          <c:y val="0.3571428571428693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77705984"/>
        <c:axId val="77708672"/>
      </c:barChart>
      <c:lineChart>
        <c:grouping val="standard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7705984"/>
        <c:axId val="77708672"/>
      </c:lineChart>
      <c:catAx>
        <c:axId val="77705984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7708672"/>
        <c:crosses val="autoZero"/>
        <c:auto val="1"/>
        <c:lblAlgn val="ctr"/>
        <c:lblOffset val="100"/>
        <c:tickLblSkip val="1"/>
        <c:tickMarkSkip val="1"/>
      </c:catAx>
      <c:valAx>
        <c:axId val="77708672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7705984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364"/>
          <c:y val="0.3571428571428693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59217408"/>
        <c:axId val="59218944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59217408"/>
        <c:axId val="59218944"/>
      </c:lineChart>
      <c:catAx>
        <c:axId val="59217408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218944"/>
        <c:crosses val="autoZero"/>
        <c:auto val="1"/>
        <c:lblAlgn val="ctr"/>
        <c:lblOffset val="100"/>
        <c:tickLblSkip val="1"/>
        <c:tickMarkSkip val="1"/>
      </c:catAx>
      <c:valAx>
        <c:axId val="59218944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217408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График 9. Динамика депозитов и кредитов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59446400"/>
        <c:axId val="59447936"/>
      </c:lineChart>
      <c:catAx>
        <c:axId val="59446400"/>
        <c:scaling>
          <c:orientation val="minMax"/>
        </c:scaling>
        <c:axPos val="b"/>
        <c:numFmt formatCode="d\ mmm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447936"/>
        <c:crosses val="autoZero"/>
        <c:lblAlgn val="ctr"/>
        <c:lblOffset val="100"/>
        <c:tickLblSkip val="1"/>
        <c:tickMarkSkip val="1"/>
      </c:catAx>
      <c:valAx>
        <c:axId val="59447936"/>
        <c:scaling>
          <c:orientation val="minMax"/>
          <c:max val="20000"/>
          <c:min val="1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млн.сомов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446400"/>
        <c:crosses val="autoZero"/>
        <c:crossBetween val="between"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3507.9268649999999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4422.0366009999998</c:v>
                </c:pt>
                <c:pt idx="4">
                  <c:v>6106.6408709999996</c:v>
                </c:pt>
                <c:pt idx="5">
                  <c:v>6992.5074610000001</c:v>
                </c:pt>
                <c:pt idx="6">
                  <c:v>6979.8377650000002</c:v>
                </c:pt>
                <c:pt idx="7">
                  <c:v>8578.7921289999995</c:v>
                </c:pt>
                <c:pt idx="8">
                  <c:v>7104.2208609999998</c:v>
                </c:pt>
                <c:pt idx="9">
                  <c:v>7655.0964590000003</c:v>
                </c:pt>
                <c:pt idx="10">
                  <c:v>7768.5603789999996</c:v>
                </c:pt>
                <c:pt idx="11">
                  <c:v>7976.7863610000004</c:v>
                </c:pt>
                <c:pt idx="12">
                  <c:v>4940.9417919999996</c:v>
                </c:pt>
                <c:pt idx="13">
                  <c:v>4326.2504200000003</c:v>
                </c:pt>
                <c:pt idx="14">
                  <c:v>4479.4948780000004</c:v>
                </c:pt>
                <c:pt idx="15">
                  <c:v>6239.724741</c:v>
                </c:pt>
                <c:pt idx="16">
                  <c:v>4772.0569379999997</c:v>
                </c:pt>
                <c:pt idx="17">
                  <c:v>4214.8681399999996</c:v>
                </c:pt>
                <c:pt idx="18">
                  <c:v>4635.3500949999998</c:v>
                </c:pt>
                <c:pt idx="19">
                  <c:v>3218.2513530000001</c:v>
                </c:pt>
                <c:pt idx="20">
                  <c:v>2199.1519859999999</c:v>
                </c:pt>
                <c:pt idx="21">
                  <c:v>5616.590647</c:v>
                </c:pt>
                <c:pt idx="22">
                  <c:v>1123.3181294000001</c:v>
                </c:pt>
                <c:pt idx="23">
                  <c:v>601.07773599999996</c:v>
                </c:pt>
              </c:numCache>
            </c:numRef>
          </c:val>
        </c:ser>
        <c:axId val="59493760"/>
        <c:axId val="59499648"/>
      </c:barChart>
      <c:lineChart>
        <c:grouping val="standard"/>
        <c:ser>
          <c:idx val="3"/>
          <c:order val="1"/>
          <c:tx>
            <c:strRef>
              <c:f>'[1]Вал-рынок(тенге) '!$AD$22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22.659934000000248</c:v>
                </c:pt>
                <c:pt idx="3">
                  <c:v>74.265428000000156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22.659934000000248</c:v>
                </c:pt>
                <c:pt idx="8">
                  <c:v>74.265428000000156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-70.180605999999898</c:v>
                </c:pt>
                <c:pt idx="13">
                  <c:v>-67.404362999999648</c:v>
                </c:pt>
                <c:pt idx="14">
                  <c:v>35.470914999999877</c:v>
                </c:pt>
                <c:pt idx="15">
                  <c:v>-62.356463999999505</c:v>
                </c:pt>
                <c:pt idx="16">
                  <c:v>85.061545999999908</c:v>
                </c:pt>
                <c:pt idx="17">
                  <c:v>395.90999600000032</c:v>
                </c:pt>
                <c:pt idx="18">
                  <c:v>-374.932503</c:v>
                </c:pt>
                <c:pt idx="19">
                  <c:v>6.0167820000006031</c:v>
                </c:pt>
                <c:pt idx="20">
                  <c:v>-78.428036999999676</c:v>
                </c:pt>
                <c:pt idx="21">
                  <c:v>-58.150630000000092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-42.196074000000408</c:v>
                </c:pt>
                <c:pt idx="25">
                  <c:v>15.092622000000119</c:v>
                </c:pt>
              </c:numCache>
            </c:numRef>
          </c:val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56.186084999999999</c:v>
                </c:pt>
                <c:pt idx="1">
                  <c:v>78.846018999999998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271.35203300000001</c:v>
                </c:pt>
                <c:pt idx="5">
                  <c:v>247.69829300000001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83.227771000000004</c:v>
                </c:pt>
                <c:pt idx="10">
                  <c:v>168.28931700000001</c:v>
                </c:pt>
                <c:pt idx="11">
                  <c:v>564.19931299999996</c:v>
                </c:pt>
                <c:pt idx="12">
                  <c:v>189.26680899999999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58.704925000000003</c:v>
                </c:pt>
                <c:pt idx="16">
                  <c:v>89.231069000000005</c:v>
                </c:pt>
                <c:pt idx="17">
                  <c:v>114.14993</c:v>
                </c:pt>
                <c:pt idx="18">
                  <c:v>71.953852999999995</c:v>
                </c:pt>
                <c:pt idx="19">
                  <c:v>87.046474000000003</c:v>
                </c:pt>
                <c:pt idx="20">
                  <c:v>68.095172000000005</c:v>
                </c:pt>
                <c:pt idx="21">
                  <c:v>87.662287000000006</c:v>
                </c:pt>
                <c:pt idx="22">
                  <c:v>104.23888120000001</c:v>
                </c:pt>
                <c:pt idx="23">
                  <c:v>87.660522000000469</c:v>
                </c:pt>
              </c:numCache>
            </c:numRef>
          </c:val>
        </c:ser>
        <c:marker val="1"/>
        <c:axId val="59501568"/>
        <c:axId val="62595840"/>
      </c:lineChart>
      <c:catAx>
        <c:axId val="59493760"/>
        <c:scaling>
          <c:orientation val="minMax"/>
        </c:scaling>
        <c:axPos val="b"/>
        <c:numFmt formatCode="dd/mm/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499648"/>
        <c:crosses val="autoZero"/>
        <c:lblAlgn val="ctr"/>
        <c:lblOffset val="100"/>
        <c:tickLblSkip val="5"/>
        <c:tickMarkSkip val="1"/>
      </c:catAx>
      <c:valAx>
        <c:axId val="59499648"/>
        <c:scaling>
          <c:orientation val="minMax"/>
          <c:max val="10000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млн.тенге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493760"/>
        <c:crosses val="autoZero"/>
        <c:crossBetween val="between"/>
        <c:majorUnit val="2000"/>
        <c:minorUnit val="100"/>
      </c:valAx>
      <c:catAx>
        <c:axId val="59501568"/>
        <c:scaling>
          <c:orientation val="minMax"/>
        </c:scaling>
        <c:delete val="1"/>
        <c:axPos val="b"/>
        <c:numFmt formatCode="General" sourceLinked="1"/>
        <c:tickLblPos val="none"/>
        <c:crossAx val="62595840"/>
        <c:crossesAt val="39"/>
        <c:lblAlgn val="ctr"/>
        <c:lblOffset val="100"/>
      </c:catAx>
      <c:valAx>
        <c:axId val="62595840"/>
        <c:scaling>
          <c:orientation val="minMax"/>
          <c:max val="1000"/>
          <c:min val="-200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 тенге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501568"/>
        <c:crosses val="max"/>
        <c:crossBetween val="between"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62669184"/>
        <c:axId val="62670720"/>
      </c:barChart>
      <c:lineChart>
        <c:grouping val="standard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62669184"/>
        <c:axId val="62670720"/>
      </c:lineChart>
      <c:lineChart>
        <c:grouping val="standard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62709760"/>
        <c:axId val="62711296"/>
      </c:lineChart>
      <c:catAx>
        <c:axId val="62669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2670720"/>
        <c:crosses val="autoZero"/>
        <c:lblAlgn val="ctr"/>
        <c:lblOffset val="100"/>
        <c:tickLblSkip val="1"/>
        <c:tickMarkSkip val="1"/>
      </c:catAx>
      <c:valAx>
        <c:axId val="62670720"/>
        <c:scaling>
          <c:orientation val="minMax"/>
          <c:max val="40"/>
          <c:min val="3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2669184"/>
        <c:crosses val="autoZero"/>
        <c:crossBetween val="between"/>
        <c:majorUnit val="1"/>
      </c:valAx>
      <c:catAx>
        <c:axId val="62709760"/>
        <c:scaling>
          <c:orientation val="minMax"/>
        </c:scaling>
        <c:delete val="1"/>
        <c:axPos val="b"/>
        <c:tickLblPos val="none"/>
        <c:crossAx val="62711296"/>
        <c:crosses val="autoZero"/>
        <c:lblAlgn val="ctr"/>
        <c:lblOffset val="100"/>
      </c:catAx>
      <c:valAx>
        <c:axId val="62711296"/>
        <c:scaling>
          <c:orientation val="minMax"/>
          <c:max val="40"/>
          <c:min val="34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2709760"/>
        <c:crosses val="max"/>
        <c:crossBetween val="between"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364"/>
          <c:y val="0.3571428571428693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67855104"/>
        <c:axId val="67856640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67855104"/>
        <c:axId val="67856640"/>
      </c:lineChart>
      <c:catAx>
        <c:axId val="67855104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7856640"/>
        <c:crosses val="autoZero"/>
        <c:auto val="1"/>
        <c:lblAlgn val="ctr"/>
        <c:lblOffset val="100"/>
        <c:tickLblSkip val="1"/>
        <c:tickMarkSkip val="1"/>
      </c:catAx>
      <c:valAx>
        <c:axId val="67856640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7855104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3507.9268649999999</v>
          </cell>
          <cell r="C7">
            <v>4203.400783</v>
          </cell>
          <cell r="D7">
            <v>3847.021839</v>
          </cell>
          <cell r="E7">
            <v>4422.0366009999998</v>
          </cell>
          <cell r="F7">
            <v>6106.6408709999996</v>
          </cell>
          <cell r="G7">
            <v>6992.5074610000001</v>
          </cell>
          <cell r="H7">
            <v>6979.8377650000002</v>
          </cell>
          <cell r="I7">
            <v>8578.7921289999995</v>
          </cell>
          <cell r="J7">
            <v>7104.2208609999998</v>
          </cell>
          <cell r="K7">
            <v>7655.0964590000003</v>
          </cell>
          <cell r="L7">
            <v>7768.5603789999996</v>
          </cell>
          <cell r="M7">
            <v>7976.7863610000004</v>
          </cell>
          <cell r="N7">
            <v>4940.9417919999996</v>
          </cell>
          <cell r="O7">
            <v>4326.2504200000003</v>
          </cell>
          <cell r="P7">
            <v>4479.4948780000004</v>
          </cell>
          <cell r="Q7">
            <v>6239.724741</v>
          </cell>
          <cell r="R7">
            <v>4772.0569379999997</v>
          </cell>
          <cell r="S7">
            <v>4214.8681399999996</v>
          </cell>
          <cell r="T7">
            <v>4635.3500949999998</v>
          </cell>
          <cell r="U7">
            <v>3218.2513530000001</v>
          </cell>
          <cell r="V7">
            <v>2199.1519859999999</v>
          </cell>
          <cell r="W7">
            <v>5616.590647</v>
          </cell>
          <cell r="X7">
            <v>1123.3181294000001</v>
          </cell>
          <cell r="Y7">
            <v>601.07773599999996</v>
          </cell>
          <cell r="AD7">
            <v>1860.9329740000001</v>
          </cell>
        </row>
        <row r="21">
          <cell r="B21">
            <v>56.186084999999999</v>
          </cell>
          <cell r="C21">
            <v>78.846018999999998</v>
          </cell>
          <cell r="D21">
            <v>153.111448</v>
          </cell>
          <cell r="E21">
            <v>102.312209</v>
          </cell>
          <cell r="F21">
            <v>271.35203300000001</v>
          </cell>
          <cell r="G21">
            <v>247.69829300000001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83.227771000000004</v>
          </cell>
          <cell r="L21">
            <v>168.28931700000001</v>
          </cell>
          <cell r="M21">
            <v>564.19931299999996</v>
          </cell>
          <cell r="N21">
            <v>189.26680899999999</v>
          </cell>
          <cell r="O21">
            <v>195.283592</v>
          </cell>
          <cell r="P21">
            <v>116.855555</v>
          </cell>
          <cell r="Q21">
            <v>58.704925000000003</v>
          </cell>
          <cell r="R21">
            <v>89.231069000000005</v>
          </cell>
          <cell r="S21">
            <v>114.14993</v>
          </cell>
          <cell r="T21">
            <v>71.953852999999995</v>
          </cell>
          <cell r="U21">
            <v>87.046474000000003</v>
          </cell>
          <cell r="V21">
            <v>68.095172000000005</v>
          </cell>
          <cell r="W21">
            <v>87.662287000000006</v>
          </cell>
          <cell r="X21">
            <v>104.23888120000001</v>
          </cell>
          <cell r="Y21">
            <v>87.660522000000469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22.659934000000248</v>
          </cell>
          <cell r="AH22">
            <v>74.265428000000156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22.659934000000248</v>
          </cell>
          <cell r="AM22">
            <v>74.265428000000156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-70.180605999999898</v>
          </cell>
          <cell r="AR22">
            <v>-67.404362999999648</v>
          </cell>
          <cell r="AS22">
            <v>35.470914999999877</v>
          </cell>
          <cell r="AT22">
            <v>-62.356463999999505</v>
          </cell>
          <cell r="AU22">
            <v>85.061545999999908</v>
          </cell>
          <cell r="AV22">
            <v>395.90999600000032</v>
          </cell>
          <cell r="AW22">
            <v>-374.932503</v>
          </cell>
          <cell r="AX22">
            <v>6.0167820000006031</v>
          </cell>
          <cell r="AY22">
            <v>-78.428036999999676</v>
          </cell>
          <cell r="AZ22">
            <v>-58.150630000000092</v>
          </cell>
          <cell r="BA22">
            <v>30.526137999999264</v>
          </cell>
          <cell r="BB22">
            <v>24.918861999999535</v>
          </cell>
          <cell r="BC22">
            <v>-42.196074000000408</v>
          </cell>
          <cell r="BD22">
            <v>15.092622000000119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50"/>
  <sheetViews>
    <sheetView tabSelected="1" workbookViewId="0">
      <pane xSplit="1" ySplit="2" topLeftCell="B3" activePane="bottomRight" state="frozen"/>
      <selection activeCell="L66" sqref="L66"/>
      <selection pane="topRight" activeCell="L66" sqref="L66"/>
      <selection pane="bottomLeft" activeCell="L66" sqref="L66"/>
      <selection pane="bottomRight" sqref="A1:I1"/>
    </sheetView>
  </sheetViews>
  <sheetFormatPr defaultColWidth="8" defaultRowHeight="15"/>
  <cols>
    <col min="1" max="1" width="33.140625" style="12" customWidth="1"/>
    <col min="2" max="5" width="10.7109375" style="12" customWidth="1"/>
    <col min="6" max="8" width="10.7109375" style="13" customWidth="1"/>
    <col min="9" max="9" width="10.7109375" style="14" customWidth="1"/>
    <col min="10" max="20" width="10.7109375" style="12" customWidth="1"/>
    <col min="21" max="24" width="9.7109375" style="12" customWidth="1"/>
    <col min="25" max="26" width="8.42578125" style="12" bestFit="1" customWidth="1"/>
    <col min="27" max="16384" width="8" style="12"/>
  </cols>
  <sheetData>
    <row r="1" spans="1:24" ht="15.7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75"/>
      <c r="K1" s="75"/>
      <c r="L1" s="75"/>
      <c r="M1" s="75"/>
      <c r="N1" s="75"/>
      <c r="O1" s="75"/>
      <c r="P1" s="75"/>
      <c r="Q1" s="37"/>
      <c r="R1" s="37"/>
      <c r="S1" s="37"/>
      <c r="T1" s="37"/>
      <c r="U1" s="37"/>
      <c r="V1" s="37"/>
      <c r="W1" s="37"/>
      <c r="X1" s="37"/>
    </row>
    <row r="2" spans="1:24" ht="15.75">
      <c r="A2" s="204" t="s">
        <v>16</v>
      </c>
      <c r="B2" s="204"/>
      <c r="C2" s="204"/>
      <c r="D2" s="204"/>
      <c r="E2" s="204"/>
      <c r="F2" s="204"/>
      <c r="G2" s="204"/>
      <c r="H2" s="204"/>
      <c r="I2" s="204"/>
      <c r="J2" s="76"/>
      <c r="K2" s="76"/>
      <c r="L2" s="76"/>
      <c r="M2" s="76"/>
      <c r="N2" s="76"/>
      <c r="O2" s="76"/>
      <c r="P2" s="76"/>
      <c r="Q2" s="55"/>
      <c r="R2" s="55"/>
      <c r="S2" s="55"/>
      <c r="T2" s="55"/>
      <c r="U2" s="55"/>
      <c r="V2" s="55"/>
      <c r="W2" s="55"/>
      <c r="X2" s="55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1"/>
      <c r="P3" s="37"/>
      <c r="Q3" s="37"/>
      <c r="R3" s="37"/>
      <c r="S3" s="37"/>
      <c r="T3" s="37"/>
      <c r="U3" s="37"/>
      <c r="V3" s="37"/>
      <c r="W3" s="37"/>
      <c r="X3" s="37"/>
    </row>
    <row r="4" spans="1:24" ht="15" customHeight="1">
      <c r="A4" s="31" t="s">
        <v>17</v>
      </c>
      <c r="B4" s="11"/>
      <c r="C4" s="11"/>
      <c r="D4" s="11"/>
    </row>
    <row r="5" spans="1:24" ht="15" customHeight="1">
      <c r="A5" s="9" t="s">
        <v>18</v>
      </c>
      <c r="B5" s="15"/>
      <c r="C5" s="15"/>
      <c r="D5" s="15"/>
      <c r="E5" s="16"/>
      <c r="F5" s="17"/>
      <c r="G5" s="17"/>
      <c r="H5" s="17"/>
    </row>
    <row r="6" spans="1:24" s="20" customFormat="1" ht="26.25" customHeight="1">
      <c r="A6" s="38"/>
      <c r="B6" s="94" t="s">
        <v>8</v>
      </c>
      <c r="C6" s="94" t="s">
        <v>11</v>
      </c>
      <c r="D6" s="39" t="s">
        <v>28</v>
      </c>
      <c r="E6" s="39" t="s">
        <v>29</v>
      </c>
      <c r="F6" s="39" t="s">
        <v>30</v>
      </c>
    </row>
    <row r="7" spans="1:24" ht="26.25" customHeight="1">
      <c r="A7" s="22" t="s">
        <v>19</v>
      </c>
      <c r="B7" s="195">
        <v>3.9</v>
      </c>
      <c r="C7" s="196">
        <v>3.8</v>
      </c>
      <c r="D7" s="196">
        <v>7.9</v>
      </c>
      <c r="E7" s="196">
        <v>5.4</v>
      </c>
      <c r="F7" s="196">
        <v>7.8</v>
      </c>
      <c r="G7" s="18"/>
      <c r="H7" s="18"/>
      <c r="I7" s="18"/>
    </row>
    <row r="8" spans="1:24" ht="26.25" customHeight="1">
      <c r="A8" s="22" t="s">
        <v>20</v>
      </c>
      <c r="B8" s="197">
        <v>103.35191559523442</v>
      </c>
      <c r="C8" s="198">
        <v>99.497442589856391</v>
      </c>
      <c r="D8" s="197">
        <v>100.9758228216086</v>
      </c>
      <c r="E8" s="197">
        <v>101.53752016722355</v>
      </c>
      <c r="F8" s="197">
        <v>102.08136879677943</v>
      </c>
      <c r="G8" s="12"/>
      <c r="H8" s="12"/>
      <c r="I8" s="12"/>
    </row>
    <row r="9" spans="1:24" ht="26.25" customHeight="1">
      <c r="A9" s="22" t="s">
        <v>21</v>
      </c>
      <c r="B9" s="50" t="s">
        <v>0</v>
      </c>
      <c r="C9" s="50" t="s">
        <v>0</v>
      </c>
      <c r="D9" s="197">
        <v>100.9758228216086</v>
      </c>
      <c r="E9" s="197">
        <v>100.55626914435479</v>
      </c>
      <c r="F9" s="197">
        <v>100.53561346452049</v>
      </c>
      <c r="G9" s="12"/>
      <c r="H9" s="12"/>
      <c r="I9" s="12"/>
    </row>
    <row r="10" spans="1:24" ht="26.25" customHeight="1">
      <c r="A10" s="22" t="s">
        <v>22</v>
      </c>
      <c r="B10" s="50">
        <v>10</v>
      </c>
      <c r="C10" s="60">
        <v>5</v>
      </c>
      <c r="D10" s="50">
        <v>5</v>
      </c>
      <c r="E10" s="50">
        <v>5</v>
      </c>
      <c r="F10" s="50">
        <v>5</v>
      </c>
      <c r="G10" s="18"/>
      <c r="H10" s="12"/>
      <c r="I10" s="12"/>
    </row>
    <row r="11" spans="1:24" ht="26.25" customHeight="1">
      <c r="A11" s="22" t="s">
        <v>23</v>
      </c>
      <c r="B11" s="50">
        <v>12</v>
      </c>
      <c r="C11" s="60">
        <v>6.25</v>
      </c>
      <c r="D11" s="50">
        <v>6.25</v>
      </c>
      <c r="E11" s="50">
        <v>6.25</v>
      </c>
      <c r="F11" s="50">
        <v>6.25</v>
      </c>
      <c r="G11" s="12"/>
      <c r="H11" s="12"/>
      <c r="I11" s="12"/>
    </row>
    <row r="12" spans="1:24" ht="26.25" customHeight="1">
      <c r="A12" s="22" t="s">
        <v>24</v>
      </c>
      <c r="B12" s="50">
        <v>4</v>
      </c>
      <c r="C12" s="60">
        <v>0.25</v>
      </c>
      <c r="D12" s="50">
        <v>0.25</v>
      </c>
      <c r="E12" s="50">
        <v>0.25</v>
      </c>
      <c r="F12" s="50">
        <v>0.25</v>
      </c>
      <c r="G12" s="12"/>
      <c r="H12" s="12"/>
      <c r="I12" s="12"/>
    </row>
    <row r="13" spans="1:24" ht="26.25" customHeight="1">
      <c r="A13" s="22" t="s">
        <v>25</v>
      </c>
      <c r="B13" s="63">
        <v>75.899299999999997</v>
      </c>
      <c r="C13" s="63">
        <v>69.230099999999993</v>
      </c>
      <c r="D13" s="63">
        <v>69.133799999999994</v>
      </c>
      <c r="E13" s="63">
        <v>69.129800000000003</v>
      </c>
      <c r="F13" s="63">
        <v>68.606899999999996</v>
      </c>
      <c r="G13" s="12"/>
      <c r="H13" s="12"/>
      <c r="I13" s="12"/>
    </row>
    <row r="14" spans="1:24" s="18" customFormat="1" ht="26.25" customHeight="1">
      <c r="A14" s="22" t="s">
        <v>26</v>
      </c>
      <c r="B14" s="64">
        <v>28.890832363954399</v>
      </c>
      <c r="C14" s="64">
        <f>C13/B13*100-100</f>
        <v>-8.7869058080904665</v>
      </c>
      <c r="D14" s="64">
        <f>D13/C13*100-100</f>
        <v>-0.13910134464633472</v>
      </c>
      <c r="E14" s="64">
        <f>E13/C13*100-100</f>
        <v>-0.1448791782764971</v>
      </c>
      <c r="F14" s="64">
        <f>F13/C13*100-100</f>
        <v>-0.90018647958041242</v>
      </c>
    </row>
    <row r="15" spans="1:24" s="18" customFormat="1" ht="26.25" customHeight="1">
      <c r="A15" s="22" t="s">
        <v>27</v>
      </c>
      <c r="B15" s="64" t="s">
        <v>0</v>
      </c>
      <c r="C15" s="64" t="s">
        <v>0</v>
      </c>
      <c r="D15" s="64">
        <f>D13/C13*100-100</f>
        <v>-0.13910134464633472</v>
      </c>
      <c r="E15" s="64">
        <f>E13/D13*100-100</f>
        <v>-5.7858818696416847E-3</v>
      </c>
      <c r="F15" s="64">
        <f>F13/E13*100-100</f>
        <v>-0.75640317200398499</v>
      </c>
    </row>
    <row r="16" spans="1:24" s="18" customFormat="1" ht="15" customHeight="1">
      <c r="A16" s="23"/>
      <c r="B16" s="36"/>
      <c r="C16" s="53"/>
      <c r="D16" s="53"/>
      <c r="E16" s="56"/>
      <c r="F16" s="54"/>
      <c r="G16" s="54"/>
      <c r="H16" s="54"/>
      <c r="I16" s="54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31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7"/>
      <c r="Z17" s="57"/>
      <c r="AA17" s="57"/>
    </row>
    <row r="18" spans="1:27" s="18" customFormat="1" ht="12.75" customHeight="1">
      <c r="A18" s="9" t="s">
        <v>32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7" s="18" customFormat="1" ht="42">
      <c r="A19" s="40"/>
      <c r="B19" s="94" t="s">
        <v>8</v>
      </c>
      <c r="C19" s="39" t="s">
        <v>40</v>
      </c>
      <c r="D19" s="39" t="s">
        <v>41</v>
      </c>
      <c r="E19" s="94" t="s">
        <v>11</v>
      </c>
      <c r="F19" s="39" t="s">
        <v>29</v>
      </c>
      <c r="G19" s="39" t="s">
        <v>30</v>
      </c>
      <c r="H19" s="42" t="s">
        <v>38</v>
      </c>
      <c r="I19" s="42" t="s">
        <v>39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7" s="18" customFormat="1" ht="13.5" customHeight="1">
      <c r="A20" s="22" t="s">
        <v>33</v>
      </c>
      <c r="B20" s="50">
        <v>58398.015399999997</v>
      </c>
      <c r="C20" s="50">
        <v>53183.902399999999</v>
      </c>
      <c r="D20" s="50">
        <v>57494.582999999999</v>
      </c>
      <c r="E20" s="50">
        <v>74838.799393669993</v>
      </c>
      <c r="F20" s="50">
        <v>71344.793681170006</v>
      </c>
      <c r="G20" s="50">
        <v>72884.615528669994</v>
      </c>
      <c r="H20" s="51">
        <f>G20-F20</f>
        <v>1539.8218474999885</v>
      </c>
      <c r="I20" s="51">
        <f>G20-E20</f>
        <v>-1954.1838649999991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7" s="18" customFormat="1" ht="13.5" customHeight="1">
      <c r="A21" s="22" t="s">
        <v>34</v>
      </c>
      <c r="B21" s="50">
        <v>67055.319199999998</v>
      </c>
      <c r="C21" s="50">
        <v>62009.342200000006</v>
      </c>
      <c r="D21" s="50">
        <v>66163.329799999992</v>
      </c>
      <c r="E21" s="50">
        <v>85584.062606460007</v>
      </c>
      <c r="F21" s="50">
        <v>80523.697629279995</v>
      </c>
      <c r="G21" s="50">
        <v>81585.74873454</v>
      </c>
      <c r="H21" s="51">
        <f>G21-F21</f>
        <v>1062.051105260005</v>
      </c>
      <c r="I21" s="51">
        <f>G21-E21</f>
        <v>-3998.3138719200069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7" s="18" customFormat="1" ht="13.5" customHeight="1">
      <c r="A22" s="22" t="s">
        <v>35</v>
      </c>
      <c r="B22" s="50">
        <v>143142.99196366</v>
      </c>
      <c r="C22" s="50">
        <v>132058.28388295998</v>
      </c>
      <c r="D22" s="50">
        <v>135448.61082327002</v>
      </c>
      <c r="E22" s="50">
        <v>164017.43679247002</v>
      </c>
      <c r="F22" s="50">
        <v>158836.73727584002</v>
      </c>
      <c r="G22" s="50">
        <v>164885.97653953001</v>
      </c>
      <c r="H22" s="51">
        <f>G22-F22</f>
        <v>6049.2392636899895</v>
      </c>
      <c r="I22" s="51">
        <f>G22-E22</f>
        <v>868.53974705998553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7" s="18" customFormat="1" ht="13.5" customHeight="1">
      <c r="A23" s="44" t="s">
        <v>36</v>
      </c>
      <c r="B23" s="60">
        <v>30.033926594994558</v>
      </c>
      <c r="C23" s="60">
        <v>30.692418433294609</v>
      </c>
      <c r="D23" s="60">
        <v>30.952695069552639</v>
      </c>
      <c r="E23" s="60">
        <v>32.231811294621416</v>
      </c>
      <c r="F23" s="60">
        <v>33.000611940254608</v>
      </c>
      <c r="G23" s="60">
        <v>33.245824745041944</v>
      </c>
      <c r="H23" s="51"/>
      <c r="I23" s="5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7" s="18" customFormat="1" ht="6" customHeight="1">
      <c r="A24" s="44"/>
      <c r="B24" s="60"/>
      <c r="C24" s="60"/>
      <c r="D24" s="60"/>
      <c r="E24" s="60"/>
      <c r="F24" s="60"/>
      <c r="G24" s="60"/>
      <c r="H24" s="60"/>
      <c r="I24" s="60"/>
      <c r="J24" s="59"/>
      <c r="K24" s="59"/>
      <c r="L24" s="59"/>
      <c r="M24" s="59"/>
      <c r="N24" s="59"/>
      <c r="O24" s="59"/>
      <c r="P24" s="59"/>
      <c r="Q24" s="20"/>
      <c r="R24" s="20"/>
      <c r="S24" s="20"/>
      <c r="T24" s="20"/>
      <c r="U24" s="20"/>
      <c r="V24" s="20"/>
      <c r="W24" s="20"/>
      <c r="X24" s="20"/>
    </row>
    <row r="25" spans="1:27" s="18" customFormat="1" ht="15" customHeight="1">
      <c r="A25" s="78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102"/>
      <c r="L25" s="102"/>
      <c r="M25" s="102"/>
      <c r="N25" s="102"/>
      <c r="O25" s="102"/>
      <c r="P25" s="102"/>
      <c r="Q25" s="20"/>
      <c r="R25" s="20"/>
      <c r="S25" s="20"/>
      <c r="T25" s="20"/>
      <c r="U25" s="20"/>
      <c r="V25" s="20"/>
      <c r="W25" s="20"/>
      <c r="X25" s="20"/>
    </row>
    <row r="26" spans="1:27" ht="15.75" customHeight="1">
      <c r="B26" s="18"/>
      <c r="C26" s="18"/>
      <c r="D26" s="18"/>
      <c r="E26" s="99"/>
      <c r="F26" s="100"/>
      <c r="G26" s="100"/>
      <c r="H26" s="14"/>
      <c r="I26" s="66"/>
      <c r="K26" s="61"/>
    </row>
    <row r="27" spans="1:27" s="26" customFormat="1" ht="15" customHeight="1">
      <c r="A27" s="25" t="s">
        <v>42</v>
      </c>
      <c r="B27" s="29"/>
      <c r="C27" s="30"/>
      <c r="D27" s="30"/>
      <c r="E27" s="30"/>
      <c r="F27" s="34"/>
      <c r="G27" s="34"/>
      <c r="H27" s="35"/>
    </row>
    <row r="28" spans="1:27" s="26" customFormat="1" ht="12.75" customHeight="1">
      <c r="A28" s="28" t="s">
        <v>43</v>
      </c>
      <c r="B28" s="29"/>
      <c r="C28" s="30"/>
      <c r="D28" s="30"/>
      <c r="E28" s="30"/>
      <c r="F28" s="34"/>
      <c r="G28" s="34"/>
      <c r="H28" s="35"/>
    </row>
    <row r="29" spans="1:27" s="26" customFormat="1" ht="42">
      <c r="A29" s="40"/>
      <c r="B29" s="94" t="s">
        <v>8</v>
      </c>
      <c r="C29" s="39" t="s">
        <v>40</v>
      </c>
      <c r="D29" s="39" t="s">
        <v>41</v>
      </c>
      <c r="E29" s="94" t="s">
        <v>11</v>
      </c>
      <c r="F29" s="39" t="s">
        <v>29</v>
      </c>
      <c r="G29" s="39" t="s">
        <v>30</v>
      </c>
      <c r="H29" s="42" t="s">
        <v>38</v>
      </c>
      <c r="I29" s="42" t="s">
        <v>39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7" s="27" customFormat="1" ht="26.25" customHeight="1">
      <c r="A30" s="22" t="s">
        <v>44</v>
      </c>
      <c r="B30" s="103">
        <v>1778.2621027299999</v>
      </c>
      <c r="C30" s="103">
        <v>1794.1495340199999</v>
      </c>
      <c r="D30" s="103">
        <v>1945.4684152299999</v>
      </c>
      <c r="E30" s="103">
        <v>1969.1322923800001</v>
      </c>
      <c r="F30" s="103">
        <v>1991.49185846</v>
      </c>
      <c r="G30" s="103">
        <v>1971.3959404300001</v>
      </c>
      <c r="H30" s="51">
        <f>G30-F30</f>
        <v>-20.095918029999893</v>
      </c>
      <c r="I30" s="51">
        <f>G30-E30</f>
        <v>2.2636480500000289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2" spans="1:27" s="2" customFormat="1" ht="15.75" customHeight="1">
      <c r="A32" s="32" t="s">
        <v>45</v>
      </c>
      <c r="B32" s="1"/>
    </row>
    <row r="33" spans="1:24" s="2" customFormat="1" ht="12.75" customHeight="1">
      <c r="B33" s="12"/>
      <c r="C33" s="12"/>
      <c r="D33" s="12"/>
    </row>
    <row r="34" spans="1:24" s="2" customFormat="1" ht="42">
      <c r="A34" s="43"/>
      <c r="B34" s="94" t="s">
        <v>8</v>
      </c>
      <c r="C34" s="39" t="s">
        <v>40</v>
      </c>
      <c r="D34" s="39" t="s">
        <v>41</v>
      </c>
      <c r="E34" s="94" t="s">
        <v>11</v>
      </c>
      <c r="F34" s="39" t="s">
        <v>29</v>
      </c>
      <c r="G34" s="39" t="s">
        <v>30</v>
      </c>
      <c r="H34" s="42" t="s">
        <v>38</v>
      </c>
      <c r="I34" s="42" t="s">
        <v>39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46</v>
      </c>
      <c r="B35" s="62">
        <v>75.899299999999997</v>
      </c>
      <c r="C35" s="63">
        <v>74.252499999999998</v>
      </c>
      <c r="D35" s="63">
        <v>70.015799999999999</v>
      </c>
      <c r="E35" s="62">
        <v>69.230099999999993</v>
      </c>
      <c r="F35" s="63">
        <v>69.129800000000003</v>
      </c>
      <c r="G35" s="63">
        <v>68.606899999999996</v>
      </c>
      <c r="H35" s="51">
        <f>G35-F35</f>
        <v>-0.52290000000000703</v>
      </c>
      <c r="I35" s="51">
        <f>G35-E35</f>
        <v>-0.62319999999999709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47</v>
      </c>
      <c r="B36" s="62">
        <v>75.896900000000002</v>
      </c>
      <c r="C36" s="62">
        <v>73.888800000000003</v>
      </c>
      <c r="D36" s="62">
        <v>69.999200000000002</v>
      </c>
      <c r="E36" s="62">
        <v>69.230099999999993</v>
      </c>
      <c r="F36" s="62">
        <v>69.176599999999993</v>
      </c>
      <c r="G36" s="62">
        <v>68.570300000000003</v>
      </c>
      <c r="H36" s="51">
        <f>G36-F36</f>
        <v>-0.60629999999999029</v>
      </c>
      <c r="I36" s="51">
        <f>G36-E36</f>
        <v>-0.65979999999998995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48</v>
      </c>
      <c r="B37" s="62">
        <v>1.0860000000000001</v>
      </c>
      <c r="C37" s="62">
        <v>1.0871</v>
      </c>
      <c r="D37" s="62">
        <v>1.1377999999999999</v>
      </c>
      <c r="E37" s="62">
        <v>1.0512999999999999</v>
      </c>
      <c r="F37" s="62">
        <v>1.0575000000000001</v>
      </c>
      <c r="G37" s="62">
        <v>1.0649</v>
      </c>
      <c r="H37" s="51">
        <f>G37-F37</f>
        <v>7.3999999999998511E-3</v>
      </c>
      <c r="I37" s="51">
        <f>G37-E37</f>
        <v>1.3600000000000056E-2</v>
      </c>
      <c r="J37" s="62"/>
      <c r="K37" s="62"/>
      <c r="L37" s="6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49</v>
      </c>
      <c r="B38" s="62"/>
      <c r="C38" s="62"/>
      <c r="D38" s="62"/>
      <c r="E38" s="62"/>
      <c r="F38" s="62"/>
      <c r="G38" s="62"/>
      <c r="H38" s="51"/>
      <c r="I38" s="5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50</v>
      </c>
      <c r="B39" s="62">
        <v>75.973699999999994</v>
      </c>
      <c r="C39" s="62">
        <v>73.544399999999996</v>
      </c>
      <c r="D39" s="62">
        <v>69.010584781309277</v>
      </c>
      <c r="E39" s="62">
        <v>69.244575189990812</v>
      </c>
      <c r="F39" s="62">
        <v>69.213942911171586</v>
      </c>
      <c r="G39" s="62">
        <v>68.591508610077796</v>
      </c>
      <c r="H39" s="51">
        <f t="shared" ref="H39:H42" si="0">G39-F39</f>
        <v>-0.62243430109379005</v>
      </c>
      <c r="I39" s="51">
        <f>G39-E39</f>
        <v>-0.6530665799130162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51</v>
      </c>
      <c r="B40" s="62">
        <v>82.851100000000002</v>
      </c>
      <c r="C40" s="62">
        <v>80.838300000000004</v>
      </c>
      <c r="D40" s="62">
        <v>78.441101460859983</v>
      </c>
      <c r="E40" s="62">
        <v>72.816557359800797</v>
      </c>
      <c r="F40" s="62">
        <v>73.406431625281684</v>
      </c>
      <c r="G40" s="62">
        <v>73.50193410826968</v>
      </c>
      <c r="H40" s="51">
        <f t="shared" si="0"/>
        <v>9.5502482987996018E-2</v>
      </c>
      <c r="I40" s="51">
        <f t="shared" ref="I40:I42" si="1">G40-E40</f>
        <v>0.68537674846888308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52</v>
      </c>
      <c r="B41" s="62">
        <v>1.0381</v>
      </c>
      <c r="C41" s="62">
        <v>0.97430000000000005</v>
      </c>
      <c r="D41" s="62">
        <v>1.0205350901518038</v>
      </c>
      <c r="E41" s="62">
        <v>1.1401834900824734</v>
      </c>
      <c r="F41" s="62">
        <v>1.1932545923032216</v>
      </c>
      <c r="G41" s="62">
        <v>1.2183070908086742</v>
      </c>
      <c r="H41" s="51">
        <f t="shared" si="0"/>
        <v>2.5052498505452547E-2</v>
      </c>
      <c r="I41" s="51">
        <f t="shared" si="1"/>
        <v>7.8123600726200726E-2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53</v>
      </c>
      <c r="B42" s="62">
        <v>0.22409999999999999</v>
      </c>
      <c r="C42" s="62">
        <v>0.21229999999999999</v>
      </c>
      <c r="D42" s="62">
        <v>0.20555094809898605</v>
      </c>
      <c r="E42" s="62">
        <v>0.20922880714048198</v>
      </c>
      <c r="F42" s="62">
        <v>0.22157626297804758</v>
      </c>
      <c r="G42" s="62">
        <v>0.21837851493746185</v>
      </c>
      <c r="H42" s="51">
        <f t="shared" si="0"/>
        <v>-3.1977480405857295E-3</v>
      </c>
      <c r="I42" s="51">
        <f t="shared" si="1"/>
        <v>9.1497077969798779E-3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1:24">
      <c r="F43" s="14"/>
      <c r="G43" s="14"/>
    </row>
    <row r="44" spans="1:24">
      <c r="C44" s="65"/>
      <c r="D44" s="65"/>
      <c r="E44" s="65"/>
    </row>
    <row r="45" spans="1:24">
      <c r="C45" s="65"/>
      <c r="D45" s="65"/>
      <c r="E45" s="65"/>
      <c r="G45" s="80"/>
    </row>
    <row r="46" spans="1:24">
      <c r="C46" s="65"/>
      <c r="D46" s="65"/>
      <c r="E46" s="65"/>
      <c r="G46" s="80"/>
    </row>
    <row r="47" spans="1:24" ht="15.75">
      <c r="C47" s="65"/>
      <c r="D47" s="65"/>
      <c r="E47" s="65"/>
      <c r="G47" s="82"/>
    </row>
    <row r="48" spans="1:24" ht="15.75">
      <c r="G48" s="82"/>
    </row>
    <row r="49" spans="7:7" ht="15.75">
      <c r="G49" s="82"/>
    </row>
    <row r="50" spans="7:7" ht="15.75">
      <c r="G50" s="82"/>
    </row>
  </sheetData>
  <mergeCells count="2">
    <mergeCell ref="A1:I1"/>
    <mergeCell ref="A2:I2"/>
  </mergeCells>
  <phoneticPr fontId="14" type="noConversion"/>
  <printOptions horizontalCentered="1"/>
  <pageMargins left="0.67" right="0.39370078740157483" top="0.81" bottom="0.39370078740157483" header="0.49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50"/>
  <sheetViews>
    <sheetView workbookViewId="0">
      <selection activeCell="L17" sqref="L17"/>
    </sheetView>
  </sheetViews>
  <sheetFormatPr defaultRowHeight="11.25"/>
  <cols>
    <col min="1" max="1" width="24.42578125" style="166" customWidth="1"/>
    <col min="2" max="2" width="10.7109375" style="166" customWidth="1"/>
    <col min="3" max="4" width="11.140625" style="166" customWidth="1"/>
    <col min="5" max="6" width="10.7109375" style="166" customWidth="1"/>
    <col min="7" max="7" width="11.42578125" style="166" customWidth="1"/>
    <col min="8" max="8" width="10.7109375" style="166" customWidth="1"/>
    <col min="9" max="9" width="9.85546875" style="166" customWidth="1"/>
    <col min="10" max="10" width="8.42578125" style="166" customWidth="1"/>
    <col min="11" max="11" width="13.140625" style="166" customWidth="1"/>
    <col min="12" max="16384" width="9.140625" style="166"/>
  </cols>
  <sheetData>
    <row r="1" spans="1:13" ht="15" customHeight="1">
      <c r="A1" s="32" t="s">
        <v>54</v>
      </c>
      <c r="B1" s="165"/>
    </row>
    <row r="2" spans="1:13" s="168" customFormat="1" ht="12.75" customHeight="1">
      <c r="A2" s="4" t="s">
        <v>55</v>
      </c>
      <c r="B2" s="167"/>
      <c r="C2" s="146"/>
      <c r="D2" s="146"/>
      <c r="E2" s="146"/>
      <c r="F2" s="146"/>
      <c r="G2" s="146"/>
    </row>
    <row r="3" spans="1:13" ht="26.25" customHeight="1">
      <c r="A3" s="41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  <c r="J3" s="169"/>
    </row>
    <row r="4" spans="1:13" ht="13.5" customHeight="1">
      <c r="A4" s="205" t="s">
        <v>56</v>
      </c>
      <c r="B4" s="135">
        <f t="shared" ref="B4" si="0">B7+B6</f>
        <v>354.60500000000002</v>
      </c>
      <c r="C4" s="135">
        <v>151.61500000000001</v>
      </c>
      <c r="D4" s="135">
        <v>17.649999999999999</v>
      </c>
      <c r="E4" s="135">
        <v>0</v>
      </c>
      <c r="F4" s="135">
        <v>0</v>
      </c>
      <c r="G4" s="108">
        <f>F4-E4</f>
        <v>0</v>
      </c>
      <c r="H4" s="108">
        <f>D4-C4</f>
        <v>-133.965</v>
      </c>
      <c r="I4" s="170"/>
      <c r="K4" s="171"/>
      <c r="L4" s="171"/>
    </row>
    <row r="5" spans="1:13" ht="13.5" customHeight="1">
      <c r="A5" s="206" t="s">
        <v>57</v>
      </c>
      <c r="B5" s="173">
        <f>B6-B7</f>
        <v>29.134999999999991</v>
      </c>
      <c r="C5" s="173">
        <v>-3.2749999999999901</v>
      </c>
      <c r="D5" s="194">
        <v>-17.649999999999999</v>
      </c>
      <c r="E5" s="173">
        <v>0</v>
      </c>
      <c r="F5" s="136">
        <v>0</v>
      </c>
      <c r="G5" s="108">
        <f>F5-E5</f>
        <v>0</v>
      </c>
      <c r="H5" s="108">
        <f>D5-C5</f>
        <v>-14.375000000000009</v>
      </c>
      <c r="I5" s="173"/>
      <c r="J5" s="174"/>
      <c r="K5" s="171"/>
      <c r="L5" s="171"/>
    </row>
    <row r="6" spans="1:13" ht="13.5" customHeight="1">
      <c r="A6" s="207" t="s">
        <v>58</v>
      </c>
      <c r="B6" s="136">
        <v>191.87</v>
      </c>
      <c r="C6" s="136">
        <v>74.17</v>
      </c>
      <c r="D6" s="136">
        <v>0</v>
      </c>
      <c r="E6" s="136">
        <v>0</v>
      </c>
      <c r="F6" s="136">
        <v>0</v>
      </c>
      <c r="G6" s="108">
        <f>F6-E6</f>
        <v>0</v>
      </c>
      <c r="H6" s="108">
        <f>D6-C6</f>
        <v>-74.17</v>
      </c>
      <c r="I6" s="175"/>
      <c r="K6" s="171"/>
      <c r="L6" s="171"/>
    </row>
    <row r="7" spans="1:13" ht="13.5" customHeight="1">
      <c r="A7" s="207" t="s">
        <v>59</v>
      </c>
      <c r="B7" s="136">
        <v>162.73500000000001</v>
      </c>
      <c r="C7" s="136">
        <v>77.444999999999993</v>
      </c>
      <c r="D7" s="136">
        <v>17.649999999999999</v>
      </c>
      <c r="E7" s="136">
        <v>0</v>
      </c>
      <c r="F7" s="136">
        <v>0</v>
      </c>
      <c r="G7" s="108">
        <f>F7-E7</f>
        <v>0</v>
      </c>
      <c r="H7" s="108">
        <f>D7-C7</f>
        <v>-59.794999999999995</v>
      </c>
      <c r="I7" s="175"/>
      <c r="K7" s="171"/>
      <c r="L7" s="171"/>
    </row>
    <row r="8" spans="1:13" ht="13.5" customHeight="1">
      <c r="A8" s="206" t="s">
        <v>60</v>
      </c>
      <c r="B8" s="175" t="s">
        <v>0</v>
      </c>
      <c r="C8" s="175" t="s">
        <v>0</v>
      </c>
      <c r="D8" s="175" t="s">
        <v>0</v>
      </c>
      <c r="E8" s="175" t="s">
        <v>0</v>
      </c>
      <c r="F8" s="175" t="s">
        <v>0</v>
      </c>
      <c r="G8" s="108" t="s">
        <v>0</v>
      </c>
      <c r="H8" s="108" t="s">
        <v>0</v>
      </c>
      <c r="I8" s="175"/>
      <c r="J8" s="175"/>
      <c r="K8" s="171"/>
      <c r="L8" s="171"/>
    </row>
    <row r="9" spans="1:13" ht="13.5" customHeight="1">
      <c r="A9" s="17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1"/>
      <c r="M9" s="171"/>
    </row>
    <row r="10" spans="1:13" s="143" customFormat="1" ht="15" customHeight="1">
      <c r="A10" s="208" t="s">
        <v>64</v>
      </c>
      <c r="B10" s="142"/>
      <c r="K10" s="176"/>
      <c r="L10" s="176"/>
    </row>
    <row r="11" spans="1:13" s="168" customFormat="1" ht="12.75" customHeight="1">
      <c r="A11" s="4" t="s">
        <v>65</v>
      </c>
      <c r="B11" s="167"/>
      <c r="C11" s="146"/>
      <c r="D11" s="146"/>
      <c r="E11" s="146"/>
      <c r="F11" s="146"/>
      <c r="G11" s="146"/>
      <c r="J11" s="143"/>
      <c r="K11" s="171"/>
      <c r="L11" s="171"/>
    </row>
    <row r="12" spans="1:13" ht="26.25" customHeight="1">
      <c r="A12" s="41"/>
      <c r="B12" s="105" t="s">
        <v>11</v>
      </c>
      <c r="C12" s="39" t="s">
        <v>62</v>
      </c>
      <c r="D12" s="39" t="s">
        <v>63</v>
      </c>
      <c r="E12" s="39" t="s">
        <v>29</v>
      </c>
      <c r="F12" s="39" t="s">
        <v>30</v>
      </c>
      <c r="G12" s="42" t="s">
        <v>38</v>
      </c>
      <c r="H12" s="42" t="s">
        <v>61</v>
      </c>
      <c r="K12" s="171"/>
      <c r="L12" s="171"/>
    </row>
    <row r="13" spans="1:13" ht="12.75" customHeight="1">
      <c r="A13" s="205" t="s">
        <v>56</v>
      </c>
      <c r="B13" s="170">
        <v>1989959.4146364199</v>
      </c>
      <c r="C13" s="170">
        <v>223981.57463642</v>
      </c>
      <c r="D13" s="170">
        <f>D19+D20</f>
        <v>711753.91989319003</v>
      </c>
      <c r="E13" s="170">
        <v>252184.76</v>
      </c>
      <c r="F13" s="170">
        <f>F19+F20</f>
        <v>225259.22</v>
      </c>
      <c r="G13" s="177">
        <f>F13-E13</f>
        <v>-26925.540000000008</v>
      </c>
      <c r="H13" s="177">
        <f>+D13-C13</f>
        <v>487772.34525677003</v>
      </c>
      <c r="I13" s="178"/>
      <c r="J13" s="143"/>
      <c r="K13" s="171"/>
      <c r="L13" s="171"/>
    </row>
    <row r="14" spans="1:13" ht="12.75" customHeight="1">
      <c r="A14" s="206" t="s">
        <v>66</v>
      </c>
      <c r="B14" s="136" t="s">
        <v>0</v>
      </c>
      <c r="C14" s="136" t="s">
        <v>0</v>
      </c>
      <c r="D14" s="136" t="s">
        <v>0</v>
      </c>
      <c r="E14" s="136" t="s">
        <v>0</v>
      </c>
      <c r="F14" s="136" t="s">
        <v>0</v>
      </c>
      <c r="G14" s="136" t="s">
        <v>0</v>
      </c>
      <c r="H14" s="136" t="s">
        <v>0</v>
      </c>
      <c r="I14" s="179"/>
      <c r="J14" s="143"/>
    </row>
    <row r="15" spans="1:13" ht="12.75" customHeight="1">
      <c r="A15" s="207" t="s">
        <v>58</v>
      </c>
      <c r="B15" s="136" t="s">
        <v>0</v>
      </c>
      <c r="C15" s="136" t="s">
        <v>0</v>
      </c>
      <c r="D15" s="136" t="s">
        <v>0</v>
      </c>
      <c r="E15" s="136" t="s">
        <v>0</v>
      </c>
      <c r="F15" s="136" t="s">
        <v>0</v>
      </c>
      <c r="G15" s="136" t="s">
        <v>0</v>
      </c>
      <c r="H15" s="136" t="s">
        <v>0</v>
      </c>
      <c r="I15" s="179"/>
      <c r="J15" s="143"/>
    </row>
    <row r="16" spans="1:13" ht="12.75" customHeight="1">
      <c r="A16" s="207" t="s">
        <v>59</v>
      </c>
      <c r="B16" s="136" t="s">
        <v>0</v>
      </c>
      <c r="C16" s="136" t="s">
        <v>0</v>
      </c>
      <c r="D16" s="136" t="s">
        <v>0</v>
      </c>
      <c r="E16" s="136" t="s">
        <v>0</v>
      </c>
      <c r="F16" s="136" t="s">
        <v>0</v>
      </c>
      <c r="G16" s="136" t="s">
        <v>0</v>
      </c>
      <c r="H16" s="136" t="s">
        <v>0</v>
      </c>
      <c r="I16" s="179"/>
      <c r="J16" s="143"/>
    </row>
    <row r="17" spans="1:12" ht="12.75" customHeight="1">
      <c r="A17" s="206" t="s">
        <v>67</v>
      </c>
      <c r="B17" s="175" t="s">
        <v>0</v>
      </c>
      <c r="C17" s="136" t="s">
        <v>0</v>
      </c>
      <c r="D17" s="136" t="s">
        <v>0</v>
      </c>
      <c r="E17" s="136" t="s">
        <v>0</v>
      </c>
      <c r="F17" s="136" t="s">
        <v>0</v>
      </c>
      <c r="G17" s="136" t="s">
        <v>0</v>
      </c>
      <c r="H17" s="136" t="s">
        <v>0</v>
      </c>
      <c r="I17" s="179"/>
      <c r="J17" s="143"/>
    </row>
    <row r="18" spans="1:12" ht="12.75" customHeight="1">
      <c r="A18" s="206" t="s">
        <v>68</v>
      </c>
      <c r="B18" s="175">
        <v>2045.5746364200002</v>
      </c>
      <c r="C18" s="175">
        <v>2045.5746364200002</v>
      </c>
      <c r="D18" s="175" t="s">
        <v>0</v>
      </c>
      <c r="E18" s="175" t="s">
        <v>0</v>
      </c>
      <c r="F18" s="175" t="s">
        <v>0</v>
      </c>
      <c r="G18" s="136" t="s">
        <v>0</v>
      </c>
      <c r="H18" s="177">
        <f>-C18</f>
        <v>-2045.5746364200002</v>
      </c>
      <c r="I18" s="180"/>
      <c r="J18" s="44"/>
    </row>
    <row r="19" spans="1:12" ht="12.75" customHeight="1">
      <c r="A19" s="206" t="s">
        <v>69</v>
      </c>
      <c r="B19" s="175">
        <v>1440</v>
      </c>
      <c r="C19" s="175">
        <v>1070</v>
      </c>
      <c r="D19" s="175">
        <v>500</v>
      </c>
      <c r="E19" s="175" t="s">
        <v>0</v>
      </c>
      <c r="F19" s="175">
        <v>500</v>
      </c>
      <c r="G19" s="177">
        <f>F19</f>
        <v>500</v>
      </c>
      <c r="H19" s="177">
        <f>+D19-C19</f>
        <v>-570</v>
      </c>
      <c r="I19" s="180"/>
      <c r="J19" s="143"/>
    </row>
    <row r="20" spans="1:12" ht="12.75" customHeight="1">
      <c r="A20" s="209" t="s">
        <v>70</v>
      </c>
      <c r="B20" s="175">
        <v>1986473.8399999999</v>
      </c>
      <c r="C20" s="175">
        <v>220866</v>
      </c>
      <c r="D20" s="175">
        <v>711253.91989319003</v>
      </c>
      <c r="E20" s="175">
        <v>252184.76</v>
      </c>
      <c r="F20" s="175">
        <v>224759.22</v>
      </c>
      <c r="G20" s="177">
        <f>F20-E20</f>
        <v>-27425.540000000008</v>
      </c>
      <c r="H20" s="177">
        <f>+D20-C20</f>
        <v>490387.91989319003</v>
      </c>
      <c r="I20" s="179"/>
      <c r="J20" s="143"/>
    </row>
    <row r="21" spans="1:12" ht="25.5" customHeight="1">
      <c r="A21" s="209" t="s">
        <v>71</v>
      </c>
      <c r="B21" s="136" t="s">
        <v>0</v>
      </c>
      <c r="C21" s="136" t="s">
        <v>0</v>
      </c>
      <c r="D21" s="136" t="s">
        <v>0</v>
      </c>
      <c r="E21" s="136" t="s">
        <v>0</v>
      </c>
      <c r="F21" s="136" t="s">
        <v>0</v>
      </c>
      <c r="G21" s="136" t="s">
        <v>0</v>
      </c>
      <c r="H21" s="136" t="s">
        <v>0</v>
      </c>
      <c r="I21" s="147"/>
      <c r="J21" s="44"/>
    </row>
    <row r="22" spans="1:12" ht="12.75" customHeight="1">
      <c r="A22" s="210" t="s">
        <v>72</v>
      </c>
      <c r="B22" s="136"/>
      <c r="C22" s="181"/>
      <c r="D22" s="181"/>
      <c r="E22" s="181"/>
      <c r="F22" s="181"/>
      <c r="G22" s="177"/>
      <c r="H22" s="177"/>
      <c r="I22" s="168"/>
      <c r="J22" s="44"/>
    </row>
    <row r="23" spans="1:12" ht="12.75" customHeight="1">
      <c r="A23" s="209" t="s">
        <v>73</v>
      </c>
      <c r="B23" s="181" t="s">
        <v>0</v>
      </c>
      <c r="C23" s="181" t="s">
        <v>0</v>
      </c>
      <c r="D23" s="181" t="s">
        <v>0</v>
      </c>
      <c r="E23" s="181" t="s">
        <v>0</v>
      </c>
      <c r="F23" s="181" t="s">
        <v>0</v>
      </c>
      <c r="G23" s="181" t="s">
        <v>0</v>
      </c>
      <c r="H23" s="181" t="s">
        <v>0</v>
      </c>
      <c r="I23" s="182"/>
      <c r="J23" s="44"/>
    </row>
    <row r="24" spans="1:12" ht="12.75" customHeight="1">
      <c r="A24" s="209" t="s">
        <v>74</v>
      </c>
      <c r="B24" s="181" t="s">
        <v>0</v>
      </c>
      <c r="C24" s="181" t="s">
        <v>0</v>
      </c>
      <c r="D24" s="181" t="s">
        <v>0</v>
      </c>
      <c r="E24" s="181" t="s">
        <v>0</v>
      </c>
      <c r="F24" s="181" t="s">
        <v>0</v>
      </c>
      <c r="G24" s="181" t="s">
        <v>0</v>
      </c>
      <c r="H24" s="181" t="s">
        <v>0</v>
      </c>
      <c r="I24" s="183"/>
      <c r="J24" s="184"/>
    </row>
    <row r="25" spans="1:12" ht="26.25" customHeight="1">
      <c r="A25" s="209" t="s">
        <v>68</v>
      </c>
      <c r="B25" s="181">
        <v>12</v>
      </c>
      <c r="C25" s="181">
        <v>12</v>
      </c>
      <c r="D25" s="181" t="s">
        <v>0</v>
      </c>
      <c r="E25" s="181" t="s">
        <v>0</v>
      </c>
      <c r="F25" s="181" t="s">
        <v>0</v>
      </c>
      <c r="G25" s="181" t="s">
        <v>0</v>
      </c>
      <c r="H25" s="177">
        <f>-C25</f>
        <v>-12</v>
      </c>
      <c r="I25" s="183"/>
      <c r="J25" s="184"/>
    </row>
    <row r="26" spans="1:12">
      <c r="A26" s="209" t="s">
        <v>75</v>
      </c>
      <c r="B26" s="181">
        <v>8.7254988633493298</v>
      </c>
      <c r="C26" s="181">
        <v>10.140186915887851</v>
      </c>
      <c r="D26" s="181">
        <v>5.1059999999999999</v>
      </c>
      <c r="E26" s="181" t="s">
        <v>0</v>
      </c>
      <c r="F26" s="181">
        <v>5.1059999999999999</v>
      </c>
      <c r="G26" s="177">
        <f>F26</f>
        <v>5.1059999999999999</v>
      </c>
      <c r="H26" s="177">
        <f>+D26-C26</f>
        <v>-5.0341869158878509</v>
      </c>
      <c r="I26" s="183"/>
      <c r="J26" s="143"/>
    </row>
    <row r="27" spans="1:12">
      <c r="A27" s="209" t="s">
        <v>70</v>
      </c>
      <c r="B27" s="181">
        <v>1.1876061921197223</v>
      </c>
      <c r="C27" s="181">
        <v>1.7850095642535764</v>
      </c>
      <c r="D27" s="181">
        <v>0.25</v>
      </c>
      <c r="E27" s="181">
        <v>0.25</v>
      </c>
      <c r="F27" s="181">
        <v>0.25</v>
      </c>
      <c r="G27" s="177">
        <f>F27-E27</f>
        <v>0</v>
      </c>
      <c r="H27" s="177">
        <f>+D27-C27</f>
        <v>-1.5350095642535764</v>
      </c>
      <c r="I27" s="183"/>
      <c r="J27" s="143"/>
      <c r="K27" s="168"/>
      <c r="L27" s="168"/>
    </row>
    <row r="28" spans="1:12" ht="12" customHeight="1">
      <c r="A28" s="9" t="s">
        <v>76</v>
      </c>
      <c r="D28" s="181"/>
    </row>
    <row r="29" spans="1:12" ht="15" customHeight="1">
      <c r="A29" s="185"/>
      <c r="D29" s="181"/>
    </row>
    <row r="30" spans="1:12" ht="15" customHeight="1">
      <c r="A30" s="32" t="s">
        <v>77</v>
      </c>
      <c r="B30" s="165"/>
    </row>
    <row r="31" spans="1:12" s="168" customFormat="1" ht="12.75" customHeight="1">
      <c r="A31" s="4" t="s">
        <v>65</v>
      </c>
      <c r="B31" s="145"/>
      <c r="C31" s="146"/>
      <c r="D31" s="143"/>
      <c r="E31" s="146"/>
      <c r="F31" s="146"/>
      <c r="G31" s="146"/>
      <c r="H31" s="147"/>
      <c r="I31" s="143"/>
    </row>
    <row r="32" spans="1:12" ht="26.25" customHeight="1">
      <c r="A32" s="41"/>
      <c r="B32" s="105" t="s">
        <v>11</v>
      </c>
      <c r="C32" s="39" t="s">
        <v>62</v>
      </c>
      <c r="D32" s="39" t="s">
        <v>63</v>
      </c>
      <c r="E32" s="39" t="s">
        <v>29</v>
      </c>
      <c r="F32" s="39" t="s">
        <v>30</v>
      </c>
      <c r="G32" s="42" t="s">
        <v>38</v>
      </c>
      <c r="H32" s="42" t="s">
        <v>61</v>
      </c>
      <c r="I32" s="143"/>
      <c r="J32" s="168"/>
    </row>
    <row r="33" spans="1:11" ht="23.25" customHeight="1">
      <c r="A33" s="205" t="s">
        <v>78</v>
      </c>
      <c r="B33" s="150">
        <v>116000</v>
      </c>
      <c r="C33" s="150">
        <v>32000</v>
      </c>
      <c r="D33" s="150">
        <v>29000</v>
      </c>
      <c r="E33" s="150">
        <v>8000</v>
      </c>
      <c r="F33" s="150">
        <v>13000</v>
      </c>
      <c r="G33" s="108">
        <f>F33-E33</f>
        <v>5000</v>
      </c>
      <c r="H33" s="108">
        <f>D33-C33</f>
        <v>-3000</v>
      </c>
      <c r="I33" s="143"/>
    </row>
    <row r="34" spans="1:11" ht="12.75" customHeight="1">
      <c r="A34" s="211" t="s">
        <v>79</v>
      </c>
      <c r="B34" s="156">
        <v>108000</v>
      </c>
      <c r="C34" s="156">
        <v>32000</v>
      </c>
      <c r="D34" s="156">
        <v>24000</v>
      </c>
      <c r="E34" s="156">
        <v>8000</v>
      </c>
      <c r="F34" s="156">
        <v>8000</v>
      </c>
      <c r="G34" s="108">
        <f>F34-E34</f>
        <v>0</v>
      </c>
      <c r="H34" s="108">
        <f>D34-C34</f>
        <v>-8000</v>
      </c>
      <c r="I34" s="143"/>
    </row>
    <row r="35" spans="1:11" ht="12.75" customHeight="1">
      <c r="A35" s="211" t="s">
        <v>80</v>
      </c>
      <c r="B35" s="156">
        <v>8000</v>
      </c>
      <c r="C35" s="156" t="s">
        <v>0</v>
      </c>
      <c r="D35" s="156" t="s">
        <v>0</v>
      </c>
      <c r="E35" s="156" t="s">
        <v>0</v>
      </c>
      <c r="F35" s="156" t="s">
        <v>0</v>
      </c>
      <c r="G35" s="156" t="s">
        <v>0</v>
      </c>
      <c r="H35" s="156" t="s">
        <v>0</v>
      </c>
      <c r="I35" s="143"/>
      <c r="J35" s="186"/>
      <c r="K35" s="187"/>
    </row>
    <row r="36" spans="1:11" ht="12.75" customHeight="1">
      <c r="A36" s="211" t="s">
        <v>81</v>
      </c>
      <c r="B36" s="156" t="s">
        <v>0</v>
      </c>
      <c r="C36" s="156" t="s">
        <v>0</v>
      </c>
      <c r="D36" s="156">
        <v>5000</v>
      </c>
      <c r="E36" s="156" t="s">
        <v>0</v>
      </c>
      <c r="F36" s="156">
        <v>5000</v>
      </c>
      <c r="G36" s="108">
        <f>F36</f>
        <v>5000</v>
      </c>
      <c r="H36" s="108">
        <f>D36</f>
        <v>5000</v>
      </c>
      <c r="I36" s="143"/>
      <c r="J36" s="186"/>
    </row>
    <row r="37" spans="1:11" ht="12.75" customHeight="1">
      <c r="A37" s="205" t="s">
        <v>82</v>
      </c>
      <c r="B37" s="150">
        <v>207835.08000000002</v>
      </c>
      <c r="C37" s="150">
        <v>46418.47</v>
      </c>
      <c r="D37" s="150">
        <f>D38+D40</f>
        <v>36002</v>
      </c>
      <c r="E37" s="150">
        <v>12314</v>
      </c>
      <c r="F37" s="150">
        <v>11004</v>
      </c>
      <c r="G37" s="108">
        <f>F37-E37</f>
        <v>-1310</v>
      </c>
      <c r="H37" s="108">
        <f>D37-C37</f>
        <v>-10416.470000000001</v>
      </c>
      <c r="I37" s="143"/>
      <c r="J37" s="186"/>
    </row>
    <row r="38" spans="1:11" ht="12.75" customHeight="1">
      <c r="A38" s="211" t="s">
        <v>79</v>
      </c>
      <c r="B38" s="156">
        <v>198390.48</v>
      </c>
      <c r="C38" s="156">
        <v>46418.47</v>
      </c>
      <c r="D38" s="156">
        <v>33158</v>
      </c>
      <c r="E38" s="156">
        <v>12314</v>
      </c>
      <c r="F38" s="156">
        <v>8160</v>
      </c>
      <c r="G38" s="108">
        <f>F38-E38</f>
        <v>-4154</v>
      </c>
      <c r="H38" s="108">
        <f>D38-C38</f>
        <v>-13260.470000000001</v>
      </c>
      <c r="I38" s="143"/>
      <c r="J38" s="186"/>
    </row>
    <row r="39" spans="1:11" ht="12.75" customHeight="1">
      <c r="A39" s="211" t="s">
        <v>80</v>
      </c>
      <c r="B39" s="156">
        <v>9444.6</v>
      </c>
      <c r="C39" s="156" t="s">
        <v>0</v>
      </c>
      <c r="D39" s="156" t="s">
        <v>0</v>
      </c>
      <c r="E39" s="156" t="s">
        <v>0</v>
      </c>
      <c r="F39" s="156" t="s">
        <v>0</v>
      </c>
      <c r="G39" s="108" t="s">
        <v>0</v>
      </c>
      <c r="H39" s="108" t="s">
        <v>0</v>
      </c>
      <c r="I39" s="143"/>
      <c r="J39" s="186"/>
    </row>
    <row r="40" spans="1:11" ht="12.75" customHeight="1">
      <c r="A40" s="211" t="s">
        <v>81</v>
      </c>
      <c r="B40" s="156" t="s">
        <v>0</v>
      </c>
      <c r="C40" s="156" t="s">
        <v>0</v>
      </c>
      <c r="D40" s="156">
        <v>2844</v>
      </c>
      <c r="E40" s="156" t="s">
        <v>0</v>
      </c>
      <c r="F40" s="156">
        <v>2844</v>
      </c>
      <c r="G40" s="108">
        <f>F40</f>
        <v>2844</v>
      </c>
      <c r="H40" s="108">
        <f>D40</f>
        <v>2844</v>
      </c>
      <c r="I40" s="143"/>
      <c r="J40" s="186"/>
    </row>
    <row r="41" spans="1:11" ht="12.75" customHeight="1">
      <c r="A41" s="205" t="s">
        <v>83</v>
      </c>
      <c r="B41" s="150">
        <v>110293.37</v>
      </c>
      <c r="C41" s="150">
        <f>C42</f>
        <v>27299.37</v>
      </c>
      <c r="D41" s="150">
        <v>24752</v>
      </c>
      <c r="E41" s="150">
        <v>8000</v>
      </c>
      <c r="F41" s="150">
        <v>8752</v>
      </c>
      <c r="G41" s="108">
        <f>F41-E41</f>
        <v>752</v>
      </c>
      <c r="H41" s="108">
        <f>D41-C41</f>
        <v>-2547.369999999999</v>
      </c>
      <c r="I41" s="188"/>
      <c r="J41" s="186"/>
    </row>
    <row r="42" spans="1:11" ht="12.75" customHeight="1">
      <c r="A42" s="211" t="s">
        <v>79</v>
      </c>
      <c r="B42" s="156">
        <v>102293.37</v>
      </c>
      <c r="C42" s="156">
        <v>27299.37</v>
      </c>
      <c r="D42" s="156">
        <v>22352</v>
      </c>
      <c r="E42" s="156">
        <v>8000</v>
      </c>
      <c r="F42" s="156">
        <v>6352</v>
      </c>
      <c r="G42" s="108">
        <f>F42-E42</f>
        <v>-1648</v>
      </c>
      <c r="H42" s="108">
        <f>D42-C42</f>
        <v>-4947.369999999999</v>
      </c>
      <c r="I42" s="188"/>
      <c r="J42" s="186"/>
    </row>
    <row r="43" spans="1:11" ht="12.75" customHeight="1">
      <c r="A43" s="211" t="s">
        <v>80</v>
      </c>
      <c r="B43" s="156">
        <v>8000</v>
      </c>
      <c r="C43" s="156" t="s">
        <v>0</v>
      </c>
      <c r="D43" s="156" t="s">
        <v>0</v>
      </c>
      <c r="E43" s="156" t="s">
        <v>0</v>
      </c>
      <c r="F43" s="156" t="s">
        <v>0</v>
      </c>
      <c r="G43" s="108" t="s">
        <v>0</v>
      </c>
      <c r="H43" s="108" t="s">
        <v>0</v>
      </c>
      <c r="I43" s="143"/>
      <c r="J43" s="186"/>
    </row>
    <row r="44" spans="1:11" ht="12.75" customHeight="1">
      <c r="A44" s="211" t="s">
        <v>81</v>
      </c>
      <c r="B44" s="156" t="s">
        <v>0</v>
      </c>
      <c r="C44" s="156" t="s">
        <v>0</v>
      </c>
      <c r="D44" s="156">
        <v>2400</v>
      </c>
      <c r="E44" s="156" t="s">
        <v>0</v>
      </c>
      <c r="F44" s="156">
        <v>2400</v>
      </c>
      <c r="G44" s="108">
        <f>F44</f>
        <v>2400</v>
      </c>
      <c r="H44" s="108">
        <f>D44</f>
        <v>2400</v>
      </c>
      <c r="I44" s="143"/>
      <c r="J44" s="186"/>
    </row>
    <row r="45" spans="1:11" ht="23.25" customHeight="1">
      <c r="A45" s="205" t="s">
        <v>84</v>
      </c>
      <c r="B45" s="189">
        <v>2.5798160534518506</v>
      </c>
      <c r="C45" s="189">
        <v>8.6282766475513331</v>
      </c>
      <c r="D45" s="189">
        <v>0.36909916120911063</v>
      </c>
      <c r="E45" s="189">
        <v>0.24172564681934944</v>
      </c>
      <c r="F45" s="189">
        <v>0.62384618998863306</v>
      </c>
      <c r="G45" s="108">
        <f>F45-E45</f>
        <v>0.38212054316928362</v>
      </c>
      <c r="H45" s="108">
        <f>D45-C45</f>
        <v>-8.2591774863422227</v>
      </c>
      <c r="I45" s="190"/>
      <c r="J45" s="186"/>
    </row>
    <row r="46" spans="1:11" ht="12" customHeight="1">
      <c r="A46" s="211" t="s">
        <v>79</v>
      </c>
      <c r="B46" s="191">
        <v>2.5655802844417286</v>
      </c>
      <c r="C46" s="191">
        <v>8.6282766475513331</v>
      </c>
      <c r="D46" s="191">
        <v>0.30407311048602531</v>
      </c>
      <c r="E46" s="191">
        <v>0.24172564681934944</v>
      </c>
      <c r="F46" s="191">
        <v>0.428768037819377</v>
      </c>
      <c r="G46" s="108">
        <f>F46-E46</f>
        <v>0.18704239100002756</v>
      </c>
      <c r="H46" s="108">
        <f>D46-C46</f>
        <v>-8.3242035370653085</v>
      </c>
      <c r="I46" s="190"/>
      <c r="J46" s="186"/>
    </row>
    <row r="47" spans="1:11" ht="12" customHeight="1">
      <c r="A47" s="211" t="s">
        <v>80</v>
      </c>
      <c r="B47" s="191">
        <v>0.72989602728363479</v>
      </c>
      <c r="C47" s="191" t="s">
        <v>0</v>
      </c>
      <c r="D47" s="191" t="s">
        <v>0</v>
      </c>
      <c r="E47" s="191" t="s">
        <v>0</v>
      </c>
      <c r="F47" s="191" t="s">
        <v>0</v>
      </c>
      <c r="G47" s="191" t="s">
        <v>0</v>
      </c>
      <c r="H47" s="191" t="s">
        <v>0</v>
      </c>
      <c r="I47" s="190"/>
      <c r="J47" s="186"/>
    </row>
    <row r="48" spans="1:11" ht="12" customHeight="1">
      <c r="A48" s="211" t="s">
        <v>81</v>
      </c>
      <c r="B48" s="191" t="s">
        <v>0</v>
      </c>
      <c r="C48" s="191" t="s">
        <v>0</v>
      </c>
      <c r="D48" s="191">
        <v>1.1401530327299307</v>
      </c>
      <c r="E48" s="191" t="s">
        <v>0</v>
      </c>
      <c r="F48" s="191">
        <v>1.1401530327299307</v>
      </c>
      <c r="G48" s="108">
        <f>F48</f>
        <v>1.1401530327299307</v>
      </c>
      <c r="H48" s="108">
        <f>D48</f>
        <v>1.1401530327299307</v>
      </c>
      <c r="I48" s="190"/>
      <c r="J48" s="186"/>
    </row>
    <row r="49" spans="1:9" ht="13.5" customHeight="1">
      <c r="A49" s="143"/>
      <c r="B49" s="143"/>
      <c r="C49" s="143"/>
      <c r="D49" s="143"/>
      <c r="E49" s="143"/>
      <c r="F49" s="143"/>
      <c r="G49" s="143"/>
      <c r="H49" s="108"/>
      <c r="I49" s="143"/>
    </row>
    <row r="50" spans="1:9">
      <c r="A50" s="143"/>
      <c r="B50" s="143"/>
      <c r="C50" s="143"/>
      <c r="D50" s="143"/>
      <c r="E50" s="192"/>
      <c r="F50" s="143"/>
      <c r="G50" s="143"/>
      <c r="H50" s="143"/>
      <c r="I50" s="143"/>
    </row>
  </sheetData>
  <phoneticPr fontId="8" type="noConversion"/>
  <pageMargins left="0.74803149606299213" right="0.23622047244094491" top="0.62992125984251968" bottom="0.23622047244094491" header="0.47244094488188981" footer="0.19685039370078741"/>
  <pageSetup paperSize="9" scale="9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56"/>
  <sheetViews>
    <sheetView workbookViewId="0">
      <selection activeCell="L17" sqref="L17"/>
    </sheetView>
  </sheetViews>
  <sheetFormatPr defaultRowHeight="11.25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3" ht="15" customHeight="1">
      <c r="A1" s="32" t="s">
        <v>85</v>
      </c>
      <c r="B1" s="1"/>
      <c r="J1"/>
    </row>
    <row r="2" spans="1:13" s="5" customFormat="1" ht="12.75" customHeight="1">
      <c r="A2" s="4" t="s">
        <v>86</v>
      </c>
      <c r="B2" s="4"/>
      <c r="C2" s="6"/>
      <c r="D2" s="6"/>
      <c r="E2" s="6"/>
      <c r="F2" s="6"/>
      <c r="G2" s="6"/>
    </row>
    <row r="3" spans="1:13" ht="26.25" customHeight="1">
      <c r="A3" s="41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</row>
    <row r="4" spans="1:13" ht="12.75" customHeight="1">
      <c r="A4" s="47" t="s">
        <v>87</v>
      </c>
      <c r="B4" s="72">
        <v>5397</v>
      </c>
      <c r="C4" s="72">
        <v>1161</v>
      </c>
      <c r="D4" s="72">
        <v>1900</v>
      </c>
      <c r="E4" s="72">
        <v>600</v>
      </c>
      <c r="F4" s="72">
        <f>F5+F6+F7</f>
        <v>790</v>
      </c>
      <c r="G4" s="51">
        <f>F4-E4</f>
        <v>190</v>
      </c>
      <c r="H4" s="51">
        <f>D4-C4</f>
        <v>739</v>
      </c>
      <c r="K4" s="58"/>
      <c r="L4" s="58"/>
      <c r="M4" s="58"/>
    </row>
    <row r="5" spans="1:13" ht="12.75" customHeight="1">
      <c r="A5" s="48" t="s">
        <v>88</v>
      </c>
      <c r="B5" s="69">
        <v>677</v>
      </c>
      <c r="C5" s="69">
        <v>51</v>
      </c>
      <c r="D5" s="69">
        <v>310</v>
      </c>
      <c r="E5" s="69">
        <v>100</v>
      </c>
      <c r="F5" s="69">
        <v>140</v>
      </c>
      <c r="G5" s="51">
        <f t="shared" ref="G5:G19" si="0">F5-E5</f>
        <v>40</v>
      </c>
      <c r="H5" s="51">
        <f t="shared" ref="H5:H19" si="1">D5-C5</f>
        <v>259</v>
      </c>
      <c r="K5" s="58"/>
      <c r="L5" s="58"/>
      <c r="M5" s="58"/>
    </row>
    <row r="6" spans="1:13" ht="12.75" customHeight="1">
      <c r="A6" s="48" t="s">
        <v>89</v>
      </c>
      <c r="B6" s="69">
        <v>1550</v>
      </c>
      <c r="C6" s="69">
        <v>210</v>
      </c>
      <c r="D6" s="69">
        <v>600</v>
      </c>
      <c r="E6" s="69">
        <v>200</v>
      </c>
      <c r="F6" s="69">
        <v>200</v>
      </c>
      <c r="G6" s="51">
        <f t="shared" si="0"/>
        <v>0</v>
      </c>
      <c r="H6" s="51">
        <f t="shared" si="1"/>
        <v>390</v>
      </c>
      <c r="K6" s="58"/>
      <c r="L6" s="58"/>
      <c r="M6" s="58"/>
    </row>
    <row r="7" spans="1:13" ht="12.75" customHeight="1">
      <c r="A7" s="48" t="s">
        <v>90</v>
      </c>
      <c r="B7" s="69">
        <v>3170</v>
      </c>
      <c r="C7" s="69">
        <v>900</v>
      </c>
      <c r="D7" s="69">
        <v>990</v>
      </c>
      <c r="E7" s="69">
        <v>300</v>
      </c>
      <c r="F7" s="69">
        <v>450</v>
      </c>
      <c r="G7" s="51">
        <f t="shared" si="0"/>
        <v>150</v>
      </c>
      <c r="H7" s="51">
        <f t="shared" si="1"/>
        <v>90</v>
      </c>
      <c r="K7" s="58"/>
      <c r="L7" s="58"/>
      <c r="M7" s="58"/>
    </row>
    <row r="8" spans="1:13" ht="12.75" customHeight="1">
      <c r="A8" s="47" t="s">
        <v>91</v>
      </c>
      <c r="B8" s="72">
        <v>10949.3032</v>
      </c>
      <c r="C8" s="72">
        <v>1046.9169999999999</v>
      </c>
      <c r="D8" s="72">
        <f>D9+D10+D11</f>
        <v>4631.0339999999997</v>
      </c>
      <c r="E8" s="72">
        <v>1737.1999999999998</v>
      </c>
      <c r="F8" s="72">
        <f>F9+F10+F11</f>
        <v>1521.2640000000001</v>
      </c>
      <c r="G8" s="51">
        <f t="shared" si="0"/>
        <v>-215.93599999999969</v>
      </c>
      <c r="H8" s="51">
        <f t="shared" si="1"/>
        <v>3584.1169999999997</v>
      </c>
      <c r="K8" s="58"/>
      <c r="L8" s="58"/>
      <c r="M8" s="58"/>
    </row>
    <row r="9" spans="1:13" ht="12.75" customHeight="1">
      <c r="A9" s="48" t="s">
        <v>92</v>
      </c>
      <c r="B9" s="69">
        <v>964.8</v>
      </c>
      <c r="C9" s="69">
        <v>30.5</v>
      </c>
      <c r="D9" s="69">
        <v>833</v>
      </c>
      <c r="E9" s="69">
        <v>235</v>
      </c>
      <c r="F9" s="69">
        <v>355</v>
      </c>
      <c r="G9" s="51">
        <f t="shared" si="0"/>
        <v>120</v>
      </c>
      <c r="H9" s="51">
        <f t="shared" si="1"/>
        <v>802.5</v>
      </c>
      <c r="K9" s="58"/>
      <c r="L9" s="58"/>
      <c r="M9" s="58"/>
    </row>
    <row r="10" spans="1:13" ht="12.75" customHeight="1">
      <c r="A10" s="48" t="s">
        <v>89</v>
      </c>
      <c r="B10" s="69">
        <v>4058.13</v>
      </c>
      <c r="C10" s="69">
        <v>223</v>
      </c>
      <c r="D10" s="69">
        <v>1509.4</v>
      </c>
      <c r="E10" s="69">
        <v>634.9</v>
      </c>
      <c r="F10" s="69">
        <v>445</v>
      </c>
      <c r="G10" s="51">
        <f t="shared" si="0"/>
        <v>-189.89999999999998</v>
      </c>
      <c r="H10" s="51">
        <f t="shared" si="1"/>
        <v>1286.4000000000001</v>
      </c>
      <c r="K10" s="58"/>
      <c r="L10" s="58"/>
      <c r="M10" s="58"/>
    </row>
    <row r="11" spans="1:13" ht="12.75" customHeight="1">
      <c r="A11" s="77" t="s">
        <v>90</v>
      </c>
      <c r="B11" s="69">
        <v>5926.3729999999996</v>
      </c>
      <c r="C11" s="69">
        <v>793.41700000000003</v>
      </c>
      <c r="D11" s="69">
        <v>2288.634</v>
      </c>
      <c r="E11" s="69">
        <v>867.3</v>
      </c>
      <c r="F11" s="69">
        <v>721.26400000000001</v>
      </c>
      <c r="G11" s="51">
        <f t="shared" si="0"/>
        <v>-146.03599999999994</v>
      </c>
      <c r="H11" s="51">
        <f t="shared" si="1"/>
        <v>1495.2170000000001</v>
      </c>
      <c r="K11" s="58"/>
      <c r="L11" s="58"/>
      <c r="M11" s="58"/>
    </row>
    <row r="12" spans="1:13" ht="12.75" customHeight="1">
      <c r="A12" s="70" t="s">
        <v>93</v>
      </c>
      <c r="B12" s="72">
        <v>5719.71</v>
      </c>
      <c r="C12" s="72">
        <v>939.31</v>
      </c>
      <c r="D12" s="72">
        <f>D13+D14+D15</f>
        <v>1985</v>
      </c>
      <c r="E12" s="72">
        <f t="shared" ref="E12:F12" si="2">E13+E14+E15</f>
        <v>600</v>
      </c>
      <c r="F12" s="72">
        <f t="shared" si="2"/>
        <v>775</v>
      </c>
      <c r="G12" s="51">
        <f t="shared" si="0"/>
        <v>175</v>
      </c>
      <c r="H12" s="51">
        <f t="shared" si="1"/>
        <v>1045.69</v>
      </c>
      <c r="J12" s="49"/>
      <c r="K12" s="58"/>
      <c r="L12" s="58"/>
      <c r="M12" s="58"/>
    </row>
    <row r="13" spans="1:13" ht="12.75" customHeight="1">
      <c r="A13" s="48" t="s">
        <v>92</v>
      </c>
      <c r="B13" s="69">
        <v>456</v>
      </c>
      <c r="C13" s="69">
        <v>27</v>
      </c>
      <c r="D13" s="69">
        <v>310</v>
      </c>
      <c r="E13" s="69">
        <v>100</v>
      </c>
      <c r="F13" s="69">
        <v>140</v>
      </c>
      <c r="G13" s="51">
        <f t="shared" si="0"/>
        <v>40</v>
      </c>
      <c r="H13" s="51">
        <f t="shared" si="1"/>
        <v>283</v>
      </c>
      <c r="J13" s="49"/>
      <c r="K13" s="58"/>
      <c r="L13" s="58"/>
      <c r="M13" s="58"/>
    </row>
    <row r="14" spans="1:13" ht="12.75" customHeight="1">
      <c r="A14" s="48" t="s">
        <v>89</v>
      </c>
      <c r="B14" s="69">
        <v>1800</v>
      </c>
      <c r="C14" s="69">
        <v>220</v>
      </c>
      <c r="D14" s="69">
        <v>600</v>
      </c>
      <c r="E14" s="69">
        <v>200</v>
      </c>
      <c r="F14" s="69">
        <v>200</v>
      </c>
      <c r="G14" s="51">
        <f t="shared" si="0"/>
        <v>0</v>
      </c>
      <c r="H14" s="51">
        <f t="shared" si="1"/>
        <v>380</v>
      </c>
      <c r="I14" s="74"/>
      <c r="J14" s="49"/>
      <c r="K14" s="58"/>
      <c r="L14" s="58"/>
      <c r="M14" s="58"/>
    </row>
    <row r="15" spans="1:13" ht="12.75" customHeight="1">
      <c r="A15" s="77" t="s">
        <v>90</v>
      </c>
      <c r="B15" s="69">
        <v>3463.71</v>
      </c>
      <c r="C15" s="69">
        <v>692.31</v>
      </c>
      <c r="D15" s="69">
        <v>1075</v>
      </c>
      <c r="E15" s="69">
        <v>300</v>
      </c>
      <c r="F15" s="69">
        <v>435</v>
      </c>
      <c r="G15" s="51">
        <f t="shared" si="0"/>
        <v>135</v>
      </c>
      <c r="H15" s="51">
        <f t="shared" si="1"/>
        <v>382.69000000000005</v>
      </c>
      <c r="J15" s="49"/>
      <c r="K15" s="58"/>
      <c r="L15" s="58"/>
      <c r="M15" s="58"/>
    </row>
    <row r="16" spans="1:13" ht="12.75" customHeight="1">
      <c r="A16" s="70" t="s">
        <v>94</v>
      </c>
      <c r="B16" s="95">
        <v>9.8552356059260688</v>
      </c>
      <c r="C16" s="95">
        <v>14.963479904258401</v>
      </c>
      <c r="D16" s="95">
        <v>4.6040304659498217</v>
      </c>
      <c r="E16" s="95">
        <v>4.4558333333333335</v>
      </c>
      <c r="F16" s="95">
        <v>4.0862580645161293</v>
      </c>
      <c r="G16" s="51">
        <f t="shared" si="0"/>
        <v>-0.36957526881720426</v>
      </c>
      <c r="H16" s="51">
        <f t="shared" si="1"/>
        <v>-10.35944943830858</v>
      </c>
      <c r="J16" s="5"/>
      <c r="K16" s="79"/>
      <c r="L16" s="58"/>
      <c r="M16" s="58"/>
    </row>
    <row r="17" spans="1:13" ht="12.75" customHeight="1">
      <c r="A17" s="48" t="s">
        <v>92</v>
      </c>
      <c r="B17" s="96">
        <v>3.6194728260869566</v>
      </c>
      <c r="C17" s="96">
        <v>5.37</v>
      </c>
      <c r="D17" s="96">
        <v>2.0610714285714287</v>
      </c>
      <c r="E17" s="96">
        <v>1.97</v>
      </c>
      <c r="F17" s="96">
        <v>1.5632142857142857</v>
      </c>
      <c r="G17" s="51">
        <f t="shared" si="0"/>
        <v>-0.40678571428571431</v>
      </c>
      <c r="H17" s="51">
        <f t="shared" si="1"/>
        <v>-3.3089285714285714</v>
      </c>
      <c r="J17" s="69"/>
      <c r="K17" s="24"/>
      <c r="L17" s="58"/>
      <c r="M17" s="58"/>
    </row>
    <row r="18" spans="1:13" ht="12.75" customHeight="1">
      <c r="A18" s="48" t="s">
        <v>89</v>
      </c>
      <c r="B18" s="96">
        <v>8.0835155172413806</v>
      </c>
      <c r="C18" s="96">
        <v>13.25625</v>
      </c>
      <c r="D18" s="96">
        <v>3.4316666666666671</v>
      </c>
      <c r="E18" s="96">
        <v>3.2250000000000001</v>
      </c>
      <c r="F18" s="96">
        <v>2.7549999999999999</v>
      </c>
      <c r="G18" s="51">
        <f t="shared" si="0"/>
        <v>-0.4700000000000002</v>
      </c>
      <c r="H18" s="51">
        <f t="shared" si="1"/>
        <v>-9.824583333333333</v>
      </c>
      <c r="L18" s="58"/>
      <c r="M18" s="58"/>
    </row>
    <row r="19" spans="1:13" ht="12.75" customHeight="1">
      <c r="A19" s="48" t="s">
        <v>90</v>
      </c>
      <c r="B19" s="96">
        <v>11.278135577538727</v>
      </c>
      <c r="C19" s="96">
        <v>15.559171746985028</v>
      </c>
      <c r="D19" s="96">
        <v>6.1484482758620693</v>
      </c>
      <c r="E19" s="96">
        <v>6.1050000000000004</v>
      </c>
      <c r="F19" s="96">
        <v>5.5103448275862066</v>
      </c>
      <c r="G19" s="51">
        <f t="shared" si="0"/>
        <v>-0.59465517241379384</v>
      </c>
      <c r="H19" s="51">
        <f t="shared" si="1"/>
        <v>-9.4107234711229584</v>
      </c>
      <c r="J19" s="69"/>
      <c r="K19" s="67"/>
      <c r="L19" s="58"/>
      <c r="M19" s="58"/>
    </row>
    <row r="20" spans="1:13" ht="15" customHeight="1">
      <c r="C20" s="7"/>
    </row>
    <row r="21" spans="1:13" ht="15" customHeight="1">
      <c r="A21" s="32"/>
      <c r="B21" s="1"/>
    </row>
    <row r="22" spans="1:13" s="5" customFormat="1" ht="12.75" customHeight="1">
      <c r="A22" s="83" t="s">
        <v>95</v>
      </c>
      <c r="B22" s="84"/>
      <c r="C22" s="85"/>
      <c r="D22" s="85"/>
      <c r="E22" s="85"/>
      <c r="F22" s="85"/>
      <c r="G22" s="85"/>
      <c r="H22" s="85"/>
    </row>
    <row r="23" spans="1:13" ht="12.75" customHeight="1">
      <c r="A23" s="86" t="s">
        <v>86</v>
      </c>
      <c r="B23" s="86"/>
      <c r="C23" s="87"/>
      <c r="D23" s="87"/>
      <c r="E23" s="87"/>
      <c r="F23" s="87"/>
      <c r="G23" s="87"/>
      <c r="H23" s="88"/>
      <c r="I23" s="72"/>
      <c r="L23" s="81"/>
    </row>
    <row r="24" spans="1:13" ht="26.25" customHeight="1">
      <c r="A24" s="41"/>
      <c r="B24" s="105" t="s">
        <v>11</v>
      </c>
      <c r="C24" s="39" t="s">
        <v>62</v>
      </c>
      <c r="D24" s="39" t="s">
        <v>63</v>
      </c>
      <c r="E24" s="39" t="s">
        <v>29</v>
      </c>
      <c r="F24" s="39" t="s">
        <v>30</v>
      </c>
      <c r="G24" s="42" t="s">
        <v>38</v>
      </c>
      <c r="H24" s="42" t="s">
        <v>61</v>
      </c>
    </row>
    <row r="25" spans="1:13" ht="12.75" customHeight="1">
      <c r="A25" s="89" t="s">
        <v>87</v>
      </c>
      <c r="B25" s="90">
        <v>6675</v>
      </c>
      <c r="C25" s="90">
        <f>C26+C28</f>
        <v>1650</v>
      </c>
      <c r="D25" s="90">
        <f>D26+D27+D28+D29</f>
        <v>2335</v>
      </c>
      <c r="E25" s="90">
        <v>1200</v>
      </c>
      <c r="F25" s="90">
        <f>F26+F28</f>
        <v>600</v>
      </c>
      <c r="G25" s="51">
        <f>+F25-E25</f>
        <v>-600</v>
      </c>
      <c r="H25" s="51">
        <f>+D25-C25</f>
        <v>685</v>
      </c>
      <c r="I25" s="69"/>
      <c r="J25" s="5"/>
      <c r="K25" s="5"/>
      <c r="L25" s="81"/>
    </row>
    <row r="26" spans="1:13" ht="12.75" customHeight="1">
      <c r="A26" s="91" t="s">
        <v>96</v>
      </c>
      <c r="B26" s="92">
        <v>3649</v>
      </c>
      <c r="C26" s="92">
        <v>1350</v>
      </c>
      <c r="D26" s="92">
        <v>735</v>
      </c>
      <c r="E26" s="92" t="s">
        <v>0</v>
      </c>
      <c r="F26" s="92">
        <v>200</v>
      </c>
      <c r="G26" s="51">
        <f>+F26</f>
        <v>200</v>
      </c>
      <c r="H26" s="51">
        <f>+D26-C26</f>
        <v>-615</v>
      </c>
      <c r="I26" s="69"/>
      <c r="J26" s="134"/>
      <c r="K26" s="139"/>
      <c r="L26" s="81"/>
    </row>
    <row r="27" spans="1:13" ht="12.75" customHeight="1">
      <c r="A27" s="91" t="s">
        <v>97</v>
      </c>
      <c r="B27" s="92">
        <v>1970</v>
      </c>
      <c r="C27" s="92" t="s">
        <v>0</v>
      </c>
      <c r="D27" s="92">
        <v>700</v>
      </c>
      <c r="E27" s="92">
        <v>700</v>
      </c>
      <c r="F27" s="92" t="s">
        <v>0</v>
      </c>
      <c r="G27" s="51">
        <f>-E27</f>
        <v>-700</v>
      </c>
      <c r="H27" s="51">
        <f>+D27</f>
        <v>700</v>
      </c>
      <c r="I27" s="69"/>
      <c r="J27" s="134"/>
      <c r="K27" s="139"/>
      <c r="L27" s="81"/>
    </row>
    <row r="28" spans="1:13" ht="12.75" customHeight="1">
      <c r="A28" s="91" t="s">
        <v>98</v>
      </c>
      <c r="B28" s="92">
        <v>1056</v>
      </c>
      <c r="C28" s="92">
        <v>300</v>
      </c>
      <c r="D28" s="92">
        <v>400</v>
      </c>
      <c r="E28" s="92" t="s">
        <v>0</v>
      </c>
      <c r="F28" s="92">
        <v>400</v>
      </c>
      <c r="G28" s="51">
        <f>+F28</f>
        <v>400</v>
      </c>
      <c r="H28" s="51">
        <f>+D28-C28</f>
        <v>100</v>
      </c>
      <c r="I28" s="52"/>
      <c r="J28" s="134"/>
      <c r="K28" s="139"/>
      <c r="L28" s="81"/>
    </row>
    <row r="29" spans="1:13" ht="12.75" customHeight="1">
      <c r="A29" s="91" t="s">
        <v>99</v>
      </c>
      <c r="B29" s="92" t="s">
        <v>0</v>
      </c>
      <c r="C29" s="92" t="s">
        <v>0</v>
      </c>
      <c r="D29" s="92">
        <v>500</v>
      </c>
      <c r="E29" s="92">
        <v>500</v>
      </c>
      <c r="F29" s="92" t="s">
        <v>0</v>
      </c>
      <c r="G29" s="51">
        <f>-E29</f>
        <v>-500</v>
      </c>
      <c r="H29" s="51">
        <f>+D29</f>
        <v>500</v>
      </c>
      <c r="I29" s="52"/>
      <c r="J29" s="134"/>
      <c r="K29" s="139"/>
      <c r="L29" s="81"/>
    </row>
    <row r="30" spans="1:13" ht="12.75" customHeight="1">
      <c r="A30" s="89" t="s">
        <v>91</v>
      </c>
      <c r="B30" s="90">
        <v>11562.787</v>
      </c>
      <c r="C30" s="90">
        <f>C31+C33</f>
        <v>819.56</v>
      </c>
      <c r="D30" s="90">
        <f>D31+D32+D33+D34</f>
        <v>6266.5</v>
      </c>
      <c r="E30" s="90">
        <v>2881</v>
      </c>
      <c r="F30" s="90">
        <f>F31+F33</f>
        <v>2148.6999999999998</v>
      </c>
      <c r="G30" s="51">
        <f>+F30-E30</f>
        <v>-732.30000000000018</v>
      </c>
      <c r="H30" s="51">
        <f>+D30-C30</f>
        <v>5446.9400000000005</v>
      </c>
      <c r="I30" s="52"/>
      <c r="J30" s="134"/>
      <c r="K30" s="139"/>
      <c r="L30" s="81"/>
    </row>
    <row r="31" spans="1:13" ht="12.75" customHeight="1">
      <c r="A31" s="91" t="s">
        <v>96</v>
      </c>
      <c r="B31" s="92">
        <v>5584.95</v>
      </c>
      <c r="C31" s="92">
        <v>779.5</v>
      </c>
      <c r="D31" s="92">
        <v>1988.5</v>
      </c>
      <c r="E31" s="92" t="s">
        <v>0</v>
      </c>
      <c r="F31" s="92">
        <v>751.7</v>
      </c>
      <c r="G31" s="51">
        <f>+F31</f>
        <v>751.7</v>
      </c>
      <c r="H31" s="51">
        <f>+D31-C31</f>
        <v>1209</v>
      </c>
      <c r="I31" s="52"/>
      <c r="J31" s="140"/>
      <c r="K31" s="139"/>
      <c r="L31" s="81"/>
    </row>
    <row r="32" spans="1:13" ht="12.75" customHeight="1">
      <c r="A32" s="91" t="s">
        <v>97</v>
      </c>
      <c r="B32" s="92">
        <v>4714.3999999999996</v>
      </c>
      <c r="C32" s="92" t="s">
        <v>0</v>
      </c>
      <c r="D32" s="92">
        <v>1535.5</v>
      </c>
      <c r="E32" s="92">
        <v>1535.5</v>
      </c>
      <c r="F32" s="92" t="s">
        <v>0</v>
      </c>
      <c r="G32" s="51">
        <f>-E32</f>
        <v>-1535.5</v>
      </c>
      <c r="H32" s="51">
        <f>+D32</f>
        <v>1535.5</v>
      </c>
      <c r="I32" s="52"/>
      <c r="J32" s="141"/>
      <c r="K32" s="139"/>
      <c r="L32" s="81"/>
    </row>
    <row r="33" spans="1:12" ht="12.75" customHeight="1">
      <c r="A33" s="91" t="s">
        <v>98</v>
      </c>
      <c r="B33" s="92">
        <v>1263.4369999999999</v>
      </c>
      <c r="C33" s="92">
        <v>40.06</v>
      </c>
      <c r="D33" s="92">
        <v>1397</v>
      </c>
      <c r="E33" s="92" t="s">
        <v>0</v>
      </c>
      <c r="F33" s="92">
        <v>1397</v>
      </c>
      <c r="G33" s="51">
        <f>+F33</f>
        <v>1397</v>
      </c>
      <c r="H33" s="51">
        <f>+D33-C33</f>
        <v>1356.94</v>
      </c>
      <c r="I33" s="73"/>
      <c r="J33" s="141"/>
      <c r="K33" s="139"/>
      <c r="L33" s="81"/>
    </row>
    <row r="34" spans="1:12" ht="12.75" customHeight="1">
      <c r="A34" s="91" t="s">
        <v>99</v>
      </c>
      <c r="B34" s="92" t="s">
        <v>0</v>
      </c>
      <c r="C34" s="92" t="s">
        <v>14</v>
      </c>
      <c r="D34" s="92">
        <v>1345.5</v>
      </c>
      <c r="E34" s="92">
        <v>1345.5</v>
      </c>
      <c r="F34" s="92" t="s">
        <v>0</v>
      </c>
      <c r="G34" s="51">
        <f>-E34</f>
        <v>-1345.5</v>
      </c>
      <c r="H34" s="51">
        <f>+D34</f>
        <v>1345.5</v>
      </c>
      <c r="I34" s="73"/>
      <c r="J34" s="141"/>
      <c r="K34" s="139"/>
      <c r="L34" s="81"/>
    </row>
    <row r="35" spans="1:12" ht="12.75" customHeight="1">
      <c r="A35" s="93" t="s">
        <v>93</v>
      </c>
      <c r="B35" s="90">
        <v>7994.65</v>
      </c>
      <c r="C35" s="90">
        <f>C36+C38</f>
        <v>818.8</v>
      </c>
      <c r="D35" s="90">
        <f>D36+D37+D38+D39</f>
        <v>2785</v>
      </c>
      <c r="E35" s="90">
        <v>1400</v>
      </c>
      <c r="F35" s="90">
        <f>F36+F38</f>
        <v>600</v>
      </c>
      <c r="G35" s="51">
        <f>+F35-E35</f>
        <v>-800</v>
      </c>
      <c r="H35" s="51">
        <f>+D35-C35</f>
        <v>1966.2</v>
      </c>
      <c r="I35" s="69"/>
      <c r="J35" s="141"/>
      <c r="K35" s="139"/>
      <c r="L35" s="81"/>
    </row>
    <row r="36" spans="1:12" ht="12.75" customHeight="1">
      <c r="A36" s="91" t="s">
        <v>96</v>
      </c>
      <c r="B36" s="92">
        <v>4758.5</v>
      </c>
      <c r="C36" s="92">
        <v>779.5</v>
      </c>
      <c r="D36" s="92">
        <v>985</v>
      </c>
      <c r="E36" s="92" t="s">
        <v>0</v>
      </c>
      <c r="F36" s="92">
        <v>200</v>
      </c>
      <c r="G36" s="51">
        <f>+F36</f>
        <v>200</v>
      </c>
      <c r="H36" s="51">
        <f>+D36-C36</f>
        <v>205.5</v>
      </c>
      <c r="I36" s="69"/>
      <c r="J36" s="141"/>
      <c r="K36" s="139"/>
      <c r="L36" s="81"/>
    </row>
    <row r="37" spans="1:12" ht="12.75" customHeight="1">
      <c r="A37" s="91" t="s">
        <v>97</v>
      </c>
      <c r="B37" s="92">
        <v>2140.85</v>
      </c>
      <c r="C37" s="92" t="s">
        <v>0</v>
      </c>
      <c r="D37" s="92">
        <v>700</v>
      </c>
      <c r="E37" s="92">
        <v>700</v>
      </c>
      <c r="F37" s="92" t="s">
        <v>0</v>
      </c>
      <c r="G37" s="51">
        <f>-E37</f>
        <v>-700</v>
      </c>
      <c r="H37" s="51">
        <f>+D37</f>
        <v>700</v>
      </c>
      <c r="I37" s="69"/>
      <c r="J37" s="141"/>
      <c r="K37" s="139"/>
      <c r="L37" s="81"/>
    </row>
    <row r="38" spans="1:12" ht="12.75" customHeight="1">
      <c r="A38" s="91" t="s">
        <v>98</v>
      </c>
      <c r="B38" s="92">
        <v>1095.3</v>
      </c>
      <c r="C38" s="92">
        <v>39.299999999999997</v>
      </c>
      <c r="D38" s="92">
        <v>400</v>
      </c>
      <c r="E38" s="92" t="s">
        <v>0</v>
      </c>
      <c r="F38" s="92">
        <v>400</v>
      </c>
      <c r="G38" s="51">
        <f>+F38</f>
        <v>400</v>
      </c>
      <c r="H38" s="51">
        <f>+D38-C38</f>
        <v>360.7</v>
      </c>
      <c r="I38" s="69"/>
      <c r="J38" s="141"/>
      <c r="K38" s="139"/>
      <c r="L38" s="81"/>
    </row>
    <row r="39" spans="1:12" ht="12.75" customHeight="1">
      <c r="A39" s="91" t="s">
        <v>99</v>
      </c>
      <c r="B39" s="92" t="s">
        <v>0</v>
      </c>
      <c r="C39" s="92" t="s">
        <v>0</v>
      </c>
      <c r="D39" s="92">
        <v>700</v>
      </c>
      <c r="E39" s="92">
        <v>700</v>
      </c>
      <c r="F39" s="92" t="s">
        <v>0</v>
      </c>
      <c r="G39" s="51">
        <f>-E39</f>
        <v>-700</v>
      </c>
      <c r="H39" s="51">
        <f>+D39</f>
        <v>700</v>
      </c>
      <c r="I39" s="69"/>
      <c r="J39" s="141"/>
      <c r="K39" s="139"/>
      <c r="L39" s="81"/>
    </row>
    <row r="40" spans="1:12" ht="12.75" customHeight="1">
      <c r="A40" s="93" t="s">
        <v>94</v>
      </c>
      <c r="B40" s="97">
        <v>16.530439658354517</v>
      </c>
      <c r="C40" s="97">
        <v>17.212324352879026</v>
      </c>
      <c r="D40" s="97">
        <v>14.005277777777778</v>
      </c>
      <c r="E40" s="97">
        <v>15.065833333333334</v>
      </c>
      <c r="F40" s="97">
        <v>13.7</v>
      </c>
      <c r="G40" s="51">
        <f>+F40-E40</f>
        <v>-1.3658333333333346</v>
      </c>
      <c r="H40" s="51">
        <f>+D40-C40</f>
        <v>-3.2070465751012485</v>
      </c>
      <c r="I40" s="69"/>
      <c r="J40" s="141"/>
      <c r="K40" s="139"/>
      <c r="L40" s="81"/>
    </row>
    <row r="41" spans="1:12" ht="12.75" customHeight="1">
      <c r="A41" s="91" t="s">
        <v>96</v>
      </c>
      <c r="B41" s="98">
        <v>16.118000000000002</v>
      </c>
      <c r="C41" s="98">
        <v>17.003333333333334</v>
      </c>
      <c r="D41" s="98">
        <v>12.074999999999999</v>
      </c>
      <c r="E41" s="98" t="s">
        <v>0</v>
      </c>
      <c r="F41" s="98">
        <v>10.9</v>
      </c>
      <c r="G41" s="51">
        <f>+F41</f>
        <v>10.9</v>
      </c>
      <c r="H41" s="51">
        <f>+D41-C41</f>
        <v>-4.9283333333333346</v>
      </c>
      <c r="I41" s="69"/>
      <c r="J41" s="140"/>
      <c r="K41" s="139"/>
      <c r="L41" s="81"/>
    </row>
    <row r="42" spans="1:12" ht="12.75" customHeight="1">
      <c r="A42" s="91" t="s">
        <v>97</v>
      </c>
      <c r="B42" s="98">
        <v>15.87049164520643</v>
      </c>
      <c r="C42" s="98" t="s">
        <v>0</v>
      </c>
      <c r="D42" s="98">
        <v>12.97</v>
      </c>
      <c r="E42" s="98">
        <v>12.97</v>
      </c>
      <c r="F42" s="98" t="s">
        <v>0</v>
      </c>
      <c r="G42" s="51">
        <f>-E42</f>
        <v>-12.97</v>
      </c>
      <c r="H42" s="51">
        <f>+D42</f>
        <v>12.97</v>
      </c>
      <c r="I42" s="69"/>
      <c r="J42" s="5"/>
      <c r="K42" s="5"/>
    </row>
    <row r="43" spans="1:12" ht="12.75" customHeight="1">
      <c r="A43" s="91" t="s">
        <v>98</v>
      </c>
      <c r="B43" s="98">
        <v>19.122499999999999</v>
      </c>
      <c r="C43" s="98">
        <v>20.02</v>
      </c>
      <c r="D43" s="98">
        <v>15.1</v>
      </c>
      <c r="E43" s="98" t="s">
        <v>0</v>
      </c>
      <c r="F43" s="98">
        <v>15.1</v>
      </c>
      <c r="G43" s="51">
        <f>+F43</f>
        <v>15.1</v>
      </c>
      <c r="H43" s="51">
        <f>+D43-C43</f>
        <v>-4.92</v>
      </c>
      <c r="I43" s="73"/>
      <c r="J43" s="141"/>
      <c r="K43" s="139"/>
      <c r="L43" s="68"/>
    </row>
    <row r="44" spans="1:12" ht="12.75" customHeight="1">
      <c r="A44" s="91" t="s">
        <v>99</v>
      </c>
      <c r="B44" s="71" t="s">
        <v>0</v>
      </c>
      <c r="C44" s="71" t="s">
        <v>0</v>
      </c>
      <c r="D44" s="98">
        <v>18</v>
      </c>
      <c r="E44" s="98">
        <v>18</v>
      </c>
      <c r="F44" s="71" t="s">
        <v>0</v>
      </c>
      <c r="G44" s="51">
        <f>-E44</f>
        <v>-18</v>
      </c>
      <c r="H44" s="51">
        <f>+D44</f>
        <v>18</v>
      </c>
      <c r="I44" s="69"/>
      <c r="J44" s="69"/>
      <c r="K44" s="68"/>
      <c r="L44" s="68"/>
    </row>
    <row r="45" spans="1:12" ht="12.75" customHeight="1">
      <c r="A45" s="46"/>
      <c r="B45" s="71"/>
      <c r="C45" s="71"/>
      <c r="D45" s="71"/>
      <c r="E45" s="71"/>
      <c r="F45" s="71"/>
      <c r="G45" s="51"/>
      <c r="H45" s="51"/>
      <c r="I45" s="69"/>
      <c r="J45" s="69"/>
      <c r="K45" s="68"/>
      <c r="L45" s="68"/>
    </row>
    <row r="46" spans="1:12" s="5" customFormat="1" ht="12.75" customHeight="1">
      <c r="A46" s="83" t="s">
        <v>10</v>
      </c>
      <c r="B46" s="84"/>
      <c r="C46" s="85"/>
      <c r="D46" s="85"/>
      <c r="E46" s="85"/>
      <c r="F46" s="85"/>
      <c r="G46" s="133"/>
      <c r="H46" s="85"/>
      <c r="K46" s="79"/>
    </row>
    <row r="47" spans="1:12" ht="12.75" customHeight="1">
      <c r="A47" s="86" t="s">
        <v>9</v>
      </c>
      <c r="B47" s="86"/>
      <c r="C47" s="87"/>
      <c r="D47" s="87"/>
      <c r="E47" s="87"/>
      <c r="F47" s="87"/>
      <c r="G47" s="133"/>
      <c r="H47" s="88"/>
      <c r="I47" s="72"/>
      <c r="J47" s="69"/>
      <c r="K47" s="24"/>
      <c r="L47" s="81"/>
    </row>
    <row r="48" spans="1:12" ht="26.25" customHeight="1">
      <c r="A48" s="41"/>
      <c r="B48" s="94" t="s">
        <v>11</v>
      </c>
      <c r="C48" s="149" t="s">
        <v>12</v>
      </c>
      <c r="D48" s="149" t="s">
        <v>13</v>
      </c>
      <c r="E48" s="149">
        <v>42767</v>
      </c>
      <c r="F48" s="149">
        <v>42795</v>
      </c>
      <c r="G48" s="131" t="s">
        <v>1</v>
      </c>
      <c r="H48" s="131" t="s">
        <v>2</v>
      </c>
    </row>
    <row r="49" spans="1:12" ht="12.75" customHeight="1">
      <c r="A49" s="89" t="s">
        <v>3</v>
      </c>
      <c r="B49" s="90">
        <v>340</v>
      </c>
      <c r="C49" s="90" t="s">
        <v>0</v>
      </c>
      <c r="D49" s="90" t="s">
        <v>0</v>
      </c>
      <c r="E49" s="90" t="s">
        <v>0</v>
      </c>
      <c r="F49" s="90" t="s">
        <v>0</v>
      </c>
      <c r="G49" s="132" t="s">
        <v>0</v>
      </c>
      <c r="H49" s="132" t="s">
        <v>0</v>
      </c>
      <c r="I49" s="69"/>
      <c r="J49" s="69"/>
      <c r="K49" s="67"/>
      <c r="L49" s="81"/>
    </row>
    <row r="50" spans="1:12" ht="12.75" customHeight="1">
      <c r="A50" s="91" t="s">
        <v>7</v>
      </c>
      <c r="B50" s="92">
        <v>340</v>
      </c>
      <c r="C50" s="90" t="s">
        <v>0</v>
      </c>
      <c r="D50" s="90" t="s">
        <v>0</v>
      </c>
      <c r="E50" s="90" t="s">
        <v>0</v>
      </c>
      <c r="F50" s="90" t="s">
        <v>0</v>
      </c>
      <c r="G50" s="132" t="s">
        <v>0</v>
      </c>
      <c r="H50" s="132" t="s">
        <v>0</v>
      </c>
      <c r="I50" s="52"/>
      <c r="J50" s="52"/>
      <c r="K50" s="81"/>
      <c r="L50" s="81"/>
    </row>
    <row r="51" spans="1:12" ht="12.75" customHeight="1">
      <c r="A51" s="89" t="s">
        <v>5</v>
      </c>
      <c r="B51" s="90">
        <v>49.4</v>
      </c>
      <c r="C51" s="90" t="s">
        <v>0</v>
      </c>
      <c r="D51" s="90" t="s">
        <v>0</v>
      </c>
      <c r="E51" s="90" t="s">
        <v>0</v>
      </c>
      <c r="F51" s="90" t="s">
        <v>0</v>
      </c>
      <c r="G51" s="132" t="s">
        <v>0</v>
      </c>
      <c r="H51" s="132" t="s">
        <v>0</v>
      </c>
      <c r="I51" s="52"/>
      <c r="J51" s="52"/>
      <c r="K51" s="81"/>
      <c r="L51" s="81"/>
    </row>
    <row r="52" spans="1:12" ht="12.75" customHeight="1">
      <c r="A52" s="91" t="s">
        <v>7</v>
      </c>
      <c r="B52" s="92">
        <v>49.4</v>
      </c>
      <c r="C52" s="90" t="s">
        <v>0</v>
      </c>
      <c r="D52" s="90" t="s">
        <v>0</v>
      </c>
      <c r="E52" s="90" t="s">
        <v>0</v>
      </c>
      <c r="F52" s="90" t="s">
        <v>0</v>
      </c>
      <c r="G52" s="132" t="s">
        <v>0</v>
      </c>
      <c r="H52" s="132" t="s">
        <v>0</v>
      </c>
      <c r="I52" s="73"/>
      <c r="J52" s="69"/>
      <c r="K52" s="81"/>
      <c r="L52" s="81"/>
    </row>
    <row r="53" spans="1:12" ht="12.75" customHeight="1">
      <c r="A53" s="93" t="s">
        <v>6</v>
      </c>
      <c r="B53" s="90">
        <v>49.4</v>
      </c>
      <c r="C53" s="90" t="s">
        <v>0</v>
      </c>
      <c r="D53" s="90" t="s">
        <v>0</v>
      </c>
      <c r="E53" s="90" t="s">
        <v>0</v>
      </c>
      <c r="F53" s="90" t="s">
        <v>0</v>
      </c>
      <c r="G53" s="132" t="s">
        <v>0</v>
      </c>
      <c r="H53" s="132" t="s">
        <v>0</v>
      </c>
      <c r="I53" s="69"/>
      <c r="J53" s="69"/>
      <c r="K53" s="81"/>
      <c r="L53" s="81"/>
    </row>
    <row r="54" spans="1:12" ht="12.75" customHeight="1">
      <c r="A54" s="91" t="s">
        <v>7</v>
      </c>
      <c r="B54" s="92">
        <v>49.4</v>
      </c>
      <c r="C54" s="90" t="s">
        <v>0</v>
      </c>
      <c r="D54" s="90" t="s">
        <v>0</v>
      </c>
      <c r="E54" s="90" t="s">
        <v>0</v>
      </c>
      <c r="F54" s="90" t="s">
        <v>0</v>
      </c>
      <c r="G54" s="132" t="s">
        <v>0</v>
      </c>
      <c r="H54" s="132" t="s">
        <v>0</v>
      </c>
      <c r="I54" s="69"/>
      <c r="J54" s="69"/>
      <c r="K54" s="81"/>
      <c r="L54" s="81"/>
    </row>
    <row r="55" spans="1:12" ht="12.75" customHeight="1">
      <c r="A55" s="93" t="s">
        <v>4</v>
      </c>
      <c r="B55" s="97">
        <v>1.75</v>
      </c>
      <c r="C55" s="90" t="s">
        <v>0</v>
      </c>
      <c r="D55" s="90" t="s">
        <v>0</v>
      </c>
      <c r="E55" s="90" t="s">
        <v>0</v>
      </c>
      <c r="F55" s="90" t="s">
        <v>0</v>
      </c>
      <c r="G55" s="132" t="s">
        <v>0</v>
      </c>
      <c r="H55" s="132" t="s">
        <v>0</v>
      </c>
      <c r="I55" s="69"/>
      <c r="J55" s="69"/>
      <c r="K55" s="81"/>
      <c r="L55" s="81"/>
    </row>
    <row r="56" spans="1:12" ht="12.75" customHeight="1">
      <c r="A56" s="91" t="s">
        <v>7</v>
      </c>
      <c r="B56" s="98">
        <v>1.75</v>
      </c>
      <c r="C56" s="90" t="s">
        <v>0</v>
      </c>
      <c r="D56" s="90" t="s">
        <v>0</v>
      </c>
      <c r="E56" s="90" t="s">
        <v>0</v>
      </c>
      <c r="F56" s="90" t="s">
        <v>0</v>
      </c>
      <c r="G56" s="132" t="s">
        <v>0</v>
      </c>
      <c r="H56" s="132" t="s">
        <v>0</v>
      </c>
      <c r="I56" s="73"/>
      <c r="J56" s="69"/>
      <c r="K56" s="68"/>
      <c r="L56" s="68"/>
    </row>
  </sheetData>
  <phoneticPr fontId="8" type="noConversion"/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selection activeCell="M14" sqref="M14"/>
    </sheetView>
  </sheetViews>
  <sheetFormatPr defaultRowHeight="11.25"/>
  <cols>
    <col min="1" max="1" width="27.28515625" style="143" customWidth="1"/>
    <col min="2" max="2" width="10.7109375" style="143" customWidth="1"/>
    <col min="3" max="4" width="11.140625" style="143" customWidth="1"/>
    <col min="5" max="8" width="10.7109375" style="143" customWidth="1"/>
    <col min="9" max="9" width="9" style="143" customWidth="1"/>
    <col min="10" max="10" width="11.140625" style="143" customWidth="1"/>
    <col min="11" max="16384" width="9.140625" style="143"/>
  </cols>
  <sheetData>
    <row r="1" spans="1:13" ht="12.75">
      <c r="A1" s="32" t="s">
        <v>100</v>
      </c>
      <c r="B1" s="142"/>
      <c r="J1" s="144"/>
    </row>
    <row r="2" spans="1:13" s="147" customFormat="1">
      <c r="A2" s="4" t="s">
        <v>101</v>
      </c>
      <c r="B2" s="145"/>
      <c r="C2" s="146"/>
      <c r="D2" s="146"/>
      <c r="E2" s="146"/>
      <c r="F2" s="146"/>
      <c r="G2" s="146"/>
      <c r="K2" s="148"/>
    </row>
    <row r="3" spans="1:13" ht="26.25" customHeight="1">
      <c r="A3" s="41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  <c r="I3" s="106"/>
      <c r="J3" s="150"/>
      <c r="K3" s="150"/>
      <c r="L3" s="151"/>
      <c r="M3" s="152"/>
    </row>
    <row r="4" spans="1:13" ht="12.75" customHeight="1">
      <c r="A4" s="70" t="s">
        <v>66</v>
      </c>
      <c r="B4" s="163">
        <v>3.9694913708538309</v>
      </c>
      <c r="C4" s="163">
        <v>9.4457782423586369</v>
      </c>
      <c r="D4" s="163">
        <v>1.5599999999999998</v>
      </c>
      <c r="E4" s="163">
        <v>1.53956608290438</v>
      </c>
      <c r="F4" s="163">
        <v>1.64</v>
      </c>
      <c r="G4" s="108">
        <f>F4-E4</f>
        <v>0.10043391709561988</v>
      </c>
      <c r="H4" s="108">
        <f>+D4-C4</f>
        <v>-7.8857782423586373</v>
      </c>
      <c r="I4" s="150"/>
      <c r="J4" s="199"/>
      <c r="K4" s="199"/>
      <c r="L4" s="150"/>
      <c r="M4" s="150"/>
    </row>
    <row r="5" spans="1:13">
      <c r="A5" s="46" t="s">
        <v>102</v>
      </c>
      <c r="B5" s="153">
        <v>4.7948202401709796</v>
      </c>
      <c r="C5" s="153">
        <v>8.5212472270656168</v>
      </c>
      <c r="D5" s="153">
        <v>2</v>
      </c>
      <c r="E5" s="153" t="s">
        <v>0</v>
      </c>
      <c r="F5" s="153">
        <v>2</v>
      </c>
      <c r="G5" s="108">
        <f>F5</f>
        <v>2</v>
      </c>
      <c r="H5" s="108">
        <f>+D5-C5</f>
        <v>-6.5212472270656168</v>
      </c>
      <c r="I5" s="202"/>
      <c r="J5" s="200"/>
      <c r="K5" s="199"/>
      <c r="L5" s="154"/>
      <c r="M5" s="154"/>
    </row>
    <row r="6" spans="1:13" ht="12.75" customHeight="1">
      <c r="A6" s="46" t="s">
        <v>103</v>
      </c>
      <c r="B6" s="153">
        <v>3.7245906684030565</v>
      </c>
      <c r="C6" s="153">
        <v>8.7576989964811318</v>
      </c>
      <c r="D6" s="153">
        <v>1.5166666666666666</v>
      </c>
      <c r="E6" s="153">
        <v>1.5458431616622799</v>
      </c>
      <c r="F6" s="153">
        <v>1.5</v>
      </c>
      <c r="G6" s="108">
        <f>F6-E6</f>
        <v>-4.5843161662279863E-2</v>
      </c>
      <c r="H6" s="108">
        <f>+D6-C6</f>
        <v>-7.2410323298144652</v>
      </c>
      <c r="I6" s="191"/>
      <c r="J6" s="200"/>
      <c r="K6" s="199"/>
      <c r="L6" s="156"/>
      <c r="M6" s="156"/>
    </row>
    <row r="7" spans="1:13" ht="12.75" customHeight="1">
      <c r="A7" s="46" t="s">
        <v>104</v>
      </c>
      <c r="B7" s="153">
        <v>4.6082423039477174</v>
      </c>
      <c r="C7" s="153">
        <v>10.554720684897331</v>
      </c>
      <c r="D7" s="153">
        <v>1.5</v>
      </c>
      <c r="E7" s="153">
        <v>1.5</v>
      </c>
      <c r="F7" s="153">
        <v>1.5</v>
      </c>
      <c r="G7" s="108">
        <f>F7-E7</f>
        <v>0</v>
      </c>
      <c r="H7" s="108">
        <f>+D7-C7</f>
        <v>-9.0547206848973314</v>
      </c>
      <c r="I7" s="191"/>
      <c r="J7" s="200"/>
      <c r="K7" s="199"/>
      <c r="L7" s="156"/>
      <c r="M7" s="156"/>
    </row>
    <row r="8" spans="1:13" ht="12.75" customHeight="1">
      <c r="A8" s="46" t="s">
        <v>105</v>
      </c>
      <c r="B8" s="153">
        <v>1.5</v>
      </c>
      <c r="C8" s="153" t="s">
        <v>0</v>
      </c>
      <c r="D8" s="153">
        <v>1.5</v>
      </c>
      <c r="E8" s="153" t="s">
        <v>0</v>
      </c>
      <c r="F8" s="153">
        <v>1.5</v>
      </c>
      <c r="G8" s="108">
        <f>F8</f>
        <v>1.5</v>
      </c>
      <c r="H8" s="108">
        <f>+D8</f>
        <v>1.5</v>
      </c>
      <c r="I8" s="191"/>
      <c r="J8" s="199"/>
      <c r="K8" s="199"/>
      <c r="L8" s="156"/>
      <c r="M8" s="156"/>
    </row>
    <row r="9" spans="1:13" ht="12.75" customHeight="1">
      <c r="A9" s="46" t="s">
        <v>106</v>
      </c>
      <c r="B9" s="157" t="s">
        <v>0</v>
      </c>
      <c r="C9" s="157" t="s">
        <v>0</v>
      </c>
      <c r="D9" s="157">
        <v>1.7</v>
      </c>
      <c r="E9" s="157" t="s">
        <v>0</v>
      </c>
      <c r="F9" s="157">
        <v>1.7</v>
      </c>
      <c r="G9" s="108">
        <f>F9</f>
        <v>1.7</v>
      </c>
      <c r="H9" s="108">
        <f>+D9</f>
        <v>1.7</v>
      </c>
      <c r="I9" s="154"/>
      <c r="J9" s="199"/>
      <c r="K9" s="199"/>
      <c r="L9" s="154"/>
      <c r="M9" s="154"/>
    </row>
    <row r="10" spans="1:13" ht="12.75" customHeight="1">
      <c r="A10" s="46" t="s">
        <v>107</v>
      </c>
      <c r="B10" s="157" t="s">
        <v>0</v>
      </c>
      <c r="C10" s="157" t="s">
        <v>0</v>
      </c>
      <c r="D10" s="157" t="s">
        <v>0</v>
      </c>
      <c r="E10" s="157" t="s">
        <v>0</v>
      </c>
      <c r="F10" s="157" t="s">
        <v>0</v>
      </c>
      <c r="G10" s="193" t="s">
        <v>0</v>
      </c>
      <c r="H10" s="193" t="s">
        <v>0</v>
      </c>
      <c r="I10" s="154"/>
      <c r="J10" s="148"/>
      <c r="K10" s="199"/>
      <c r="L10" s="154"/>
      <c r="M10" s="154"/>
    </row>
    <row r="11" spans="1:13" ht="12.75" customHeight="1">
      <c r="A11" s="46" t="s">
        <v>108</v>
      </c>
      <c r="B11" s="157" t="s">
        <v>0</v>
      </c>
      <c r="C11" s="157" t="s">
        <v>0</v>
      </c>
      <c r="D11" s="157" t="s">
        <v>0</v>
      </c>
      <c r="E11" s="157" t="s">
        <v>0</v>
      </c>
      <c r="F11" s="157" t="s">
        <v>0</v>
      </c>
      <c r="G11" s="193" t="s">
        <v>0</v>
      </c>
      <c r="H11" s="193" t="s">
        <v>0</v>
      </c>
      <c r="I11" s="154"/>
      <c r="J11" s="148"/>
      <c r="K11" s="148"/>
      <c r="L11" s="154"/>
      <c r="M11" s="154"/>
    </row>
    <row r="12" spans="1:13" ht="12.75" customHeight="1">
      <c r="A12" s="46" t="s">
        <v>109</v>
      </c>
      <c r="B12" s="157" t="s">
        <v>0</v>
      </c>
      <c r="C12" s="157" t="s">
        <v>0</v>
      </c>
      <c r="D12" s="157" t="s">
        <v>0</v>
      </c>
      <c r="E12" s="157" t="s">
        <v>0</v>
      </c>
      <c r="F12" s="157" t="s">
        <v>0</v>
      </c>
      <c r="G12" s="193" t="s">
        <v>0</v>
      </c>
      <c r="H12" s="193" t="s">
        <v>0</v>
      </c>
      <c r="I12" s="154"/>
      <c r="J12" s="148"/>
      <c r="K12" s="148"/>
      <c r="L12" s="154"/>
      <c r="M12" s="154"/>
    </row>
    <row r="13" spans="1:13" ht="12.75" customHeight="1">
      <c r="A13" s="46" t="s">
        <v>110</v>
      </c>
      <c r="B13" s="157" t="s">
        <v>0</v>
      </c>
      <c r="C13" s="157" t="s">
        <v>0</v>
      </c>
      <c r="D13" s="157" t="s">
        <v>0</v>
      </c>
      <c r="E13" s="157" t="s">
        <v>0</v>
      </c>
      <c r="F13" s="157" t="s">
        <v>0</v>
      </c>
      <c r="G13" s="193" t="s">
        <v>0</v>
      </c>
      <c r="H13" s="193" t="s">
        <v>0</v>
      </c>
      <c r="I13" s="154"/>
      <c r="J13" s="158"/>
      <c r="K13" s="159"/>
      <c r="L13" s="154"/>
      <c r="M13" s="154"/>
    </row>
    <row r="14" spans="1:13" ht="12.75" customHeight="1">
      <c r="A14" s="70" t="s">
        <v>111</v>
      </c>
      <c r="B14" s="163">
        <v>6.8892751282890652</v>
      </c>
      <c r="C14" s="163">
        <v>13.253059036600666</v>
      </c>
      <c r="D14" s="163">
        <v>2.11</v>
      </c>
      <c r="E14" s="163">
        <v>1.5</v>
      </c>
      <c r="F14" s="163">
        <v>1.63</v>
      </c>
      <c r="G14" s="108">
        <f>F14-E14</f>
        <v>0.12999999999999989</v>
      </c>
      <c r="H14" s="108">
        <f>+D14-C14</f>
        <v>-11.143059036600667</v>
      </c>
      <c r="I14" s="160"/>
      <c r="J14" s="201"/>
      <c r="K14" s="199"/>
      <c r="L14" s="160"/>
      <c r="M14" s="160"/>
    </row>
    <row r="15" spans="1:13" ht="12.75" customHeight="1">
      <c r="A15" s="46" t="s">
        <v>102</v>
      </c>
      <c r="B15" s="161" t="s">
        <v>0</v>
      </c>
      <c r="C15" s="161" t="s">
        <v>0</v>
      </c>
      <c r="D15" s="161" t="s">
        <v>0</v>
      </c>
      <c r="E15" s="161" t="s">
        <v>0</v>
      </c>
      <c r="F15" s="161" t="s">
        <v>0</v>
      </c>
      <c r="G15" s="108" t="s">
        <v>0</v>
      </c>
      <c r="H15" s="108" t="s">
        <v>0</v>
      </c>
      <c r="I15" s="156"/>
      <c r="J15" s="201"/>
      <c r="K15" s="199"/>
      <c r="L15" s="156"/>
      <c r="M15" s="156"/>
    </row>
    <row r="16" spans="1:13" ht="12.75" customHeight="1">
      <c r="A16" s="46" t="s">
        <v>103</v>
      </c>
      <c r="B16" s="161">
        <v>8.25</v>
      </c>
      <c r="C16" s="161">
        <v>11.75</v>
      </c>
      <c r="D16" s="161" t="s">
        <v>0</v>
      </c>
      <c r="E16" s="161" t="s">
        <v>0</v>
      </c>
      <c r="F16" s="161" t="s">
        <v>0</v>
      </c>
      <c r="G16" s="108" t="s">
        <v>0</v>
      </c>
      <c r="H16" s="108">
        <f>-C16</f>
        <v>-11.75</v>
      </c>
      <c r="I16" s="156"/>
      <c r="J16" s="201"/>
      <c r="K16" s="199"/>
      <c r="L16" s="156"/>
      <c r="M16" s="156"/>
    </row>
    <row r="17" spans="1:13" ht="12.75" customHeight="1">
      <c r="A17" s="46" t="s">
        <v>104</v>
      </c>
      <c r="B17" s="161">
        <v>3.3055555555555549</v>
      </c>
      <c r="C17" s="161" t="s">
        <v>0</v>
      </c>
      <c r="D17" s="161">
        <v>1.65</v>
      </c>
      <c r="E17" s="161" t="s">
        <v>0</v>
      </c>
      <c r="F17" s="161">
        <v>1.5</v>
      </c>
      <c r="G17" s="108">
        <f>F17</f>
        <v>1.5</v>
      </c>
      <c r="H17" s="108">
        <f>+D17</f>
        <v>1.65</v>
      </c>
      <c r="I17" s="156"/>
      <c r="J17" s="201"/>
      <c r="K17" s="199"/>
      <c r="L17" s="156"/>
      <c r="M17" s="156"/>
    </row>
    <row r="18" spans="1:13" ht="12.75" customHeight="1">
      <c r="A18" s="46" t="s">
        <v>105</v>
      </c>
      <c r="B18" s="161">
        <v>6.6833333333333398</v>
      </c>
      <c r="C18" s="161">
        <v>13.33333333333335</v>
      </c>
      <c r="D18" s="161">
        <v>1.5999999999999999</v>
      </c>
      <c r="E18" s="161">
        <v>1.5</v>
      </c>
      <c r="F18" s="161">
        <v>1.5</v>
      </c>
      <c r="G18" s="108">
        <f>F18-E18</f>
        <v>0</v>
      </c>
      <c r="H18" s="108">
        <f>+D18-C18</f>
        <v>-11.73333333333335</v>
      </c>
      <c r="I18" s="156"/>
      <c r="J18" s="201"/>
      <c r="K18" s="199"/>
      <c r="L18" s="156"/>
      <c r="M18" s="156"/>
    </row>
    <row r="19" spans="1:13" ht="12.75" customHeight="1">
      <c r="A19" s="46" t="s">
        <v>106</v>
      </c>
      <c r="B19" s="157">
        <v>2</v>
      </c>
      <c r="C19" s="157" t="s">
        <v>0</v>
      </c>
      <c r="D19" s="157">
        <v>1.70366972477064</v>
      </c>
      <c r="E19" s="157" t="s">
        <v>0</v>
      </c>
      <c r="F19" s="157">
        <v>1.70366972477064</v>
      </c>
      <c r="G19" s="108">
        <f>F19</f>
        <v>1.70366972477064</v>
      </c>
      <c r="H19" s="108">
        <f>+D19</f>
        <v>1.70366972477064</v>
      </c>
      <c r="I19" s="156"/>
      <c r="J19" s="201"/>
      <c r="K19" s="199"/>
      <c r="L19" s="156"/>
      <c r="M19" s="156"/>
    </row>
    <row r="20" spans="1:13" ht="12.75" customHeight="1">
      <c r="A20" s="46" t="s">
        <v>107</v>
      </c>
      <c r="B20" s="157">
        <v>10</v>
      </c>
      <c r="C20" s="161">
        <v>10</v>
      </c>
      <c r="D20" s="157" t="s">
        <v>0</v>
      </c>
      <c r="E20" s="157" t="s">
        <v>0</v>
      </c>
      <c r="F20" s="157" t="s">
        <v>0</v>
      </c>
      <c r="G20" s="108" t="s">
        <v>0</v>
      </c>
      <c r="H20" s="108">
        <f>-C20</f>
        <v>-10</v>
      </c>
      <c r="I20" s="156"/>
      <c r="J20" s="201"/>
      <c r="K20" s="199"/>
      <c r="L20" s="156"/>
      <c r="M20" s="156"/>
    </row>
    <row r="21" spans="1:13" ht="12.75" customHeight="1">
      <c r="A21" s="46" t="s">
        <v>108</v>
      </c>
      <c r="B21" s="161">
        <v>12</v>
      </c>
      <c r="C21" s="161">
        <v>16</v>
      </c>
      <c r="D21" s="161" t="s">
        <v>0</v>
      </c>
      <c r="E21" s="161" t="s">
        <v>0</v>
      </c>
      <c r="F21" s="161" t="s">
        <v>0</v>
      </c>
      <c r="G21" s="108" t="s">
        <v>0</v>
      </c>
      <c r="H21" s="108">
        <f>-C21</f>
        <v>-16</v>
      </c>
      <c r="I21" s="156"/>
      <c r="J21" s="201"/>
      <c r="K21" s="199"/>
      <c r="L21" s="156"/>
      <c r="M21" s="156"/>
    </row>
    <row r="22" spans="1:13" ht="12.75" customHeight="1">
      <c r="A22" s="46" t="s">
        <v>109</v>
      </c>
      <c r="B22" s="161">
        <v>10.588235294117649</v>
      </c>
      <c r="C22" s="161" t="s">
        <v>0</v>
      </c>
      <c r="D22" s="161" t="s">
        <v>0</v>
      </c>
      <c r="E22" s="161" t="s">
        <v>0</v>
      </c>
      <c r="F22" s="161" t="s">
        <v>0</v>
      </c>
      <c r="G22" s="108" t="s">
        <v>0</v>
      </c>
      <c r="H22" s="108" t="s">
        <v>0</v>
      </c>
      <c r="I22" s="156"/>
      <c r="J22" s="155"/>
      <c r="K22" s="199"/>
      <c r="L22" s="156"/>
      <c r="M22" s="156"/>
    </row>
    <row r="23" spans="1:13" ht="12.75" customHeight="1">
      <c r="A23" s="46" t="s">
        <v>110</v>
      </c>
      <c r="B23" s="157" t="s">
        <v>0</v>
      </c>
      <c r="C23" s="157" t="s">
        <v>0</v>
      </c>
      <c r="D23" s="157">
        <v>6.7</v>
      </c>
      <c r="E23" s="157" t="s">
        <v>0</v>
      </c>
      <c r="F23" s="161"/>
      <c r="G23" s="108" t="s">
        <v>0</v>
      </c>
      <c r="H23" s="108">
        <f>+D23</f>
        <v>6.7</v>
      </c>
      <c r="I23" s="156"/>
      <c r="J23" s="158"/>
      <c r="K23" s="199"/>
      <c r="L23" s="156"/>
      <c r="M23" s="156"/>
    </row>
    <row r="24" spans="1:13" ht="12.75" customHeight="1">
      <c r="A24" s="70" t="s">
        <v>112</v>
      </c>
      <c r="B24" s="163">
        <v>2</v>
      </c>
      <c r="C24" s="163" t="s">
        <v>0</v>
      </c>
      <c r="D24" s="163" t="s">
        <v>0</v>
      </c>
      <c r="E24" s="163" t="s">
        <v>0</v>
      </c>
      <c r="F24" s="163" t="s">
        <v>0</v>
      </c>
      <c r="G24" s="108" t="s">
        <v>0</v>
      </c>
      <c r="H24" s="108" t="s">
        <v>0</v>
      </c>
      <c r="I24" s="160"/>
      <c r="J24" s="155"/>
      <c r="K24" s="199"/>
      <c r="L24" s="160"/>
      <c r="M24" s="160"/>
    </row>
    <row r="25" spans="1:13" ht="12.75" customHeight="1">
      <c r="A25" s="46" t="s">
        <v>102</v>
      </c>
      <c r="B25" s="161" t="s">
        <v>0</v>
      </c>
      <c r="C25" s="161" t="s">
        <v>0</v>
      </c>
      <c r="D25" s="161" t="s">
        <v>0</v>
      </c>
      <c r="E25" s="161" t="s">
        <v>0</v>
      </c>
      <c r="F25" s="161" t="s">
        <v>0</v>
      </c>
      <c r="G25" s="137" t="s">
        <v>0</v>
      </c>
      <c r="H25" s="137" t="s">
        <v>0</v>
      </c>
      <c r="I25" s="156"/>
      <c r="J25" s="155"/>
      <c r="K25" s="199"/>
      <c r="L25" s="156"/>
      <c r="M25" s="156"/>
    </row>
    <row r="26" spans="1:13" ht="12.75" customHeight="1">
      <c r="A26" s="46" t="s">
        <v>103</v>
      </c>
      <c r="B26" s="161">
        <v>2</v>
      </c>
      <c r="C26" s="161" t="s">
        <v>0</v>
      </c>
      <c r="D26" s="161" t="s">
        <v>0</v>
      </c>
      <c r="E26" s="161" t="s">
        <v>0</v>
      </c>
      <c r="F26" s="161" t="s">
        <v>0</v>
      </c>
      <c r="G26" s="137" t="s">
        <v>0</v>
      </c>
      <c r="H26" s="137" t="s">
        <v>0</v>
      </c>
      <c r="I26" s="156"/>
      <c r="J26" s="155"/>
      <c r="K26" s="199"/>
      <c r="L26" s="156"/>
      <c r="M26" s="156"/>
    </row>
    <row r="27" spans="1:13" ht="12.75" customHeight="1">
      <c r="A27" s="46" t="s">
        <v>104</v>
      </c>
      <c r="B27" s="161">
        <v>2</v>
      </c>
      <c r="C27" s="161" t="s">
        <v>0</v>
      </c>
      <c r="D27" s="161" t="s">
        <v>0</v>
      </c>
      <c r="E27" s="161" t="s">
        <v>0</v>
      </c>
      <c r="F27" s="161" t="s">
        <v>0</v>
      </c>
      <c r="G27" s="137" t="s">
        <v>0</v>
      </c>
      <c r="H27" s="137" t="s">
        <v>0</v>
      </c>
      <c r="I27" s="156"/>
      <c r="J27" s="155"/>
      <c r="K27" s="199"/>
      <c r="L27" s="156"/>
      <c r="M27" s="156"/>
    </row>
    <row r="28" spans="1:13" ht="12.75" customHeight="1">
      <c r="A28" s="46" t="s">
        <v>105</v>
      </c>
      <c r="B28" s="161" t="s">
        <v>0</v>
      </c>
      <c r="C28" s="161" t="s">
        <v>0</v>
      </c>
      <c r="D28" s="161" t="s">
        <v>0</v>
      </c>
      <c r="E28" s="161" t="s">
        <v>0</v>
      </c>
      <c r="F28" s="161" t="s">
        <v>0</v>
      </c>
      <c r="G28" s="137" t="s">
        <v>0</v>
      </c>
      <c r="H28" s="137" t="s">
        <v>0</v>
      </c>
      <c r="I28" s="156"/>
      <c r="J28" s="155"/>
      <c r="K28" s="155"/>
      <c r="L28" s="156"/>
      <c r="M28" s="156"/>
    </row>
    <row r="29" spans="1:13" ht="12.75" customHeight="1">
      <c r="A29" s="46" t="s">
        <v>106</v>
      </c>
      <c r="B29" s="157" t="s">
        <v>0</v>
      </c>
      <c r="C29" s="157" t="s">
        <v>0</v>
      </c>
      <c r="D29" s="157" t="s">
        <v>0</v>
      </c>
      <c r="E29" s="157" t="s">
        <v>0</v>
      </c>
      <c r="F29" s="157" t="s">
        <v>0</v>
      </c>
      <c r="G29" s="193" t="s">
        <v>0</v>
      </c>
      <c r="H29" s="193" t="s">
        <v>0</v>
      </c>
      <c r="I29" s="156"/>
      <c r="J29" s="155"/>
      <c r="K29" s="155"/>
      <c r="L29" s="156"/>
      <c r="M29" s="156"/>
    </row>
    <row r="30" spans="1:13" ht="12.75" customHeight="1">
      <c r="A30" s="46" t="s">
        <v>107</v>
      </c>
      <c r="B30" s="157" t="s">
        <v>0</v>
      </c>
      <c r="C30" s="157" t="s">
        <v>0</v>
      </c>
      <c r="D30" s="157" t="s">
        <v>0</v>
      </c>
      <c r="E30" s="157" t="s">
        <v>0</v>
      </c>
      <c r="F30" s="157" t="s">
        <v>0</v>
      </c>
      <c r="G30" s="193" t="s">
        <v>0</v>
      </c>
      <c r="H30" s="193" t="s">
        <v>0</v>
      </c>
      <c r="I30" s="156"/>
      <c r="J30" s="155"/>
      <c r="K30" s="155"/>
      <c r="L30" s="156"/>
      <c r="M30" s="156"/>
    </row>
    <row r="31" spans="1:13" ht="12.75" customHeight="1">
      <c r="A31" s="46" t="s">
        <v>108</v>
      </c>
      <c r="B31" s="157" t="s">
        <v>0</v>
      </c>
      <c r="C31" s="157" t="s">
        <v>0</v>
      </c>
      <c r="D31" s="157" t="s">
        <v>0</v>
      </c>
      <c r="E31" s="157" t="s">
        <v>0</v>
      </c>
      <c r="F31" s="157" t="s">
        <v>0</v>
      </c>
      <c r="G31" s="193" t="s">
        <v>0</v>
      </c>
      <c r="H31" s="193" t="s">
        <v>0</v>
      </c>
      <c r="I31" s="156"/>
      <c r="J31" s="155"/>
      <c r="K31" s="155"/>
      <c r="L31" s="156"/>
      <c r="M31" s="156"/>
    </row>
    <row r="32" spans="1:13" ht="12.75" customHeight="1">
      <c r="A32" s="46" t="s">
        <v>109</v>
      </c>
      <c r="B32" s="157" t="s">
        <v>0</v>
      </c>
      <c r="C32" s="157" t="s">
        <v>0</v>
      </c>
      <c r="D32" s="157" t="s">
        <v>0</v>
      </c>
      <c r="E32" s="157" t="s">
        <v>0</v>
      </c>
      <c r="F32" s="157" t="s">
        <v>0</v>
      </c>
      <c r="G32" s="193" t="s">
        <v>0</v>
      </c>
      <c r="H32" s="193" t="s">
        <v>0</v>
      </c>
      <c r="I32" s="156"/>
      <c r="J32" s="155"/>
      <c r="K32" s="155"/>
      <c r="L32" s="156"/>
      <c r="M32" s="156"/>
    </row>
    <row r="33" spans="1:13" ht="12.75" customHeight="1">
      <c r="A33" s="46" t="s">
        <v>110</v>
      </c>
      <c r="B33" s="157" t="s">
        <v>0</v>
      </c>
      <c r="C33" s="157" t="s">
        <v>0</v>
      </c>
      <c r="D33" s="157" t="s">
        <v>0</v>
      </c>
      <c r="E33" s="157" t="s">
        <v>0</v>
      </c>
      <c r="F33" s="157" t="s">
        <v>0</v>
      </c>
      <c r="G33" s="193" t="s">
        <v>0</v>
      </c>
      <c r="H33" s="193" t="s">
        <v>0</v>
      </c>
      <c r="I33" s="156"/>
      <c r="J33" s="147"/>
      <c r="K33" s="147"/>
      <c r="L33" s="156"/>
      <c r="M33" s="156"/>
    </row>
    <row r="34" spans="1:13">
      <c r="D34" s="162"/>
    </row>
  </sheetData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74"/>
  <sheetViews>
    <sheetView workbookViewId="0">
      <selection activeCell="J3" sqref="J3"/>
    </sheetView>
  </sheetViews>
  <sheetFormatPr defaultColWidth="9.140625" defaultRowHeight="11.25"/>
  <cols>
    <col min="1" max="1" width="20.85546875" style="112" bestFit="1" customWidth="1"/>
    <col min="2" max="2" width="10.7109375" style="112" customWidth="1"/>
    <col min="3" max="4" width="11.140625" style="112" customWidth="1"/>
    <col min="5" max="8" width="10.7109375" style="112" customWidth="1"/>
    <col min="9" max="9" width="12.28515625" style="112" bestFit="1" customWidth="1"/>
    <col min="10" max="16384" width="9.140625" style="112"/>
  </cols>
  <sheetData>
    <row r="1" spans="1:10" ht="14.25" customHeight="1">
      <c r="A1" s="32" t="s">
        <v>113</v>
      </c>
    </row>
    <row r="2" spans="1:10" s="114" customFormat="1" ht="12.75" customHeight="1">
      <c r="A2" s="4" t="s">
        <v>32</v>
      </c>
      <c r="B2" s="113"/>
      <c r="C2" s="78"/>
      <c r="D2" s="78"/>
      <c r="E2" s="78"/>
      <c r="F2" s="78"/>
      <c r="G2" s="78"/>
    </row>
    <row r="3" spans="1:10" ht="24" customHeight="1">
      <c r="A3" s="104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</row>
    <row r="4" spans="1:10" ht="12.75" customHeight="1">
      <c r="A4" s="47" t="s">
        <v>114</v>
      </c>
      <c r="B4" s="164">
        <v>6402.9181000000008</v>
      </c>
      <c r="C4" s="164">
        <v>3268.9134000000004</v>
      </c>
      <c r="D4" s="164">
        <v>517.93610000000001</v>
      </c>
      <c r="E4" s="164">
        <v>86.159700000000001</v>
      </c>
      <c r="F4" s="164">
        <v>160.44839999999999</v>
      </c>
      <c r="G4" s="137">
        <f>F4-E4</f>
        <v>74.288699999999992</v>
      </c>
      <c r="H4" s="108">
        <f>D4-C4</f>
        <v>-2750.9773000000005</v>
      </c>
      <c r="I4" s="115"/>
    </row>
    <row r="5" spans="1:10" ht="12.75" customHeight="1">
      <c r="A5" s="212" t="s">
        <v>66</v>
      </c>
      <c r="B5" s="135">
        <v>4515.2439000000004</v>
      </c>
      <c r="C5" s="135">
        <v>2348.8317000000002</v>
      </c>
      <c r="D5" s="135">
        <f>D6+D7+D8+D9+D10</f>
        <v>175.51609999999999</v>
      </c>
      <c r="E5" s="135">
        <v>66.459699999999998</v>
      </c>
      <c r="F5" s="135">
        <v>89.928399999999996</v>
      </c>
      <c r="G5" s="137">
        <f>F5-E5</f>
        <v>23.468699999999998</v>
      </c>
      <c r="H5" s="108">
        <f>D5-C5</f>
        <v>-2173.3156000000004</v>
      </c>
      <c r="I5" s="115"/>
    </row>
    <row r="6" spans="1:10" ht="12.75" customHeight="1">
      <c r="A6" s="213" t="s">
        <v>102</v>
      </c>
      <c r="B6" s="136">
        <v>824.73669999999993</v>
      </c>
      <c r="C6" s="136">
        <v>522.4511</v>
      </c>
      <c r="D6" s="136">
        <v>14.0244</v>
      </c>
      <c r="E6" s="136" t="s">
        <v>0</v>
      </c>
      <c r="F6" s="136">
        <v>14.0244</v>
      </c>
      <c r="G6" s="137">
        <f>F6</f>
        <v>14.0244</v>
      </c>
      <c r="H6" s="108">
        <f>D6-C6</f>
        <v>-508.42669999999998</v>
      </c>
      <c r="I6" s="115"/>
      <c r="J6" s="116"/>
    </row>
    <row r="7" spans="1:10" ht="12.75" customHeight="1">
      <c r="A7" s="213" t="s">
        <v>103</v>
      </c>
      <c r="B7" s="136">
        <v>2152.0083999999997</v>
      </c>
      <c r="C7" s="136">
        <v>1407.3273999999999</v>
      </c>
      <c r="D7" s="136">
        <v>75.5</v>
      </c>
      <c r="E7" s="136">
        <v>57.359699999999997</v>
      </c>
      <c r="F7" s="136">
        <v>9.9039999999999999</v>
      </c>
      <c r="G7" s="137">
        <f>F7-E7</f>
        <v>-47.455699999999993</v>
      </c>
      <c r="H7" s="108">
        <f>D7-C7</f>
        <v>-1331.8273999999999</v>
      </c>
      <c r="I7" s="115"/>
      <c r="J7" s="116"/>
    </row>
    <row r="8" spans="1:10" ht="12.75" customHeight="1">
      <c r="A8" s="213" t="s">
        <v>104</v>
      </c>
      <c r="B8" s="136">
        <v>1441.4638000000002</v>
      </c>
      <c r="C8" s="136">
        <v>419.0532</v>
      </c>
      <c r="D8" s="136">
        <v>39.037700000000001</v>
      </c>
      <c r="E8" s="136">
        <v>9.1</v>
      </c>
      <c r="F8" s="136">
        <v>19.045999999999999</v>
      </c>
      <c r="G8" s="137">
        <f>F8-E8</f>
        <v>9.9459999999999997</v>
      </c>
      <c r="H8" s="108">
        <f>D8-C8</f>
        <v>-380.01549999999997</v>
      </c>
      <c r="I8" s="115"/>
      <c r="J8" s="116"/>
    </row>
    <row r="9" spans="1:10" ht="12.75" customHeight="1">
      <c r="A9" s="213" t="s">
        <v>105</v>
      </c>
      <c r="B9" s="136">
        <v>97.034999999999997</v>
      </c>
      <c r="C9" s="136" t="s">
        <v>0</v>
      </c>
      <c r="D9" s="136">
        <f>F9</f>
        <v>18.350999999999999</v>
      </c>
      <c r="E9" s="136" t="s">
        <v>0</v>
      </c>
      <c r="F9" s="136">
        <v>18.350999999999999</v>
      </c>
      <c r="G9" s="137">
        <f>F9</f>
        <v>18.350999999999999</v>
      </c>
      <c r="H9" s="108">
        <f>D9</f>
        <v>18.350999999999999</v>
      </c>
      <c r="I9" s="115"/>
      <c r="J9" s="116"/>
    </row>
    <row r="10" spans="1:10" ht="12.75" customHeight="1">
      <c r="A10" s="213" t="s">
        <v>106</v>
      </c>
      <c r="B10" s="136" t="s">
        <v>0</v>
      </c>
      <c r="C10" s="136" t="s">
        <v>0</v>
      </c>
      <c r="D10" s="136">
        <f>F10</f>
        <v>28.603000000000002</v>
      </c>
      <c r="E10" s="136" t="s">
        <v>0</v>
      </c>
      <c r="F10" s="136">
        <v>28.603000000000002</v>
      </c>
      <c r="G10" s="137">
        <f>F10</f>
        <v>28.603000000000002</v>
      </c>
      <c r="H10" s="108">
        <f>D10</f>
        <v>28.603000000000002</v>
      </c>
      <c r="I10" s="115"/>
      <c r="J10" s="116"/>
    </row>
    <row r="11" spans="1:10" ht="12.75" customHeight="1">
      <c r="A11" s="213" t="s">
        <v>107</v>
      </c>
      <c r="B11" s="136" t="s">
        <v>0</v>
      </c>
      <c r="C11" s="136" t="s">
        <v>0</v>
      </c>
      <c r="D11" s="136" t="s">
        <v>0</v>
      </c>
      <c r="E11" s="136" t="s">
        <v>0</v>
      </c>
      <c r="F11" s="136" t="s">
        <v>0</v>
      </c>
      <c r="G11" s="108" t="s">
        <v>0</v>
      </c>
      <c r="H11" s="108" t="s">
        <v>0</v>
      </c>
      <c r="J11" s="116"/>
    </row>
    <row r="12" spans="1:10" ht="12.75" customHeight="1">
      <c r="A12" s="213" t="s">
        <v>108</v>
      </c>
      <c r="B12" s="136" t="s">
        <v>0</v>
      </c>
      <c r="C12" s="136" t="s">
        <v>0</v>
      </c>
      <c r="D12" s="136" t="s">
        <v>0</v>
      </c>
      <c r="E12" s="136" t="s">
        <v>0</v>
      </c>
      <c r="F12" s="136" t="s">
        <v>0</v>
      </c>
      <c r="G12" s="108" t="s">
        <v>0</v>
      </c>
      <c r="H12" s="108" t="s">
        <v>0</v>
      </c>
      <c r="J12" s="116"/>
    </row>
    <row r="13" spans="1:10" ht="12.75" customHeight="1">
      <c r="A13" s="213" t="s">
        <v>109</v>
      </c>
      <c r="B13" s="136" t="s">
        <v>0</v>
      </c>
      <c r="C13" s="136" t="s">
        <v>0</v>
      </c>
      <c r="D13" s="136" t="s">
        <v>0</v>
      </c>
      <c r="E13" s="136" t="s">
        <v>0</v>
      </c>
      <c r="F13" s="136" t="s">
        <v>0</v>
      </c>
      <c r="G13" s="108" t="s">
        <v>0</v>
      </c>
      <c r="H13" s="108" t="s">
        <v>0</v>
      </c>
      <c r="J13" s="116"/>
    </row>
    <row r="14" spans="1:10" ht="12.75" customHeight="1">
      <c r="A14" s="46" t="s">
        <v>110</v>
      </c>
      <c r="B14" s="136" t="s">
        <v>0</v>
      </c>
      <c r="C14" s="136" t="s">
        <v>0</v>
      </c>
      <c r="D14" s="136" t="s">
        <v>0</v>
      </c>
      <c r="E14" s="136" t="s">
        <v>0</v>
      </c>
      <c r="F14" s="136" t="s">
        <v>0</v>
      </c>
      <c r="G14" s="108" t="s">
        <v>0</v>
      </c>
      <c r="H14" s="108" t="s">
        <v>0</v>
      </c>
      <c r="J14" s="116"/>
    </row>
    <row r="15" spans="1:10" ht="12.75" customHeight="1">
      <c r="A15" s="212" t="s">
        <v>111</v>
      </c>
      <c r="B15" s="135">
        <v>1852.0497</v>
      </c>
      <c r="C15" s="135">
        <v>920.08169999999996</v>
      </c>
      <c r="D15" s="135">
        <v>342.42</v>
      </c>
      <c r="E15" s="135">
        <v>19.7</v>
      </c>
      <c r="F15" s="135">
        <v>70.52</v>
      </c>
      <c r="G15" s="137">
        <f>F15-E15</f>
        <v>50.819999999999993</v>
      </c>
      <c r="H15" s="108">
        <f>D15-C15</f>
        <v>-577.66169999999988</v>
      </c>
      <c r="I15" s="115"/>
      <c r="J15" s="116"/>
    </row>
    <row r="16" spans="1:10" ht="12.75" customHeight="1">
      <c r="A16" s="213" t="s">
        <v>102</v>
      </c>
      <c r="B16" s="136" t="s">
        <v>0</v>
      </c>
      <c r="C16" s="136" t="s">
        <v>0</v>
      </c>
      <c r="D16" s="136"/>
      <c r="E16" s="136" t="s">
        <v>0</v>
      </c>
      <c r="F16" s="136"/>
      <c r="G16" s="137" t="s">
        <v>0</v>
      </c>
      <c r="H16" s="108" t="s">
        <v>0</v>
      </c>
      <c r="I16" s="115"/>
      <c r="J16" s="116"/>
    </row>
    <row r="17" spans="1:10" ht="12.75" customHeight="1">
      <c r="A17" s="213" t="s">
        <v>103</v>
      </c>
      <c r="B17" s="136">
        <v>362.08170000000001</v>
      </c>
      <c r="C17" s="136">
        <v>330.08170000000001</v>
      </c>
      <c r="D17" s="136"/>
      <c r="E17" s="136" t="s">
        <v>0</v>
      </c>
      <c r="F17" s="136"/>
      <c r="G17" s="137" t="s">
        <v>0</v>
      </c>
      <c r="H17" s="108">
        <f>-C17</f>
        <v>-330.08170000000001</v>
      </c>
      <c r="I17" s="115"/>
      <c r="J17" s="116"/>
    </row>
    <row r="18" spans="1:10" ht="12.75" customHeight="1">
      <c r="A18" s="213" t="s">
        <v>104</v>
      </c>
      <c r="B18" s="136">
        <v>390</v>
      </c>
      <c r="C18" s="136" t="s">
        <v>0</v>
      </c>
      <c r="D18" s="136">
        <v>140.91999999999999</v>
      </c>
      <c r="E18" s="136" t="s">
        <v>0</v>
      </c>
      <c r="F18" s="136">
        <v>6.92</v>
      </c>
      <c r="G18" s="137">
        <f>F18</f>
        <v>6.92</v>
      </c>
      <c r="H18" s="108">
        <f>D18</f>
        <v>140.91999999999999</v>
      </c>
      <c r="I18" s="115"/>
      <c r="J18" s="116"/>
    </row>
    <row r="19" spans="1:10" ht="12.75" customHeight="1">
      <c r="A19" s="213" t="s">
        <v>105</v>
      </c>
      <c r="B19" s="136">
        <v>569.96799999999996</v>
      </c>
      <c r="C19" s="136">
        <v>400</v>
      </c>
      <c r="D19" s="136">
        <v>85.9</v>
      </c>
      <c r="E19" s="136">
        <v>19.7</v>
      </c>
      <c r="F19" s="136">
        <v>20</v>
      </c>
      <c r="G19" s="137">
        <f>F19-E19</f>
        <v>0.30000000000000071</v>
      </c>
      <c r="H19" s="108">
        <f>D19-C19</f>
        <v>-314.10000000000002</v>
      </c>
      <c r="I19" s="115"/>
      <c r="J19" s="116"/>
    </row>
    <row r="20" spans="1:10" ht="12.75" customHeight="1">
      <c r="A20" s="213" t="s">
        <v>106</v>
      </c>
      <c r="B20" s="136">
        <v>20</v>
      </c>
      <c r="C20" s="136" t="s">
        <v>0</v>
      </c>
      <c r="D20" s="136">
        <v>43.6</v>
      </c>
      <c r="E20" s="136" t="s">
        <v>0</v>
      </c>
      <c r="F20" s="136">
        <v>43.6</v>
      </c>
      <c r="G20" s="137">
        <f>F20</f>
        <v>43.6</v>
      </c>
      <c r="H20" s="108">
        <f>D20</f>
        <v>43.6</v>
      </c>
      <c r="I20" s="115"/>
      <c r="J20" s="116"/>
    </row>
    <row r="21" spans="1:10" ht="12.75" customHeight="1">
      <c r="A21" s="213" t="s">
        <v>107</v>
      </c>
      <c r="B21" s="136">
        <v>100</v>
      </c>
      <c r="C21" s="136">
        <v>100</v>
      </c>
      <c r="D21" s="136" t="s">
        <v>0</v>
      </c>
      <c r="E21" s="136" t="s">
        <v>0</v>
      </c>
      <c r="F21" s="136" t="s">
        <v>0</v>
      </c>
      <c r="G21" s="137" t="s">
        <v>0</v>
      </c>
      <c r="H21" s="108">
        <f>-C21</f>
        <v>-100</v>
      </c>
      <c r="I21" s="115"/>
      <c r="J21" s="116"/>
    </row>
    <row r="22" spans="1:10" ht="12.75" customHeight="1">
      <c r="A22" s="213" t="s">
        <v>108</v>
      </c>
      <c r="B22" s="136">
        <v>190</v>
      </c>
      <c r="C22" s="136">
        <v>90</v>
      </c>
      <c r="D22" s="136" t="s">
        <v>0</v>
      </c>
      <c r="E22" s="136" t="s">
        <v>0</v>
      </c>
      <c r="F22" s="136" t="s">
        <v>0</v>
      </c>
      <c r="G22" s="137" t="s">
        <v>0</v>
      </c>
      <c r="H22" s="108">
        <f>-C22</f>
        <v>-90</v>
      </c>
      <c r="I22" s="115"/>
      <c r="J22" s="116"/>
    </row>
    <row r="23" spans="1:10" ht="12.75" customHeight="1">
      <c r="A23" s="213" t="s">
        <v>109</v>
      </c>
      <c r="B23" s="136">
        <v>220</v>
      </c>
      <c r="C23" s="136" t="s">
        <v>0</v>
      </c>
      <c r="D23" s="136" t="s">
        <v>0</v>
      </c>
      <c r="E23" s="136" t="s">
        <v>0</v>
      </c>
      <c r="F23" s="136" t="s">
        <v>0</v>
      </c>
      <c r="G23" s="137" t="s">
        <v>0</v>
      </c>
      <c r="H23" s="108" t="s">
        <v>0</v>
      </c>
      <c r="I23" s="115"/>
      <c r="J23" s="116"/>
    </row>
    <row r="24" spans="1:10" ht="12.75" customHeight="1">
      <c r="A24" s="46" t="s">
        <v>110</v>
      </c>
      <c r="B24" s="136" t="s">
        <v>0</v>
      </c>
      <c r="C24" s="136" t="s">
        <v>0</v>
      </c>
      <c r="D24" s="136">
        <v>72</v>
      </c>
      <c r="E24" s="136" t="s">
        <v>0</v>
      </c>
      <c r="F24" s="136"/>
      <c r="G24" s="137" t="s">
        <v>0</v>
      </c>
      <c r="H24" s="108">
        <f>D24</f>
        <v>72</v>
      </c>
      <c r="I24" s="115"/>
      <c r="J24" s="116"/>
    </row>
    <row r="25" spans="1:10" ht="12.75" customHeight="1">
      <c r="A25" s="212" t="s">
        <v>112</v>
      </c>
      <c r="B25" s="135">
        <v>35.624499999999998</v>
      </c>
      <c r="C25" s="135" t="s">
        <v>0</v>
      </c>
      <c r="D25" s="135" t="s">
        <v>0</v>
      </c>
      <c r="E25" s="135" t="s">
        <v>0</v>
      </c>
      <c r="F25" s="135" t="s">
        <v>0</v>
      </c>
      <c r="G25" s="108" t="s">
        <v>0</v>
      </c>
      <c r="H25" s="108" t="s">
        <v>0</v>
      </c>
      <c r="I25" s="117"/>
      <c r="J25" s="116"/>
    </row>
    <row r="26" spans="1:10" ht="12.75" customHeight="1">
      <c r="A26" s="213" t="s">
        <v>102</v>
      </c>
      <c r="B26" s="136" t="s">
        <v>0</v>
      </c>
      <c r="C26" s="136" t="s">
        <v>0</v>
      </c>
      <c r="D26" s="136" t="s">
        <v>0</v>
      </c>
      <c r="E26" s="136" t="s">
        <v>0</v>
      </c>
      <c r="F26" s="136" t="s">
        <v>0</v>
      </c>
      <c r="G26" s="108" t="s">
        <v>0</v>
      </c>
      <c r="H26" s="108" t="s">
        <v>0</v>
      </c>
      <c r="I26" s="117"/>
      <c r="J26" s="116"/>
    </row>
    <row r="27" spans="1:10" ht="12.75" customHeight="1">
      <c r="A27" s="213" t="s">
        <v>103</v>
      </c>
      <c r="B27" s="136">
        <v>17.7499</v>
      </c>
      <c r="C27" s="136" t="s">
        <v>0</v>
      </c>
      <c r="D27" s="136" t="s">
        <v>0</v>
      </c>
      <c r="E27" s="136" t="s">
        <v>0</v>
      </c>
      <c r="F27" s="136" t="s">
        <v>0</v>
      </c>
      <c r="G27" s="108" t="s">
        <v>0</v>
      </c>
      <c r="H27" s="108" t="s">
        <v>0</v>
      </c>
      <c r="I27" s="117"/>
      <c r="J27" s="116"/>
    </row>
    <row r="28" spans="1:10" ht="12.75" customHeight="1">
      <c r="A28" s="213" t="s">
        <v>104</v>
      </c>
      <c r="B28" s="136">
        <v>17.874599999999997</v>
      </c>
      <c r="C28" s="136" t="s">
        <v>0</v>
      </c>
      <c r="D28" s="136" t="s">
        <v>0</v>
      </c>
      <c r="E28" s="136" t="s">
        <v>0</v>
      </c>
      <c r="F28" s="136" t="s">
        <v>0</v>
      </c>
      <c r="G28" s="108" t="s">
        <v>0</v>
      </c>
      <c r="H28" s="108" t="s">
        <v>0</v>
      </c>
      <c r="I28" s="117"/>
      <c r="J28" s="116"/>
    </row>
    <row r="29" spans="1:10" ht="12.75" customHeight="1">
      <c r="A29" s="213" t="s">
        <v>105</v>
      </c>
      <c r="B29" s="136" t="s">
        <v>0</v>
      </c>
      <c r="C29" s="136" t="s">
        <v>0</v>
      </c>
      <c r="D29" s="136" t="s">
        <v>0</v>
      </c>
      <c r="E29" s="136" t="s">
        <v>0</v>
      </c>
      <c r="F29" s="136" t="s">
        <v>0</v>
      </c>
      <c r="G29" s="108" t="s">
        <v>0</v>
      </c>
      <c r="H29" s="108" t="s">
        <v>0</v>
      </c>
      <c r="I29" s="117"/>
      <c r="J29" s="116"/>
    </row>
    <row r="30" spans="1:10" ht="12.75" customHeight="1">
      <c r="A30" s="213" t="s">
        <v>106</v>
      </c>
      <c r="B30" s="136" t="s">
        <v>0</v>
      </c>
      <c r="C30" s="136" t="s">
        <v>0</v>
      </c>
      <c r="D30" s="136" t="s">
        <v>0</v>
      </c>
      <c r="E30" s="136" t="s">
        <v>0</v>
      </c>
      <c r="F30" s="136" t="s">
        <v>0</v>
      </c>
      <c r="G30" s="108" t="s">
        <v>0</v>
      </c>
      <c r="H30" s="108" t="s">
        <v>0</v>
      </c>
      <c r="I30" s="117"/>
      <c r="J30" s="116"/>
    </row>
    <row r="31" spans="1:10" ht="12.75" customHeight="1">
      <c r="A31" s="213" t="s">
        <v>107</v>
      </c>
      <c r="B31" s="136" t="s">
        <v>0</v>
      </c>
      <c r="C31" s="136" t="s">
        <v>0</v>
      </c>
      <c r="D31" s="136" t="s">
        <v>0</v>
      </c>
      <c r="E31" s="136" t="s">
        <v>0</v>
      </c>
      <c r="F31" s="136" t="s">
        <v>0</v>
      </c>
      <c r="G31" s="108" t="s">
        <v>0</v>
      </c>
      <c r="H31" s="108" t="s">
        <v>0</v>
      </c>
      <c r="I31" s="117"/>
      <c r="J31" s="116"/>
    </row>
    <row r="32" spans="1:10" ht="12.75" customHeight="1">
      <c r="A32" s="213" t="s">
        <v>108</v>
      </c>
      <c r="B32" s="136" t="s">
        <v>0</v>
      </c>
      <c r="C32" s="136" t="s">
        <v>0</v>
      </c>
      <c r="D32" s="136" t="s">
        <v>0</v>
      </c>
      <c r="E32" s="136" t="s">
        <v>0</v>
      </c>
      <c r="F32" s="136" t="s">
        <v>0</v>
      </c>
      <c r="G32" s="108" t="s">
        <v>0</v>
      </c>
      <c r="H32" s="108" t="s">
        <v>0</v>
      </c>
      <c r="I32" s="117"/>
      <c r="J32" s="116"/>
    </row>
    <row r="33" spans="1:17" ht="12.75" customHeight="1">
      <c r="A33" s="213" t="s">
        <v>109</v>
      </c>
      <c r="B33" s="136" t="s">
        <v>0</v>
      </c>
      <c r="C33" s="136" t="s">
        <v>0</v>
      </c>
      <c r="D33" s="136" t="s">
        <v>0</v>
      </c>
      <c r="E33" s="136" t="s">
        <v>0</v>
      </c>
      <c r="F33" s="136" t="s">
        <v>0</v>
      </c>
      <c r="G33" s="108" t="s">
        <v>0</v>
      </c>
      <c r="H33" s="108" t="s">
        <v>0</v>
      </c>
      <c r="I33" s="117"/>
      <c r="J33" s="116"/>
    </row>
    <row r="34" spans="1:17" ht="12.75" customHeight="1">
      <c r="A34" s="46" t="s">
        <v>110</v>
      </c>
      <c r="B34" s="136" t="s">
        <v>0</v>
      </c>
      <c r="C34" s="136" t="s">
        <v>0</v>
      </c>
      <c r="D34" s="136" t="s">
        <v>0</v>
      </c>
      <c r="E34" s="136" t="s">
        <v>0</v>
      </c>
      <c r="F34" s="136" t="s">
        <v>0</v>
      </c>
      <c r="G34" s="108" t="s">
        <v>0</v>
      </c>
      <c r="H34" s="108" t="s">
        <v>0</v>
      </c>
      <c r="I34" s="117"/>
      <c r="J34" s="116"/>
    </row>
    <row r="36" spans="1:17" ht="14.25" customHeight="1">
      <c r="A36" s="32" t="s">
        <v>115</v>
      </c>
    </row>
    <row r="37" spans="1:17" ht="12.75" customHeight="1">
      <c r="A37" s="9" t="s">
        <v>32</v>
      </c>
    </row>
    <row r="38" spans="1:17" ht="31.5">
      <c r="A38" s="109"/>
      <c r="B38" s="94" t="s">
        <v>8</v>
      </c>
      <c r="C38" s="39" t="s">
        <v>40</v>
      </c>
      <c r="D38" s="39" t="s">
        <v>41</v>
      </c>
      <c r="E38" s="94" t="s">
        <v>11</v>
      </c>
      <c r="F38" s="39" t="s">
        <v>29</v>
      </c>
      <c r="G38" s="39" t="s">
        <v>30</v>
      </c>
      <c r="H38" s="42" t="s">
        <v>38</v>
      </c>
      <c r="I38" s="42" t="s">
        <v>39</v>
      </c>
      <c r="J38" s="119"/>
    </row>
    <row r="39" spans="1:17" ht="12.75" customHeight="1">
      <c r="A39" s="214" t="s">
        <v>116</v>
      </c>
      <c r="B39" s="106">
        <v>102877.68537794999</v>
      </c>
      <c r="C39" s="106">
        <v>96279.085588169997</v>
      </c>
      <c r="D39" s="106">
        <v>95761.709923379996</v>
      </c>
      <c r="E39" s="106">
        <v>107079.35494352</v>
      </c>
      <c r="F39" s="106">
        <v>105917.42918870998</v>
      </c>
      <c r="G39" s="106">
        <v>109695.63664666</v>
      </c>
      <c r="H39" s="130">
        <f>G39/F39-1</f>
        <v>3.5671253417777882E-2</v>
      </c>
      <c r="I39" s="130">
        <f>G39/E39-1</f>
        <v>2.4433110420958304E-2</v>
      </c>
      <c r="M39" s="120"/>
      <c r="N39" s="120"/>
    </row>
    <row r="40" spans="1:17" ht="12.75" customHeight="1">
      <c r="A40" s="46" t="s">
        <v>117</v>
      </c>
      <c r="B40" s="110">
        <v>42225.592244900006</v>
      </c>
      <c r="C40" s="110">
        <v>36253.252379780002</v>
      </c>
      <c r="D40" s="110">
        <v>35840.798991980002</v>
      </c>
      <c r="E40" s="110">
        <v>41297.613612809997</v>
      </c>
      <c r="F40" s="110">
        <v>39559.246636119999</v>
      </c>
      <c r="G40" s="110">
        <v>41918.368741190003</v>
      </c>
      <c r="H40" s="130">
        <f t="shared" ref="H40:H53" si="0">G40/F40-1</f>
        <v>5.9635162589673385E-2</v>
      </c>
      <c r="I40" s="130">
        <f t="shared" ref="I40:I53" si="1">G40/E40-1</f>
        <v>1.5031259050461321E-2</v>
      </c>
      <c r="M40" s="120"/>
      <c r="N40" s="120"/>
      <c r="O40" s="120"/>
      <c r="P40" s="120"/>
      <c r="Q40" s="120"/>
    </row>
    <row r="41" spans="1:17" ht="12.75" customHeight="1">
      <c r="A41" s="46" t="s">
        <v>118</v>
      </c>
      <c r="B41" s="110">
        <v>47128.88711009</v>
      </c>
      <c r="C41" s="110">
        <v>46924.155835969999</v>
      </c>
      <c r="D41" s="110">
        <v>46032.313250519997</v>
      </c>
      <c r="E41" s="110">
        <v>52664.350551279997</v>
      </c>
      <c r="F41" s="110">
        <v>53206.336049110003</v>
      </c>
      <c r="G41" s="110">
        <v>54542.505479620013</v>
      </c>
      <c r="H41" s="130">
        <f t="shared" si="0"/>
        <v>2.5112975816953709E-2</v>
      </c>
      <c r="I41" s="130">
        <f t="shared" si="1"/>
        <v>3.566273786118801E-2</v>
      </c>
      <c r="M41" s="120"/>
      <c r="N41" s="120"/>
    </row>
    <row r="42" spans="1:17" ht="12.75" customHeight="1">
      <c r="A42" s="46" t="s">
        <v>119</v>
      </c>
      <c r="B42" s="110">
        <v>7108.0608438300005</v>
      </c>
      <c r="C42" s="110">
        <v>6937.4559913900011</v>
      </c>
      <c r="D42" s="110">
        <v>7778.5137294299993</v>
      </c>
      <c r="E42" s="110">
        <v>7255.3443159199996</v>
      </c>
      <c r="F42" s="110">
        <v>6945.8309731999989</v>
      </c>
      <c r="G42" s="110">
        <v>7280.7277447300003</v>
      </c>
      <c r="H42" s="130">
        <f t="shared" si="0"/>
        <v>4.8215508385127226E-2</v>
      </c>
      <c r="I42" s="130">
        <f t="shared" si="1"/>
        <v>3.4985836239780355E-3</v>
      </c>
      <c r="M42" s="120"/>
      <c r="N42" s="120"/>
    </row>
    <row r="43" spans="1:17" ht="12.75" customHeight="1">
      <c r="A43" s="46" t="s">
        <v>120</v>
      </c>
      <c r="B43" s="110">
        <v>6415.1451791299996</v>
      </c>
      <c r="C43" s="110">
        <v>6164.22138103</v>
      </c>
      <c r="D43" s="110">
        <v>6110.0839514499994</v>
      </c>
      <c r="E43" s="110">
        <v>5862.0464635099997</v>
      </c>
      <c r="F43" s="110">
        <v>6206.0155302799994</v>
      </c>
      <c r="G43" s="110">
        <v>5954.0346811199997</v>
      </c>
      <c r="H43" s="130">
        <f t="shared" si="0"/>
        <v>-4.060267782614313E-2</v>
      </c>
      <c r="I43" s="130">
        <f t="shared" si="1"/>
        <v>1.5692167945547286E-2</v>
      </c>
      <c r="M43" s="120"/>
      <c r="N43" s="120"/>
    </row>
    <row r="44" spans="1:17" ht="12.75" customHeight="1">
      <c r="A44" s="215" t="s">
        <v>121</v>
      </c>
      <c r="B44" s="106">
        <v>35383.464017800005</v>
      </c>
      <c r="C44" s="106">
        <v>34476.43175797</v>
      </c>
      <c r="D44" s="106">
        <v>39265.396869169992</v>
      </c>
      <c r="E44" s="106">
        <v>52427.116345850001</v>
      </c>
      <c r="F44" s="106">
        <v>51772.373098270007</v>
      </c>
      <c r="G44" s="106">
        <v>54213.820203340008</v>
      </c>
      <c r="H44" s="130">
        <f t="shared" si="0"/>
        <v>4.715733428784219E-2</v>
      </c>
      <c r="I44" s="130">
        <f t="shared" si="1"/>
        <v>3.4079766007031997E-2</v>
      </c>
      <c r="K44" s="121"/>
      <c r="L44" s="121"/>
      <c r="M44" s="120"/>
      <c r="N44" s="120"/>
    </row>
    <row r="45" spans="1:17" ht="12.75" customHeight="1">
      <c r="A45" s="46" t="s">
        <v>117</v>
      </c>
      <c r="B45" s="110">
        <v>12997.217447359999</v>
      </c>
      <c r="C45" s="110">
        <v>11968.85700398</v>
      </c>
      <c r="D45" s="110">
        <v>14205.759616069998</v>
      </c>
      <c r="E45" s="110">
        <v>19032.125394899998</v>
      </c>
      <c r="F45" s="110">
        <v>18161.825527320001</v>
      </c>
      <c r="G45" s="110">
        <v>18869.032530329998</v>
      </c>
      <c r="H45" s="130">
        <f t="shared" si="0"/>
        <v>3.8939202556823149E-2</v>
      </c>
      <c r="I45" s="130">
        <f t="shared" si="1"/>
        <v>-8.5693458395195155E-3</v>
      </c>
      <c r="K45" s="121"/>
      <c r="L45" s="121"/>
      <c r="M45" s="120"/>
      <c r="N45" s="122"/>
    </row>
    <row r="46" spans="1:17" ht="12.75" customHeight="1">
      <c r="A46" s="46" t="s">
        <v>118</v>
      </c>
      <c r="B46" s="110">
        <v>15860.4432707</v>
      </c>
      <c r="C46" s="110">
        <v>16042.488075449999</v>
      </c>
      <c r="D46" s="110">
        <v>17614.574555670002</v>
      </c>
      <c r="E46" s="110">
        <v>26644.560841449998</v>
      </c>
      <c r="F46" s="110">
        <v>27409.1046475</v>
      </c>
      <c r="G46" s="110">
        <v>28819.491989030004</v>
      </c>
      <c r="H46" s="130">
        <f t="shared" si="0"/>
        <v>5.1456892141080735E-2</v>
      </c>
      <c r="I46" s="130">
        <f t="shared" si="1"/>
        <v>8.1627584726280844E-2</v>
      </c>
      <c r="K46" s="121"/>
      <c r="L46" s="121"/>
      <c r="M46" s="120"/>
      <c r="N46" s="122"/>
    </row>
    <row r="47" spans="1:17" ht="12.75" customHeight="1">
      <c r="A47" s="46" t="s">
        <v>119</v>
      </c>
      <c r="B47" s="110">
        <v>6112.2815589399997</v>
      </c>
      <c r="C47" s="110">
        <v>6037.0776711199996</v>
      </c>
      <c r="D47" s="110">
        <v>6961.6940500700011</v>
      </c>
      <c r="E47" s="110">
        <v>6033.4467798400001</v>
      </c>
      <c r="F47" s="110">
        <v>5428.1880507899996</v>
      </c>
      <c r="G47" s="110">
        <v>5780.3181208199994</v>
      </c>
      <c r="H47" s="130">
        <f t="shared" si="0"/>
        <v>6.4870646841122648E-2</v>
      </c>
      <c r="I47" s="130">
        <f t="shared" si="1"/>
        <v>-4.1954237479279399E-2</v>
      </c>
      <c r="K47" s="121"/>
      <c r="L47" s="121"/>
      <c r="M47" s="120"/>
      <c r="N47" s="122"/>
    </row>
    <row r="48" spans="1:17" ht="12.75" customHeight="1">
      <c r="A48" s="46" t="s">
        <v>120</v>
      </c>
      <c r="B48" s="110">
        <v>413.52174080000003</v>
      </c>
      <c r="C48" s="110">
        <v>428.00900741999999</v>
      </c>
      <c r="D48" s="110">
        <v>483.36864736000001</v>
      </c>
      <c r="E48" s="110">
        <v>716.98332965999998</v>
      </c>
      <c r="F48" s="110">
        <v>773.25487266000005</v>
      </c>
      <c r="G48" s="110">
        <v>744.97756316000005</v>
      </c>
      <c r="H48" s="130">
        <f t="shared" si="0"/>
        <v>-3.656919665145586E-2</v>
      </c>
      <c r="I48" s="130">
        <f t="shared" si="1"/>
        <v>3.9044469155615102E-2</v>
      </c>
      <c r="K48" s="121"/>
      <c r="L48" s="121"/>
      <c r="M48" s="120"/>
      <c r="N48" s="122"/>
    </row>
    <row r="49" spans="1:14" ht="12.75" customHeight="1">
      <c r="A49" s="215" t="s">
        <v>122</v>
      </c>
      <c r="B49" s="107">
        <v>67494.221360149997</v>
      </c>
      <c r="C49" s="107">
        <v>61802.653830199997</v>
      </c>
      <c r="D49" s="107">
        <v>56496.313054210004</v>
      </c>
      <c r="E49" s="107">
        <v>54652.238597669995</v>
      </c>
      <c r="F49" s="107">
        <v>54145.056090439975</v>
      </c>
      <c r="G49" s="107">
        <v>55481.816443320007</v>
      </c>
      <c r="H49" s="130">
        <f t="shared" si="0"/>
        <v>2.4688502504221388E-2</v>
      </c>
      <c r="I49" s="130">
        <f t="shared" si="1"/>
        <v>1.5179210713710534E-2</v>
      </c>
      <c r="K49" s="123"/>
      <c r="L49" s="123"/>
      <c r="M49" s="120"/>
    </row>
    <row r="50" spans="1:14" ht="12.75" customHeight="1">
      <c r="A50" s="46" t="s">
        <v>117</v>
      </c>
      <c r="B50" s="110">
        <v>29228.374797540007</v>
      </c>
      <c r="C50" s="110">
        <v>24284.395375800003</v>
      </c>
      <c r="D50" s="110">
        <v>21635.039375910004</v>
      </c>
      <c r="E50" s="110">
        <v>22265.488217909999</v>
      </c>
      <c r="F50" s="138">
        <v>21397.421108799997</v>
      </c>
      <c r="G50" s="138">
        <v>23049.336210860001</v>
      </c>
      <c r="H50" s="130">
        <f t="shared" si="0"/>
        <v>7.7201597971104485E-2</v>
      </c>
      <c r="I50" s="130">
        <f t="shared" si="1"/>
        <v>3.5204617355728551E-2</v>
      </c>
      <c r="K50" s="121"/>
      <c r="L50" s="121"/>
      <c r="M50" s="120"/>
      <c r="N50" s="121"/>
    </row>
    <row r="51" spans="1:14" ht="12.75" customHeight="1">
      <c r="A51" s="46" t="s">
        <v>118</v>
      </c>
      <c r="B51" s="110">
        <v>31268.443839389998</v>
      </c>
      <c r="C51" s="110">
        <v>30881.667760520002</v>
      </c>
      <c r="D51" s="110">
        <v>28417.738694849995</v>
      </c>
      <c r="E51" s="110">
        <v>26019.789709829998</v>
      </c>
      <c r="F51" s="138">
        <v>25797.231401610003</v>
      </c>
      <c r="G51" s="138">
        <v>25723.013490589998</v>
      </c>
      <c r="H51" s="130">
        <f t="shared" si="0"/>
        <v>-2.8769719457326648E-3</v>
      </c>
      <c r="I51" s="130">
        <f t="shared" si="1"/>
        <v>-1.1405788538247918E-2</v>
      </c>
      <c r="J51" s="124"/>
      <c r="K51" s="125"/>
      <c r="L51" s="125"/>
      <c r="M51" s="125"/>
      <c r="N51" s="125"/>
    </row>
    <row r="52" spans="1:14" ht="12.75" customHeight="1">
      <c r="A52" s="46" t="s">
        <v>119</v>
      </c>
      <c r="B52" s="110">
        <v>995.77928489000078</v>
      </c>
      <c r="C52" s="110">
        <v>900.3783202700015</v>
      </c>
      <c r="D52" s="110">
        <v>816.81967935999819</v>
      </c>
      <c r="E52" s="110">
        <v>1221.8975360799996</v>
      </c>
      <c r="F52" s="138">
        <v>1517.6429224099993</v>
      </c>
      <c r="G52" s="138">
        <v>1500.4096239100002</v>
      </c>
      <c r="H52" s="130">
        <f t="shared" si="0"/>
        <v>-1.1355305154807316E-2</v>
      </c>
      <c r="I52" s="130">
        <f t="shared" si="1"/>
        <v>0.22793407761791729</v>
      </c>
      <c r="J52" s="124"/>
      <c r="K52" s="125"/>
      <c r="L52" s="125"/>
      <c r="M52" s="125"/>
      <c r="N52" s="125"/>
    </row>
    <row r="53" spans="1:14" ht="12.75" customHeight="1">
      <c r="A53" s="46" t="s">
        <v>120</v>
      </c>
      <c r="B53" s="110">
        <v>6001.6234383299998</v>
      </c>
      <c r="C53" s="110">
        <v>5736.2123736100002</v>
      </c>
      <c r="D53" s="110">
        <v>5626.7153040899993</v>
      </c>
      <c r="E53" s="110">
        <v>5145.0631338499998</v>
      </c>
      <c r="F53" s="138">
        <v>5432.7606576199996</v>
      </c>
      <c r="G53" s="138">
        <v>5209.0571179599992</v>
      </c>
      <c r="H53" s="130">
        <f t="shared" si="0"/>
        <v>-4.1176770661934703E-2</v>
      </c>
      <c r="I53" s="130">
        <f t="shared" si="1"/>
        <v>1.2437939524779562E-2</v>
      </c>
      <c r="J53" s="124"/>
      <c r="K53" s="125"/>
      <c r="L53" s="125"/>
      <c r="M53" s="125"/>
      <c r="N53" s="125"/>
    </row>
    <row r="54" spans="1:14">
      <c r="A54" s="44"/>
      <c r="B54" s="110"/>
      <c r="C54" s="110"/>
      <c r="D54" s="110"/>
      <c r="E54" s="110"/>
      <c r="F54" s="110"/>
      <c r="G54" s="110"/>
      <c r="H54" s="110"/>
      <c r="I54" s="111"/>
      <c r="J54" s="111"/>
      <c r="K54" s="120"/>
      <c r="L54" s="120"/>
      <c r="M54" s="120"/>
      <c r="N54" s="120"/>
    </row>
    <row r="55" spans="1:14" ht="14.25" customHeight="1">
      <c r="A55" s="32" t="s">
        <v>123</v>
      </c>
      <c r="C55" s="126"/>
      <c r="D55" s="126"/>
      <c r="E55" s="126"/>
      <c r="F55" s="126"/>
      <c r="G55" s="126"/>
      <c r="H55" s="126"/>
      <c r="K55" s="127"/>
      <c r="L55" s="127"/>
      <c r="M55" s="125"/>
      <c r="N55" s="122"/>
    </row>
    <row r="56" spans="1:14" ht="12.75" customHeight="1">
      <c r="A56" s="9" t="s">
        <v>32</v>
      </c>
      <c r="B56" s="118"/>
      <c r="C56" s="118"/>
      <c r="D56" s="118"/>
      <c r="E56" s="118"/>
      <c r="F56" s="118"/>
      <c r="G56" s="118"/>
      <c r="H56" s="119"/>
      <c r="I56" s="119"/>
      <c r="J56" s="119"/>
      <c r="K56" s="127"/>
      <c r="L56" s="127"/>
      <c r="M56" s="125"/>
      <c r="N56" s="122"/>
    </row>
    <row r="57" spans="1:14" s="122" customFormat="1" ht="31.5">
      <c r="A57" s="109"/>
      <c r="B57" s="94" t="s">
        <v>8</v>
      </c>
      <c r="C57" s="39" t="s">
        <v>40</v>
      </c>
      <c r="D57" s="39" t="s">
        <v>41</v>
      </c>
      <c r="E57" s="94" t="s">
        <v>11</v>
      </c>
      <c r="F57" s="39" t="s">
        <v>29</v>
      </c>
      <c r="G57" s="39" t="s">
        <v>30</v>
      </c>
      <c r="H57" s="42" t="s">
        <v>38</v>
      </c>
      <c r="I57" s="42" t="s">
        <v>39</v>
      </c>
      <c r="J57" s="128"/>
      <c r="K57" s="127"/>
      <c r="L57" s="127"/>
      <c r="M57" s="125"/>
    </row>
    <row r="58" spans="1:14" ht="12.75" customHeight="1">
      <c r="A58" s="214" t="s">
        <v>124</v>
      </c>
      <c r="B58" s="106">
        <v>93953.516248369997</v>
      </c>
      <c r="C58" s="106">
        <v>93180.489870229998</v>
      </c>
      <c r="D58" s="106">
        <v>91376.164827539993</v>
      </c>
      <c r="E58" s="106">
        <v>93498.997186809996</v>
      </c>
      <c r="F58" s="106">
        <v>92619.138731109997</v>
      </c>
      <c r="G58" s="106">
        <v>94546.710829940028</v>
      </c>
      <c r="H58" s="130">
        <f>G58/F58-1</f>
        <v>2.0811811956340076E-2</v>
      </c>
      <c r="I58" s="130">
        <f>G58/E58-1</f>
        <v>1.1205613692697902E-2</v>
      </c>
      <c r="J58" s="129"/>
      <c r="K58" s="122"/>
      <c r="L58" s="122"/>
      <c r="M58" s="125"/>
      <c r="N58" s="122"/>
    </row>
    <row r="59" spans="1:14" ht="12.75" customHeight="1">
      <c r="A59" s="46" t="s">
        <v>117</v>
      </c>
      <c r="B59" s="110">
        <v>65526.569945980002</v>
      </c>
      <c r="C59" s="110">
        <v>62846.091084629988</v>
      </c>
      <c r="D59" s="110">
        <v>61686.42516526</v>
      </c>
      <c r="E59" s="110">
        <v>62965.857004129997</v>
      </c>
      <c r="F59" s="110">
        <v>57177.483934279997</v>
      </c>
      <c r="G59" s="110">
        <v>58085.349369439988</v>
      </c>
      <c r="H59" s="130">
        <f t="shared" ref="H59:H69" si="2">G59/F59-1</f>
        <v>1.5878023527644114E-2</v>
      </c>
      <c r="I59" s="130">
        <f t="shared" ref="I59:I69" si="3">G59/E59-1</f>
        <v>-7.751038208484784E-2</v>
      </c>
      <c r="J59" s="129"/>
      <c r="K59" s="122"/>
      <c r="M59" s="125"/>
      <c r="N59" s="122"/>
    </row>
    <row r="60" spans="1:14" ht="12.75" customHeight="1">
      <c r="A60" s="46" t="s">
        <v>118</v>
      </c>
      <c r="B60" s="110">
        <v>27523.470896840001</v>
      </c>
      <c r="C60" s="110">
        <v>29522.629361660001</v>
      </c>
      <c r="D60" s="110">
        <v>28808.538295090006</v>
      </c>
      <c r="E60" s="110">
        <v>29729.21311045</v>
      </c>
      <c r="F60" s="110">
        <v>34620.816882339997</v>
      </c>
      <c r="G60" s="110">
        <v>35640.983776759997</v>
      </c>
      <c r="H60" s="130">
        <f t="shared" si="2"/>
        <v>2.9466863762547035E-2</v>
      </c>
      <c r="I60" s="130">
        <f t="shared" si="3"/>
        <v>0.1988539233899862</v>
      </c>
      <c r="J60" s="129"/>
      <c r="K60" s="122"/>
      <c r="M60" s="125"/>
      <c r="N60" s="122"/>
    </row>
    <row r="61" spans="1:14" ht="12.75" customHeight="1">
      <c r="A61" s="46" t="s">
        <v>120</v>
      </c>
      <c r="B61" s="110">
        <v>903.47540555</v>
      </c>
      <c r="C61" s="110">
        <v>811.76942393999991</v>
      </c>
      <c r="D61" s="110">
        <v>881.20136719000004</v>
      </c>
      <c r="E61" s="110">
        <v>803.92707223000002</v>
      </c>
      <c r="F61" s="110">
        <v>820.83791449</v>
      </c>
      <c r="G61" s="110">
        <v>820.37768373999995</v>
      </c>
      <c r="H61" s="130">
        <f t="shared" si="2"/>
        <v>-5.606840788854317E-4</v>
      </c>
      <c r="I61" s="130">
        <f t="shared" si="3"/>
        <v>2.0462815693428338E-2</v>
      </c>
      <c r="J61" s="129"/>
      <c r="K61" s="122"/>
      <c r="M61" s="125"/>
      <c r="N61" s="122"/>
    </row>
    <row r="62" spans="1:14" ht="12.75" customHeight="1">
      <c r="A62" s="215" t="s">
        <v>121</v>
      </c>
      <c r="B62" s="106">
        <v>42215.263833930003</v>
      </c>
      <c r="C62" s="106">
        <v>47786.193047300003</v>
      </c>
      <c r="D62" s="106">
        <v>48531.634837370009</v>
      </c>
      <c r="E62" s="106">
        <v>51874.99897488</v>
      </c>
      <c r="F62" s="106">
        <v>51196.367335210001</v>
      </c>
      <c r="G62" s="106">
        <v>52931.862489160005</v>
      </c>
      <c r="H62" s="130">
        <f t="shared" si="2"/>
        <v>3.3898794861494608E-2</v>
      </c>
      <c r="I62" s="130">
        <f t="shared" si="3"/>
        <v>2.037327296703717E-2</v>
      </c>
      <c r="J62" s="129"/>
      <c r="K62" s="122"/>
      <c r="M62" s="125"/>
      <c r="N62" s="122"/>
    </row>
    <row r="63" spans="1:14" ht="12.75" customHeight="1">
      <c r="A63" s="46" t="s">
        <v>117</v>
      </c>
      <c r="B63" s="110">
        <v>30202.87464953</v>
      </c>
      <c r="C63" s="110">
        <v>29956.911312649998</v>
      </c>
      <c r="D63" s="110">
        <v>30643.953352779998</v>
      </c>
      <c r="E63" s="110">
        <v>31972.481218379995</v>
      </c>
      <c r="F63" s="110">
        <v>29225.491690120001</v>
      </c>
      <c r="G63" s="110">
        <v>29899.660792950002</v>
      </c>
      <c r="H63" s="130">
        <f t="shared" si="2"/>
        <v>2.3067844674035332E-2</v>
      </c>
      <c r="I63" s="130">
        <f t="shared" si="3"/>
        <v>-6.4831390822379875E-2</v>
      </c>
      <c r="J63" s="129"/>
      <c r="K63" s="122"/>
      <c r="L63" s="115"/>
      <c r="M63" s="125"/>
      <c r="N63" s="122"/>
    </row>
    <row r="64" spans="1:14" ht="12.75" customHeight="1">
      <c r="A64" s="46" t="s">
        <v>118</v>
      </c>
      <c r="B64" s="110">
        <v>11847.759267789999</v>
      </c>
      <c r="C64" s="110">
        <v>17661.730687259998</v>
      </c>
      <c r="D64" s="110">
        <v>17859.261609749999</v>
      </c>
      <c r="E64" s="110">
        <v>19849.567902160001</v>
      </c>
      <c r="F64" s="110">
        <v>21918.514422849999</v>
      </c>
      <c r="G64" s="110">
        <v>22978.847152260001</v>
      </c>
      <c r="H64" s="130">
        <f t="shared" si="2"/>
        <v>4.8376122074432537E-2</v>
      </c>
      <c r="I64" s="130">
        <f t="shared" si="3"/>
        <v>0.15764974157243383</v>
      </c>
      <c r="J64" s="129"/>
      <c r="K64" s="122"/>
      <c r="L64" s="115"/>
      <c r="M64" s="125"/>
      <c r="N64" s="122"/>
    </row>
    <row r="65" spans="1:15" ht="12.75" customHeight="1">
      <c r="A65" s="46" t="s">
        <v>120</v>
      </c>
      <c r="B65" s="110">
        <v>164.62991661000001</v>
      </c>
      <c r="C65" s="110">
        <v>167.55104738999998</v>
      </c>
      <c r="D65" s="110">
        <v>28.419874840000002</v>
      </c>
      <c r="E65" s="110">
        <v>52.949854339999987</v>
      </c>
      <c r="F65" s="110">
        <v>52.361222239999996</v>
      </c>
      <c r="G65" s="110">
        <v>53.354543949999993</v>
      </c>
      <c r="H65" s="130">
        <f t="shared" si="2"/>
        <v>1.8970560034810902E-2</v>
      </c>
      <c r="I65" s="130">
        <f t="shared" si="3"/>
        <v>7.6428842920213125E-3</v>
      </c>
      <c r="J65" s="129"/>
      <c r="K65" s="122"/>
      <c r="M65" s="125"/>
    </row>
    <row r="66" spans="1:15" ht="12.75" customHeight="1">
      <c r="A66" s="215" t="s">
        <v>122</v>
      </c>
      <c r="B66" s="106">
        <v>51738.252414439994</v>
      </c>
      <c r="C66" s="106">
        <v>45394.296822929995</v>
      </c>
      <c r="D66" s="106">
        <f t="shared" ref="D66:F69" si="4">D58-D62</f>
        <v>42844.529990169984</v>
      </c>
      <c r="E66" s="106">
        <f t="shared" si="4"/>
        <v>41623.998211929997</v>
      </c>
      <c r="F66" s="106">
        <f t="shared" si="4"/>
        <v>41422.771395899996</v>
      </c>
      <c r="G66" s="106">
        <f>G58-G62</f>
        <v>41614.848340780023</v>
      </c>
      <c r="H66" s="130">
        <f t="shared" si="2"/>
        <v>4.6369892309774396E-3</v>
      </c>
      <c r="I66" s="130">
        <f t="shared" si="3"/>
        <v>-2.1982201477588337E-4</v>
      </c>
      <c r="J66" s="129"/>
      <c r="K66" s="122"/>
      <c r="L66" s="115"/>
      <c r="M66" s="125"/>
    </row>
    <row r="67" spans="1:15" ht="12.75" customHeight="1">
      <c r="A67" s="46" t="s">
        <v>117</v>
      </c>
      <c r="B67" s="110">
        <v>35323.695296450001</v>
      </c>
      <c r="C67" s="110">
        <v>32889.179771980002</v>
      </c>
      <c r="D67" s="110">
        <f t="shared" si="4"/>
        <v>31042.471812480002</v>
      </c>
      <c r="E67" s="110">
        <f t="shared" si="4"/>
        <v>30993.375785750002</v>
      </c>
      <c r="F67" s="110">
        <f t="shared" si="4"/>
        <v>27951.992244159996</v>
      </c>
      <c r="G67" s="110">
        <f t="shared" ref="G67:G69" si="5">G59-G63</f>
        <v>28185.688576489985</v>
      </c>
      <c r="H67" s="130">
        <f t="shared" si="2"/>
        <v>8.3606324117670994E-3</v>
      </c>
      <c r="I67" s="130">
        <f t="shared" si="3"/>
        <v>-9.0589912782296E-2</v>
      </c>
      <c r="J67" s="129"/>
      <c r="K67" s="122"/>
      <c r="L67" s="115"/>
      <c r="M67" s="125"/>
      <c r="N67" s="115"/>
      <c r="O67" s="115"/>
    </row>
    <row r="68" spans="1:15" ht="12.75" customHeight="1">
      <c r="A68" s="46" t="s">
        <v>118</v>
      </c>
      <c r="B68" s="110">
        <v>15675.711629050002</v>
      </c>
      <c r="C68" s="110">
        <v>11860.898674400003</v>
      </c>
      <c r="D68" s="110">
        <f t="shared" si="4"/>
        <v>10949.276685340006</v>
      </c>
      <c r="E68" s="110">
        <f t="shared" si="4"/>
        <v>9879.6452082899996</v>
      </c>
      <c r="F68" s="110">
        <f t="shared" si="4"/>
        <v>12702.302459489998</v>
      </c>
      <c r="G68" s="110">
        <f t="shared" si="5"/>
        <v>12662.136624499995</v>
      </c>
      <c r="H68" s="130">
        <f t="shared" si="2"/>
        <v>-3.1620908979375084E-3</v>
      </c>
      <c r="I68" s="130">
        <f t="shared" si="3"/>
        <v>0.28163879952644555</v>
      </c>
      <c r="J68" s="129"/>
      <c r="K68" s="122"/>
      <c r="L68" s="115"/>
      <c r="M68" s="125"/>
      <c r="N68" s="115"/>
      <c r="O68" s="115"/>
    </row>
    <row r="69" spans="1:15" ht="12.75" customHeight="1">
      <c r="A69" s="46" t="s">
        <v>120</v>
      </c>
      <c r="B69" s="110">
        <v>738.84548894</v>
      </c>
      <c r="C69" s="110">
        <v>644.2183765499999</v>
      </c>
      <c r="D69" s="110">
        <f t="shared" si="4"/>
        <v>852.78149235000001</v>
      </c>
      <c r="E69" s="110">
        <f t="shared" si="4"/>
        <v>750.97721789000002</v>
      </c>
      <c r="F69" s="110">
        <f t="shared" si="4"/>
        <v>768.47669225000004</v>
      </c>
      <c r="G69" s="110">
        <f t="shared" si="5"/>
        <v>767.02313978999996</v>
      </c>
      <c r="H69" s="130">
        <f t="shared" si="2"/>
        <v>-1.8914724085440371E-3</v>
      </c>
      <c r="I69" s="130">
        <f t="shared" si="3"/>
        <v>2.1366722608554989E-2</v>
      </c>
      <c r="J69" s="129"/>
      <c r="K69" s="122"/>
      <c r="L69" s="115"/>
      <c r="M69" s="125"/>
      <c r="N69" s="115"/>
      <c r="O69" s="115"/>
    </row>
    <row r="71" spans="1:15">
      <c r="B71" s="115"/>
      <c r="C71" s="115"/>
      <c r="D71" s="115"/>
      <c r="E71" s="115"/>
      <c r="F71" s="115"/>
    </row>
    <row r="72" spans="1:15">
      <c r="B72" s="115"/>
      <c r="C72" s="115"/>
      <c r="D72" s="115"/>
      <c r="E72" s="115"/>
      <c r="F72" s="115"/>
    </row>
    <row r="73" spans="1:15">
      <c r="B73" s="115"/>
      <c r="C73" s="115"/>
      <c r="D73" s="115"/>
      <c r="E73" s="115"/>
      <c r="F73" s="115"/>
    </row>
    <row r="74" spans="1:15">
      <c r="B74" s="115"/>
      <c r="C74" s="115"/>
      <c r="D74" s="115"/>
      <c r="E74" s="115"/>
      <c r="F74" s="115"/>
    </row>
  </sheetData>
  <phoneticPr fontId="8" type="noConversion"/>
  <pageMargins left="0.75" right="0.25" top="0.74" bottom="0.23" header="0.56999999999999995" footer="0.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Macroeconom</vt:lpstr>
      <vt:lpstr>NBKR operations</vt:lpstr>
      <vt:lpstr>T-bikks, T-bonds</vt:lpstr>
      <vt:lpstr>МБКР </vt:lpstr>
      <vt:lpstr>Deposits, credits</vt:lpstr>
      <vt:lpstr>'Deposits, credits'!Область_печати</vt:lpstr>
      <vt:lpstr>Macroeconom!Область_печати</vt:lpstr>
      <vt:lpstr>'NBKR operations'!Область_печати</vt:lpstr>
      <vt:lpstr>'T-bikks, T-bonds'!Область_печати</vt:lpstr>
      <vt:lpstr>'МБКР '!Область_печати</vt:lpstr>
    </vt:vector>
  </TitlesOfParts>
  <Company>NBKR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Your User Name</cp:lastModifiedBy>
  <cp:lastPrinted>2017-02-01T04:46:41Z</cp:lastPrinted>
  <dcterms:created xsi:type="dcterms:W3CDTF">2008-11-05T07:26:31Z</dcterms:created>
  <dcterms:modified xsi:type="dcterms:W3CDTF">2017-04-12T03:52:04Z</dcterms:modified>
</cp:coreProperties>
</file>