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<sst xmlns="http://schemas.openxmlformats.org/spreadsheetml/2006/main" count="533" uniqueCount="118">
  <si>
    <t>(млн.сом / проценты)</t>
  </si>
  <si>
    <t>-</t>
  </si>
  <si>
    <t>(млн.сомов)</t>
  </si>
  <si>
    <t>180-дн.</t>
  </si>
  <si>
    <t xml:space="preserve">18-мес. </t>
  </si>
  <si>
    <t xml:space="preserve">24-мес. </t>
  </si>
  <si>
    <t>(млн.долл. / сом/доллар)</t>
  </si>
  <si>
    <t>операции репо</t>
  </si>
  <si>
    <t>евро (сом/евро)</t>
  </si>
  <si>
    <t>рубль (сом/руб.)</t>
  </si>
  <si>
    <t>(млн.сом )</t>
  </si>
  <si>
    <t xml:space="preserve"> </t>
  </si>
  <si>
    <t>янв.-авг.10</t>
  </si>
  <si>
    <t>янв.-авг.09</t>
  </si>
  <si>
    <t>Улуттук банктын ай сайын берилщщчщ Пресс-релизи</t>
  </si>
  <si>
    <t>Август,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</si>
  <si>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</si>
  <si>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</si>
  <si>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</si>
  <si>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</si>
  <si>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</si>
  <si>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</si>
  <si>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</si>
  <si>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</si>
  <si>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</si>
  <si>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</si>
  <si>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</si>
  <si>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 xml:space="preserve">Жыл башынан берки ёсщш </t>
  </si>
  <si>
    <t>Ай ичиндеги ёсщш</t>
  </si>
  <si>
    <t>2008-жыл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</si>
  <si>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</si>
  <si>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</si>
  <si>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</si>
  <si>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</si>
  <si>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</si>
  <si>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</si>
  <si>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</si>
  <si>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</si>
  <si>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Дъь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</si>
  <si>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</si>
  <si>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</si>
  <si>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</si>
  <si>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</si>
  <si>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</si>
  <si>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</si>
  <si>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</si>
  <si>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ъчън)</t>
  </si>
  <si>
    <t>Жыл ичиндеги ёсщш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</si>
  <si>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</si>
  <si>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</si>
  <si>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</si>
  <si>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</si>
  <si>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</si>
  <si>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</si>
  <si>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</si>
  <si>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</si>
  <si>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</si>
  <si>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</si>
  <si>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</si>
  <si>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</si>
  <si>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</si>
  <si>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</si>
  <si>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</si>
  <si>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</si>
  <si>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</si>
  <si>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</si>
  <si>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</si>
  <si>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</si>
  <si>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</si>
  <si>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</si>
  <si>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</si>
  <si>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</si>
  <si>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</si>
  <si>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</si>
  <si>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</si>
  <si>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</si>
  <si>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</si>
  <si>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</si>
  <si>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</si>
  <si>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</si>
  <si>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</si>
  <si>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</si>
  <si>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</si>
  <si>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</si>
  <si>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</si>
  <si>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</si>
  <si>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</si>
  <si>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</si>
  <si>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</si>
  <si>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</si>
  <si>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</si>
  <si>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</si>
  <si>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</si>
  <si>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</si>
  <si>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</si>
  <si>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</si>
  <si>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</si>
  <si>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</si>
  <si>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</si>
  <si>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</si>
  <si>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</si>
  <si>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</si>
  <si>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</si>
  <si>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</si>
  <si>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</si>
  <si>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</si>
  <si>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</si>
  <si>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</si>
  <si>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</si>
  <si>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</si>
  <si>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>улуттук валютада</t>
  </si>
  <si>
    <t xml:space="preserve"> резидент эместердин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</si>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</sst>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12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color indexed="9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53" applyFont="1" applyFill="1" applyBorder="1" applyAlignment="1">
      <alignment horizontal="left" vertical="center" wrapText="1"/>
      <protection/>
    </xf>
    <xf numFmtId="0" fontId="55" fillId="0" borderId="0" xfId="53" applyFont="1" applyFill="1" applyBorder="1" applyAlignment="1">
      <alignment horizontal="left" vertical="center" wrapText="1" indent="1"/>
      <protection/>
    </xf>
    <xf numFmtId="0" fontId="55" fillId="0" borderId="0" xfId="0" applyFont="1" applyAlignment="1">
      <alignment/>
    </xf>
    <xf numFmtId="0" fontId="55" fillId="0" borderId="10" xfId="53" applyFont="1" applyFill="1" applyBorder="1" applyAlignment="1">
      <alignment horizontal="left" vertical="center" indent="2" shrinkToFit="1"/>
      <protection/>
    </xf>
    <xf numFmtId="0" fontId="54" fillId="0" borderId="0" xfId="0" applyFont="1" applyFill="1" applyBorder="1" applyAlignment="1">
      <alignment horizontal="left" vertical="center" wrapText="1"/>
    </xf>
    <xf numFmtId="17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17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/>
      <protection/>
    </xf>
    <xf numFmtId="0" fontId="55" fillId="0" borderId="0" xfId="53" applyFont="1" applyFill="1" applyBorder="1" applyAlignment="1">
      <alignment horizontal="left" shrinkToFit="1"/>
      <protection/>
    </xf>
    <xf numFmtId="0" fontId="58" fillId="0" borderId="0" xfId="53" applyFont="1">
      <alignment/>
      <protection/>
    </xf>
    <xf numFmtId="0" fontId="54" fillId="0" borderId="0" xfId="0" applyFont="1" applyAlignment="1">
      <alignment/>
    </xf>
    <xf numFmtId="0" fontId="56" fillId="0" borderId="1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wrapText="1" indent="3"/>
    </xf>
    <xf numFmtId="0" fontId="61" fillId="0" borderId="0" xfId="0" applyFont="1" applyAlignment="1">
      <alignment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2"/>
    </xf>
    <xf numFmtId="0" fontId="56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  <xf numFmtId="0" fontId="62" fillId="0" borderId="0" xfId="0" applyFont="1" applyAlignment="1">
      <alignment/>
    </xf>
    <xf numFmtId="0" fontId="54" fillId="0" borderId="0" xfId="0" applyFont="1" applyAlignment="1">
      <alignment horizontal="left" indent="2"/>
    </xf>
    <xf numFmtId="0" fontId="55" fillId="0" borderId="0" xfId="0" applyFont="1" applyBorder="1" applyAlignment="1">
      <alignment horizontal="left" vertical="center" wrapText="1" indent="4"/>
    </xf>
    <xf numFmtId="0" fontId="54" fillId="0" borderId="0" xfId="0" applyFont="1" applyAlignment="1">
      <alignment horizontal="right" indent="4"/>
    </xf>
    <xf numFmtId="0" fontId="52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4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18565"/>
        <c:axId val="35658222"/>
      </c:lineChart>
      <c:catAx>
        <c:axId val="114185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58222"/>
        <c:crosses val="autoZero"/>
        <c:auto val="0"/>
        <c:lblOffset val="100"/>
        <c:tickLblSkip val="1"/>
        <c:noMultiLvlLbl val="0"/>
      </c:catAx>
      <c:valAx>
        <c:axId val="3565822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85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0766569"/>
        <c:axId val="1002821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3145027"/>
        <c:axId val="6978652"/>
      </c:lineChart>
      <c:catAx>
        <c:axId val="607665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28210"/>
        <c:crosses val="autoZero"/>
        <c:auto val="0"/>
        <c:lblOffset val="100"/>
        <c:tickLblSkip val="5"/>
        <c:noMultiLvlLbl val="0"/>
      </c:catAx>
      <c:valAx>
        <c:axId val="1002821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6569"/>
        <c:crossesAt val="1"/>
        <c:crossBetween val="between"/>
        <c:dispUnits/>
        <c:majorUnit val="2000"/>
        <c:minorUnit val="100"/>
      </c:valAx>
      <c:catAx>
        <c:axId val="23145027"/>
        <c:scaling>
          <c:orientation val="minMax"/>
        </c:scaling>
        <c:axPos val="b"/>
        <c:delete val="1"/>
        <c:majorTickMark val="out"/>
        <c:minorTickMark val="none"/>
        <c:tickLblPos val="nextTo"/>
        <c:crossAx val="6978652"/>
        <c:crossesAt val="39"/>
        <c:auto val="0"/>
        <c:lblOffset val="100"/>
        <c:tickLblSkip val="1"/>
        <c:noMultiLvlLbl val="0"/>
      </c:catAx>
      <c:valAx>
        <c:axId val="697865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02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2807869"/>
        <c:axId val="2839991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807869"/>
        <c:axId val="2839991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272599"/>
        <c:axId val="18691344"/>
      </c:lineChart>
      <c:catAx>
        <c:axId val="62807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99910"/>
        <c:crosses val="autoZero"/>
        <c:auto val="0"/>
        <c:lblOffset val="100"/>
        <c:tickLblSkip val="1"/>
        <c:noMultiLvlLbl val="0"/>
      </c:catAx>
      <c:valAx>
        <c:axId val="2839991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07869"/>
        <c:crossesAt val="1"/>
        <c:crossBetween val="between"/>
        <c:dispUnits/>
        <c:majorUnit val="1"/>
      </c:valAx>
      <c:catAx>
        <c:axId val="54272599"/>
        <c:scaling>
          <c:orientation val="minMax"/>
        </c:scaling>
        <c:axPos val="b"/>
        <c:delete val="1"/>
        <c:majorTickMark val="out"/>
        <c:minorTickMark val="none"/>
        <c:tickLblPos val="nextTo"/>
        <c:crossAx val="18691344"/>
        <c:crosses val="autoZero"/>
        <c:auto val="0"/>
        <c:lblOffset val="100"/>
        <c:tickLblSkip val="1"/>
        <c:noMultiLvlLbl val="0"/>
      </c:catAx>
      <c:valAx>
        <c:axId val="1869134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7259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004369"/>
        <c:axId val="3760386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04369"/>
        <c:axId val="37603866"/>
      </c:lineChart>
      <c:catAx>
        <c:axId val="340043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3866"/>
        <c:crosses val="autoZero"/>
        <c:auto val="1"/>
        <c:lblOffset val="100"/>
        <c:tickLblSkip val="1"/>
        <c:noMultiLvlLbl val="0"/>
      </c:catAx>
      <c:valAx>
        <c:axId val="376038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043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2488543"/>
        <c:axId val="263484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488543"/>
        <c:axId val="2634840"/>
      </c:lineChart>
      <c:catAx>
        <c:axId val="524885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4840"/>
        <c:crosses val="autoZero"/>
        <c:auto val="1"/>
        <c:lblOffset val="100"/>
        <c:tickLblSkip val="1"/>
        <c:noMultiLvlLbl val="0"/>
      </c:catAx>
      <c:valAx>
        <c:axId val="26348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885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713561"/>
        <c:axId val="1209545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750259"/>
        <c:axId val="40208012"/>
      </c:lineChart>
      <c:catAx>
        <c:axId val="2371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95458"/>
        <c:crosses val="autoZero"/>
        <c:auto val="1"/>
        <c:lblOffset val="100"/>
        <c:tickLblSkip val="1"/>
        <c:noMultiLvlLbl val="0"/>
      </c:catAx>
      <c:valAx>
        <c:axId val="1209545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13561"/>
        <c:crossesAt val="1"/>
        <c:crossBetween val="between"/>
        <c:dispUnits/>
        <c:majorUnit val="400"/>
      </c:valAx>
      <c:catAx>
        <c:axId val="41750259"/>
        <c:scaling>
          <c:orientation val="minMax"/>
        </c:scaling>
        <c:axPos val="b"/>
        <c:delete val="1"/>
        <c:majorTickMark val="out"/>
        <c:minorTickMark val="none"/>
        <c:tickLblPos val="nextTo"/>
        <c:crossAx val="40208012"/>
        <c:crosses val="autoZero"/>
        <c:auto val="1"/>
        <c:lblOffset val="100"/>
        <c:tickLblSkip val="1"/>
        <c:noMultiLvlLbl val="0"/>
      </c:catAx>
      <c:valAx>
        <c:axId val="4020801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5025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327789"/>
        <c:axId val="356235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327789"/>
        <c:axId val="35623510"/>
      </c:lineChart>
      <c:catAx>
        <c:axId val="263277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23510"/>
        <c:crosses val="autoZero"/>
        <c:auto val="1"/>
        <c:lblOffset val="100"/>
        <c:tickLblSkip val="1"/>
        <c:noMultiLvlLbl val="0"/>
      </c:catAx>
      <c:valAx>
        <c:axId val="356235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277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176135"/>
        <c:axId val="669320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76135"/>
        <c:axId val="66932032"/>
      </c:lineChart>
      <c:catAx>
        <c:axId val="521761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32032"/>
        <c:crosses val="autoZero"/>
        <c:auto val="1"/>
        <c:lblOffset val="100"/>
        <c:tickLblSkip val="1"/>
        <c:noMultiLvlLbl val="0"/>
      </c:catAx>
      <c:valAx>
        <c:axId val="669320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761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517377"/>
        <c:axId val="527854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517377"/>
        <c:axId val="52785482"/>
      </c:lineChart>
      <c:catAx>
        <c:axId val="655173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85482"/>
        <c:crosses val="autoZero"/>
        <c:auto val="1"/>
        <c:lblOffset val="100"/>
        <c:tickLblSkip val="1"/>
        <c:noMultiLvlLbl val="0"/>
      </c:catAx>
      <c:valAx>
        <c:axId val="527854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173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07291"/>
        <c:axId val="477656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7291"/>
        <c:axId val="47765620"/>
      </c:lineChart>
      <c:catAx>
        <c:axId val="53072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65620"/>
        <c:crosses val="autoZero"/>
        <c:auto val="1"/>
        <c:lblOffset val="100"/>
        <c:tickLblSkip val="1"/>
        <c:noMultiLvlLbl val="0"/>
      </c:catAx>
      <c:valAx>
        <c:axId val="477656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72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7237397"/>
        <c:axId val="4380998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237397"/>
        <c:axId val="43809982"/>
      </c:lineChart>
      <c:catAx>
        <c:axId val="272373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09982"/>
        <c:crosses val="autoZero"/>
        <c:auto val="1"/>
        <c:lblOffset val="100"/>
        <c:tickLblSkip val="1"/>
        <c:noMultiLvlLbl val="0"/>
      </c:catAx>
      <c:valAx>
        <c:axId val="438099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373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745519"/>
        <c:axId val="58947624"/>
      </c:lineChart>
      <c:catAx>
        <c:axId val="5874551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47624"/>
        <c:crosses val="autoZero"/>
        <c:auto val="0"/>
        <c:lblOffset val="100"/>
        <c:tickLblSkip val="1"/>
        <c:noMultiLvlLbl val="0"/>
      </c:catAx>
      <c:valAx>
        <c:axId val="5894762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1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2114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6486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8004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I27" sqref="H27:I27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10" width="9.75390625" style="19" customWidth="1"/>
    <col min="11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45"/>
    </row>
    <row r="2" spans="1:10" ht="15.75">
      <c r="A2" s="168" t="s">
        <v>15</v>
      </c>
      <c r="B2" s="168"/>
      <c r="C2" s="168"/>
      <c r="D2" s="168"/>
      <c r="E2" s="168"/>
      <c r="F2" s="168"/>
      <c r="G2" s="168"/>
      <c r="H2" s="168"/>
      <c r="I2" s="168"/>
      <c r="J2" s="87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5" customHeight="1">
      <c r="A4" s="128" t="s">
        <v>16</v>
      </c>
      <c r="B4" s="18"/>
      <c r="C4" s="18"/>
    </row>
    <row r="5" spans="1:6" ht="15" customHeight="1">
      <c r="A5" s="13" t="s">
        <v>17</v>
      </c>
      <c r="B5" s="22"/>
      <c r="C5" s="22"/>
      <c r="D5" s="23"/>
      <c r="E5" s="24"/>
      <c r="F5" s="24"/>
    </row>
    <row r="6" spans="1:12" s="27" customFormat="1" ht="26.25" customHeight="1">
      <c r="A6" s="50"/>
      <c r="B6" s="134" t="s">
        <v>18</v>
      </c>
      <c r="C6" s="134">
        <v>40179</v>
      </c>
      <c r="D6" s="134">
        <v>40210</v>
      </c>
      <c r="E6" s="134">
        <v>40238</v>
      </c>
      <c r="F6" s="134">
        <v>40269</v>
      </c>
      <c r="G6" s="134">
        <v>40299</v>
      </c>
      <c r="H6" s="134">
        <v>40330</v>
      </c>
      <c r="I6" s="134">
        <v>40360</v>
      </c>
      <c r="J6" s="134">
        <v>40391</v>
      </c>
      <c r="K6" s="81"/>
      <c r="L6" s="81"/>
    </row>
    <row r="7" spans="1:12" ht="26.25" customHeight="1">
      <c r="A7" s="129" t="s">
        <v>19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119">
        <v>9.7</v>
      </c>
      <c r="H7" s="119">
        <v>5</v>
      </c>
      <c r="I7" s="119">
        <v>2.4</v>
      </c>
      <c r="J7" s="119">
        <v>0.3</v>
      </c>
      <c r="K7" s="82"/>
      <c r="L7" s="82"/>
    </row>
    <row r="8" spans="1:12" ht="26.25" customHeight="1">
      <c r="A8" s="129" t="s">
        <v>20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G8" s="49">
        <v>104</v>
      </c>
      <c r="H8" s="49">
        <v>104.1</v>
      </c>
      <c r="I8" s="49">
        <v>105.2</v>
      </c>
      <c r="J8" s="49">
        <v>107.2</v>
      </c>
      <c r="K8" s="84"/>
      <c r="L8" s="84"/>
    </row>
    <row r="9" spans="1:12" ht="21.75" customHeight="1">
      <c r="A9" s="129" t="s">
        <v>21</v>
      </c>
      <c r="B9" s="117" t="s">
        <v>1</v>
      </c>
      <c r="C9" s="49">
        <v>101.26270531775367</v>
      </c>
      <c r="D9" s="49">
        <v>102.4596454097414</v>
      </c>
      <c r="E9" s="49">
        <v>101.0033260604788</v>
      </c>
      <c r="F9" s="49">
        <v>99.02725742825778</v>
      </c>
      <c r="G9" s="49">
        <v>100.2127148961189</v>
      </c>
      <c r="H9" s="49">
        <v>100.1</v>
      </c>
      <c r="I9" s="49">
        <v>101</v>
      </c>
      <c r="J9" s="49">
        <v>101.9</v>
      </c>
      <c r="K9" s="84"/>
      <c r="L9" s="84"/>
    </row>
    <row r="10" spans="1:12" ht="26.25" customHeight="1">
      <c r="A10" s="129" t="s">
        <v>22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G10" s="49">
        <v>3.42</v>
      </c>
      <c r="H10" s="49">
        <v>2.7</v>
      </c>
      <c r="I10" s="49">
        <v>2.38</v>
      </c>
      <c r="J10" s="49">
        <v>2.26</v>
      </c>
      <c r="K10" s="83"/>
      <c r="L10" s="83"/>
    </row>
    <row r="11" spans="1:13" ht="26.25" customHeight="1">
      <c r="A11" s="129" t="s">
        <v>23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47">
        <v>45.9397</v>
      </c>
      <c r="H11" s="47">
        <v>46.3896</v>
      </c>
      <c r="I11" s="47">
        <v>46.7075</v>
      </c>
      <c r="J11" s="47">
        <v>46.7115</v>
      </c>
      <c r="K11" s="89"/>
      <c r="L11" s="89"/>
      <c r="M11" s="89"/>
    </row>
    <row r="12" spans="1:13" s="25" customFormat="1" ht="33" customHeight="1">
      <c r="A12" s="129" t="s">
        <v>24</v>
      </c>
      <c r="B12" s="106">
        <v>11.856482174432557</v>
      </c>
      <c r="C12" s="114">
        <f>C11/B11*100-100</f>
        <v>0.4270645042037273</v>
      </c>
      <c r="D12" s="114">
        <f>D11/B11*100-100</f>
        <v>1.2712143101762905</v>
      </c>
      <c r="E12" s="114">
        <f>E11/B11*100-100</f>
        <v>2.5596654245583608</v>
      </c>
      <c r="F12" s="114">
        <f>F11/B11*100-100</f>
        <v>3.311507608007844</v>
      </c>
      <c r="G12" s="114">
        <f>G11/B11*100-100</f>
        <v>4.191265022668659</v>
      </c>
      <c r="H12" s="114">
        <f>H11/B11*100-100</f>
        <v>5.211638471639787</v>
      </c>
      <c r="I12" s="114">
        <f>I11/B11*100-100</f>
        <v>5.932635847563134</v>
      </c>
      <c r="J12" s="114">
        <f>J11/B11*100-100</f>
        <v>5.941707849776705</v>
      </c>
      <c r="K12" s="85"/>
      <c r="L12" s="85"/>
      <c r="M12" s="85"/>
    </row>
    <row r="13" spans="1:13" s="25" customFormat="1" ht="26.25" customHeight="1">
      <c r="A13" s="129" t="s">
        <v>25</v>
      </c>
      <c r="B13" s="118" t="s">
        <v>1</v>
      </c>
      <c r="C13" s="114">
        <f aca="true" t="shared" si="0" ref="C13:I13">C11/B11*100-100</f>
        <v>0.4270645042037273</v>
      </c>
      <c r="D13" s="114">
        <f t="shared" si="0"/>
        <v>0.8405600722673796</v>
      </c>
      <c r="E13" s="114">
        <f t="shared" si="0"/>
        <v>1.2722777377150578</v>
      </c>
      <c r="F13" s="114">
        <f t="shared" si="0"/>
        <v>0.733077843357961</v>
      </c>
      <c r="G13" s="114">
        <f t="shared" si="0"/>
        <v>0.8515580064893271</v>
      </c>
      <c r="H13" s="114">
        <f t="shared" si="0"/>
        <v>0.9793272485453741</v>
      </c>
      <c r="I13" s="114">
        <f t="shared" si="0"/>
        <v>0.6852829082380651</v>
      </c>
      <c r="J13" s="114">
        <f>J11/I11*100-100</f>
        <v>0.008563935128179878</v>
      </c>
      <c r="K13" s="85"/>
      <c r="L13" s="85"/>
      <c r="M13" s="85"/>
    </row>
    <row r="14" spans="1:12" s="25" customFormat="1" ht="15" customHeight="1">
      <c r="A14" s="130"/>
      <c r="B14" s="42"/>
      <c r="C14" s="74"/>
      <c r="D14" s="88"/>
      <c r="E14" s="80"/>
      <c r="F14" s="80"/>
      <c r="G14" s="80"/>
      <c r="I14" s="26"/>
      <c r="J14" s="26"/>
      <c r="K14" s="46"/>
      <c r="L14" s="90"/>
    </row>
    <row r="15" spans="1:19" s="25" customFormat="1" ht="15" customHeight="1">
      <c r="A15" s="128" t="s">
        <v>26</v>
      </c>
      <c r="B15" s="42"/>
      <c r="C15" s="42"/>
      <c r="D15" s="42"/>
      <c r="E15" s="42"/>
      <c r="F15" s="42"/>
      <c r="G15" s="21"/>
      <c r="I15" s="26"/>
      <c r="J15" s="26"/>
      <c r="L15" s="91"/>
      <c r="M15" s="91"/>
      <c r="N15" s="91"/>
      <c r="O15" s="91"/>
      <c r="P15" s="91"/>
      <c r="Q15" s="91"/>
      <c r="R15" s="91"/>
      <c r="S15" s="91"/>
    </row>
    <row r="16" spans="1:10" s="25" customFormat="1" ht="12.75" customHeight="1">
      <c r="A16" s="131" t="s">
        <v>30</v>
      </c>
      <c r="B16" s="42"/>
      <c r="C16" s="42"/>
      <c r="D16" s="42"/>
      <c r="E16" s="42"/>
      <c r="F16" s="42"/>
      <c r="G16" s="21"/>
      <c r="I16" s="26"/>
      <c r="J16" s="26"/>
    </row>
    <row r="17" spans="1:10" s="25" customFormat="1" ht="45">
      <c r="A17" s="132"/>
      <c r="B17" s="135" t="s">
        <v>29</v>
      </c>
      <c r="C17" s="134">
        <v>39995</v>
      </c>
      <c r="D17" s="134">
        <v>40026</v>
      </c>
      <c r="E17" s="136" t="s">
        <v>18</v>
      </c>
      <c r="F17" s="134">
        <v>40360</v>
      </c>
      <c r="G17" s="134">
        <v>40391</v>
      </c>
      <c r="H17" s="137" t="s">
        <v>28</v>
      </c>
      <c r="I17" s="137" t="s">
        <v>27</v>
      </c>
      <c r="J17" s="37"/>
    </row>
    <row r="18" spans="1:10" s="25" customFormat="1" ht="13.5" customHeight="1">
      <c r="A18" s="129" t="s">
        <v>31</v>
      </c>
      <c r="B18" s="66">
        <v>30803.2785</v>
      </c>
      <c r="C18" s="66">
        <v>30744.85068546</v>
      </c>
      <c r="D18" s="66">
        <v>31116.107</v>
      </c>
      <c r="E18" s="66">
        <v>35738.69414187</v>
      </c>
      <c r="F18" s="66">
        <v>37432.4575</v>
      </c>
      <c r="G18" s="66">
        <v>39209.3515</v>
      </c>
      <c r="H18" s="102">
        <f>G18-F18</f>
        <v>1776.8940000000002</v>
      </c>
      <c r="I18" s="102">
        <f>G18-E18</f>
        <v>3470.6573581299963</v>
      </c>
      <c r="J18" s="28"/>
    </row>
    <row r="19" spans="1:10" s="25" customFormat="1" ht="13.5" customHeight="1">
      <c r="A19" s="129" t="s">
        <v>32</v>
      </c>
      <c r="B19" s="66">
        <v>34541.7765</v>
      </c>
      <c r="C19" s="66">
        <v>35866.4516</v>
      </c>
      <c r="D19" s="66">
        <v>35316.0437</v>
      </c>
      <c r="E19" s="66">
        <v>41060.6524</v>
      </c>
      <c r="F19" s="66">
        <v>40716.754</v>
      </c>
      <c r="G19" s="66">
        <v>43165.2464</v>
      </c>
      <c r="H19" s="102">
        <f>G19-F19</f>
        <v>2448.492400000003</v>
      </c>
      <c r="I19" s="102">
        <f>G19-E19</f>
        <v>2104.5940000000046</v>
      </c>
      <c r="J19" s="28"/>
    </row>
    <row r="20" spans="1:10" s="25" customFormat="1" ht="13.5" customHeight="1">
      <c r="A20" s="129" t="s">
        <v>33</v>
      </c>
      <c r="B20" s="66">
        <v>48453.18036</v>
      </c>
      <c r="C20" s="66">
        <v>48126.99885736</v>
      </c>
      <c r="D20" s="66">
        <v>48325.929884369994</v>
      </c>
      <c r="E20" s="66">
        <v>58347.24441854001</v>
      </c>
      <c r="F20" s="66">
        <v>58107.21145437</v>
      </c>
      <c r="G20" s="66">
        <v>61174.49014676</v>
      </c>
      <c r="H20" s="102">
        <f>G20-F20</f>
        <v>3067.2786923899985</v>
      </c>
      <c r="I20" s="102">
        <f>G20-E20</f>
        <v>2827.2457282199903</v>
      </c>
      <c r="J20" s="28"/>
    </row>
    <row r="21" spans="1:10" s="25" customFormat="1" ht="13.5" customHeight="1">
      <c r="A21" s="133" t="s">
        <v>34</v>
      </c>
      <c r="B21" s="113">
        <v>24.14920919908429</v>
      </c>
      <c r="C21" s="113">
        <v>23.640069145218064</v>
      </c>
      <c r="D21" s="113">
        <v>23.6631627828451</v>
      </c>
      <c r="E21" s="113">
        <v>24.190570625236205</v>
      </c>
      <c r="F21" s="113">
        <v>27.067664223802602</v>
      </c>
      <c r="G21" s="113">
        <v>27.39635407466529</v>
      </c>
      <c r="H21" s="102"/>
      <c r="I21" s="102"/>
      <c r="J21" s="27"/>
    </row>
    <row r="22" spans="1:10" s="25" customFormat="1" ht="6" customHeight="1">
      <c r="A22" s="133"/>
      <c r="B22" s="113"/>
      <c r="C22" s="113"/>
      <c r="D22" s="113"/>
      <c r="E22" s="113"/>
      <c r="F22" s="113"/>
      <c r="G22" s="113"/>
      <c r="H22" s="108"/>
      <c r="I22" s="108"/>
      <c r="J22" s="27"/>
    </row>
    <row r="23" spans="1:10" s="25" customFormat="1" ht="15" customHeight="1">
      <c r="A23" s="169" t="s">
        <v>35</v>
      </c>
      <c r="B23" s="169"/>
      <c r="C23" s="169"/>
      <c r="D23" s="169"/>
      <c r="E23" s="169"/>
      <c r="F23" s="169"/>
      <c r="G23" s="169"/>
      <c r="H23" s="169"/>
      <c r="I23" s="169"/>
      <c r="J23" s="27"/>
    </row>
    <row r="24" ht="15.75" customHeight="1"/>
    <row r="25" spans="1:6" s="33" customFormat="1" ht="15" customHeight="1">
      <c r="A25" s="138" t="s">
        <v>36</v>
      </c>
      <c r="B25" s="35"/>
      <c r="C25" s="36"/>
      <c r="D25" s="36"/>
      <c r="E25" s="40"/>
      <c r="F25" s="41"/>
    </row>
    <row r="26" spans="1:6" s="33" customFormat="1" ht="12.75" customHeight="1">
      <c r="A26" s="139" t="s">
        <v>37</v>
      </c>
      <c r="B26" s="35"/>
      <c r="C26" s="36"/>
      <c r="D26" s="36"/>
      <c r="E26" s="40"/>
      <c r="F26" s="41"/>
    </row>
    <row r="27" spans="1:10" s="33" customFormat="1" ht="45">
      <c r="A27" s="132"/>
      <c r="B27" s="135" t="s">
        <v>29</v>
      </c>
      <c r="C27" s="134">
        <v>39995</v>
      </c>
      <c r="D27" s="134">
        <v>40026</v>
      </c>
      <c r="E27" s="136" t="s">
        <v>18</v>
      </c>
      <c r="F27" s="134">
        <v>40360</v>
      </c>
      <c r="G27" s="134">
        <v>40391</v>
      </c>
      <c r="H27" s="137" t="s">
        <v>28</v>
      </c>
      <c r="I27" s="137" t="s">
        <v>27</v>
      </c>
      <c r="J27" s="37"/>
    </row>
    <row r="28" spans="1:10" s="34" customFormat="1" ht="26.25" customHeight="1">
      <c r="A28" s="129" t="s">
        <v>38</v>
      </c>
      <c r="B28" s="107">
        <v>1224.62</v>
      </c>
      <c r="C28" s="107">
        <v>1600.55</v>
      </c>
      <c r="D28" s="107">
        <v>1700.57</v>
      </c>
      <c r="E28" s="107">
        <v>1588.18</v>
      </c>
      <c r="F28" s="107">
        <v>1574.85498986233</v>
      </c>
      <c r="G28" s="107">
        <v>1602.1234074902</v>
      </c>
      <c r="H28" s="102">
        <f>G28-F28</f>
        <v>27.268417627869894</v>
      </c>
      <c r="I28" s="102">
        <f>G28-E28</f>
        <v>13.943407490199888</v>
      </c>
      <c r="J28" s="70"/>
    </row>
    <row r="29" ht="15.75">
      <c r="A29" s="140"/>
    </row>
    <row r="30" spans="1:2" s="2" customFormat="1" ht="15.75" customHeight="1">
      <c r="A30" s="128" t="s">
        <v>39</v>
      </c>
      <c r="B30" s="1"/>
    </row>
    <row r="31" spans="1:3" s="2" customFormat="1" ht="12.75" customHeight="1">
      <c r="A31" s="141"/>
      <c r="B31" s="19"/>
      <c r="C31" s="19"/>
    </row>
    <row r="32" spans="1:10" s="2" customFormat="1" ht="45">
      <c r="A32" s="142"/>
      <c r="B32" s="135" t="s">
        <v>29</v>
      </c>
      <c r="C32" s="134">
        <v>39995</v>
      </c>
      <c r="D32" s="134">
        <v>40026</v>
      </c>
      <c r="E32" s="136" t="s">
        <v>18</v>
      </c>
      <c r="F32" s="134">
        <v>40360</v>
      </c>
      <c r="G32" s="134">
        <v>40391</v>
      </c>
      <c r="H32" s="137" t="s">
        <v>28</v>
      </c>
      <c r="I32" s="137" t="s">
        <v>27</v>
      </c>
      <c r="J32" s="37"/>
    </row>
    <row r="33" spans="1:18" s="2" customFormat="1" ht="26.25" customHeight="1">
      <c r="A33" s="143" t="s">
        <v>40</v>
      </c>
      <c r="B33" s="4">
        <v>39.4181</v>
      </c>
      <c r="C33" s="4">
        <v>43.5162</v>
      </c>
      <c r="D33" s="4">
        <v>44.0044</v>
      </c>
      <c r="E33" s="4">
        <v>44.09169253365973</v>
      </c>
      <c r="F33" s="4">
        <v>46.7075</v>
      </c>
      <c r="G33" s="4">
        <v>46.7115</v>
      </c>
      <c r="H33" s="109">
        <f>G33/F33-1</f>
        <v>8.563935128180766E-05</v>
      </c>
      <c r="I33" s="109">
        <f>G33/E33-1</f>
        <v>0.05941725789592445</v>
      </c>
      <c r="J33" s="15"/>
      <c r="K33" s="3"/>
      <c r="L33" s="43"/>
      <c r="M33" s="9"/>
      <c r="N33" s="9"/>
      <c r="O33" s="9"/>
      <c r="P33" s="9"/>
      <c r="Q33" s="9"/>
      <c r="R33" s="9"/>
    </row>
    <row r="34" spans="1:18" s="2" customFormat="1" ht="36" customHeight="1">
      <c r="A34" s="143" t="s">
        <v>41</v>
      </c>
      <c r="B34" s="4">
        <v>39.5934</v>
      </c>
      <c r="C34" s="4">
        <v>43.6192</v>
      </c>
      <c r="D34" s="4">
        <v>44.0896</v>
      </c>
      <c r="E34" s="4">
        <v>44.0742</v>
      </c>
      <c r="F34" s="4">
        <v>46.7075</v>
      </c>
      <c r="G34" s="4">
        <v>46.7115</v>
      </c>
      <c r="H34" s="109">
        <f>G34/F34-1</f>
        <v>8.563935128180766E-05</v>
      </c>
      <c r="I34" s="109">
        <f>G34/E34-1</f>
        <v>0.059837728194726214</v>
      </c>
      <c r="J34" s="15"/>
      <c r="K34" s="3"/>
      <c r="L34" s="43"/>
      <c r="M34" s="9"/>
      <c r="N34" s="9"/>
      <c r="O34" s="9"/>
      <c r="P34" s="9"/>
      <c r="Q34" s="9"/>
      <c r="R34" s="9"/>
    </row>
    <row r="35" spans="1:18" s="2" customFormat="1" ht="38.25" customHeight="1">
      <c r="A35" s="143" t="s">
        <v>42</v>
      </c>
      <c r="B35" s="4">
        <v>1.4071</v>
      </c>
      <c r="C35" s="4">
        <v>1.4247</v>
      </c>
      <c r="D35" s="4">
        <v>1.4329</v>
      </c>
      <c r="E35" s="4">
        <v>1.4316</v>
      </c>
      <c r="F35" s="4">
        <v>1.3045</v>
      </c>
      <c r="G35" s="4">
        <v>1.2685</v>
      </c>
      <c r="H35" s="109">
        <f>G35/F35-1</f>
        <v>-0.027596780375622854</v>
      </c>
      <c r="I35" s="109">
        <f>G35/E35-1</f>
        <v>-0.11392847164012299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9.75" customHeight="1">
      <c r="A36" s="143" t="s">
        <v>43</v>
      </c>
      <c r="B36" s="4"/>
      <c r="C36" s="4"/>
      <c r="D36" s="4"/>
      <c r="E36" s="4"/>
      <c r="F36" s="4"/>
      <c r="G36" s="4"/>
      <c r="H36" s="109"/>
      <c r="I36" s="109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3.5" customHeight="1">
      <c r="A37" s="144" t="s">
        <v>44</v>
      </c>
      <c r="B37" s="4">
        <v>39.7217</v>
      </c>
      <c r="C37" s="4">
        <v>43.5249</v>
      </c>
      <c r="D37" s="4">
        <v>44.1108</v>
      </c>
      <c r="E37" s="4">
        <v>44.2341</v>
      </c>
      <c r="F37" s="4">
        <v>46.1162</v>
      </c>
      <c r="G37" s="4">
        <v>46.6676</v>
      </c>
      <c r="H37" s="109">
        <f>G37/F37-1</f>
        <v>0.011956752724639141</v>
      </c>
      <c r="I37" s="109">
        <f>G37/E37-1</f>
        <v>0.05501411806728296</v>
      </c>
      <c r="J37" s="15"/>
      <c r="K37" s="11"/>
      <c r="L37" s="43"/>
      <c r="M37" s="9"/>
      <c r="N37" s="9"/>
      <c r="O37" s="9"/>
      <c r="P37" s="9"/>
      <c r="Q37" s="9"/>
      <c r="R37" s="9"/>
    </row>
    <row r="38" spans="1:18" s="2" customFormat="1" ht="13.5" customHeight="1">
      <c r="A38" s="144" t="s">
        <v>8</v>
      </c>
      <c r="B38" s="4">
        <v>55.2291</v>
      </c>
      <c r="C38" s="4">
        <v>61.2485</v>
      </c>
      <c r="D38" s="4">
        <v>62.6548</v>
      </c>
      <c r="E38" s="4">
        <v>63.9915</v>
      </c>
      <c r="F38" s="4">
        <v>60.1512</v>
      </c>
      <c r="G38" s="4">
        <v>59.1474</v>
      </c>
      <c r="H38" s="109">
        <f>G38/F38-1</f>
        <v>-0.01668794637513471</v>
      </c>
      <c r="I38" s="109">
        <f>G38/E38-1</f>
        <v>-0.07569911628888215</v>
      </c>
      <c r="J38" s="15"/>
      <c r="L38" s="43"/>
      <c r="M38" s="9"/>
      <c r="N38" s="9"/>
      <c r="O38" s="9"/>
      <c r="P38" s="9"/>
      <c r="Q38" s="9"/>
      <c r="R38" s="9"/>
    </row>
    <row r="39" spans="1:18" s="2" customFormat="1" ht="13.5" customHeight="1">
      <c r="A39" s="144" t="s">
        <v>9</v>
      </c>
      <c r="B39" s="4">
        <v>1.2903</v>
      </c>
      <c r="C39" s="4">
        <v>1.3707</v>
      </c>
      <c r="D39" s="4">
        <v>1.3753</v>
      </c>
      <c r="E39" s="4">
        <v>1.4394</v>
      </c>
      <c r="F39" s="4">
        <v>1.5148</v>
      </c>
      <c r="G39" s="4">
        <v>1.5189</v>
      </c>
      <c r="H39" s="109">
        <f>G39/F39-1</f>
        <v>0.002706627937681505</v>
      </c>
      <c r="I39" s="109">
        <f>G39/E39-1</f>
        <v>0.055231346394330805</v>
      </c>
      <c r="J39" s="15"/>
      <c r="L39" s="43"/>
      <c r="M39" s="9"/>
      <c r="N39" s="9"/>
      <c r="O39" s="9"/>
      <c r="P39" s="9"/>
      <c r="Q39" s="9"/>
      <c r="R39" s="9"/>
    </row>
    <row r="40" spans="1:18" s="2" customFormat="1" ht="13.5" customHeight="1">
      <c r="A40" s="144" t="s">
        <v>45</v>
      </c>
      <c r="B40" s="4">
        <v>0.324657923963241</v>
      </c>
      <c r="C40" s="4">
        <v>0.2874</v>
      </c>
      <c r="D40" s="4">
        <v>0.2914</v>
      </c>
      <c r="E40" s="4">
        <v>0.2954</v>
      </c>
      <c r="F40" s="4">
        <v>0.3119</v>
      </c>
      <c r="G40" s="4">
        <v>0.3152</v>
      </c>
      <c r="H40" s="109">
        <f>G40/F40-1</f>
        <v>0.010580314203270103</v>
      </c>
      <c r="I40" s="109">
        <f>G40/E40-1</f>
        <v>0.06702775897088697</v>
      </c>
      <c r="J40" s="15"/>
      <c r="L40" s="43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62" sqref="D62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8" t="s">
        <v>46</v>
      </c>
      <c r="B1" s="1"/>
    </row>
    <row r="2" spans="1:7" s="7" customFormat="1" ht="12.75" customHeight="1">
      <c r="A2" s="151" t="s">
        <v>6</v>
      </c>
      <c r="B2" s="6"/>
      <c r="C2" s="8"/>
      <c r="D2" s="8"/>
      <c r="E2" s="8"/>
      <c r="F2" s="8"/>
      <c r="G2" s="8"/>
    </row>
    <row r="3" spans="1:11" ht="38.25" customHeight="1">
      <c r="A3" s="152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  <c r="J3" s="73"/>
      <c r="K3" s="73"/>
    </row>
    <row r="4" spans="1:9" ht="31.5" customHeight="1">
      <c r="A4" s="153" t="s">
        <v>48</v>
      </c>
      <c r="B4" s="68">
        <f>B6+B7</f>
        <v>288.75</v>
      </c>
      <c r="C4" s="68">
        <f>C6+C7</f>
        <v>215.04999999999998</v>
      </c>
      <c r="D4" s="68">
        <f>D6+D7</f>
        <v>205.95</v>
      </c>
      <c r="E4" s="68">
        <f>E6+E7</f>
        <v>37.35</v>
      </c>
      <c r="F4" s="68">
        <f>F6+F7</f>
        <v>20.35</v>
      </c>
      <c r="G4" s="69">
        <f>F4-E4</f>
        <v>-17</v>
      </c>
      <c r="H4" s="69">
        <f>D4-C4</f>
        <v>-9.099999999999994</v>
      </c>
      <c r="I4" s="72"/>
    </row>
    <row r="5" spans="1:10" ht="13.5" customHeight="1">
      <c r="A5" s="154" t="s">
        <v>49</v>
      </c>
      <c r="B5" s="65">
        <f>B6-B7</f>
        <v>-155.14999999999998</v>
      </c>
      <c r="C5" s="65">
        <f>C6-C7</f>
        <v>-165.85</v>
      </c>
      <c r="D5" s="65">
        <f>D6-D7</f>
        <v>-175.45</v>
      </c>
      <c r="E5" s="65">
        <f>E6-E7</f>
        <v>-35.949999999999996</v>
      </c>
      <c r="F5" s="65">
        <f>F6-F7</f>
        <v>0.6500000000000004</v>
      </c>
      <c r="G5" s="102">
        <f>F5-(ABS(E5))</f>
        <v>-35.3</v>
      </c>
      <c r="H5" s="102">
        <f>D5-C5</f>
        <v>-9.599999999999994</v>
      </c>
      <c r="J5" s="112"/>
    </row>
    <row r="6" spans="1:9" ht="13.5" customHeight="1">
      <c r="A6" s="155" t="s">
        <v>50</v>
      </c>
      <c r="B6" s="66">
        <v>66.8</v>
      </c>
      <c r="C6" s="66">
        <v>24.6</v>
      </c>
      <c r="D6" s="66">
        <v>15.25</v>
      </c>
      <c r="E6" s="66">
        <v>0.7</v>
      </c>
      <c r="F6" s="66">
        <v>10.5</v>
      </c>
      <c r="G6" s="102">
        <f>F6-E6</f>
        <v>9.8</v>
      </c>
      <c r="H6" s="102">
        <f>D6-C6</f>
        <v>-9.350000000000001</v>
      </c>
      <c r="I6" s="105"/>
    </row>
    <row r="7" spans="1:9" ht="13.5" customHeight="1">
      <c r="A7" s="155" t="s">
        <v>51</v>
      </c>
      <c r="B7" s="66">
        <v>221.95</v>
      </c>
      <c r="C7" s="66">
        <v>190.45</v>
      </c>
      <c r="D7" s="66">
        <v>190.7</v>
      </c>
      <c r="E7" s="66">
        <v>36.65</v>
      </c>
      <c r="F7" s="66">
        <v>9.85</v>
      </c>
      <c r="G7" s="102">
        <f>F7-E7</f>
        <v>-26.799999999999997</v>
      </c>
      <c r="H7" s="102">
        <f>D7-C7</f>
        <v>0.25</v>
      </c>
      <c r="I7" s="105"/>
    </row>
    <row r="8" spans="1:10" ht="13.5" customHeight="1">
      <c r="A8" s="154" t="s">
        <v>52</v>
      </c>
      <c r="B8" s="66" t="s">
        <v>1</v>
      </c>
      <c r="C8" s="66" t="s">
        <v>1</v>
      </c>
      <c r="D8" s="68">
        <v>3.15</v>
      </c>
      <c r="E8" s="68" t="s">
        <v>1</v>
      </c>
      <c r="F8" s="68">
        <v>3.15</v>
      </c>
      <c r="G8" s="69">
        <f>F8</f>
        <v>3.15</v>
      </c>
      <c r="H8" s="69">
        <f>D8</f>
        <v>3.15</v>
      </c>
      <c r="I8" s="72"/>
      <c r="J8" s="105"/>
    </row>
    <row r="9" spans="1:4" ht="15" customHeight="1">
      <c r="A9" s="156"/>
      <c r="C9" s="72"/>
      <c r="D9" s="72"/>
    </row>
    <row r="10" spans="1:2" s="9" customFormat="1" ht="15" customHeight="1">
      <c r="A10" s="150" t="s">
        <v>53</v>
      </c>
      <c r="B10" s="120"/>
    </row>
    <row r="11" spans="1:10" s="7" customFormat="1" ht="12.75" customHeight="1">
      <c r="A11" s="151" t="s">
        <v>54</v>
      </c>
      <c r="B11" s="6"/>
      <c r="C11" s="8"/>
      <c r="D11" s="8"/>
      <c r="E11" s="8"/>
      <c r="F11" s="8"/>
      <c r="G11" s="8"/>
      <c r="J11" s="43"/>
    </row>
    <row r="12" spans="1:8" ht="42" customHeight="1">
      <c r="A12" s="52"/>
      <c r="B12" s="134" t="s">
        <v>18</v>
      </c>
      <c r="C12" s="134" t="s">
        <v>13</v>
      </c>
      <c r="D12" s="134" t="s">
        <v>12</v>
      </c>
      <c r="E12" s="134">
        <v>40360</v>
      </c>
      <c r="F12" s="134">
        <v>40391</v>
      </c>
      <c r="G12" s="137" t="s">
        <v>28</v>
      </c>
      <c r="H12" s="137" t="s">
        <v>47</v>
      </c>
    </row>
    <row r="13" spans="1:9" ht="29.25" customHeight="1">
      <c r="A13" s="147" t="s">
        <v>55</v>
      </c>
      <c r="B13" s="68">
        <f>+B14+B18</f>
        <v>1692.64362</v>
      </c>
      <c r="C13" s="68">
        <f>+C14+C18</f>
        <v>962.64361</v>
      </c>
      <c r="D13" s="68">
        <f>+D14+D18</f>
        <v>2551</v>
      </c>
      <c r="E13" s="68">
        <v>958</v>
      </c>
      <c r="F13" s="68" t="s">
        <v>1</v>
      </c>
      <c r="G13" s="102" t="s">
        <v>1</v>
      </c>
      <c r="H13" s="69">
        <f>D13-C13</f>
        <v>1588.35639</v>
      </c>
      <c r="I13" s="69"/>
    </row>
    <row r="14" spans="1:10" ht="12.75" customHeight="1">
      <c r="A14" s="148" t="s">
        <v>56</v>
      </c>
      <c r="B14" s="65">
        <f>B15+B17</f>
        <v>1056.81237</v>
      </c>
      <c r="C14" s="65">
        <f>C15+C17</f>
        <v>956.81236</v>
      </c>
      <c r="D14" s="65">
        <f>D15</f>
        <v>400</v>
      </c>
      <c r="E14" s="105">
        <v>200</v>
      </c>
      <c r="F14" s="102" t="s">
        <v>1</v>
      </c>
      <c r="G14" s="102" t="s">
        <v>1</v>
      </c>
      <c r="H14" s="102">
        <f>D14-C14</f>
        <v>-556.81236</v>
      </c>
      <c r="I14" s="67"/>
      <c r="J14" s="9"/>
    </row>
    <row r="15" spans="1:10" ht="12.75" customHeight="1">
      <c r="A15" s="149" t="s">
        <v>50</v>
      </c>
      <c r="B15" s="105">
        <v>500.00001</v>
      </c>
      <c r="C15" s="105">
        <v>400</v>
      </c>
      <c r="D15" s="105">
        <v>400</v>
      </c>
      <c r="E15" s="105">
        <v>200</v>
      </c>
      <c r="F15" s="105" t="s">
        <v>1</v>
      </c>
      <c r="G15" s="102" t="s">
        <v>1</v>
      </c>
      <c r="H15" s="102">
        <f>D15-C15</f>
        <v>0</v>
      </c>
      <c r="I15" s="67"/>
      <c r="J15" s="9"/>
    </row>
    <row r="16" spans="1:10" ht="24.75" customHeight="1">
      <c r="A16" s="165" t="s">
        <v>57</v>
      </c>
      <c r="B16" s="121">
        <v>500.00001</v>
      </c>
      <c r="C16" s="121">
        <v>400</v>
      </c>
      <c r="D16" s="121">
        <v>400</v>
      </c>
      <c r="E16" s="121">
        <v>200</v>
      </c>
      <c r="F16" s="121" t="s">
        <v>1</v>
      </c>
      <c r="G16" s="102" t="s">
        <v>1</v>
      </c>
      <c r="H16" s="102">
        <f>D16-C16</f>
        <v>0</v>
      </c>
      <c r="I16" s="67"/>
      <c r="J16" s="9"/>
    </row>
    <row r="17" spans="1:10" ht="12.75" customHeight="1">
      <c r="A17" s="149" t="s">
        <v>51</v>
      </c>
      <c r="B17" s="66">
        <v>556.81236</v>
      </c>
      <c r="C17" s="66">
        <v>556.81236</v>
      </c>
      <c r="D17" s="66" t="s">
        <v>1</v>
      </c>
      <c r="E17" s="68" t="s">
        <v>1</v>
      </c>
      <c r="F17" s="68" t="s">
        <v>1</v>
      </c>
      <c r="G17" s="102" t="s">
        <v>1</v>
      </c>
      <c r="H17" s="102">
        <f>-C17</f>
        <v>-556.81236</v>
      </c>
      <c r="I17" s="67"/>
      <c r="J17" s="9"/>
    </row>
    <row r="18" spans="1:10" ht="12.75" customHeight="1">
      <c r="A18" s="148" t="s">
        <v>58</v>
      </c>
      <c r="B18" s="66">
        <v>635.83125</v>
      </c>
      <c r="C18" s="66">
        <v>5.83125</v>
      </c>
      <c r="D18" s="66">
        <v>2151</v>
      </c>
      <c r="E18" s="105">
        <v>758</v>
      </c>
      <c r="F18" s="66" t="s">
        <v>1</v>
      </c>
      <c r="G18" s="102" t="s">
        <v>1</v>
      </c>
      <c r="H18" s="102">
        <f>D18-C18</f>
        <v>2145.16875</v>
      </c>
      <c r="I18" s="67"/>
      <c r="J18" s="11"/>
    </row>
    <row r="19" spans="1:10" ht="19.5" customHeight="1">
      <c r="A19" s="148" t="s">
        <v>59</v>
      </c>
      <c r="B19" s="68" t="s">
        <v>1</v>
      </c>
      <c r="C19" s="68" t="s">
        <v>1</v>
      </c>
      <c r="D19" s="68" t="s">
        <v>1</v>
      </c>
      <c r="E19" s="68" t="s">
        <v>1</v>
      </c>
      <c r="F19" s="68" t="s">
        <v>1</v>
      </c>
      <c r="G19" s="68" t="s">
        <v>1</v>
      </c>
      <c r="H19" s="68" t="s">
        <v>1</v>
      </c>
      <c r="I19" s="67"/>
      <c r="J19" s="11"/>
    </row>
    <row r="20" spans="1:10" ht="29.25" customHeight="1">
      <c r="A20" s="147" t="s">
        <v>60</v>
      </c>
      <c r="B20" s="30"/>
      <c r="C20" s="30"/>
      <c r="D20" s="30"/>
      <c r="E20" s="30"/>
      <c r="F20" s="30"/>
      <c r="G20" s="69"/>
      <c r="H20" s="69"/>
      <c r="I20" s="125"/>
      <c r="J20" s="11"/>
    </row>
    <row r="21" spans="1:10" ht="26.25" customHeight="1">
      <c r="A21" s="148" t="s">
        <v>61</v>
      </c>
      <c r="B21" s="30">
        <v>0.9</v>
      </c>
      <c r="C21" s="30">
        <v>4.99</v>
      </c>
      <c r="D21" s="30">
        <v>2.26</v>
      </c>
      <c r="E21" s="30">
        <v>2.38</v>
      </c>
      <c r="F21" s="30">
        <v>2.26</v>
      </c>
      <c r="G21" s="102">
        <f>F21-E21</f>
        <v>-0.1200000000000001</v>
      </c>
      <c r="H21" s="102">
        <f>D21-C21</f>
        <v>-2.7300000000000004</v>
      </c>
      <c r="I21" s="31"/>
      <c r="J21" s="11"/>
    </row>
    <row r="22" spans="1:10" ht="12.75" customHeight="1">
      <c r="A22" s="148" t="s">
        <v>62</v>
      </c>
      <c r="B22" s="30">
        <v>9.7</v>
      </c>
      <c r="C22" s="30">
        <v>9</v>
      </c>
      <c r="D22" s="30">
        <v>4.525</v>
      </c>
      <c r="E22" s="30">
        <v>5.25</v>
      </c>
      <c r="F22" s="30" t="s">
        <v>1</v>
      </c>
      <c r="G22" s="30" t="s">
        <v>1</v>
      </c>
      <c r="H22" s="102">
        <f>D22-C22</f>
        <v>-4.475</v>
      </c>
      <c r="I22" s="31"/>
      <c r="J22" s="11"/>
    </row>
    <row r="23" spans="1:10" ht="12.75" customHeight="1">
      <c r="A23" s="148" t="s">
        <v>63</v>
      </c>
      <c r="B23" s="30">
        <v>13.31</v>
      </c>
      <c r="C23" s="30">
        <v>13.31</v>
      </c>
      <c r="D23" s="30" t="s">
        <v>1</v>
      </c>
      <c r="E23" s="30" t="s">
        <v>1</v>
      </c>
      <c r="F23" s="30" t="s">
        <v>1</v>
      </c>
      <c r="G23" s="30" t="s">
        <v>1</v>
      </c>
      <c r="H23" s="30" t="s">
        <v>1</v>
      </c>
      <c r="I23" s="31"/>
      <c r="J23" s="11"/>
    </row>
    <row r="24" spans="1:10" ht="26.25" customHeight="1">
      <c r="A24" s="148" t="s">
        <v>64</v>
      </c>
      <c r="B24" s="30">
        <f>B21*1.2</f>
        <v>1.08</v>
      </c>
      <c r="C24" s="30">
        <f>C21*1.2</f>
        <v>5.988</v>
      </c>
      <c r="D24" s="30">
        <f>D21*1.2</f>
        <v>2.7119999999999997</v>
      </c>
      <c r="E24" s="30">
        <f>E21*1.2</f>
        <v>2.856</v>
      </c>
      <c r="F24" s="30">
        <f>F21*1.2</f>
        <v>2.7119999999999997</v>
      </c>
      <c r="G24" s="102">
        <f>F24-E24</f>
        <v>-0.14400000000000013</v>
      </c>
      <c r="H24" s="102">
        <f>D24-C24</f>
        <v>-3.2760000000000007</v>
      </c>
      <c r="I24" s="31"/>
      <c r="J24" s="11"/>
    </row>
    <row r="25" spans="1:10" ht="12.75" customHeight="1">
      <c r="A25" s="148" t="s">
        <v>59</v>
      </c>
      <c r="B25" s="30" t="s">
        <v>1</v>
      </c>
      <c r="C25" s="30" t="s">
        <v>1</v>
      </c>
      <c r="D25" s="30" t="s">
        <v>1</v>
      </c>
      <c r="E25" s="30" t="s">
        <v>1</v>
      </c>
      <c r="F25" s="30" t="s">
        <v>1</v>
      </c>
      <c r="G25" s="30" t="s">
        <v>1</v>
      </c>
      <c r="H25" s="30" t="s">
        <v>1</v>
      </c>
      <c r="J25" s="11"/>
    </row>
    <row r="26" ht="15" customHeight="1">
      <c r="A26" s="141" t="s">
        <v>65</v>
      </c>
    </row>
    <row r="27" ht="15" customHeight="1">
      <c r="A27" s="141"/>
    </row>
    <row r="28" spans="1:2" ht="15" customHeight="1">
      <c r="A28" s="128" t="s">
        <v>66</v>
      </c>
      <c r="B28" s="1"/>
    </row>
    <row r="29" spans="1:7" s="7" customFormat="1" ht="12.75" customHeight="1">
      <c r="A29" s="145" t="s">
        <v>0</v>
      </c>
      <c r="B29" s="6"/>
      <c r="C29" s="8"/>
      <c r="D29" s="8"/>
      <c r="E29" s="8"/>
      <c r="F29" s="8"/>
      <c r="G29" s="8"/>
    </row>
    <row r="30" spans="1:8" ht="36.75" customHeight="1">
      <c r="A30" s="146"/>
      <c r="B30" s="134" t="s">
        <v>18</v>
      </c>
      <c r="C30" s="134" t="s">
        <v>13</v>
      </c>
      <c r="D30" s="134" t="s">
        <v>12</v>
      </c>
      <c r="E30" s="134">
        <v>40360</v>
      </c>
      <c r="F30" s="134">
        <v>40391</v>
      </c>
      <c r="G30" s="137" t="s">
        <v>28</v>
      </c>
      <c r="H30" s="137" t="s">
        <v>47</v>
      </c>
    </row>
    <row r="31" spans="1:15" ht="42.75" customHeight="1">
      <c r="A31" s="147" t="s">
        <v>67</v>
      </c>
      <c r="B31" s="116">
        <f>SUM(B32:B35)</f>
        <v>24680</v>
      </c>
      <c r="C31" s="116">
        <f>SUM(C32:C35)</f>
        <v>17120</v>
      </c>
      <c r="D31" s="116">
        <f>SUM(D32:D35)</f>
        <v>7330</v>
      </c>
      <c r="E31" s="116">
        <f>SUM(E32:E34)</f>
        <v>300</v>
      </c>
      <c r="F31" s="116">
        <f>SUM(F32:F34)</f>
        <v>350</v>
      </c>
      <c r="G31" s="69">
        <f>F31-E31</f>
        <v>50</v>
      </c>
      <c r="H31" s="69">
        <f>D31-C31</f>
        <v>-9790</v>
      </c>
      <c r="I31" s="9"/>
      <c r="M31" s="103"/>
      <c r="N31" s="103"/>
      <c r="O31" s="103"/>
    </row>
    <row r="32" spans="1:15" ht="12.75" customHeight="1">
      <c r="A32" s="166" t="s">
        <v>68</v>
      </c>
      <c r="B32" s="98">
        <v>6360</v>
      </c>
      <c r="C32" s="98">
        <v>4660</v>
      </c>
      <c r="D32" s="98">
        <v>1300</v>
      </c>
      <c r="E32" s="98">
        <v>0</v>
      </c>
      <c r="F32" s="98">
        <v>0</v>
      </c>
      <c r="G32" s="98">
        <v>0</v>
      </c>
      <c r="H32" s="102">
        <f>D32-C32</f>
        <v>-3360</v>
      </c>
      <c r="I32" s="9"/>
      <c r="M32" s="103"/>
      <c r="N32" s="103"/>
      <c r="O32" s="103"/>
    </row>
    <row r="33" spans="1:15" ht="12.75" customHeight="1">
      <c r="A33" s="166" t="s">
        <v>69</v>
      </c>
      <c r="B33" s="98">
        <v>8470</v>
      </c>
      <c r="C33" s="98">
        <v>5910</v>
      </c>
      <c r="D33" s="98">
        <v>1420</v>
      </c>
      <c r="E33" s="98">
        <v>0</v>
      </c>
      <c r="F33" s="98">
        <v>0</v>
      </c>
      <c r="G33" s="98">
        <v>0</v>
      </c>
      <c r="H33" s="102">
        <f>D33-C33</f>
        <v>-4490</v>
      </c>
      <c r="I33" s="9"/>
      <c r="M33" s="103"/>
      <c r="N33" s="103"/>
      <c r="O33" s="103"/>
    </row>
    <row r="34" spans="1:15" ht="12.75" customHeight="1">
      <c r="A34" s="166" t="s">
        <v>70</v>
      </c>
      <c r="B34" s="98">
        <v>9310</v>
      </c>
      <c r="C34" s="98">
        <v>6010</v>
      </c>
      <c r="D34" s="98">
        <v>4610</v>
      </c>
      <c r="E34" s="98">
        <v>300</v>
      </c>
      <c r="F34" s="98">
        <v>350</v>
      </c>
      <c r="G34" s="102">
        <f>F34-E34</f>
        <v>50</v>
      </c>
      <c r="H34" s="102">
        <f>D34-C34</f>
        <v>-1400</v>
      </c>
      <c r="I34" s="9"/>
      <c r="M34" s="103"/>
      <c r="N34" s="103"/>
      <c r="O34" s="103"/>
    </row>
    <row r="35" spans="1:15" ht="12.75" customHeight="1">
      <c r="A35" s="166" t="s">
        <v>71</v>
      </c>
      <c r="B35" s="98">
        <v>540</v>
      </c>
      <c r="C35" s="98">
        <v>540</v>
      </c>
      <c r="D35" s="99">
        <v>0</v>
      </c>
      <c r="E35" s="99">
        <v>0</v>
      </c>
      <c r="F35" s="99">
        <v>0</v>
      </c>
      <c r="G35" s="99">
        <v>0</v>
      </c>
      <c r="H35" s="102">
        <f>D35-C35</f>
        <v>-540</v>
      </c>
      <c r="I35" s="9"/>
      <c r="M35" s="103"/>
      <c r="N35" s="103"/>
      <c r="O35" s="103"/>
    </row>
    <row r="36" spans="1:15" ht="12.75" customHeight="1" hidden="1">
      <c r="A36" s="166" t="s">
        <v>3</v>
      </c>
      <c r="B36" s="99">
        <v>0</v>
      </c>
      <c r="C36" s="123">
        <v>0</v>
      </c>
      <c r="D36" s="123">
        <v>0</v>
      </c>
      <c r="E36" s="123">
        <v>0</v>
      </c>
      <c r="F36" s="123">
        <v>0</v>
      </c>
      <c r="G36" s="99">
        <v>0</v>
      </c>
      <c r="H36" s="99">
        <v>0</v>
      </c>
      <c r="I36" s="9"/>
      <c r="M36" s="103"/>
      <c r="N36" s="103"/>
      <c r="O36" s="103"/>
    </row>
    <row r="37" spans="1:15" ht="33.75" customHeight="1">
      <c r="A37" s="147" t="s">
        <v>72</v>
      </c>
      <c r="B37" s="116">
        <f>SUM(B38:B41)</f>
        <v>31666.639999999996</v>
      </c>
      <c r="C37" s="116">
        <f>SUM(C38:C41)</f>
        <v>19948.960000000003</v>
      </c>
      <c r="D37" s="116">
        <f>SUM(D38:D41)</f>
        <v>10152</v>
      </c>
      <c r="E37" s="116">
        <f>SUM(E38:E40)</f>
        <v>520.4</v>
      </c>
      <c r="F37" s="116">
        <f>SUM(F38:F40)</f>
        <v>476</v>
      </c>
      <c r="G37" s="69">
        <f>F37-E37</f>
        <v>-44.39999999999998</v>
      </c>
      <c r="H37" s="69">
        <f>D37-C37</f>
        <v>-9796.960000000003</v>
      </c>
      <c r="I37" s="9"/>
      <c r="M37" s="103"/>
      <c r="N37" s="103"/>
      <c r="O37" s="103"/>
    </row>
    <row r="38" spans="1:15" ht="12.75" customHeight="1">
      <c r="A38" s="166" t="s">
        <v>68</v>
      </c>
      <c r="B38" s="98">
        <v>7049.91</v>
      </c>
      <c r="C38" s="98">
        <v>4371.31</v>
      </c>
      <c r="D38" s="98">
        <v>2205.5</v>
      </c>
      <c r="E38" s="98">
        <v>0</v>
      </c>
      <c r="F38" s="98">
        <v>0</v>
      </c>
      <c r="G38" s="98">
        <v>0</v>
      </c>
      <c r="H38" s="102">
        <f>D38-C38</f>
        <v>-2165.8100000000004</v>
      </c>
      <c r="I38" s="9"/>
      <c r="M38" s="103"/>
      <c r="N38" s="103"/>
      <c r="O38" s="103"/>
    </row>
    <row r="39" spans="1:15" ht="12.75" customHeight="1">
      <c r="A39" s="166" t="s">
        <v>69</v>
      </c>
      <c r="B39" s="98">
        <v>10324.4</v>
      </c>
      <c r="C39" s="98">
        <v>6931.3</v>
      </c>
      <c r="D39" s="98">
        <v>2104.9</v>
      </c>
      <c r="E39" s="98">
        <v>0</v>
      </c>
      <c r="F39" s="98">
        <v>0</v>
      </c>
      <c r="G39" s="98">
        <v>0</v>
      </c>
      <c r="H39" s="102">
        <f>D39-C39</f>
        <v>-4826.4</v>
      </c>
      <c r="I39" s="9"/>
      <c r="M39" s="103"/>
      <c r="N39" s="103"/>
      <c r="O39" s="103"/>
    </row>
    <row r="40" spans="1:15" ht="12.75" customHeight="1">
      <c r="A40" s="166" t="s">
        <v>70</v>
      </c>
      <c r="B40" s="98">
        <v>14051.92</v>
      </c>
      <c r="C40" s="98">
        <v>8405.94</v>
      </c>
      <c r="D40" s="98">
        <v>5841.6</v>
      </c>
      <c r="E40" s="98">
        <v>520.4</v>
      </c>
      <c r="F40" s="98">
        <v>476</v>
      </c>
      <c r="G40" s="102">
        <f>F40-E40</f>
        <v>-44.39999999999998</v>
      </c>
      <c r="H40" s="102">
        <f>D40-C40</f>
        <v>-2564.34</v>
      </c>
      <c r="I40" s="9"/>
      <c r="M40" s="103"/>
      <c r="N40" s="103"/>
      <c r="O40" s="103"/>
    </row>
    <row r="41" spans="1:15" ht="12.75" customHeight="1">
      <c r="A41" s="166" t="s">
        <v>71</v>
      </c>
      <c r="B41" s="98">
        <v>240.41</v>
      </c>
      <c r="C41" s="98">
        <v>240.41</v>
      </c>
      <c r="D41" s="127">
        <v>0</v>
      </c>
      <c r="E41" s="99">
        <v>0</v>
      </c>
      <c r="F41" s="99">
        <v>0</v>
      </c>
      <c r="G41" s="99">
        <v>0</v>
      </c>
      <c r="H41" s="102">
        <f>D41-C41</f>
        <v>-240.41</v>
      </c>
      <c r="I41" s="9"/>
      <c r="M41" s="103"/>
      <c r="N41" s="103"/>
      <c r="O41" s="103"/>
    </row>
    <row r="42" spans="1:15" ht="12.75" customHeight="1" hidden="1">
      <c r="A42" s="166" t="s">
        <v>3</v>
      </c>
      <c r="B42" s="99">
        <v>0</v>
      </c>
      <c r="C42" s="123">
        <v>0</v>
      </c>
      <c r="D42" s="123">
        <v>0</v>
      </c>
      <c r="E42" s="99">
        <v>0</v>
      </c>
      <c r="F42" s="123">
        <v>0</v>
      </c>
      <c r="G42" s="99">
        <v>0</v>
      </c>
      <c r="H42" s="99">
        <v>0</v>
      </c>
      <c r="I42" s="9"/>
      <c r="M42" s="103"/>
      <c r="N42" s="103"/>
      <c r="O42" s="103"/>
    </row>
    <row r="43" spans="1:15" ht="24.75" customHeight="1">
      <c r="A43" s="147" t="s">
        <v>73</v>
      </c>
      <c r="B43" s="116">
        <f>SUM(B44:B47)</f>
        <v>20671.65</v>
      </c>
      <c r="C43" s="116">
        <f>SUM(C44:C47)</f>
        <v>13680.15</v>
      </c>
      <c r="D43" s="116">
        <f>SUM(D44:D47)</f>
        <v>6274.9</v>
      </c>
      <c r="E43" s="116">
        <f>SUM(E44:E46)</f>
        <v>300</v>
      </c>
      <c r="F43" s="116">
        <f>SUM(F44:F46)</f>
        <v>350</v>
      </c>
      <c r="G43" s="69">
        <f>F43-E43</f>
        <v>50</v>
      </c>
      <c r="H43" s="69">
        <f>D43-C43</f>
        <v>-7405.25</v>
      </c>
      <c r="M43" s="103"/>
      <c r="N43" s="103"/>
      <c r="O43" s="103"/>
    </row>
    <row r="44" spans="1:15" ht="12.75" customHeight="1">
      <c r="A44" s="166" t="s">
        <v>68</v>
      </c>
      <c r="B44" s="98">
        <v>4987.56</v>
      </c>
      <c r="C44" s="98">
        <v>3499.46</v>
      </c>
      <c r="D44" s="98">
        <v>1181</v>
      </c>
      <c r="E44" s="98">
        <v>0</v>
      </c>
      <c r="F44" s="98">
        <v>0</v>
      </c>
      <c r="G44" s="98">
        <v>0</v>
      </c>
      <c r="H44" s="102">
        <f>D44-C44</f>
        <v>-2318.46</v>
      </c>
      <c r="M44" s="103"/>
      <c r="N44" s="103"/>
      <c r="O44" s="103"/>
    </row>
    <row r="45" spans="1:15" ht="12.75" customHeight="1">
      <c r="A45" s="166" t="s">
        <v>69</v>
      </c>
      <c r="B45" s="98">
        <v>7182.04</v>
      </c>
      <c r="C45" s="98">
        <v>4800.34</v>
      </c>
      <c r="D45" s="98">
        <v>1256.5</v>
      </c>
      <c r="E45" s="98">
        <v>0</v>
      </c>
      <c r="F45" s="98">
        <v>0</v>
      </c>
      <c r="G45" s="98">
        <v>0</v>
      </c>
      <c r="H45" s="102">
        <f>D45-C45</f>
        <v>-3543.84</v>
      </c>
      <c r="M45" s="103"/>
      <c r="N45" s="103"/>
      <c r="O45" s="103"/>
    </row>
    <row r="46" spans="1:15" ht="12.75" customHeight="1">
      <c r="A46" s="166" t="s">
        <v>70</v>
      </c>
      <c r="B46" s="98">
        <v>8346.05</v>
      </c>
      <c r="C46" s="98">
        <v>5224.35</v>
      </c>
      <c r="D46" s="98">
        <v>3837.4</v>
      </c>
      <c r="E46" s="98">
        <v>300</v>
      </c>
      <c r="F46" s="98">
        <v>350</v>
      </c>
      <c r="G46" s="102">
        <f>F46-E46</f>
        <v>50</v>
      </c>
      <c r="H46" s="102">
        <f>D46-C46</f>
        <v>-1386.9500000000003</v>
      </c>
      <c r="M46" s="103"/>
      <c r="N46" s="103"/>
      <c r="O46" s="103"/>
    </row>
    <row r="47" spans="1:15" ht="12.75" customHeight="1">
      <c r="A47" s="166" t="s">
        <v>71</v>
      </c>
      <c r="B47" s="98">
        <v>156</v>
      </c>
      <c r="C47" s="98">
        <v>156</v>
      </c>
      <c r="D47" s="99">
        <v>0</v>
      </c>
      <c r="E47" s="99">
        <v>0</v>
      </c>
      <c r="F47" s="99">
        <v>0</v>
      </c>
      <c r="G47" s="99">
        <v>0</v>
      </c>
      <c r="H47" s="102">
        <f>D47-C47</f>
        <v>-156</v>
      </c>
      <c r="M47" s="103"/>
      <c r="N47" s="103"/>
      <c r="O47" s="103"/>
    </row>
    <row r="48" spans="1:15" ht="12.75" customHeight="1" hidden="1">
      <c r="A48" s="166" t="s">
        <v>3</v>
      </c>
      <c r="B48" s="99">
        <v>0</v>
      </c>
      <c r="C48" s="123">
        <v>0</v>
      </c>
      <c r="D48" s="123">
        <v>0</v>
      </c>
      <c r="E48" s="99">
        <v>0</v>
      </c>
      <c r="F48" s="123">
        <v>0</v>
      </c>
      <c r="G48" s="99">
        <v>0</v>
      </c>
      <c r="H48" s="99">
        <v>0</v>
      </c>
      <c r="M48" s="103"/>
      <c r="N48" s="103"/>
      <c r="O48" s="103"/>
    </row>
    <row r="49" spans="1:15" ht="48.75" customHeight="1">
      <c r="A49" s="147" t="s">
        <v>74</v>
      </c>
      <c r="B49" s="94">
        <v>6.681703711233015</v>
      </c>
      <c r="C49" s="126">
        <v>9.05460664654501</v>
      </c>
      <c r="D49" s="126">
        <v>1.9613469691325398</v>
      </c>
      <c r="E49" s="126">
        <v>2.3758876369863104</v>
      </c>
      <c r="F49" s="126">
        <v>2.25090498105148</v>
      </c>
      <c r="G49" s="69">
        <f>F49-E49</f>
        <v>-0.1249826559348306</v>
      </c>
      <c r="H49" s="69">
        <f>D49-C49</f>
        <v>-7.093259677412469</v>
      </c>
      <c r="J49" s="55"/>
      <c r="K49" s="55"/>
      <c r="L49" s="55"/>
      <c r="M49" s="103"/>
      <c r="N49" s="103"/>
      <c r="O49" s="103"/>
    </row>
    <row r="50" spans="1:15" ht="12" customHeight="1">
      <c r="A50" s="166" t="s">
        <v>68</v>
      </c>
      <c r="B50" s="92">
        <v>4.809094941218612</v>
      </c>
      <c r="C50" s="92">
        <v>6.39661542639854</v>
      </c>
      <c r="D50" s="92">
        <v>0.4010104385075408</v>
      </c>
      <c r="E50" s="93">
        <v>0</v>
      </c>
      <c r="F50" s="93">
        <v>0</v>
      </c>
      <c r="G50" s="93">
        <v>0</v>
      </c>
      <c r="H50" s="102">
        <f>D50-C50</f>
        <v>-5.995604987890999</v>
      </c>
      <c r="J50" s="55"/>
      <c r="K50" s="55"/>
      <c r="L50" s="55"/>
      <c r="M50" s="103"/>
      <c r="N50" s="103"/>
      <c r="O50" s="103"/>
    </row>
    <row r="51" spans="1:15" ht="12" customHeight="1">
      <c r="A51" s="166" t="s">
        <v>69</v>
      </c>
      <c r="B51" s="92">
        <v>6.878414161541948</v>
      </c>
      <c r="C51" s="92">
        <v>9.334254990499376</v>
      </c>
      <c r="D51" s="92">
        <v>0.6898285724383382</v>
      </c>
      <c r="E51" s="93">
        <v>0</v>
      </c>
      <c r="F51" s="93">
        <v>0</v>
      </c>
      <c r="G51" s="93">
        <v>0</v>
      </c>
      <c r="H51" s="102">
        <f>D51-C51</f>
        <v>-8.644426418061038</v>
      </c>
      <c r="J51" s="55"/>
      <c r="K51" s="55"/>
      <c r="L51" s="55"/>
      <c r="M51" s="103"/>
      <c r="N51" s="103"/>
      <c r="O51" s="103"/>
    </row>
    <row r="52" spans="1:15" ht="12" customHeight="1">
      <c r="A52" s="166" t="s">
        <v>70</v>
      </c>
      <c r="B52" s="92">
        <v>7.555535874848766</v>
      </c>
      <c r="C52" s="92">
        <v>10.289851808072257</v>
      </c>
      <c r="D52" s="92">
        <v>2.072528258206403</v>
      </c>
      <c r="E52" s="92">
        <v>2.3758876369863104</v>
      </c>
      <c r="F52" s="92">
        <v>2.25090498105148</v>
      </c>
      <c r="G52" s="102">
        <f>F52-E52</f>
        <v>-0.1249826559348306</v>
      </c>
      <c r="H52" s="102">
        <f>D52-C52</f>
        <v>-8.217323549865853</v>
      </c>
      <c r="J52" s="55"/>
      <c r="K52" s="55"/>
      <c r="L52" s="55"/>
      <c r="M52" s="103"/>
      <c r="N52" s="103"/>
      <c r="O52" s="103"/>
    </row>
    <row r="53" spans="1:15" ht="12" customHeight="1">
      <c r="A53" s="166" t="s">
        <v>71</v>
      </c>
      <c r="B53" s="93">
        <v>18.44012367720777</v>
      </c>
      <c r="C53" s="93">
        <v>18.44012367720777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J53" s="55"/>
      <c r="K53" s="55"/>
      <c r="L53" s="55"/>
      <c r="M53" s="103"/>
      <c r="N53" s="103"/>
      <c r="O53" s="103"/>
    </row>
    <row r="54" spans="1:8" ht="12" customHeight="1" hidden="1">
      <c r="A54" s="44" t="s">
        <v>3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6">
      <selection activeCell="E62" sqref="E6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8" t="s">
        <v>75</v>
      </c>
      <c r="B1" s="1"/>
      <c r="J1"/>
    </row>
    <row r="2" spans="1:7" s="7" customFormat="1" ht="12.75" customHeight="1">
      <c r="A2" s="145" t="s">
        <v>54</v>
      </c>
      <c r="B2" s="6"/>
      <c r="C2" s="8"/>
      <c r="D2" s="8"/>
      <c r="E2" s="8"/>
      <c r="F2" s="8"/>
      <c r="G2" s="8"/>
    </row>
    <row r="3" spans="1:9" ht="40.5" customHeight="1">
      <c r="A3" s="146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  <c r="I3"/>
    </row>
    <row r="4" spans="1:15" ht="12.75" customHeight="1">
      <c r="A4" s="157" t="s">
        <v>76</v>
      </c>
      <c r="B4" s="100">
        <f>SUM(B5:B7)</f>
        <v>4911.84</v>
      </c>
      <c r="C4" s="100">
        <f>SUM(C5:C7)</f>
        <v>3401.84</v>
      </c>
      <c r="D4" s="100">
        <f>SUM(D5:D7)</f>
        <v>3060</v>
      </c>
      <c r="E4" s="100">
        <v>505</v>
      </c>
      <c r="F4" s="100">
        <f>SUM(F5:F7)</f>
        <v>400</v>
      </c>
      <c r="G4" s="69">
        <f>F4-E4</f>
        <v>-105</v>
      </c>
      <c r="H4" s="69">
        <f>D4-C4</f>
        <v>-341.84000000000015</v>
      </c>
      <c r="I4"/>
      <c r="J4" s="9"/>
      <c r="M4" s="104"/>
      <c r="N4" s="104"/>
      <c r="O4" s="104"/>
    </row>
    <row r="5" spans="1:15" ht="12.75" customHeight="1">
      <c r="A5" s="164" t="s">
        <v>77</v>
      </c>
      <c r="B5" s="97">
        <v>1145</v>
      </c>
      <c r="C5" s="97">
        <v>900</v>
      </c>
      <c r="D5" s="97">
        <v>410</v>
      </c>
      <c r="E5" s="97">
        <v>50</v>
      </c>
      <c r="F5" s="97">
        <v>50</v>
      </c>
      <c r="G5" s="102">
        <f aca="true" t="shared" si="0" ref="G5:G25">F5-E5</f>
        <v>0</v>
      </c>
      <c r="H5" s="102">
        <f>D5-C5</f>
        <v>-490</v>
      </c>
      <c r="I5"/>
      <c r="J5" s="9"/>
      <c r="M5" s="104"/>
      <c r="N5" s="104"/>
      <c r="O5" s="104"/>
    </row>
    <row r="6" spans="1:15" ht="12.75" customHeight="1">
      <c r="A6" s="164" t="s">
        <v>78</v>
      </c>
      <c r="B6" s="97">
        <v>1290</v>
      </c>
      <c r="C6" s="97">
        <v>950</v>
      </c>
      <c r="D6" s="97">
        <v>545</v>
      </c>
      <c r="E6" s="97">
        <v>105</v>
      </c>
      <c r="F6" s="97">
        <v>70</v>
      </c>
      <c r="G6" s="102">
        <f t="shared" si="0"/>
        <v>-35</v>
      </c>
      <c r="H6" s="102">
        <f aca="true" t="shared" si="1" ref="H6:H25">D6-C6</f>
        <v>-405</v>
      </c>
      <c r="I6"/>
      <c r="J6" s="9"/>
      <c r="M6" s="104"/>
      <c r="N6" s="104"/>
      <c r="O6" s="104"/>
    </row>
    <row r="7" spans="1:15" ht="12.75" customHeight="1">
      <c r="A7" s="164" t="s">
        <v>79</v>
      </c>
      <c r="B7" s="97">
        <v>2476.84</v>
      </c>
      <c r="C7" s="97">
        <v>1551.84</v>
      </c>
      <c r="D7" s="97">
        <v>2105</v>
      </c>
      <c r="E7" s="97">
        <v>350</v>
      </c>
      <c r="F7" s="97">
        <v>280</v>
      </c>
      <c r="G7" s="102">
        <f t="shared" si="0"/>
        <v>-70</v>
      </c>
      <c r="H7" s="102">
        <f t="shared" si="1"/>
        <v>553.1600000000001</v>
      </c>
      <c r="I7"/>
      <c r="J7" s="9"/>
      <c r="M7" s="104"/>
      <c r="N7" s="104"/>
      <c r="O7" s="104"/>
    </row>
    <row r="8" spans="1:15" ht="12.75" customHeight="1" hidden="1">
      <c r="A8" s="164" t="s">
        <v>4</v>
      </c>
      <c r="B8" s="98">
        <v>0</v>
      </c>
      <c r="C8" s="122">
        <v>0</v>
      </c>
      <c r="D8" s="122">
        <v>0</v>
      </c>
      <c r="E8" s="98">
        <v>0</v>
      </c>
      <c r="F8" s="98">
        <v>0</v>
      </c>
      <c r="G8" s="98">
        <v>0</v>
      </c>
      <c r="H8" s="98">
        <v>0</v>
      </c>
      <c r="I8"/>
      <c r="J8" s="9"/>
      <c r="M8" s="104"/>
      <c r="N8" s="104"/>
      <c r="O8" s="104"/>
    </row>
    <row r="9" spans="1:15" ht="12.75" customHeight="1" hidden="1">
      <c r="A9" s="164" t="s">
        <v>5</v>
      </c>
      <c r="B9" s="98">
        <v>0</v>
      </c>
      <c r="C9" s="122">
        <v>0</v>
      </c>
      <c r="D9" s="122">
        <v>0</v>
      </c>
      <c r="E9" s="98">
        <v>0</v>
      </c>
      <c r="F9" s="98">
        <v>0</v>
      </c>
      <c r="G9" s="98">
        <v>0</v>
      </c>
      <c r="H9" s="98">
        <v>0</v>
      </c>
      <c r="I9"/>
      <c r="J9" s="9"/>
      <c r="M9" s="104"/>
      <c r="N9" s="104"/>
      <c r="O9" s="104"/>
    </row>
    <row r="10" spans="1:15" ht="12.75" customHeight="1">
      <c r="A10" s="157" t="s">
        <v>80</v>
      </c>
      <c r="B10" s="100">
        <f>SUM(B11:B13)</f>
        <v>10576.514</v>
      </c>
      <c r="C10" s="100">
        <f>SUM(C11:C13)</f>
        <v>7664.143499999999</v>
      </c>
      <c r="D10" s="100">
        <f>SUM(D11:D13)</f>
        <v>4487.5943</v>
      </c>
      <c r="E10" s="100">
        <v>295.21</v>
      </c>
      <c r="F10" s="100">
        <f>SUM(F11:F13)</f>
        <v>334.471</v>
      </c>
      <c r="G10" s="69">
        <f>F10-E10</f>
        <v>39.261000000000024</v>
      </c>
      <c r="H10" s="69">
        <f>D10-C10</f>
        <v>-3176.5491999999995</v>
      </c>
      <c r="I10"/>
      <c r="M10" s="104"/>
      <c r="N10" s="104"/>
      <c r="O10" s="104"/>
    </row>
    <row r="11" spans="1:15" ht="12.75" customHeight="1">
      <c r="A11" s="164" t="s">
        <v>77</v>
      </c>
      <c r="B11" s="97">
        <v>3689.0063</v>
      </c>
      <c r="C11" s="97">
        <v>2831.8552999999997</v>
      </c>
      <c r="D11" s="97">
        <v>670.6161999999999</v>
      </c>
      <c r="E11" s="97">
        <v>65.56</v>
      </c>
      <c r="F11" s="97">
        <v>26.08</v>
      </c>
      <c r="G11" s="102">
        <f t="shared" si="0"/>
        <v>-39.480000000000004</v>
      </c>
      <c r="H11" s="102">
        <f t="shared" si="1"/>
        <v>-2161.2391</v>
      </c>
      <c r="I11"/>
      <c r="J11" s="9"/>
      <c r="M11" s="104"/>
      <c r="N11" s="104"/>
      <c r="O11" s="104"/>
    </row>
    <row r="12" spans="1:15" ht="12.75" customHeight="1">
      <c r="A12" s="164" t="s">
        <v>78</v>
      </c>
      <c r="B12" s="97">
        <v>2435.7418</v>
      </c>
      <c r="C12" s="97">
        <v>1720.8418000000001</v>
      </c>
      <c r="D12" s="97">
        <v>834.795</v>
      </c>
      <c r="E12" s="97">
        <v>50.144</v>
      </c>
      <c r="F12" s="97">
        <v>8.762</v>
      </c>
      <c r="G12" s="102">
        <f t="shared" si="0"/>
        <v>-41.382</v>
      </c>
      <c r="H12" s="102">
        <f t="shared" si="1"/>
        <v>-886.0468000000002</v>
      </c>
      <c r="I12"/>
      <c r="J12" s="9"/>
      <c r="M12" s="104"/>
      <c r="N12" s="104"/>
      <c r="O12" s="104"/>
    </row>
    <row r="13" spans="1:15" ht="12.75" customHeight="1">
      <c r="A13" s="164" t="s">
        <v>79</v>
      </c>
      <c r="B13" s="97">
        <v>4451.7659</v>
      </c>
      <c r="C13" s="97">
        <v>3111.4464</v>
      </c>
      <c r="D13" s="97">
        <v>2982.1830999999997</v>
      </c>
      <c r="E13" s="97">
        <v>179.506</v>
      </c>
      <c r="F13" s="97">
        <v>299.629</v>
      </c>
      <c r="G13" s="102">
        <f t="shared" si="0"/>
        <v>120.12300000000002</v>
      </c>
      <c r="H13" s="102">
        <f t="shared" si="1"/>
        <v>-129.26330000000007</v>
      </c>
      <c r="I13"/>
      <c r="J13" s="9"/>
      <c r="M13" s="104"/>
      <c r="N13" s="104"/>
      <c r="O13" s="104"/>
    </row>
    <row r="14" spans="1:15" ht="12.75" customHeight="1" hidden="1">
      <c r="A14" s="164" t="s">
        <v>4</v>
      </c>
      <c r="B14" s="98">
        <v>0</v>
      </c>
      <c r="C14" s="122">
        <v>0</v>
      </c>
      <c r="D14" s="122">
        <v>0</v>
      </c>
      <c r="E14" s="98">
        <v>0</v>
      </c>
      <c r="F14" s="98">
        <v>0</v>
      </c>
      <c r="G14" s="98">
        <v>0</v>
      </c>
      <c r="H14" s="98">
        <v>0</v>
      </c>
      <c r="I14"/>
      <c r="J14" s="9"/>
      <c r="M14" s="104"/>
      <c r="N14" s="104"/>
      <c r="O14" s="104"/>
    </row>
    <row r="15" spans="1:15" ht="12.75" customHeight="1" hidden="1">
      <c r="A15" s="164" t="s">
        <v>5</v>
      </c>
      <c r="B15" s="98">
        <v>0</v>
      </c>
      <c r="C15" s="122">
        <v>0</v>
      </c>
      <c r="D15" s="122">
        <v>0</v>
      </c>
      <c r="E15" s="98">
        <v>0</v>
      </c>
      <c r="F15" s="98">
        <v>0</v>
      </c>
      <c r="G15" s="98">
        <v>0</v>
      </c>
      <c r="H15" s="98">
        <v>0</v>
      </c>
      <c r="I15"/>
      <c r="J15" s="9"/>
      <c r="M15" s="104"/>
      <c r="N15" s="104"/>
      <c r="O15" s="104"/>
    </row>
    <row r="16" spans="1:15" ht="12.75" customHeight="1">
      <c r="A16" s="157" t="s">
        <v>81</v>
      </c>
      <c r="B16" s="100">
        <f>SUM(B17:B19)</f>
        <v>4567.7632</v>
      </c>
      <c r="C16" s="100">
        <f>SUM(C17:C19)</f>
        <v>3196.6071</v>
      </c>
      <c r="D16" s="100">
        <f>SUM(D17:D19)</f>
        <v>2370.7151000000003</v>
      </c>
      <c r="E16" s="100">
        <v>227.238</v>
      </c>
      <c r="F16" s="100">
        <f>SUM(F17:F19)</f>
        <v>199.56709999999998</v>
      </c>
      <c r="G16" s="69">
        <f t="shared" si="0"/>
        <v>-27.670900000000017</v>
      </c>
      <c r="H16" s="69">
        <f>D16-C16</f>
        <v>-825.8919999999998</v>
      </c>
      <c r="I16"/>
      <c r="M16" s="104"/>
      <c r="N16" s="104"/>
      <c r="O16" s="104"/>
    </row>
    <row r="17" spans="1:15" ht="12.75" customHeight="1">
      <c r="A17" s="164" t="s">
        <v>77</v>
      </c>
      <c r="B17" s="97">
        <v>1224.1028000000001</v>
      </c>
      <c r="C17" s="97">
        <v>1002.0572</v>
      </c>
      <c r="D17" s="97">
        <v>333.55</v>
      </c>
      <c r="E17" s="97">
        <v>46.55</v>
      </c>
      <c r="F17" s="97">
        <v>18.33</v>
      </c>
      <c r="G17" s="102">
        <f t="shared" si="0"/>
        <v>-28.22</v>
      </c>
      <c r="H17" s="102">
        <f t="shared" si="1"/>
        <v>-668.5072</v>
      </c>
      <c r="I17"/>
      <c r="M17" s="104"/>
      <c r="N17" s="104"/>
      <c r="O17" s="104"/>
    </row>
    <row r="18" spans="1:15" ht="12.75" customHeight="1">
      <c r="A18" s="164" t="s">
        <v>78</v>
      </c>
      <c r="B18" s="97">
        <v>1088.2372</v>
      </c>
      <c r="C18" s="97">
        <v>790.3091</v>
      </c>
      <c r="D18" s="97">
        <v>373.392</v>
      </c>
      <c r="E18" s="97">
        <v>32.132</v>
      </c>
      <c r="F18" s="97">
        <v>0</v>
      </c>
      <c r="G18" s="102">
        <f t="shared" si="0"/>
        <v>-32.132</v>
      </c>
      <c r="H18" s="102">
        <f t="shared" si="1"/>
        <v>-416.91709999999995</v>
      </c>
      <c r="I18"/>
      <c r="M18" s="104"/>
      <c r="N18" s="104"/>
      <c r="O18" s="104"/>
    </row>
    <row r="19" spans="1:15" ht="12.75" customHeight="1">
      <c r="A19" s="164" t="s">
        <v>79</v>
      </c>
      <c r="B19" s="97">
        <v>2255.4232</v>
      </c>
      <c r="C19" s="97">
        <v>1404.2408</v>
      </c>
      <c r="D19" s="97">
        <v>1663.7731</v>
      </c>
      <c r="E19" s="97">
        <v>148.556</v>
      </c>
      <c r="F19" s="97">
        <v>181.2371</v>
      </c>
      <c r="G19" s="102">
        <f t="shared" si="0"/>
        <v>32.68109999999999</v>
      </c>
      <c r="H19" s="102">
        <f t="shared" si="1"/>
        <v>259.5323000000001</v>
      </c>
      <c r="I19"/>
      <c r="M19" s="104"/>
      <c r="N19" s="104"/>
      <c r="O19" s="104"/>
    </row>
    <row r="20" spans="1:15" ht="12.75" customHeight="1" hidden="1">
      <c r="A20" s="164" t="s">
        <v>4</v>
      </c>
      <c r="B20" s="98">
        <v>0</v>
      </c>
      <c r="C20" s="122">
        <v>0</v>
      </c>
      <c r="D20" s="122">
        <v>0</v>
      </c>
      <c r="E20" s="98">
        <v>0</v>
      </c>
      <c r="F20" s="98">
        <v>0</v>
      </c>
      <c r="G20" s="98">
        <v>0</v>
      </c>
      <c r="H20" s="98">
        <v>0</v>
      </c>
      <c r="I20"/>
      <c r="M20" s="104"/>
      <c r="N20" s="104"/>
      <c r="O20" s="104"/>
    </row>
    <row r="21" spans="1:15" ht="12.75" customHeight="1" hidden="1">
      <c r="A21" s="164" t="s">
        <v>5</v>
      </c>
      <c r="B21" s="98">
        <v>0</v>
      </c>
      <c r="C21" s="122">
        <v>0</v>
      </c>
      <c r="D21" s="122">
        <v>0</v>
      </c>
      <c r="E21" s="98">
        <v>0</v>
      </c>
      <c r="F21" s="98">
        <v>0</v>
      </c>
      <c r="G21" s="98">
        <v>0</v>
      </c>
      <c r="H21" s="98">
        <v>0</v>
      </c>
      <c r="I21"/>
      <c r="M21" s="104"/>
      <c r="N21" s="104"/>
      <c r="O21" s="104"/>
    </row>
    <row r="22" spans="1:15" ht="24.75" customHeight="1">
      <c r="A22" s="157" t="s">
        <v>82</v>
      </c>
      <c r="B22" s="96">
        <v>12.73579300995259</v>
      </c>
      <c r="C22" s="124">
        <v>16.552176132424993</v>
      </c>
      <c r="D22" s="124">
        <v>8.806542585085104</v>
      </c>
      <c r="E22" s="124">
        <v>10.416009500142872</v>
      </c>
      <c r="F22" s="124">
        <v>13.96233915782193</v>
      </c>
      <c r="G22" s="69">
        <f>F22-E22</f>
        <v>3.546329657679058</v>
      </c>
      <c r="H22" s="69">
        <f>D22-C22</f>
        <v>-7.745633547339889</v>
      </c>
      <c r="I22"/>
      <c r="J22" s="55"/>
      <c r="K22" s="55"/>
      <c r="L22" s="55"/>
      <c r="M22" s="104"/>
      <c r="N22" s="104"/>
      <c r="O22" s="104"/>
    </row>
    <row r="23" spans="1:15" ht="12.75" customHeight="1">
      <c r="A23" s="164" t="s">
        <v>77</v>
      </c>
      <c r="B23" s="95">
        <v>10.871534899094486</v>
      </c>
      <c r="C23" s="95">
        <v>14.854575744466205</v>
      </c>
      <c r="D23" s="95">
        <v>4.1048247746467865</v>
      </c>
      <c r="E23" s="95">
        <v>4.546440524692006</v>
      </c>
      <c r="F23" s="95">
        <v>5.8569420188872705</v>
      </c>
      <c r="G23" s="102">
        <f t="shared" si="0"/>
        <v>1.3105014941952646</v>
      </c>
      <c r="H23" s="102">
        <f t="shared" si="1"/>
        <v>-10.749750969819418</v>
      </c>
      <c r="I23"/>
      <c r="J23" s="55"/>
      <c r="K23" s="55"/>
      <c r="L23" s="55"/>
      <c r="M23" s="104"/>
      <c r="N23" s="104"/>
      <c r="O23" s="104"/>
    </row>
    <row r="24" spans="1:15" ht="12.75" customHeight="1">
      <c r="A24" s="164" t="s">
        <v>78</v>
      </c>
      <c r="B24" s="95">
        <v>12.314576235026138</v>
      </c>
      <c r="C24" s="95">
        <v>16.209246529318744</v>
      </c>
      <c r="D24" s="95">
        <v>6.573792887324663</v>
      </c>
      <c r="E24" s="95">
        <v>7.599876758755269</v>
      </c>
      <c r="F24" s="92" t="s">
        <v>1</v>
      </c>
      <c r="G24" s="102"/>
      <c r="H24" s="102">
        <f t="shared" si="1"/>
        <v>-9.635453641994081</v>
      </c>
      <c r="I24"/>
      <c r="J24" s="55"/>
      <c r="K24" s="55"/>
      <c r="L24" s="55"/>
      <c r="M24" s="104"/>
      <c r="N24" s="104"/>
      <c r="O24" s="104"/>
    </row>
    <row r="25" spans="1:15" ht="12.75" customHeight="1">
      <c r="A25" s="164" t="s">
        <v>79</v>
      </c>
      <c r="B25" s="95">
        <v>13.63426521104064</v>
      </c>
      <c r="C25" s="95">
        <v>17.584023457351165</v>
      </c>
      <c r="D25" s="95">
        <v>10.04281963281748</v>
      </c>
      <c r="E25" s="95">
        <v>12.864354993111883</v>
      </c>
      <c r="F25" s="95">
        <v>14.78210470006837</v>
      </c>
      <c r="G25" s="102">
        <f t="shared" si="0"/>
        <v>1.9177497069564868</v>
      </c>
      <c r="H25" s="102">
        <f t="shared" si="1"/>
        <v>-7.541203824533685</v>
      </c>
      <c r="I25"/>
      <c r="J25" s="55"/>
      <c r="K25" s="55"/>
      <c r="L25" s="55"/>
      <c r="M25" s="104"/>
      <c r="N25" s="104"/>
      <c r="O25" s="104"/>
    </row>
    <row r="26" spans="1:15" ht="12.75" customHeight="1" hidden="1">
      <c r="A26" s="164" t="s">
        <v>4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/>
      <c r="M26" s="104"/>
      <c r="N26" s="104"/>
      <c r="O26" s="104"/>
    </row>
    <row r="27" spans="1:15" ht="12.75" customHeight="1" hidden="1">
      <c r="A27" s="164" t="s">
        <v>5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/>
      <c r="M27" s="104"/>
      <c r="N27" s="104"/>
      <c r="O27" s="104"/>
    </row>
    <row r="28" ht="15" customHeight="1">
      <c r="A28" s="141"/>
    </row>
    <row r="29" spans="1:10" ht="15" customHeight="1">
      <c r="A29" s="128" t="s">
        <v>83</v>
      </c>
      <c r="B29" s="1"/>
      <c r="J29"/>
    </row>
    <row r="30" spans="1:7" s="7" customFormat="1" ht="12.75" customHeight="1">
      <c r="A30" s="145" t="s">
        <v>84</v>
      </c>
      <c r="B30" s="6"/>
      <c r="C30" s="8"/>
      <c r="D30" s="8"/>
      <c r="E30" s="8"/>
      <c r="F30" s="8"/>
      <c r="G30" s="8"/>
    </row>
    <row r="31" spans="1:9" ht="40.5" customHeight="1">
      <c r="A31" s="146"/>
      <c r="B31" s="134" t="s">
        <v>18</v>
      </c>
      <c r="C31" s="134" t="s">
        <v>13</v>
      </c>
      <c r="D31" s="134" t="s">
        <v>12</v>
      </c>
      <c r="E31" s="134">
        <v>40360</v>
      </c>
      <c r="F31" s="134">
        <v>40391</v>
      </c>
      <c r="G31" s="137" t="s">
        <v>28</v>
      </c>
      <c r="H31" s="137" t="s">
        <v>47</v>
      </c>
      <c r="I31"/>
    </row>
    <row r="32" spans="1:9" ht="12.75" customHeight="1">
      <c r="A32" s="157" t="s">
        <v>56</v>
      </c>
      <c r="B32" s="63">
        <v>8.314386736083538</v>
      </c>
      <c r="C32" s="63">
        <v>10.820603810130706</v>
      </c>
      <c r="D32" s="63">
        <v>3.147993357908538</v>
      </c>
      <c r="E32" s="63">
        <v>3.9710164431007984</v>
      </c>
      <c r="F32" s="63">
        <v>4.230332904216228</v>
      </c>
      <c r="G32" s="69">
        <f>F32-E32</f>
        <v>0.2593164611154295</v>
      </c>
      <c r="H32" s="69">
        <f>D32-C32</f>
        <v>-7.672610452222168</v>
      </c>
      <c r="I32"/>
    </row>
    <row r="33" spans="1:9" ht="12.75" customHeight="1">
      <c r="A33" s="159" t="s">
        <v>85</v>
      </c>
      <c r="B33" s="30">
        <v>10.355201574313881</v>
      </c>
      <c r="C33" s="115">
        <v>11.866241889176658</v>
      </c>
      <c r="D33" s="30">
        <v>2.725135530436718</v>
      </c>
      <c r="E33" s="30" t="s">
        <v>1</v>
      </c>
      <c r="F33" s="30" t="s">
        <v>1</v>
      </c>
      <c r="G33" s="102" t="s">
        <v>1</v>
      </c>
      <c r="H33" s="102">
        <f>D33-C33</f>
        <v>-9.14110635873994</v>
      </c>
      <c r="I33"/>
    </row>
    <row r="34" spans="1:9" ht="12.75" customHeight="1">
      <c r="A34" s="159" t="s">
        <v>86</v>
      </c>
      <c r="B34" s="30">
        <v>8.285242468130424</v>
      </c>
      <c r="C34" s="30">
        <v>10.798638300273762</v>
      </c>
      <c r="D34" s="30">
        <v>3.1281900134035086</v>
      </c>
      <c r="E34" s="30">
        <v>3.96</v>
      </c>
      <c r="F34" s="30">
        <v>4.230332904216228</v>
      </c>
      <c r="G34" s="102">
        <f>F34-E34</f>
        <v>0.2703329042162279</v>
      </c>
      <c r="H34" s="102">
        <f>D34-C34</f>
        <v>-7.670448286870253</v>
      </c>
      <c r="I34"/>
    </row>
    <row r="35" spans="1:10" ht="12.75" customHeight="1">
      <c r="A35" s="159" t="s">
        <v>87</v>
      </c>
      <c r="B35" s="30">
        <v>7.782029997651114</v>
      </c>
      <c r="C35" s="30">
        <v>9.987394900106835</v>
      </c>
      <c r="D35" s="30">
        <v>3.090675548926625</v>
      </c>
      <c r="E35" s="30">
        <v>4</v>
      </c>
      <c r="F35" s="110" t="s">
        <v>1</v>
      </c>
      <c r="G35" s="102" t="s">
        <v>1</v>
      </c>
      <c r="H35" s="102">
        <f>D35-C35</f>
        <v>-6.89671935118021</v>
      </c>
      <c r="I35"/>
      <c r="J35" s="2" t="s">
        <v>11</v>
      </c>
    </row>
    <row r="36" spans="1:9" ht="12.75" customHeight="1">
      <c r="A36" s="159" t="s">
        <v>88</v>
      </c>
      <c r="B36" s="30">
        <v>4.759298743541935</v>
      </c>
      <c r="C36" s="30">
        <v>6.75</v>
      </c>
      <c r="D36" s="110" t="s">
        <v>1</v>
      </c>
      <c r="E36" s="110" t="s">
        <v>1</v>
      </c>
      <c r="F36" s="110" t="s">
        <v>1</v>
      </c>
      <c r="G36" s="102" t="s">
        <v>1</v>
      </c>
      <c r="H36" s="102" t="s">
        <v>1</v>
      </c>
      <c r="I36"/>
    </row>
    <row r="37" spans="1:9" ht="12.75" customHeight="1">
      <c r="A37" s="159" t="s">
        <v>89</v>
      </c>
      <c r="B37" s="71" t="s">
        <v>1</v>
      </c>
      <c r="C37" s="71" t="s">
        <v>1</v>
      </c>
      <c r="D37" s="110" t="s">
        <v>1</v>
      </c>
      <c r="E37" s="110" t="s">
        <v>1</v>
      </c>
      <c r="F37" s="110" t="s">
        <v>1</v>
      </c>
      <c r="G37" s="102" t="s">
        <v>1</v>
      </c>
      <c r="H37" s="102" t="s">
        <v>1</v>
      </c>
      <c r="I37"/>
    </row>
    <row r="38" spans="1:9" ht="12.75" customHeight="1">
      <c r="A38" s="159" t="s">
        <v>90</v>
      </c>
      <c r="B38" s="30">
        <v>7</v>
      </c>
      <c r="C38" s="71" t="s">
        <v>1</v>
      </c>
      <c r="D38" s="30" t="s">
        <v>1</v>
      </c>
      <c r="E38" s="30" t="s">
        <v>1</v>
      </c>
      <c r="F38" s="30" t="s">
        <v>1</v>
      </c>
      <c r="G38" s="102" t="s">
        <v>1</v>
      </c>
      <c r="H38" s="102" t="s">
        <v>1</v>
      </c>
      <c r="I38"/>
    </row>
    <row r="39" spans="1:9" ht="12.75" customHeight="1">
      <c r="A39" s="159" t="s">
        <v>91</v>
      </c>
      <c r="B39" s="29" t="s">
        <v>1</v>
      </c>
      <c r="C39" s="71" t="s">
        <v>1</v>
      </c>
      <c r="D39" s="110" t="s">
        <v>1</v>
      </c>
      <c r="E39" s="110" t="s">
        <v>1</v>
      </c>
      <c r="F39" s="110" t="s">
        <v>1</v>
      </c>
      <c r="G39" s="102" t="s">
        <v>1</v>
      </c>
      <c r="H39" s="102" t="s">
        <v>1</v>
      </c>
      <c r="I39"/>
    </row>
    <row r="40" spans="1:9" ht="12.75" customHeight="1">
      <c r="A40" s="159" t="s">
        <v>92</v>
      </c>
      <c r="B40" s="54" t="s">
        <v>1</v>
      </c>
      <c r="C40" s="71" t="s">
        <v>1</v>
      </c>
      <c r="D40" s="110" t="s">
        <v>1</v>
      </c>
      <c r="E40" s="110" t="s">
        <v>1</v>
      </c>
      <c r="F40" s="110" t="s">
        <v>1</v>
      </c>
      <c r="G40" s="102" t="s">
        <v>1</v>
      </c>
      <c r="H40" s="102" t="s">
        <v>1</v>
      </c>
      <c r="I40"/>
    </row>
    <row r="41" spans="1:9" ht="17.25" customHeight="1">
      <c r="A41" s="157" t="s">
        <v>93</v>
      </c>
      <c r="B41" s="63">
        <v>7.8064080891404295</v>
      </c>
      <c r="C41" s="63">
        <v>9.773183068529574</v>
      </c>
      <c r="D41" s="63">
        <v>4.387918340026774</v>
      </c>
      <c r="E41" s="111">
        <v>4.3</v>
      </c>
      <c r="F41" s="111">
        <v>3.4444444444444446</v>
      </c>
      <c r="G41" s="69">
        <f>F41-E41</f>
        <v>-0.8555555555555552</v>
      </c>
      <c r="H41" s="69">
        <f>D41-C41</f>
        <v>-5.385264728502801</v>
      </c>
      <c r="I41"/>
    </row>
    <row r="42" spans="1:9" ht="12.75" customHeight="1">
      <c r="A42" s="159" t="s">
        <v>85</v>
      </c>
      <c r="B42" s="30">
        <v>11.625</v>
      </c>
      <c r="C42" s="30">
        <v>14.5</v>
      </c>
      <c r="D42" s="30" t="s">
        <v>1</v>
      </c>
      <c r="E42" s="110" t="s">
        <v>1</v>
      </c>
      <c r="F42" s="110" t="s">
        <v>1</v>
      </c>
      <c r="G42" s="102" t="s">
        <v>1</v>
      </c>
      <c r="H42" s="102" t="s">
        <v>1</v>
      </c>
      <c r="I42"/>
    </row>
    <row r="43" spans="1:9" ht="12.75" customHeight="1">
      <c r="A43" s="159" t="s">
        <v>86</v>
      </c>
      <c r="B43" s="30">
        <v>9.133678045368345</v>
      </c>
      <c r="C43" s="30">
        <v>9.800387801039388</v>
      </c>
      <c r="D43" s="30">
        <v>4.387918340026774</v>
      </c>
      <c r="E43" s="30">
        <v>4.3</v>
      </c>
      <c r="F43" s="30">
        <v>3.4444444444444446</v>
      </c>
      <c r="G43" s="102">
        <f>F43-E43</f>
        <v>-0.8555555555555552</v>
      </c>
      <c r="H43" s="102">
        <f>D43-C43</f>
        <v>-5.4124694610126145</v>
      </c>
      <c r="I43"/>
    </row>
    <row r="44" spans="1:9" ht="12.75" customHeight="1">
      <c r="A44" s="159" t="s">
        <v>87</v>
      </c>
      <c r="B44" s="30">
        <v>7.806818181818182</v>
      </c>
      <c r="C44" s="30">
        <v>10.075757575757576</v>
      </c>
      <c r="D44" s="110" t="s">
        <v>1</v>
      </c>
      <c r="E44" s="110" t="s">
        <v>1</v>
      </c>
      <c r="F44" s="110" t="s">
        <v>1</v>
      </c>
      <c r="G44" s="102" t="s">
        <v>1</v>
      </c>
      <c r="H44" s="102" t="s">
        <v>1</v>
      </c>
      <c r="I44"/>
    </row>
    <row r="45" spans="1:9" ht="12.75" customHeight="1">
      <c r="A45" s="159" t="s">
        <v>88</v>
      </c>
      <c r="B45" s="30">
        <v>3.9</v>
      </c>
      <c r="C45" s="30">
        <v>5</v>
      </c>
      <c r="D45" s="110" t="s">
        <v>1</v>
      </c>
      <c r="E45" s="110" t="s">
        <v>1</v>
      </c>
      <c r="F45" s="110" t="s">
        <v>1</v>
      </c>
      <c r="G45" s="102" t="s">
        <v>1</v>
      </c>
      <c r="H45" s="102" t="s">
        <v>1</v>
      </c>
      <c r="I45"/>
    </row>
    <row r="46" spans="1:9" ht="12.75" customHeight="1">
      <c r="A46" s="159" t="s">
        <v>89</v>
      </c>
      <c r="B46" s="30">
        <v>13</v>
      </c>
      <c r="C46" s="30">
        <v>13</v>
      </c>
      <c r="D46" s="110" t="s">
        <v>1</v>
      </c>
      <c r="E46" s="110" t="s">
        <v>1</v>
      </c>
      <c r="F46" s="110" t="s">
        <v>1</v>
      </c>
      <c r="G46" s="102" t="s">
        <v>1</v>
      </c>
      <c r="H46" s="102" t="s">
        <v>1</v>
      </c>
      <c r="I46"/>
    </row>
    <row r="47" spans="1:9" ht="12.75" customHeight="1">
      <c r="A47" s="159" t="s">
        <v>90</v>
      </c>
      <c r="B47" s="30">
        <v>5.5</v>
      </c>
      <c r="C47" s="30">
        <v>5.5</v>
      </c>
      <c r="D47" s="30" t="s">
        <v>1</v>
      </c>
      <c r="E47" s="110" t="s">
        <v>1</v>
      </c>
      <c r="F47" s="110" t="s">
        <v>1</v>
      </c>
      <c r="G47" s="102" t="s">
        <v>1</v>
      </c>
      <c r="H47" s="102" t="s">
        <v>1</v>
      </c>
      <c r="I47"/>
    </row>
    <row r="48" spans="1:9" ht="12.75" customHeight="1">
      <c r="A48" s="159" t="s">
        <v>91</v>
      </c>
      <c r="B48" s="30">
        <v>4.666666666666667</v>
      </c>
      <c r="C48" s="30">
        <v>5.5</v>
      </c>
      <c r="D48" s="110" t="s">
        <v>1</v>
      </c>
      <c r="E48" s="110" t="s">
        <v>1</v>
      </c>
      <c r="F48" s="110" t="s">
        <v>1</v>
      </c>
      <c r="G48" s="102" t="s">
        <v>1</v>
      </c>
      <c r="H48" s="102" t="s">
        <v>1</v>
      </c>
      <c r="I48"/>
    </row>
    <row r="49" spans="1:9" ht="12.75" customHeight="1">
      <c r="A49" s="159" t="s">
        <v>92</v>
      </c>
      <c r="B49" s="29" t="s">
        <v>1</v>
      </c>
      <c r="C49" s="29" t="s">
        <v>1</v>
      </c>
      <c r="D49" s="110" t="s">
        <v>1</v>
      </c>
      <c r="E49" s="110" t="s">
        <v>1</v>
      </c>
      <c r="F49" s="110" t="s">
        <v>1</v>
      </c>
      <c r="G49" s="102" t="s">
        <v>1</v>
      </c>
      <c r="H49" s="102" t="s">
        <v>1</v>
      </c>
      <c r="I49"/>
    </row>
    <row r="50" spans="1:9" ht="23.25" customHeight="1">
      <c r="A50" s="157" t="s">
        <v>94</v>
      </c>
      <c r="B50" s="64">
        <v>5.9582877583396225</v>
      </c>
      <c r="C50" s="64">
        <v>6.798659191984787</v>
      </c>
      <c r="D50" s="111">
        <v>2.8777046167217866</v>
      </c>
      <c r="E50" s="111" t="s">
        <v>1</v>
      </c>
      <c r="F50" s="111" t="s">
        <v>1</v>
      </c>
      <c r="G50" s="69" t="s">
        <v>1</v>
      </c>
      <c r="H50" s="69">
        <f>D50-C50</f>
        <v>-3.9209545752630004</v>
      </c>
      <c r="I50"/>
    </row>
    <row r="51" spans="1:9" ht="12.75" customHeight="1">
      <c r="A51" s="159" t="s">
        <v>85</v>
      </c>
      <c r="B51" s="39">
        <v>3.8</v>
      </c>
      <c r="C51" s="30" t="s">
        <v>1</v>
      </c>
      <c r="D51" s="30" t="s">
        <v>1</v>
      </c>
      <c r="E51" s="30" t="s">
        <v>1</v>
      </c>
      <c r="F51" s="30" t="s">
        <v>1</v>
      </c>
      <c r="G51" s="102" t="s">
        <v>1</v>
      </c>
      <c r="H51" s="102" t="s">
        <v>1</v>
      </c>
      <c r="I51"/>
    </row>
    <row r="52" spans="1:9" ht="12.75" customHeight="1">
      <c r="A52" s="159" t="s">
        <v>86</v>
      </c>
      <c r="B52" s="39">
        <v>6.3</v>
      </c>
      <c r="C52" s="39">
        <v>6.3</v>
      </c>
      <c r="D52" s="30">
        <v>2.8877981936481603</v>
      </c>
      <c r="E52" s="30" t="s">
        <v>1</v>
      </c>
      <c r="F52" s="30" t="s">
        <v>1</v>
      </c>
      <c r="G52" s="102" t="s">
        <v>1</v>
      </c>
      <c r="H52" s="102">
        <f>D52-C52</f>
        <v>-3.4122018063518396</v>
      </c>
      <c r="I52"/>
    </row>
    <row r="53" spans="1:9" ht="12.75" customHeight="1">
      <c r="A53" s="159" t="s">
        <v>87</v>
      </c>
      <c r="B53" s="39">
        <v>1.8</v>
      </c>
      <c r="C53" s="39" t="s">
        <v>1</v>
      </c>
      <c r="D53" s="30" t="s">
        <v>1</v>
      </c>
      <c r="E53" s="30" t="s">
        <v>1</v>
      </c>
      <c r="F53" s="30" t="s">
        <v>1</v>
      </c>
      <c r="G53" s="102" t="s">
        <v>1</v>
      </c>
      <c r="H53" s="102" t="s">
        <v>1</v>
      </c>
      <c r="I53"/>
    </row>
    <row r="54" spans="1:9" ht="12.75" customHeight="1">
      <c r="A54" s="159" t="s">
        <v>88</v>
      </c>
      <c r="B54" s="39">
        <v>4.325</v>
      </c>
      <c r="C54" s="39">
        <v>4.1</v>
      </c>
      <c r="D54" s="30" t="s">
        <v>1</v>
      </c>
      <c r="E54" s="30" t="s">
        <v>1</v>
      </c>
      <c r="F54" s="30" t="s">
        <v>1</v>
      </c>
      <c r="G54" s="102" t="s">
        <v>1</v>
      </c>
      <c r="H54" s="102" t="s">
        <v>1</v>
      </c>
      <c r="I54"/>
    </row>
    <row r="55" spans="1:9" ht="12.75" customHeight="1">
      <c r="A55" s="159" t="s">
        <v>89</v>
      </c>
      <c r="B55" s="39" t="s">
        <v>1</v>
      </c>
      <c r="C55" s="39" t="s">
        <v>1</v>
      </c>
      <c r="D55" s="30">
        <v>3.5</v>
      </c>
      <c r="E55" s="30" t="s">
        <v>1</v>
      </c>
      <c r="F55" s="30" t="s">
        <v>1</v>
      </c>
      <c r="G55" s="102" t="s">
        <v>1</v>
      </c>
      <c r="H55" s="102" t="s">
        <v>1</v>
      </c>
      <c r="I55"/>
    </row>
    <row r="56" spans="1:9" ht="12.75" customHeight="1">
      <c r="A56" s="159" t="s">
        <v>90</v>
      </c>
      <c r="B56" s="29" t="s">
        <v>1</v>
      </c>
      <c r="C56" s="29" t="s">
        <v>1</v>
      </c>
      <c r="D56" s="30" t="s">
        <v>1</v>
      </c>
      <c r="E56" s="30" t="s">
        <v>1</v>
      </c>
      <c r="F56" s="30" t="s">
        <v>1</v>
      </c>
      <c r="G56" s="102" t="s">
        <v>1</v>
      </c>
      <c r="H56" s="102" t="s">
        <v>1</v>
      </c>
      <c r="I56"/>
    </row>
    <row r="57" spans="1:9" ht="12.75" customHeight="1">
      <c r="A57" s="159" t="s">
        <v>91</v>
      </c>
      <c r="B57" s="30">
        <v>9.708467208138764</v>
      </c>
      <c r="C57" s="30">
        <v>10.444622944185019</v>
      </c>
      <c r="D57" s="30" t="s">
        <v>1</v>
      </c>
      <c r="E57" s="30" t="s">
        <v>1</v>
      </c>
      <c r="F57" s="30" t="s">
        <v>1</v>
      </c>
      <c r="G57" s="102" t="s">
        <v>1</v>
      </c>
      <c r="H57" s="102" t="s">
        <v>1</v>
      </c>
      <c r="I57"/>
    </row>
    <row r="58" spans="1:9" ht="12.75" customHeight="1">
      <c r="A58" s="159" t="s">
        <v>92</v>
      </c>
      <c r="B58" s="29" t="s">
        <v>1</v>
      </c>
      <c r="C58" s="29" t="s">
        <v>1</v>
      </c>
      <c r="D58" s="30" t="s">
        <v>1</v>
      </c>
      <c r="E58" s="30" t="s">
        <v>1</v>
      </c>
      <c r="F58" s="30" t="s">
        <v>1</v>
      </c>
      <c r="G58" s="102" t="s">
        <v>1</v>
      </c>
      <c r="H58" s="102" t="s">
        <v>1</v>
      </c>
      <c r="I58"/>
    </row>
    <row r="59" ht="11.25">
      <c r="A59" s="141"/>
    </row>
    <row r="60" ht="11.25">
      <c r="A60" s="141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1">
      <selection activeCell="D77" sqref="D77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28" t="s">
        <v>95</v>
      </c>
      <c r="B1" s="1"/>
    </row>
    <row r="2" spans="1:6" s="7" customFormat="1" ht="12.75" customHeight="1">
      <c r="A2" s="145" t="s">
        <v>10</v>
      </c>
      <c r="B2" s="6"/>
      <c r="C2" s="8"/>
      <c r="D2" s="8"/>
      <c r="E2" s="8"/>
      <c r="F2" s="8"/>
    </row>
    <row r="3" spans="1:8" ht="36" customHeight="1">
      <c r="A3" s="146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</row>
    <row r="4" spans="1:10" ht="12.75" customHeight="1">
      <c r="A4" s="157" t="s">
        <v>96</v>
      </c>
      <c r="B4" s="17">
        <f>B5+B14+B23</f>
        <v>11517.8828</v>
      </c>
      <c r="C4" s="17">
        <f>C5+C14+C23</f>
        <v>8711.7673</v>
      </c>
      <c r="D4" s="17">
        <f>D5+D14+D23</f>
        <v>3096.9946</v>
      </c>
      <c r="E4" s="17">
        <f>E5+E14</f>
        <v>238.6753</v>
      </c>
      <c r="F4" s="17">
        <f>F5+F14</f>
        <v>318.6359</v>
      </c>
      <c r="G4" s="69">
        <f>F4-E4</f>
        <v>79.9606</v>
      </c>
      <c r="H4" s="69">
        <f>D4-C4</f>
        <v>-5614.7726999999995</v>
      </c>
      <c r="I4" s="17"/>
      <c r="J4" s="12"/>
    </row>
    <row r="5" spans="1:10" ht="12.75" customHeight="1">
      <c r="A5" s="158" t="s">
        <v>7</v>
      </c>
      <c r="B5" s="61">
        <v>8613.0513</v>
      </c>
      <c r="C5" s="61">
        <v>6080.1091</v>
      </c>
      <c r="D5" s="61">
        <v>2851.2088</v>
      </c>
      <c r="E5" s="61">
        <v>218.6753</v>
      </c>
      <c r="F5" s="61">
        <v>277.2359</v>
      </c>
      <c r="G5" s="69">
        <f>F5-E5</f>
        <v>58.56060000000002</v>
      </c>
      <c r="H5" s="69">
        <f>D5-C5</f>
        <v>-3228.9003</v>
      </c>
      <c r="I5" s="61"/>
      <c r="J5" s="12"/>
    </row>
    <row r="6" spans="1:10" ht="12.75" customHeight="1">
      <c r="A6" s="159" t="s">
        <v>85</v>
      </c>
      <c r="B6" s="59">
        <v>308.02290000000005</v>
      </c>
      <c r="C6" s="59">
        <v>257.9929</v>
      </c>
      <c r="D6" s="59">
        <v>153.615</v>
      </c>
      <c r="E6" s="59" t="s">
        <v>1</v>
      </c>
      <c r="F6" s="59" t="s">
        <v>1</v>
      </c>
      <c r="G6" s="102" t="s">
        <v>1</v>
      </c>
      <c r="H6" s="102">
        <f>D6-C6</f>
        <v>-104.37790000000001</v>
      </c>
      <c r="I6" s="59"/>
      <c r="J6" s="12"/>
    </row>
    <row r="7" spans="1:10" ht="26.25" customHeight="1">
      <c r="A7" s="159" t="s">
        <v>86</v>
      </c>
      <c r="B7" s="59">
        <v>6411.6551</v>
      </c>
      <c r="C7" s="59">
        <v>4826.649</v>
      </c>
      <c r="D7" s="59">
        <v>2204.8732</v>
      </c>
      <c r="E7" s="59">
        <v>158.4497</v>
      </c>
      <c r="F7" s="59">
        <v>277.2359</v>
      </c>
      <c r="G7" s="102">
        <f>F7-E7</f>
        <v>118.78620000000001</v>
      </c>
      <c r="H7" s="102">
        <f>D7-C7</f>
        <v>-2621.7758000000003</v>
      </c>
      <c r="I7" s="59"/>
      <c r="J7" s="12"/>
    </row>
    <row r="8" spans="1:10" ht="24" customHeight="1">
      <c r="A8" s="159" t="s">
        <v>97</v>
      </c>
      <c r="B8" s="59">
        <v>1338.1281999999999</v>
      </c>
      <c r="C8" s="59">
        <v>840.4994</v>
      </c>
      <c r="D8" s="59">
        <v>492.7206</v>
      </c>
      <c r="E8" s="59">
        <v>60.2256</v>
      </c>
      <c r="F8" s="59" t="s">
        <v>1</v>
      </c>
      <c r="G8" s="102" t="s">
        <v>1</v>
      </c>
      <c r="H8" s="102">
        <f>D8-C8</f>
        <v>-347.77880000000005</v>
      </c>
      <c r="I8" s="59"/>
      <c r="J8" s="12"/>
    </row>
    <row r="9" spans="1:10" ht="24" customHeight="1">
      <c r="A9" s="159" t="s">
        <v>98</v>
      </c>
      <c r="B9" s="59">
        <v>505.2288</v>
      </c>
      <c r="C9" s="59">
        <v>154.9678</v>
      </c>
      <c r="D9" s="59" t="s">
        <v>1</v>
      </c>
      <c r="E9" s="59" t="s">
        <v>1</v>
      </c>
      <c r="F9" s="59" t="s">
        <v>1</v>
      </c>
      <c r="G9" s="102" t="s">
        <v>1</v>
      </c>
      <c r="H9" s="102" t="s">
        <v>1</v>
      </c>
      <c r="I9" s="59"/>
      <c r="J9" s="12"/>
    </row>
    <row r="10" spans="1:10" ht="21.75" customHeight="1">
      <c r="A10" s="159" t="s">
        <v>99</v>
      </c>
      <c r="B10" s="59" t="s">
        <v>1</v>
      </c>
      <c r="C10" s="59" t="s">
        <v>1</v>
      </c>
      <c r="D10" s="59" t="s">
        <v>1</v>
      </c>
      <c r="E10" s="59" t="s">
        <v>1</v>
      </c>
      <c r="F10" s="59" t="s">
        <v>1</v>
      </c>
      <c r="G10" s="102" t="s">
        <v>1</v>
      </c>
      <c r="H10" s="102" t="s">
        <v>1</v>
      </c>
      <c r="I10" s="59"/>
      <c r="J10" s="12"/>
    </row>
    <row r="11" spans="1:10" ht="24.75" customHeight="1">
      <c r="A11" s="159" t="s">
        <v>100</v>
      </c>
      <c r="B11" s="59">
        <v>50.0163</v>
      </c>
      <c r="C11" s="59" t="s">
        <v>1</v>
      </c>
      <c r="D11" s="59" t="s">
        <v>1</v>
      </c>
      <c r="E11" s="59" t="s">
        <v>1</v>
      </c>
      <c r="F11" s="59" t="s">
        <v>1</v>
      </c>
      <c r="G11" s="102" t="s">
        <v>1</v>
      </c>
      <c r="H11" s="102" t="s">
        <v>1</v>
      </c>
      <c r="I11" s="59"/>
      <c r="J11" s="12"/>
    </row>
    <row r="12" spans="1:10" ht="23.25" customHeight="1">
      <c r="A12" s="159" t="s">
        <v>101</v>
      </c>
      <c r="B12" s="59" t="s">
        <v>1</v>
      </c>
      <c r="C12" s="59" t="s">
        <v>1</v>
      </c>
      <c r="D12" s="59" t="s">
        <v>1</v>
      </c>
      <c r="E12" s="59" t="s">
        <v>1</v>
      </c>
      <c r="F12" s="59" t="s">
        <v>1</v>
      </c>
      <c r="G12" s="102" t="s">
        <v>1</v>
      </c>
      <c r="H12" s="102" t="s">
        <v>1</v>
      </c>
      <c r="I12" s="59"/>
      <c r="J12" s="12"/>
    </row>
    <row r="13" spans="1:10" ht="22.5" customHeight="1">
      <c r="A13" s="159" t="s">
        <v>102</v>
      </c>
      <c r="B13" s="59" t="s">
        <v>1</v>
      </c>
      <c r="C13" s="59" t="s">
        <v>1</v>
      </c>
      <c r="D13" s="59" t="s">
        <v>1</v>
      </c>
      <c r="E13" s="59" t="s">
        <v>1</v>
      </c>
      <c r="F13" s="59" t="s">
        <v>1</v>
      </c>
      <c r="G13" s="102" t="s">
        <v>1</v>
      </c>
      <c r="H13" s="102" t="s">
        <v>1</v>
      </c>
      <c r="I13" s="17"/>
      <c r="J13" s="12"/>
    </row>
    <row r="14" spans="1:10" ht="28.5" customHeight="1">
      <c r="A14" s="158" t="s">
        <v>103</v>
      </c>
      <c r="B14" s="61">
        <v>2193.655</v>
      </c>
      <c r="C14" s="61">
        <v>2059.93</v>
      </c>
      <c r="D14" s="61">
        <v>137.9</v>
      </c>
      <c r="E14" s="62">
        <v>20</v>
      </c>
      <c r="F14" s="69">
        <v>41.4</v>
      </c>
      <c r="G14" s="69">
        <f>F14-E14</f>
        <v>21.4</v>
      </c>
      <c r="H14" s="69">
        <f>D14-C14</f>
        <v>-1922.0299999999997</v>
      </c>
      <c r="I14" s="61"/>
      <c r="J14" s="12"/>
    </row>
    <row r="15" spans="1:10" ht="14.25" customHeight="1">
      <c r="A15" s="159" t="s">
        <v>85</v>
      </c>
      <c r="B15" s="59">
        <v>179.4</v>
      </c>
      <c r="C15" s="59">
        <v>162</v>
      </c>
      <c r="D15" s="60" t="s">
        <v>1</v>
      </c>
      <c r="E15" s="60" t="s">
        <v>1</v>
      </c>
      <c r="F15" s="60" t="s">
        <v>1</v>
      </c>
      <c r="G15" s="102" t="s">
        <v>1</v>
      </c>
      <c r="H15" s="102" t="s">
        <v>1</v>
      </c>
      <c r="I15" s="59"/>
      <c r="J15" s="12"/>
    </row>
    <row r="16" spans="1:10" ht="23.25" customHeight="1">
      <c r="A16" s="159" t="s">
        <v>86</v>
      </c>
      <c r="B16" s="59">
        <v>1687.83</v>
      </c>
      <c r="C16" s="59">
        <v>1662.83</v>
      </c>
      <c r="D16" s="59">
        <v>137.9</v>
      </c>
      <c r="E16" s="60">
        <v>20</v>
      </c>
      <c r="F16" s="59">
        <v>41.4</v>
      </c>
      <c r="G16" s="102">
        <f>F16-E16</f>
        <v>21.4</v>
      </c>
      <c r="H16" s="102">
        <f>D16-C16</f>
        <v>-1524.9299999999998</v>
      </c>
      <c r="I16" s="59"/>
      <c r="J16" s="12"/>
    </row>
    <row r="17" spans="1:10" ht="22.5" customHeight="1">
      <c r="A17" s="159" t="s">
        <v>97</v>
      </c>
      <c r="B17" s="59">
        <v>156.75</v>
      </c>
      <c r="C17" s="59">
        <v>135</v>
      </c>
      <c r="D17" s="60" t="s">
        <v>1</v>
      </c>
      <c r="E17" s="60" t="s">
        <v>1</v>
      </c>
      <c r="F17" s="60" t="s">
        <v>1</v>
      </c>
      <c r="G17" s="102" t="s">
        <v>1</v>
      </c>
      <c r="H17" s="102" t="s">
        <v>1</v>
      </c>
      <c r="I17" s="59"/>
      <c r="J17" s="12"/>
    </row>
    <row r="18" spans="1:10" ht="23.25" customHeight="1">
      <c r="A18" s="159" t="s">
        <v>98</v>
      </c>
      <c r="B18" s="59">
        <v>56</v>
      </c>
      <c r="C18" s="59">
        <v>6</v>
      </c>
      <c r="D18" s="60" t="s">
        <v>1</v>
      </c>
      <c r="E18" s="60" t="s">
        <v>1</v>
      </c>
      <c r="F18" s="60" t="s">
        <v>1</v>
      </c>
      <c r="G18" s="102" t="s">
        <v>1</v>
      </c>
      <c r="H18" s="102" t="s">
        <v>1</v>
      </c>
      <c r="I18" s="59"/>
      <c r="J18" s="12"/>
    </row>
    <row r="19" spans="1:10" ht="22.5" customHeight="1">
      <c r="A19" s="159" t="s">
        <v>99</v>
      </c>
      <c r="B19" s="59">
        <v>20</v>
      </c>
      <c r="C19" s="59">
        <v>20</v>
      </c>
      <c r="D19" s="60" t="s">
        <v>1</v>
      </c>
      <c r="E19" s="60" t="s">
        <v>1</v>
      </c>
      <c r="F19" s="60" t="s">
        <v>1</v>
      </c>
      <c r="G19" s="102" t="s">
        <v>1</v>
      </c>
      <c r="H19" s="102" t="s">
        <v>1</v>
      </c>
      <c r="I19" s="59"/>
      <c r="J19" s="12"/>
    </row>
    <row r="20" spans="1:10" ht="22.5" customHeight="1">
      <c r="A20" s="159" t="s">
        <v>100</v>
      </c>
      <c r="B20" s="59">
        <v>10.5</v>
      </c>
      <c r="C20" s="59">
        <v>10.5</v>
      </c>
      <c r="D20" s="60" t="s">
        <v>1</v>
      </c>
      <c r="E20" s="60" t="s">
        <v>1</v>
      </c>
      <c r="F20" s="60" t="s">
        <v>1</v>
      </c>
      <c r="G20" s="102" t="s">
        <v>1</v>
      </c>
      <c r="H20" s="102" t="s">
        <v>1</v>
      </c>
      <c r="I20" s="59"/>
      <c r="J20" s="12"/>
    </row>
    <row r="21" spans="1:10" ht="19.5" customHeight="1">
      <c r="A21" s="159" t="s">
        <v>101</v>
      </c>
      <c r="B21" s="59">
        <v>83.175</v>
      </c>
      <c r="C21" s="59">
        <v>63.6</v>
      </c>
      <c r="D21" s="60" t="s">
        <v>1</v>
      </c>
      <c r="E21" s="60" t="s">
        <v>1</v>
      </c>
      <c r="F21" s="60" t="s">
        <v>1</v>
      </c>
      <c r="G21" s="102" t="s">
        <v>1</v>
      </c>
      <c r="H21" s="102" t="s">
        <v>1</v>
      </c>
      <c r="I21" s="59"/>
      <c r="J21" s="12"/>
    </row>
    <row r="22" spans="1:10" ht="26.25" customHeight="1">
      <c r="A22" s="159" t="s">
        <v>102</v>
      </c>
      <c r="B22" s="59" t="s">
        <v>1</v>
      </c>
      <c r="C22" s="59" t="s">
        <v>1</v>
      </c>
      <c r="D22" s="60" t="s">
        <v>1</v>
      </c>
      <c r="E22" s="60" t="s">
        <v>1</v>
      </c>
      <c r="F22" s="60" t="s">
        <v>1</v>
      </c>
      <c r="G22" s="102" t="s">
        <v>1</v>
      </c>
      <c r="H22" s="102" t="s">
        <v>1</v>
      </c>
      <c r="I22" s="59"/>
      <c r="J22" s="12"/>
    </row>
    <row r="23" spans="1:10" ht="23.25" customHeight="1">
      <c r="A23" s="158" t="s">
        <v>104</v>
      </c>
      <c r="B23" s="61">
        <v>711.1765</v>
      </c>
      <c r="C23" s="61">
        <v>571.7282</v>
      </c>
      <c r="D23" s="69">
        <v>107.8858</v>
      </c>
      <c r="E23" s="62" t="s">
        <v>1</v>
      </c>
      <c r="F23" s="62" t="s">
        <v>1</v>
      </c>
      <c r="G23" s="69" t="s">
        <v>1</v>
      </c>
      <c r="H23" s="69">
        <f>D23-C23</f>
        <v>-463.8424</v>
      </c>
      <c r="I23" s="62"/>
      <c r="J23" s="12"/>
    </row>
    <row r="24" spans="1:8" ht="12.75" customHeight="1">
      <c r="A24" s="159" t="s">
        <v>85</v>
      </c>
      <c r="B24" s="59">
        <v>61.081</v>
      </c>
      <c r="C24" s="60" t="s">
        <v>1</v>
      </c>
      <c r="D24" s="60" t="s">
        <v>1</v>
      </c>
      <c r="E24" s="60" t="s">
        <v>1</v>
      </c>
      <c r="F24" s="60" t="s">
        <v>1</v>
      </c>
      <c r="G24" s="102" t="s">
        <v>1</v>
      </c>
      <c r="H24" s="60" t="s">
        <v>1</v>
      </c>
    </row>
    <row r="25" spans="1:8" ht="24" customHeight="1">
      <c r="A25" s="159" t="s">
        <v>86</v>
      </c>
      <c r="B25" s="59">
        <v>75</v>
      </c>
      <c r="C25" s="60">
        <v>75</v>
      </c>
      <c r="D25" s="102">
        <v>92.3918</v>
      </c>
      <c r="E25" s="60" t="s">
        <v>1</v>
      </c>
      <c r="F25" s="60" t="s">
        <v>1</v>
      </c>
      <c r="G25" s="102" t="s">
        <v>1</v>
      </c>
      <c r="H25" s="60" t="s">
        <v>1</v>
      </c>
    </row>
    <row r="26" spans="1:8" ht="20.25" customHeight="1">
      <c r="A26" s="159" t="s">
        <v>97</v>
      </c>
      <c r="B26" s="59">
        <v>43.5829</v>
      </c>
      <c r="C26" s="60" t="s">
        <v>1</v>
      </c>
      <c r="D26" s="60" t="s">
        <v>1</v>
      </c>
      <c r="E26" s="60" t="s">
        <v>1</v>
      </c>
      <c r="F26" s="60" t="s">
        <v>1</v>
      </c>
      <c r="G26" s="60" t="s">
        <v>1</v>
      </c>
      <c r="H26" s="60" t="s">
        <v>1</v>
      </c>
    </row>
    <row r="27" spans="1:8" ht="21.75" customHeight="1">
      <c r="A27" s="159" t="s">
        <v>98</v>
      </c>
      <c r="B27" s="59">
        <v>291.9773</v>
      </c>
      <c r="C27" s="59">
        <v>279.0791</v>
      </c>
      <c r="D27" s="60" t="s">
        <v>1</v>
      </c>
      <c r="E27" s="60" t="s">
        <v>1</v>
      </c>
      <c r="F27" s="60" t="s">
        <v>1</v>
      </c>
      <c r="G27" s="60" t="s">
        <v>1</v>
      </c>
      <c r="H27" s="60" t="s">
        <v>1</v>
      </c>
    </row>
    <row r="28" spans="1:8" ht="24" customHeight="1">
      <c r="A28" s="159" t="s">
        <v>99</v>
      </c>
      <c r="B28" s="60" t="s">
        <v>1</v>
      </c>
      <c r="C28" s="60" t="s">
        <v>1</v>
      </c>
      <c r="D28" s="60">
        <v>15.494</v>
      </c>
      <c r="E28" s="60" t="s">
        <v>1</v>
      </c>
      <c r="F28" s="60" t="s">
        <v>1</v>
      </c>
      <c r="G28" s="102" t="s">
        <v>1</v>
      </c>
      <c r="H28" s="60" t="s">
        <v>1</v>
      </c>
    </row>
    <row r="29" spans="1:8" ht="22.5" customHeight="1">
      <c r="A29" s="159" t="s">
        <v>100</v>
      </c>
      <c r="B29" s="60" t="s">
        <v>1</v>
      </c>
      <c r="C29" s="60" t="s">
        <v>1</v>
      </c>
      <c r="D29" s="60" t="s">
        <v>1</v>
      </c>
      <c r="E29" s="60" t="s">
        <v>1</v>
      </c>
      <c r="F29" s="60" t="s">
        <v>1</v>
      </c>
      <c r="G29" s="60" t="s">
        <v>1</v>
      </c>
      <c r="H29" s="60" t="s">
        <v>1</v>
      </c>
    </row>
    <row r="30" spans="1:8" ht="20.25" customHeight="1">
      <c r="A30" s="159" t="s">
        <v>101</v>
      </c>
      <c r="B30" s="59">
        <v>239.53529999999998</v>
      </c>
      <c r="C30" s="59">
        <v>217.6491</v>
      </c>
      <c r="D30" s="60" t="s">
        <v>1</v>
      </c>
      <c r="E30" s="60" t="s">
        <v>1</v>
      </c>
      <c r="F30" s="60" t="s">
        <v>1</v>
      </c>
      <c r="G30" s="60" t="s">
        <v>1</v>
      </c>
      <c r="H30" s="60" t="s">
        <v>1</v>
      </c>
    </row>
    <row r="31" spans="1:8" ht="24" customHeight="1">
      <c r="A31" s="159" t="s">
        <v>102</v>
      </c>
      <c r="B31" s="60" t="s">
        <v>1</v>
      </c>
      <c r="C31" s="60" t="s">
        <v>1</v>
      </c>
      <c r="D31" s="60" t="s">
        <v>1</v>
      </c>
      <c r="E31" s="60" t="s">
        <v>1</v>
      </c>
      <c r="F31" s="60" t="s">
        <v>1</v>
      </c>
      <c r="G31" s="60" t="s">
        <v>1</v>
      </c>
      <c r="H31" s="60" t="s">
        <v>1</v>
      </c>
    </row>
    <row r="32" ht="15" customHeight="1">
      <c r="A32" s="141"/>
    </row>
    <row r="33" spans="1:9" ht="15" customHeight="1">
      <c r="A33" s="128" t="s">
        <v>105</v>
      </c>
      <c r="G33" s="12"/>
      <c r="I33" s="2"/>
    </row>
    <row r="34" spans="1:9" ht="12.75" customHeight="1">
      <c r="A34" s="131" t="s">
        <v>2</v>
      </c>
      <c r="G34" s="12"/>
      <c r="I34" s="2"/>
    </row>
    <row r="35" spans="1:9" ht="37.5" customHeight="1">
      <c r="A35" s="142"/>
      <c r="B35" s="53" t="s">
        <v>29</v>
      </c>
      <c r="C35" s="51">
        <v>39995</v>
      </c>
      <c r="D35" s="51">
        <v>40026</v>
      </c>
      <c r="E35" s="134" t="s">
        <v>18</v>
      </c>
      <c r="F35" s="51">
        <v>40360</v>
      </c>
      <c r="G35" s="51">
        <v>40391</v>
      </c>
      <c r="H35" s="137" t="s">
        <v>28</v>
      </c>
      <c r="I35" s="137" t="s">
        <v>27</v>
      </c>
    </row>
    <row r="36" spans="1:13" ht="12.75" customHeight="1">
      <c r="A36" s="160" t="s">
        <v>106</v>
      </c>
      <c r="B36" s="17">
        <v>28102.058</v>
      </c>
      <c r="C36" s="17">
        <v>32860.366</v>
      </c>
      <c r="D36" s="17">
        <v>33127.102</v>
      </c>
      <c r="E36" s="17">
        <v>39604.433</v>
      </c>
      <c r="F36" s="17">
        <v>30354.379</v>
      </c>
      <c r="G36" s="17">
        <v>31720.129</v>
      </c>
      <c r="H36" s="16">
        <f aca="true" t="shared" si="0" ref="H36:H50">G36/F36-1</f>
        <v>0.044993508185425135</v>
      </c>
      <c r="I36" s="16">
        <f aca="true" t="shared" si="1" ref="I36:I50">G36/E36-1</f>
        <v>-0.1990763003727385</v>
      </c>
      <c r="J36" s="56"/>
      <c r="K36" s="17"/>
      <c r="L36" s="75"/>
      <c r="M36" s="75"/>
    </row>
    <row r="37" spans="1:13" ht="21" customHeight="1">
      <c r="A37" s="161" t="s">
        <v>107</v>
      </c>
      <c r="B37" s="32">
        <v>12477.444</v>
      </c>
      <c r="C37" s="32">
        <v>11275.412</v>
      </c>
      <c r="D37" s="32">
        <v>10919.949</v>
      </c>
      <c r="E37" s="32">
        <v>15452.031</v>
      </c>
      <c r="F37" s="32">
        <v>12682.564</v>
      </c>
      <c r="G37" s="32">
        <v>13780.524</v>
      </c>
      <c r="H37" s="15">
        <f t="shared" si="0"/>
        <v>0.0865723997134964</v>
      </c>
      <c r="I37" s="15">
        <f t="shared" si="1"/>
        <v>-0.1081739351933737</v>
      </c>
      <c r="J37" s="56"/>
      <c r="K37" s="17"/>
      <c r="L37" s="75"/>
      <c r="M37" s="75"/>
    </row>
    <row r="38" spans="1:13" ht="12.75" customHeight="1">
      <c r="A38" s="161" t="s">
        <v>108</v>
      </c>
      <c r="B38" s="32">
        <v>6204.997</v>
      </c>
      <c r="C38" s="32">
        <v>7295.14</v>
      </c>
      <c r="D38" s="32">
        <v>7643.248</v>
      </c>
      <c r="E38" s="32">
        <v>8840.806</v>
      </c>
      <c r="F38" s="32">
        <v>9264.815</v>
      </c>
      <c r="G38" s="32">
        <v>9512.278</v>
      </c>
      <c r="H38" s="15">
        <f t="shared" si="0"/>
        <v>0.02670997747931292</v>
      </c>
      <c r="I38" s="15">
        <f t="shared" si="1"/>
        <v>0.07595144605593651</v>
      </c>
      <c r="J38" s="56"/>
      <c r="K38" s="17"/>
      <c r="L38" s="75"/>
      <c r="M38" s="75"/>
    </row>
    <row r="39" spans="1:13" ht="39.75" customHeight="1">
      <c r="A39" s="161" t="s">
        <v>109</v>
      </c>
      <c r="B39" s="32">
        <v>2765.199</v>
      </c>
      <c r="C39" s="32">
        <v>5493.855</v>
      </c>
      <c r="D39" s="32">
        <v>5360.569</v>
      </c>
      <c r="E39" s="32">
        <v>5053.273</v>
      </c>
      <c r="F39" s="32">
        <v>5654.73</v>
      </c>
      <c r="G39" s="32">
        <v>5627.218</v>
      </c>
      <c r="H39" s="15">
        <f t="shared" si="0"/>
        <v>-0.0048653074505766725</v>
      </c>
      <c r="I39" s="15">
        <f t="shared" si="1"/>
        <v>0.11357886265000916</v>
      </c>
      <c r="J39" s="56"/>
      <c r="K39" s="17"/>
      <c r="L39" s="75"/>
      <c r="M39" s="75"/>
    </row>
    <row r="40" spans="1:13" ht="12.75" customHeight="1">
      <c r="A40" s="161" t="s">
        <v>111</v>
      </c>
      <c r="B40" s="32">
        <v>6654.412</v>
      </c>
      <c r="C40" s="32">
        <v>8795.959</v>
      </c>
      <c r="D40" s="32">
        <v>9203.336</v>
      </c>
      <c r="E40" s="32">
        <v>10258.323</v>
      </c>
      <c r="F40" s="32">
        <v>2752.27</v>
      </c>
      <c r="G40" s="32">
        <v>2800.109</v>
      </c>
      <c r="H40" s="15">
        <f t="shared" si="0"/>
        <v>0.017381652236154066</v>
      </c>
      <c r="I40" s="15">
        <f t="shared" si="1"/>
        <v>-0.7270402774410594</v>
      </c>
      <c r="J40" s="56"/>
      <c r="K40" s="17"/>
      <c r="L40" s="75"/>
      <c r="M40" s="75"/>
    </row>
    <row r="41" spans="1:13" ht="12.75" customHeight="1">
      <c r="A41" s="162" t="s">
        <v>110</v>
      </c>
      <c r="B41" s="38">
        <v>11130.027</v>
      </c>
      <c r="C41" s="17">
        <v>13152.653</v>
      </c>
      <c r="D41" s="17">
        <v>12781.698</v>
      </c>
      <c r="E41" s="17">
        <v>14831.814</v>
      </c>
      <c r="F41" s="17">
        <v>14671.694</v>
      </c>
      <c r="G41" s="17">
        <v>15531.583</v>
      </c>
      <c r="H41" s="16">
        <f t="shared" si="0"/>
        <v>0.058608705988551835</v>
      </c>
      <c r="I41" s="16">
        <f t="shared" si="1"/>
        <v>0.047180270734247465</v>
      </c>
      <c r="K41" s="17"/>
      <c r="L41" s="75"/>
      <c r="M41" s="75"/>
    </row>
    <row r="42" spans="1:13" ht="23.25" customHeight="1">
      <c r="A42" s="161" t="s">
        <v>107</v>
      </c>
      <c r="B42" s="32">
        <v>5629.685</v>
      </c>
      <c r="C42" s="32">
        <v>5070.061</v>
      </c>
      <c r="D42" s="32">
        <v>4545.1</v>
      </c>
      <c r="E42" s="32">
        <v>5976.705</v>
      </c>
      <c r="F42" s="32">
        <v>5904.117</v>
      </c>
      <c r="G42" s="32">
        <v>6568.277</v>
      </c>
      <c r="H42" s="15">
        <f t="shared" si="0"/>
        <v>0.11249099568995669</v>
      </c>
      <c r="I42" s="15">
        <f t="shared" si="1"/>
        <v>0.09897962171464036</v>
      </c>
      <c r="J42" s="56"/>
      <c r="K42" s="17"/>
      <c r="L42" s="75"/>
      <c r="M42" s="75"/>
    </row>
    <row r="43" spans="1:13" ht="13.5" customHeight="1">
      <c r="A43" s="161" t="s">
        <v>108</v>
      </c>
      <c r="B43" s="32">
        <v>3074.879</v>
      </c>
      <c r="C43" s="32">
        <v>3237.052</v>
      </c>
      <c r="D43" s="32">
        <v>3344.114</v>
      </c>
      <c r="E43" s="32">
        <v>4060.273</v>
      </c>
      <c r="F43" s="32">
        <v>4105.62</v>
      </c>
      <c r="G43" s="32">
        <v>4232.62</v>
      </c>
      <c r="H43" s="15">
        <f t="shared" si="0"/>
        <v>0.030933208626224618</v>
      </c>
      <c r="I43" s="15">
        <f t="shared" si="1"/>
        <v>0.04244714579536879</v>
      </c>
      <c r="J43" s="56"/>
      <c r="K43" s="17"/>
      <c r="L43" s="75"/>
      <c r="M43" s="75"/>
    </row>
    <row r="44" spans="1:13" ht="33.75" customHeight="1">
      <c r="A44" s="161" t="s">
        <v>109</v>
      </c>
      <c r="B44" s="32">
        <v>2291.029</v>
      </c>
      <c r="C44" s="32">
        <v>4542.506</v>
      </c>
      <c r="D44" s="32">
        <v>4400.911</v>
      </c>
      <c r="E44" s="32">
        <v>4084.25</v>
      </c>
      <c r="F44" s="32">
        <v>4296.05</v>
      </c>
      <c r="G44" s="32">
        <v>4326.26</v>
      </c>
      <c r="H44" s="15">
        <f t="shared" si="0"/>
        <v>0.007032041060974548</v>
      </c>
      <c r="I44" s="15">
        <f t="shared" si="1"/>
        <v>0.0592544530819612</v>
      </c>
      <c r="J44" s="56"/>
      <c r="K44" s="17"/>
      <c r="L44" s="75"/>
      <c r="M44" s="75"/>
    </row>
    <row r="45" spans="1:13" ht="12.75" customHeight="1">
      <c r="A45" s="161" t="s">
        <v>111</v>
      </c>
      <c r="B45" s="32">
        <v>134.433</v>
      </c>
      <c r="C45" s="32">
        <v>303.034</v>
      </c>
      <c r="D45" s="32">
        <v>491.573</v>
      </c>
      <c r="E45" s="32">
        <v>710.586</v>
      </c>
      <c r="F45" s="32">
        <v>365.907</v>
      </c>
      <c r="G45" s="32">
        <v>404.426</v>
      </c>
      <c r="H45" s="15">
        <f t="shared" si="0"/>
        <v>0.1052699183125767</v>
      </c>
      <c r="I45" s="15">
        <f t="shared" si="1"/>
        <v>-0.43085565997641384</v>
      </c>
      <c r="J45" s="56"/>
      <c r="K45" s="17"/>
      <c r="L45" s="75"/>
      <c r="M45" s="75"/>
    </row>
    <row r="46" spans="1:13" ht="23.25" customHeight="1">
      <c r="A46" s="162" t="s">
        <v>112</v>
      </c>
      <c r="B46" s="38">
        <f>+B36-B41</f>
        <v>16972.031000000003</v>
      </c>
      <c r="C46" s="38">
        <f aca="true" t="shared" si="2" ref="C46:D50">C36-C41</f>
        <v>19707.713000000003</v>
      </c>
      <c r="D46" s="38">
        <f t="shared" si="2"/>
        <v>20345.404</v>
      </c>
      <c r="E46" s="38">
        <v>24772.619</v>
      </c>
      <c r="F46" s="38">
        <f aca="true" t="shared" si="3" ref="F46:G50">F36-F41</f>
        <v>15682.685000000001</v>
      </c>
      <c r="G46" s="38">
        <f>G36-G41</f>
        <v>16188.546</v>
      </c>
      <c r="H46" s="16">
        <f t="shared" si="0"/>
        <v>0.03225601993536187</v>
      </c>
      <c r="I46" s="16">
        <f t="shared" si="1"/>
        <v>-0.3465145530232391</v>
      </c>
      <c r="J46" s="38"/>
      <c r="K46" s="17"/>
      <c r="L46" s="75"/>
      <c r="M46" s="75"/>
    </row>
    <row r="47" spans="1:13" ht="24" customHeight="1">
      <c r="A47" s="161" t="s">
        <v>107</v>
      </c>
      <c r="B47" s="32">
        <f>+B37-B42</f>
        <v>6847.758999999999</v>
      </c>
      <c r="C47" s="32">
        <f t="shared" si="2"/>
        <v>6205.351000000001</v>
      </c>
      <c r="D47" s="32">
        <f t="shared" si="2"/>
        <v>6374.849</v>
      </c>
      <c r="E47" s="32">
        <v>9475.326000000001</v>
      </c>
      <c r="F47" s="32">
        <f t="shared" si="3"/>
        <v>6778.447</v>
      </c>
      <c r="G47" s="32">
        <f t="shared" si="3"/>
        <v>7212.246999999999</v>
      </c>
      <c r="H47" s="15">
        <f t="shared" si="0"/>
        <v>0.0639969597755945</v>
      </c>
      <c r="I47" s="15">
        <f t="shared" si="1"/>
        <v>-0.23883917028290125</v>
      </c>
      <c r="J47" s="32"/>
      <c r="K47" s="17"/>
      <c r="L47" s="75"/>
      <c r="M47" s="75"/>
    </row>
    <row r="48" spans="1:13" ht="12.75" customHeight="1">
      <c r="A48" s="161" t="s">
        <v>108</v>
      </c>
      <c r="B48" s="32">
        <f>+B38-B43</f>
        <v>3130.1180000000004</v>
      </c>
      <c r="C48" s="32">
        <f t="shared" si="2"/>
        <v>4058.088</v>
      </c>
      <c r="D48" s="32">
        <f t="shared" si="2"/>
        <v>4299.134</v>
      </c>
      <c r="E48" s="32">
        <v>4780.533</v>
      </c>
      <c r="F48" s="32">
        <f t="shared" si="3"/>
        <v>5159.195000000001</v>
      </c>
      <c r="G48" s="32">
        <f t="shared" si="3"/>
        <v>5279.658</v>
      </c>
      <c r="H48" s="15">
        <f t="shared" si="0"/>
        <v>0.023349185289565533</v>
      </c>
      <c r="I48" s="15">
        <f t="shared" si="1"/>
        <v>0.1044078139404121</v>
      </c>
      <c r="J48" s="32"/>
      <c r="K48" s="17"/>
      <c r="L48" s="75"/>
      <c r="M48" s="75"/>
    </row>
    <row r="49" spans="1:13" ht="32.25" customHeight="1">
      <c r="A49" s="161" t="s">
        <v>109</v>
      </c>
      <c r="B49" s="32">
        <f>+B39-B44</f>
        <v>474.1700000000001</v>
      </c>
      <c r="C49" s="32">
        <f t="shared" si="2"/>
        <v>951.3489999999993</v>
      </c>
      <c r="D49" s="32">
        <f t="shared" si="2"/>
        <v>959.6580000000004</v>
      </c>
      <c r="E49" s="32">
        <v>969.0230000000001</v>
      </c>
      <c r="F49" s="32">
        <f t="shared" si="3"/>
        <v>1358.6799999999994</v>
      </c>
      <c r="G49" s="32">
        <f t="shared" si="3"/>
        <v>1300.9579999999996</v>
      </c>
      <c r="H49" s="15">
        <f t="shared" si="0"/>
        <v>-0.042483881414313696</v>
      </c>
      <c r="I49" s="15">
        <f t="shared" si="1"/>
        <v>0.34254604895858964</v>
      </c>
      <c r="J49" s="32"/>
      <c r="K49" s="17"/>
      <c r="L49" s="75"/>
      <c r="M49" s="75"/>
    </row>
    <row r="50" spans="1:13" ht="12.75" customHeight="1">
      <c r="A50" s="161" t="s">
        <v>111</v>
      </c>
      <c r="B50" s="32">
        <f>+B40-B45</f>
        <v>6519.979</v>
      </c>
      <c r="C50" s="32">
        <f t="shared" si="2"/>
        <v>8492.925000000001</v>
      </c>
      <c r="D50" s="32">
        <f t="shared" si="2"/>
        <v>8711.762999999999</v>
      </c>
      <c r="E50" s="32">
        <v>9547.737000000001</v>
      </c>
      <c r="F50" s="32">
        <f t="shared" si="3"/>
        <v>2386.363</v>
      </c>
      <c r="G50" s="32">
        <f t="shared" si="3"/>
        <v>2395.683</v>
      </c>
      <c r="H50" s="15">
        <f t="shared" si="0"/>
        <v>0.003905524850997155</v>
      </c>
      <c r="I50" s="15">
        <f t="shared" si="1"/>
        <v>-0.749083683390106</v>
      </c>
      <c r="J50" s="32"/>
      <c r="K50" s="17"/>
      <c r="L50" s="75"/>
      <c r="M50" s="75"/>
    </row>
    <row r="51" spans="1:12" ht="15.75" customHeight="1">
      <c r="A51" s="163"/>
      <c r="B51" s="78"/>
      <c r="C51" s="78"/>
      <c r="D51" s="78"/>
      <c r="E51" s="78"/>
      <c r="F51" s="78"/>
      <c r="G51" s="78"/>
      <c r="H51" s="86"/>
      <c r="I51" s="2"/>
      <c r="J51" s="77"/>
      <c r="L51" s="75"/>
    </row>
    <row r="52" spans="1:9" ht="15.75" customHeight="1">
      <c r="A52" s="128" t="s">
        <v>113</v>
      </c>
      <c r="B52" s="1"/>
      <c r="C52" s="14"/>
      <c r="D52" s="14"/>
      <c r="E52" s="14"/>
      <c r="F52" s="14"/>
      <c r="G52" s="14"/>
      <c r="I52" s="2"/>
    </row>
    <row r="53" spans="1:9" ht="12.75" customHeight="1">
      <c r="A53" s="131" t="s">
        <v>2</v>
      </c>
      <c r="B53" s="13"/>
      <c r="C53" s="13"/>
      <c r="D53" s="13"/>
      <c r="E53" s="13"/>
      <c r="F53" s="13"/>
      <c r="I53" s="2"/>
    </row>
    <row r="54" spans="1:18" s="5" customFormat="1" ht="38.25" customHeight="1">
      <c r="A54" s="142"/>
      <c r="B54" s="53" t="s">
        <v>29</v>
      </c>
      <c r="C54" s="51">
        <v>39995</v>
      </c>
      <c r="D54" s="51">
        <v>40026</v>
      </c>
      <c r="E54" s="134" t="s">
        <v>18</v>
      </c>
      <c r="F54" s="51">
        <v>40360</v>
      </c>
      <c r="G54" s="51">
        <v>40391</v>
      </c>
      <c r="H54" s="137" t="s">
        <v>28</v>
      </c>
      <c r="I54" s="137" t="s">
        <v>27</v>
      </c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2.75" customHeight="1">
      <c r="A55" s="160" t="s">
        <v>114</v>
      </c>
      <c r="B55" s="17">
        <v>25607.80638727</v>
      </c>
      <c r="C55" s="17">
        <v>25251.472</v>
      </c>
      <c r="D55" s="17">
        <v>25439.464</v>
      </c>
      <c r="E55" s="17">
        <v>25214.25</v>
      </c>
      <c r="F55" s="17">
        <v>25912.414</v>
      </c>
      <c r="G55" s="17">
        <v>26246.473</v>
      </c>
      <c r="H55" s="16">
        <f>G55/F55-1</f>
        <v>0.01289185175877483</v>
      </c>
      <c r="I55" s="16">
        <f>G55/E55-1</f>
        <v>0.040938080648839525</v>
      </c>
      <c r="J55" s="9"/>
      <c r="K55" s="101"/>
      <c r="L55" s="76"/>
      <c r="M55" s="76"/>
      <c r="N55" s="9"/>
      <c r="O55" s="9"/>
      <c r="P55" s="9"/>
      <c r="Q55" s="9"/>
      <c r="R55" s="9"/>
    </row>
    <row r="56" spans="1:18" ht="12.75" customHeight="1">
      <c r="A56" s="161" t="s">
        <v>115</v>
      </c>
      <c r="B56" s="32">
        <v>18978.9893126</v>
      </c>
      <c r="C56" s="32">
        <v>16099.801</v>
      </c>
      <c r="D56" s="32">
        <v>16273.274</v>
      </c>
      <c r="E56" s="32">
        <v>16221.885</v>
      </c>
      <c r="F56" s="32">
        <v>16627.11</v>
      </c>
      <c r="G56" s="32">
        <v>16815.986</v>
      </c>
      <c r="H56" s="15">
        <f>G56/F56-1</f>
        <v>0.011359520686397007</v>
      </c>
      <c r="I56" s="15">
        <f aca="true" t="shared" si="4" ref="I56:I65">G56/E56-1</f>
        <v>0.036623425699294554</v>
      </c>
      <c r="J56" s="9"/>
      <c r="K56" s="101"/>
      <c r="L56" s="76"/>
      <c r="M56" s="76"/>
      <c r="N56" s="9"/>
      <c r="O56" s="9"/>
      <c r="P56" s="9"/>
      <c r="Q56" s="9"/>
      <c r="R56" s="9"/>
    </row>
    <row r="57" spans="1:18" ht="12.75" customHeight="1">
      <c r="A57" s="161" t="s">
        <v>116</v>
      </c>
      <c r="B57" s="32">
        <v>6126.426426860001</v>
      </c>
      <c r="C57" s="32">
        <v>8439.64</v>
      </c>
      <c r="D57" s="32">
        <v>8437.831</v>
      </c>
      <c r="E57" s="32">
        <v>8558.291</v>
      </c>
      <c r="F57" s="32">
        <v>8722.631</v>
      </c>
      <c r="G57" s="32">
        <v>8869.172</v>
      </c>
      <c r="H57" s="15">
        <f aca="true" t="shared" si="5" ref="H57:H66">G57/F57-1</f>
        <v>0.01680009162373164</v>
      </c>
      <c r="I57" s="15">
        <f t="shared" si="4"/>
        <v>0.03632512612623251</v>
      </c>
      <c r="J57" s="9"/>
      <c r="K57" s="101"/>
      <c r="L57" s="76"/>
      <c r="M57" s="76"/>
      <c r="N57" s="9"/>
      <c r="O57" s="9"/>
      <c r="P57" s="9"/>
      <c r="Q57" s="9"/>
      <c r="R57" s="9"/>
    </row>
    <row r="58" spans="1:18" ht="12.75" customHeight="1">
      <c r="A58" s="161" t="s">
        <v>117</v>
      </c>
      <c r="B58" s="32">
        <v>502.39064781</v>
      </c>
      <c r="C58" s="32">
        <v>712.029</v>
      </c>
      <c r="D58" s="32">
        <v>728.355</v>
      </c>
      <c r="E58" s="32">
        <v>434.074</v>
      </c>
      <c r="F58" s="32">
        <v>562.671</v>
      </c>
      <c r="G58" s="32">
        <v>561.309</v>
      </c>
      <c r="H58" s="15">
        <f>G58/F58-1</f>
        <v>-0.0024205974717020906</v>
      </c>
      <c r="I58" s="15">
        <f t="shared" si="4"/>
        <v>0.29311822408160815</v>
      </c>
      <c r="J58" s="9"/>
      <c r="K58" s="101"/>
      <c r="L58" s="76"/>
      <c r="M58" s="76"/>
      <c r="N58" s="9"/>
      <c r="O58" s="9"/>
      <c r="P58" s="9"/>
      <c r="Q58" s="9"/>
      <c r="R58" s="9"/>
    </row>
    <row r="59" spans="1:18" ht="12.75" customHeight="1">
      <c r="A59" s="162" t="s">
        <v>110</v>
      </c>
      <c r="B59" s="17">
        <v>9023.810503280001</v>
      </c>
      <c r="C59" s="17">
        <v>9231.414</v>
      </c>
      <c r="D59" s="17">
        <v>9222.37</v>
      </c>
      <c r="E59" s="17">
        <v>9544.814</v>
      </c>
      <c r="F59" s="17">
        <v>11129.243</v>
      </c>
      <c r="G59" s="17">
        <v>11426.954</v>
      </c>
      <c r="H59" s="16">
        <f>G59/F59-1</f>
        <v>0.02675033692767781</v>
      </c>
      <c r="I59" s="16">
        <f>G59/E59-1</f>
        <v>0.19718980380340567</v>
      </c>
      <c r="J59" s="9"/>
      <c r="K59" s="101"/>
      <c r="L59" s="76"/>
      <c r="M59" s="76"/>
      <c r="N59" s="9"/>
      <c r="O59" s="9"/>
      <c r="P59" s="9"/>
      <c r="Q59" s="9"/>
      <c r="R59" s="9"/>
    </row>
    <row r="60" spans="1:18" ht="12.75" customHeight="1">
      <c r="A60" s="161" t="s">
        <v>115</v>
      </c>
      <c r="B60" s="32">
        <v>6795.23149299</v>
      </c>
      <c r="C60" s="32">
        <v>6127.371</v>
      </c>
      <c r="D60" s="32">
        <v>6133.085</v>
      </c>
      <c r="E60" s="32">
        <v>6153.597</v>
      </c>
      <c r="F60" s="32">
        <v>7011.184</v>
      </c>
      <c r="G60" s="32">
        <v>7189.995</v>
      </c>
      <c r="H60" s="15">
        <f t="shared" si="5"/>
        <v>0.02550368097599498</v>
      </c>
      <c r="I60" s="15">
        <f>G60/E60-1</f>
        <v>0.16842149396523687</v>
      </c>
      <c r="J60" s="9"/>
      <c r="K60" s="101"/>
      <c r="L60" s="76"/>
      <c r="M60" s="76"/>
      <c r="N60" s="9"/>
      <c r="O60" s="9"/>
      <c r="P60" s="9"/>
      <c r="Q60" s="9"/>
      <c r="R60" s="9"/>
    </row>
    <row r="61" spans="1:18" ht="12.75" customHeight="1">
      <c r="A61" s="161" t="s">
        <v>116</v>
      </c>
      <c r="B61" s="32">
        <v>2180.771454310001</v>
      </c>
      <c r="C61" s="32">
        <v>3060.804</v>
      </c>
      <c r="D61" s="32">
        <v>3045.994</v>
      </c>
      <c r="E61" s="32">
        <v>3389.135</v>
      </c>
      <c r="F61" s="32">
        <v>4115.794</v>
      </c>
      <c r="G61" s="32">
        <v>4234.447</v>
      </c>
      <c r="H61" s="15">
        <f t="shared" si="5"/>
        <v>0.02882870231114576</v>
      </c>
      <c r="I61" s="15">
        <f t="shared" si="4"/>
        <v>0.24941821438213574</v>
      </c>
      <c r="J61" s="9"/>
      <c r="K61" s="101"/>
      <c r="L61" s="76"/>
      <c r="M61" s="76"/>
      <c r="N61" s="9"/>
      <c r="O61" s="9"/>
      <c r="P61" s="9"/>
      <c r="Q61" s="9"/>
      <c r="R61" s="9"/>
    </row>
    <row r="62" spans="1:18" ht="12.75" customHeight="1">
      <c r="A62" s="161" t="s">
        <v>117</v>
      </c>
      <c r="B62" s="32">
        <v>47.807555980000004</v>
      </c>
      <c r="C62" s="32">
        <v>43.242</v>
      </c>
      <c r="D62" s="32">
        <v>43.29</v>
      </c>
      <c r="E62" s="32">
        <v>2.086</v>
      </c>
      <c r="F62" s="32">
        <v>2.265</v>
      </c>
      <c r="G62" s="32">
        <v>2.508</v>
      </c>
      <c r="H62" s="15">
        <f t="shared" si="5"/>
        <v>0.10728476821192046</v>
      </c>
      <c r="I62" s="15">
        <f t="shared" si="4"/>
        <v>0.2023010546500481</v>
      </c>
      <c r="J62" s="9"/>
      <c r="K62" s="101"/>
      <c r="L62" s="76"/>
      <c r="M62" s="76"/>
      <c r="N62" s="9"/>
      <c r="O62" s="9"/>
      <c r="P62" s="9"/>
      <c r="Q62" s="9"/>
      <c r="R62" s="9"/>
    </row>
    <row r="63" spans="1:18" ht="24" customHeight="1">
      <c r="A63" s="162" t="s">
        <v>112</v>
      </c>
      <c r="B63" s="17">
        <f>+B55-B59</f>
        <v>16583.99588399</v>
      </c>
      <c r="C63" s="17">
        <f aca="true" t="shared" si="6" ref="C63:D66">C55-C59</f>
        <v>16020.058</v>
      </c>
      <c r="D63" s="17">
        <f t="shared" si="6"/>
        <v>16217.094</v>
      </c>
      <c r="E63" s="17">
        <v>15669.436</v>
      </c>
      <c r="F63" s="17">
        <f aca="true" t="shared" si="7" ref="F63:G66">F55-F59</f>
        <v>14783.171</v>
      </c>
      <c r="G63" s="17">
        <f>G55-G59</f>
        <v>14819.519000000002</v>
      </c>
      <c r="H63" s="16">
        <f t="shared" si="5"/>
        <v>0.0024587417679198253</v>
      </c>
      <c r="I63" s="16">
        <f t="shared" si="4"/>
        <v>-0.05424043341445073</v>
      </c>
      <c r="J63" s="9"/>
      <c r="K63" s="101"/>
      <c r="L63" s="76"/>
      <c r="M63" s="76"/>
      <c r="N63" s="9"/>
      <c r="O63" s="9"/>
      <c r="P63" s="9"/>
      <c r="Q63" s="9"/>
      <c r="R63" s="9"/>
    </row>
    <row r="64" spans="1:18" ht="12.75" customHeight="1">
      <c r="A64" s="161" t="s">
        <v>115</v>
      </c>
      <c r="B64" s="32">
        <f>+B56-B60</f>
        <v>12183.757819609998</v>
      </c>
      <c r="C64" s="32">
        <f t="shared" si="6"/>
        <v>9972.43</v>
      </c>
      <c r="D64" s="32">
        <f t="shared" si="6"/>
        <v>10140.188999999998</v>
      </c>
      <c r="E64" s="32">
        <v>10068.288</v>
      </c>
      <c r="F64" s="32">
        <f t="shared" si="7"/>
        <v>9615.926</v>
      </c>
      <c r="G64" s="32">
        <f t="shared" si="7"/>
        <v>9625.991000000002</v>
      </c>
      <c r="H64" s="15">
        <f>G64/F64-1</f>
        <v>0.0010467010665433651</v>
      </c>
      <c r="I64" s="15">
        <f t="shared" si="4"/>
        <v>-0.043929712777385665</v>
      </c>
      <c r="J64" s="9"/>
      <c r="K64" s="101"/>
      <c r="L64" s="76"/>
      <c r="M64" s="76"/>
      <c r="N64" s="9"/>
      <c r="O64" s="9"/>
      <c r="P64" s="9"/>
      <c r="Q64" s="9"/>
      <c r="R64" s="9"/>
    </row>
    <row r="65" spans="1:18" ht="12.75" customHeight="1">
      <c r="A65" s="161" t="s">
        <v>116</v>
      </c>
      <c r="B65" s="32">
        <f>+B57-B61</f>
        <v>3945.65497255</v>
      </c>
      <c r="C65" s="32">
        <f t="shared" si="6"/>
        <v>5378.835999999999</v>
      </c>
      <c r="D65" s="32">
        <f t="shared" si="6"/>
        <v>5391.8369999999995</v>
      </c>
      <c r="E65" s="32">
        <v>5169.155999999999</v>
      </c>
      <c r="F65" s="32">
        <f t="shared" si="7"/>
        <v>4606.8369999999995</v>
      </c>
      <c r="G65" s="32">
        <f t="shared" si="7"/>
        <v>4634.725</v>
      </c>
      <c r="H65" s="15">
        <f t="shared" si="5"/>
        <v>0.006053611187025076</v>
      </c>
      <c r="I65" s="15">
        <f t="shared" si="4"/>
        <v>-0.1033884448447675</v>
      </c>
      <c r="J65" s="9"/>
      <c r="K65" s="101"/>
      <c r="L65" s="76"/>
      <c r="M65" s="76"/>
      <c r="N65" s="9"/>
      <c r="O65" s="9"/>
      <c r="P65" s="9"/>
      <c r="Q65" s="9"/>
      <c r="R65" s="9"/>
    </row>
    <row r="66" spans="1:18" ht="12.75" customHeight="1">
      <c r="A66" s="161" t="s">
        <v>117</v>
      </c>
      <c r="B66" s="32">
        <f>+B58-B62</f>
        <v>454.58309183</v>
      </c>
      <c r="C66" s="32">
        <f t="shared" si="6"/>
        <v>668.787</v>
      </c>
      <c r="D66" s="32">
        <f t="shared" si="6"/>
        <v>685.065</v>
      </c>
      <c r="E66" s="32">
        <v>431.988</v>
      </c>
      <c r="F66" s="32">
        <f t="shared" si="7"/>
        <v>560.4060000000001</v>
      </c>
      <c r="G66" s="32">
        <f t="shared" si="7"/>
        <v>558.8009999999999</v>
      </c>
      <c r="H66" s="15">
        <f t="shared" si="5"/>
        <v>-0.002863995032173383</v>
      </c>
      <c r="I66" s="15">
        <f>G66/E66-1</f>
        <v>0.2935567654657072</v>
      </c>
      <c r="J66" s="9"/>
      <c r="K66" s="101"/>
      <c r="L66" s="76"/>
      <c r="M66" s="76"/>
      <c r="N66" s="9"/>
      <c r="O66" s="9"/>
      <c r="P66" s="9"/>
      <c r="Q66" s="9"/>
      <c r="R66" s="9"/>
    </row>
    <row r="67" spans="2:19" ht="12" customHeight="1">
      <c r="B67" s="79"/>
      <c r="C67" s="79"/>
      <c r="D67" s="79"/>
      <c r="E67" s="86"/>
      <c r="F67" s="79"/>
      <c r="G67" s="79"/>
      <c r="H67" s="79"/>
      <c r="I67" s="86"/>
      <c r="J67"/>
      <c r="K67" s="9"/>
      <c r="L67" s="101"/>
      <c r="M67" s="76"/>
      <c r="N67" s="58"/>
      <c r="O67" s="9"/>
      <c r="P67" s="9"/>
      <c r="Q67" s="9"/>
      <c r="R67" s="9"/>
      <c r="S67" s="9"/>
    </row>
    <row r="68" spans="5:8" ht="12.75">
      <c r="E68" s="86"/>
      <c r="F68" s="86"/>
      <c r="G68" s="86"/>
      <c r="H68" s="86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2"/>
    </row>
    <row r="71" spans="2:9" ht="11.25">
      <c r="B71" s="32"/>
      <c r="C71" s="17"/>
      <c r="D71" s="32"/>
      <c r="E71" s="32"/>
      <c r="F71" s="32"/>
      <c r="G71" s="32"/>
      <c r="H71" s="32"/>
      <c r="I71" s="32"/>
    </row>
    <row r="72" spans="2:9" ht="11.25">
      <c r="B72" s="32"/>
      <c r="C72" s="32"/>
      <c r="D72" s="32"/>
      <c r="E72" s="32"/>
      <c r="F72" s="32"/>
      <c r="G72" s="32"/>
      <c r="H72" s="32"/>
      <c r="I72" s="32"/>
    </row>
    <row r="73" spans="2:9" ht="11.25">
      <c r="B73" s="32"/>
      <c r="C73" s="32"/>
      <c r="D73" s="32"/>
      <c r="E73" s="32"/>
      <c r="F73" s="32"/>
      <c r="G73" s="32"/>
      <c r="H73" s="32"/>
      <c r="I73" s="17"/>
    </row>
    <row r="74" spans="2:9" ht="11.25">
      <c r="B74" s="17"/>
      <c r="C74" s="17"/>
      <c r="D74" s="17"/>
      <c r="E74" s="17"/>
      <c r="F74" s="17"/>
      <c r="G74" s="17"/>
      <c r="I74" s="32"/>
    </row>
    <row r="75" spans="2:9" ht="11.25">
      <c r="B75" s="32"/>
      <c r="C75" s="32"/>
      <c r="D75" s="32"/>
      <c r="E75" s="32"/>
      <c r="F75" s="32"/>
      <c r="G75" s="32"/>
      <c r="I75" s="32"/>
    </row>
    <row r="76" spans="2:9" ht="11.25">
      <c r="B76" s="32"/>
      <c r="C76" s="32"/>
      <c r="D76" s="32"/>
      <c r="E76" s="32"/>
      <c r="F76" s="32"/>
      <c r="G76" s="32"/>
      <c r="I76" s="32"/>
    </row>
    <row r="77" spans="2:9" ht="11.25">
      <c r="B77" s="32"/>
      <c r="C77" s="32"/>
      <c r="D77" s="32"/>
      <c r="E77" s="32"/>
      <c r="F77" s="32"/>
      <c r="G77" s="32"/>
      <c r="I77" s="17"/>
    </row>
    <row r="78" spans="2:9" ht="11.25">
      <c r="B78" s="17"/>
      <c r="C78" s="17"/>
      <c r="D78" s="17"/>
      <c r="E78" s="17"/>
      <c r="F78" s="17"/>
      <c r="G78" s="17"/>
      <c r="I78" s="32"/>
    </row>
    <row r="79" spans="2:9" ht="11.25">
      <c r="B79" s="32"/>
      <c r="C79" s="32"/>
      <c r="D79" s="32"/>
      <c r="E79" s="32"/>
      <c r="F79" s="32"/>
      <c r="G79" s="32"/>
      <c r="I79" s="32"/>
    </row>
    <row r="80" spans="2:9" ht="11.25">
      <c r="B80" s="32"/>
      <c r="C80" s="32"/>
      <c r="D80" s="32"/>
      <c r="E80" s="32"/>
      <c r="F80" s="32"/>
      <c r="G80" s="32"/>
      <c r="I80" s="32"/>
    </row>
    <row r="81" spans="2:9" ht="11.25">
      <c r="B81" s="32"/>
      <c r="C81" s="32"/>
      <c r="D81" s="32"/>
      <c r="E81" s="32"/>
      <c r="F81" s="32"/>
      <c r="G81" s="32"/>
      <c r="I81" s="17"/>
    </row>
    <row r="82" spans="2:9" ht="11.25">
      <c r="B82" s="55"/>
      <c r="C82" s="55"/>
      <c r="D82" s="55"/>
      <c r="E82" s="55"/>
      <c r="F82" s="55"/>
      <c r="I82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2010-09-09T03:57:31Z</cp:lastPrinted>
  <dcterms:created xsi:type="dcterms:W3CDTF">2008-11-05T07:26:31Z</dcterms:created>
  <dcterms:modified xsi:type="dcterms:W3CDTF">2010-10-12T11:32:00Z</dcterms:modified>
  <cp:category/>
  <cp:version/>
  <cp:contentType/>
  <cp:contentStatus/>
</cp:coreProperties>
</file>