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<sst xmlns="http://schemas.openxmlformats.org/spreadsheetml/2006/main" count="745" uniqueCount="129">
  <si>
    <t>-</t>
  </si>
  <si>
    <t>91-дн.</t>
  </si>
  <si>
    <t>180-дн.</t>
  </si>
  <si>
    <t xml:space="preserve">18-мес. </t>
  </si>
  <si>
    <t xml:space="preserve">24-мес. </t>
  </si>
  <si>
    <t>2014</t>
  </si>
  <si>
    <t xml:space="preserve">2013 </t>
  </si>
  <si>
    <t>2013</t>
  </si>
  <si>
    <t>Monthly Press-Release of the NBKR</t>
  </si>
  <si>
    <t>October 2015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</si>
  <si>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</si>
  <si>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</si>
  <si>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</si>
  <si>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</si>
  <si>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</si>
  <si>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</si>
  <si>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</si>
  <si>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</si>
  <si>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</si>
  <si>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</si>
  <si>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</si>
  <si>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</si>
  <si>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</si>
  <si>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</si>
  <si>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</si>
  <si>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</si>
  <si>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</si>
  <si>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1. Major macroeconomic indicators of the Kyrgyz Republic</t>
  </si>
  <si>
    <t>(percent/som/USD)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</si>
  <si>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</si>
  <si>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</si>
  <si>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</si>
  <si>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</si>
  <si>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</si>
  <si>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</si>
  <si>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</si>
  <si>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2014</t>
  </si>
  <si>
    <t>Sep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</si>
  <si>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</si>
  <si>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</si>
  <si>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</si>
  <si>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</si>
  <si>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</si>
  <si>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</si>
  <si>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</si>
  <si>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</si>
  <si>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</si>
  <si>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</si>
  <si>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</si>
  <si>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</si>
  <si>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</si>
  <si>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</si>
  <si>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</si>
  <si>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</si>
  <si>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</si>
  <si>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</si>
  <si>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</si>
  <si>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</si>
  <si>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</si>
  <si>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Jan-Oct 2014</t>
  </si>
  <si>
    <t>Jan-Oct 2015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</si>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</sst>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2" applyFont="1" applyFill="1" applyAlignment="1">
      <alignment horizontal="center" vertical="top"/>
      <protection/>
    </xf>
    <xf numFmtId="0" fontId="11" fillId="0" borderId="0" xfId="62" applyFont="1">
      <alignment/>
      <protection/>
    </xf>
    <xf numFmtId="0" fontId="12" fillId="0" borderId="0" xfId="62" applyFont="1">
      <alignment/>
      <protection/>
    </xf>
    <xf numFmtId="0" fontId="12" fillId="0" borderId="0" xfId="62" applyFont="1" applyFill="1">
      <alignment/>
      <protection/>
    </xf>
    <xf numFmtId="0" fontId="11" fillId="0" borderId="0" xfId="62" applyFont="1" applyBorder="1" applyAlignment="1">
      <alignment shrinkToFit="1"/>
      <protection/>
    </xf>
    <xf numFmtId="0" fontId="13" fillId="0" borderId="0" xfId="62" applyFont="1" applyBorder="1" applyAlignment="1">
      <alignment horizontal="left"/>
      <protection/>
    </xf>
    <xf numFmtId="0" fontId="14" fillId="0" borderId="0" xfId="62" applyFont="1" applyBorder="1" applyAlignment="1">
      <alignment horizontal="left"/>
      <protection/>
    </xf>
    <xf numFmtId="0" fontId="11" fillId="0" borderId="0" xfId="62" applyFont="1" applyFill="1">
      <alignment/>
      <protection/>
    </xf>
    <xf numFmtId="171" fontId="11" fillId="0" borderId="0" xfId="67" applyNumberFormat="1" applyFont="1" applyFill="1" applyAlignment="1">
      <alignment/>
    </xf>
    <xf numFmtId="0" fontId="11" fillId="0" borderId="0" xfId="62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2" applyFont="1" applyFill="1" applyBorder="1" applyAlignment="1">
      <alignment horizontal="left" vertical="center" wrapText="1"/>
      <protection/>
    </xf>
    <xf numFmtId="0" fontId="15" fillId="0" borderId="0" xfId="62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2" applyFont="1" applyFill="1" applyBorder="1" applyAlignment="1">
      <alignment/>
      <protection/>
    </xf>
    <xf numFmtId="0" fontId="17" fillId="0" borderId="0" xfId="62" applyFont="1" applyAlignment="1">
      <alignment/>
      <protection/>
    </xf>
    <xf numFmtId="0" fontId="17" fillId="0" borderId="0" xfId="62" applyFont="1" applyBorder="1" applyAlignment="1">
      <alignment/>
      <protection/>
    </xf>
    <xf numFmtId="0" fontId="15" fillId="0" borderId="0" xfId="62" applyFont="1" applyFill="1" applyBorder="1" applyAlignment="1">
      <alignment horizontal="left" shrinkToFit="1"/>
      <protection/>
    </xf>
    <xf numFmtId="164" fontId="15" fillId="0" borderId="0" xfId="62" applyNumberFormat="1" applyFont="1" applyFill="1" applyAlignment="1">
      <alignment/>
      <protection/>
    </xf>
    <xf numFmtId="164" fontId="15" fillId="0" borderId="0" xfId="62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2" applyFont="1" applyFill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2" applyFont="1" applyAlignment="1">
      <alignment horizontal="center"/>
      <protection/>
    </xf>
    <xf numFmtId="0" fontId="11" fillId="0" borderId="10" xfId="62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2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2" applyNumberFormat="1" applyFont="1" applyAlignment="1">
      <alignment horizontal="center"/>
      <protection/>
    </xf>
    <xf numFmtId="170" fontId="11" fillId="0" borderId="0" xfId="62" applyNumberFormat="1" applyFont="1" applyFill="1">
      <alignment/>
      <protection/>
    </xf>
    <xf numFmtId="2" fontId="11" fillId="0" borderId="0" xfId="62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2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2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2" applyNumberFormat="1" applyFont="1">
      <alignment/>
      <protection/>
    </xf>
    <xf numFmtId="170" fontId="12" fillId="0" borderId="0" xfId="62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2" applyFont="1" applyAlignment="1">
      <alignment/>
      <protection/>
    </xf>
    <xf numFmtId="49" fontId="16" fillId="0" borderId="0" xfId="62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69" fillId="0" borderId="0" xfId="52" applyNumberFormat="1" applyFont="1" applyBorder="1">
      <alignment/>
      <protection/>
    </xf>
    <xf numFmtId="164" fontId="7" fillId="0" borderId="0" xfId="62" applyNumberFormat="1" applyFont="1" applyFill="1" applyBorder="1" applyAlignment="1">
      <alignment vertical="center"/>
      <protection/>
    </xf>
    <xf numFmtId="166" fontId="2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4" fontId="4" fillId="0" borderId="0" xfId="56" applyNumberFormat="1" applyFont="1" applyFill="1" applyAlignment="1">
      <alignment horizontal="right" vertical="center"/>
      <protection/>
    </xf>
    <xf numFmtId="4" fontId="2" fillId="0" borderId="0" xfId="56" applyNumberFormat="1" applyFont="1" applyFill="1" applyAlignment="1">
      <alignment horizontal="right" vertical="center"/>
      <protection/>
    </xf>
    <xf numFmtId="174" fontId="11" fillId="0" borderId="0" xfId="62" applyNumberFormat="1" applyFont="1" applyFill="1">
      <alignment/>
      <protection/>
    </xf>
    <xf numFmtId="173" fontId="12" fillId="0" borderId="0" xfId="62" applyNumberFormat="1" applyFont="1" applyFill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2" applyFont="1" applyAlignment="1">
      <alignment horizontal="center"/>
      <protection/>
    </xf>
    <xf numFmtId="49" fontId="16" fillId="0" borderId="0" xfId="62" applyNumberFormat="1" applyFont="1" applyAlignment="1">
      <alignment horizont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 8" xfId="61"/>
    <cellStyle name="Обычный_Пресс-конференция (октябрь 2008)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Процентный 2" xfId="68"/>
    <cellStyle name="Процентный 3" xfId="69"/>
    <cellStyle name="Связанная ячейка" xfId="70"/>
    <cellStyle name="Стиль 1" xfId="71"/>
    <cellStyle name="ТЕКСТ" xfId="72"/>
    <cellStyle name="Текст предупреждения" xfId="73"/>
    <cellStyle name="Тысячи [0]_4-8Окт" xfId="74"/>
    <cellStyle name="Тысячи_4-8Окт" xfId="75"/>
    <cellStyle name="Comma" xfId="76"/>
    <cellStyle name="Comma [0]" xfId="77"/>
    <cellStyle name="Финансовый [0] 2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5422188"/>
        <c:axId val="5036423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5422188"/>
        <c:axId val="50364237"/>
      </c:lineChart>
      <c:catAx>
        <c:axId val="354221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221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0624950"/>
        <c:axId val="5297136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0624950"/>
        <c:axId val="52971367"/>
      </c:lineChart>
      <c:catAx>
        <c:axId val="506249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249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980256"/>
        <c:axId val="6282230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980256"/>
        <c:axId val="62822305"/>
      </c:lineChart>
      <c:catAx>
        <c:axId val="69802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22305"/>
        <c:crosses val="autoZero"/>
        <c:auto val="1"/>
        <c:lblOffset val="100"/>
        <c:tickLblSkip val="1"/>
        <c:noMultiLvlLbl val="0"/>
      </c:catAx>
      <c:valAx>
        <c:axId val="6282230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02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8529834"/>
        <c:axId val="55441915"/>
      </c:lineChart>
      <c:catAx>
        <c:axId val="285298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 val="autoZero"/>
        <c:auto val="0"/>
        <c:lblOffset val="100"/>
        <c:tickLblSkip val="1"/>
        <c:noMultiLvlLbl val="0"/>
      </c:catAx>
      <c:valAx>
        <c:axId val="554419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9215188"/>
        <c:axId val="6161010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7619998"/>
        <c:axId val="24362255"/>
      </c:lineChart>
      <c:catAx>
        <c:axId val="292151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610101"/>
        <c:crosses val="autoZero"/>
        <c:auto val="0"/>
        <c:lblOffset val="100"/>
        <c:tickLblSkip val="5"/>
        <c:noMultiLvlLbl val="0"/>
      </c:catAx>
      <c:valAx>
        <c:axId val="6161010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At val="1"/>
        <c:crossBetween val="between"/>
        <c:dispUnits/>
        <c:majorUnit val="2000"/>
        <c:minorUnit val="100"/>
      </c:valAx>
      <c:catAx>
        <c:axId val="17619998"/>
        <c:scaling>
          <c:orientation val="minMax"/>
        </c:scaling>
        <c:axPos val="b"/>
        <c:delete val="1"/>
        <c:majorTickMark val="out"/>
        <c:minorTickMark val="none"/>
        <c:tickLblPos val="none"/>
        <c:crossAx val="24362255"/>
        <c:crossesAt val="39"/>
        <c:auto val="0"/>
        <c:lblOffset val="100"/>
        <c:tickLblSkip val="1"/>
        <c:noMultiLvlLbl val="0"/>
      </c:catAx>
      <c:valAx>
        <c:axId val="2436225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7933704"/>
        <c:axId val="2718560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7933704"/>
        <c:axId val="2718560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3343890"/>
        <c:axId val="54550691"/>
      </c:line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85609"/>
        <c:crosses val="autoZero"/>
        <c:auto val="0"/>
        <c:lblOffset val="100"/>
        <c:tickLblSkip val="1"/>
        <c:noMultiLvlLbl val="0"/>
      </c:catAx>
      <c:valAx>
        <c:axId val="2718560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33704"/>
        <c:crossesAt val="1"/>
        <c:crossBetween val="between"/>
        <c:dispUnits/>
        <c:majorUnit val="1"/>
      </c:valAx>
      <c:catAx>
        <c:axId val="43343890"/>
        <c:scaling>
          <c:orientation val="minMax"/>
        </c:scaling>
        <c:axPos val="b"/>
        <c:delete val="1"/>
        <c:majorTickMark val="out"/>
        <c:minorTickMark val="none"/>
        <c:tickLblPos val="none"/>
        <c:crossAx val="54550691"/>
        <c:crosses val="autoZero"/>
        <c:auto val="0"/>
        <c:lblOffset val="100"/>
        <c:tickLblSkip val="1"/>
        <c:noMultiLvlLbl val="0"/>
      </c:catAx>
      <c:valAx>
        <c:axId val="5455069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4389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194172"/>
        <c:axId val="565298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194172"/>
        <c:axId val="56529821"/>
      </c:lineChart>
      <c:catAx>
        <c:axId val="211941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941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P6" sqref="P6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7" t="s">
        <v>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18"/>
      <c r="N1" s="118"/>
      <c r="O1" s="118"/>
      <c r="P1" s="52"/>
      <c r="Q1" s="52"/>
      <c r="R1" s="52"/>
      <c r="S1" s="52"/>
      <c r="T1" s="52"/>
      <c r="U1" s="52"/>
      <c r="V1" s="52"/>
      <c r="W1" s="52"/>
    </row>
    <row r="2" spans="1:23" ht="15.75">
      <c r="A2" s="178" t="s">
        <v>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9"/>
      <c r="N2" s="119"/>
      <c r="O2" s="119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27</v>
      </c>
      <c r="B4" s="18"/>
      <c r="C4" s="18"/>
      <c r="D4" s="18"/>
    </row>
    <row r="5" spans="1:8" ht="15" customHeight="1">
      <c r="A5" s="175" t="s">
        <v>28</v>
      </c>
      <c r="B5" s="22"/>
      <c r="C5" s="22"/>
      <c r="D5" s="22"/>
      <c r="E5" s="23"/>
      <c r="F5" s="24"/>
      <c r="G5" s="24"/>
      <c r="H5" s="24"/>
    </row>
    <row r="6" spans="1:17" s="27" customFormat="1" ht="26.25" customHeight="1">
      <c r="A6" s="53"/>
      <c r="B6" s="166" t="s">
        <v>6</v>
      </c>
      <c r="C6" s="166" t="s">
        <v>5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4" t="s">
        <v>17</v>
      </c>
      <c r="L6" s="54" t="s">
        <v>18</v>
      </c>
      <c r="M6" s="54" t="s">
        <v>19</v>
      </c>
      <c r="N6" s="136"/>
      <c r="O6" s="136"/>
      <c r="P6" s="136"/>
      <c r="Q6" s="136"/>
    </row>
    <row r="7" spans="1:17" ht="26.25" customHeight="1">
      <c r="A7" s="29" t="s">
        <v>20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>
        <v>7</v>
      </c>
      <c r="H7" s="137">
        <v>6.9</v>
      </c>
      <c r="I7" s="137">
        <v>7.3</v>
      </c>
      <c r="J7" s="137">
        <v>7.1</v>
      </c>
      <c r="K7" s="137">
        <v>6.8</v>
      </c>
      <c r="L7" s="137">
        <v>6.3</v>
      </c>
      <c r="M7" s="137">
        <v>4.8</v>
      </c>
      <c r="N7" s="137"/>
      <c r="O7" s="137"/>
      <c r="P7" s="137"/>
      <c r="Q7" s="137"/>
    </row>
    <row r="8" spans="1:17" ht="26.25" customHeight="1">
      <c r="A8" s="29" t="s">
        <v>21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8">
        <v>102</v>
      </c>
      <c r="H8" s="138">
        <v>101.18127736643842</v>
      </c>
      <c r="I8" s="138">
        <v>100.2</v>
      </c>
      <c r="J8" s="138">
        <v>99.78827634684552</v>
      </c>
      <c r="K8" s="138">
        <v>100.09205401136707</v>
      </c>
      <c r="L8" s="138">
        <v>101.1</v>
      </c>
      <c r="M8" s="138">
        <v>101.44313857864195</v>
      </c>
      <c r="N8" s="138"/>
      <c r="O8" s="138"/>
      <c r="P8" s="138"/>
      <c r="Q8" s="138"/>
    </row>
    <row r="9" spans="1:17" ht="26.25" customHeight="1">
      <c r="A9" s="29" t="s">
        <v>22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8">
        <v>100.41116007193445</v>
      </c>
      <c r="H9" s="138">
        <v>99.23644557095936</v>
      </c>
      <c r="I9" s="138">
        <v>99.07598560663804</v>
      </c>
      <c r="J9" s="138">
        <v>99.5430542225313</v>
      </c>
      <c r="K9" s="138">
        <v>100.30442219832085</v>
      </c>
      <c r="L9" s="138">
        <v>101.00983292682119</v>
      </c>
      <c r="M9" s="138">
        <v>100.3366098595639</v>
      </c>
      <c r="N9" s="138"/>
      <c r="O9" s="138"/>
      <c r="P9" s="138"/>
      <c r="Q9" s="138"/>
    </row>
    <row r="10" spans="1:18" ht="26.25" customHeight="1">
      <c r="A10" s="29" t="s">
        <v>23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>
        <v>10</v>
      </c>
      <c r="M10" s="92">
        <v>10</v>
      </c>
      <c r="N10" s="92"/>
      <c r="O10" s="92"/>
      <c r="P10" s="92"/>
      <c r="Q10" s="92"/>
      <c r="R10" s="70"/>
    </row>
    <row r="11" spans="1:17" ht="26.25" customHeight="1">
      <c r="A11" s="29" t="s">
        <v>24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>
        <v>60.0705</v>
      </c>
      <c r="H11" s="98">
        <v>58.1472</v>
      </c>
      <c r="I11" s="98">
        <v>62.0788</v>
      </c>
      <c r="J11" s="98">
        <v>61.0213</v>
      </c>
      <c r="K11" s="98">
        <v>65.0953</v>
      </c>
      <c r="L11" s="98">
        <v>68.8359</v>
      </c>
      <c r="M11" s="98">
        <v>69.698</v>
      </c>
      <c r="N11" s="98"/>
      <c r="O11" s="98"/>
      <c r="P11" s="98"/>
      <c r="Q11" s="98"/>
    </row>
    <row r="12" spans="1:17" s="25" customFormat="1" ht="26.25" customHeight="1">
      <c r="A12" s="29" t="s">
        <v>25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99">
        <f>G11/C11*100-100</f>
        <v>2.010647601742349</v>
      </c>
      <c r="H12" s="99">
        <f>H11/C11*100-100</f>
        <v>-1.2554660236217074</v>
      </c>
      <c r="I12" s="99">
        <f>I11/C11*100-100</f>
        <v>5.42110670527201</v>
      </c>
      <c r="J12" s="99">
        <f>J11/C11*100-100</f>
        <v>3.625279138682046</v>
      </c>
      <c r="K12" s="99">
        <f>K11/C11*100-100</f>
        <v>10.543672998055584</v>
      </c>
      <c r="L12" s="99">
        <f>L11/C11*100-100</f>
        <v>16.895892946600654</v>
      </c>
      <c r="M12" s="99">
        <f>M11/C11*100-100</f>
        <v>18.35989573161929</v>
      </c>
      <c r="N12" s="139"/>
      <c r="O12" s="139"/>
      <c r="P12" s="139"/>
      <c r="Q12" s="139"/>
    </row>
    <row r="13" spans="1:17" s="25" customFormat="1" ht="26.25" customHeight="1">
      <c r="A13" s="29" t="s">
        <v>26</v>
      </c>
      <c r="B13" s="99" t="s">
        <v>0</v>
      </c>
      <c r="C13" s="99" t="s">
        <v>0</v>
      </c>
      <c r="D13" s="99">
        <f aca="true" t="shared" si="0" ref="D13:J13">D11/C11*100-100</f>
        <v>1.568271165717121</v>
      </c>
      <c r="E13" s="99">
        <f t="shared" si="0"/>
        <v>2.4768433372345697</v>
      </c>
      <c r="F13" s="99">
        <f t="shared" si="0"/>
        <v>4.212989097981108</v>
      </c>
      <c r="G13" s="99">
        <f t="shared" si="0"/>
        <v>-5.954103103629677</v>
      </c>
      <c r="H13" s="99">
        <f t="shared" si="0"/>
        <v>-3.201737957899482</v>
      </c>
      <c r="I13" s="99">
        <f t="shared" si="0"/>
        <v>6.76146056903859</v>
      </c>
      <c r="J13" s="99">
        <f t="shared" si="0"/>
        <v>-1.7034800930430407</v>
      </c>
      <c r="K13" s="99">
        <f>K11/J11*100-100</f>
        <v>6.6763572719689535</v>
      </c>
      <c r="L13" s="99">
        <f>L11/K11*100-100</f>
        <v>5.746344206110109</v>
      </c>
      <c r="M13" s="99">
        <f>M11/L11*100-100</f>
        <v>1.2523988209640606</v>
      </c>
      <c r="N13" s="139"/>
      <c r="O13" s="139"/>
      <c r="P13" s="139"/>
      <c r="Q13" s="139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76" t="s">
        <v>29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75" t="s">
        <v>30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66">
        <v>2013</v>
      </c>
      <c r="C17" s="54" t="s">
        <v>37</v>
      </c>
      <c r="D17" s="54" t="s">
        <v>36</v>
      </c>
      <c r="E17" s="166" t="s">
        <v>5</v>
      </c>
      <c r="F17" s="54" t="s">
        <v>18</v>
      </c>
      <c r="G17" s="54" t="s">
        <v>19</v>
      </c>
      <c r="H17" s="57" t="s">
        <v>38</v>
      </c>
      <c r="I17" s="57" t="s">
        <v>39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31</v>
      </c>
      <c r="B18" s="70">
        <v>66954.15370000001</v>
      </c>
      <c r="C18" s="70">
        <v>62528.043</v>
      </c>
      <c r="D18" s="70">
        <v>60488.6426</v>
      </c>
      <c r="E18" s="70">
        <v>57074.5912</v>
      </c>
      <c r="F18" s="70">
        <v>58430.6345</v>
      </c>
      <c r="G18" s="70">
        <v>58108.642700000004</v>
      </c>
      <c r="H18" s="72">
        <f>G18-F18</f>
        <v>-321.99179999999615</v>
      </c>
      <c r="I18" s="72">
        <f>G18-E18</f>
        <v>1034.0515000000014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32</v>
      </c>
      <c r="B19" s="70">
        <v>73139.397</v>
      </c>
      <c r="C19" s="70">
        <v>69575.2829</v>
      </c>
      <c r="D19" s="70">
        <v>68026.1952</v>
      </c>
      <c r="E19" s="70">
        <v>64471.911799999994</v>
      </c>
      <c r="F19" s="70">
        <v>66558.8422</v>
      </c>
      <c r="G19" s="70">
        <v>67583.1152</v>
      </c>
      <c r="H19" s="72">
        <f>G19-F19</f>
        <v>1024.273000000001</v>
      </c>
      <c r="I19" s="72">
        <f>G19-E19</f>
        <v>3111.203400000006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33</v>
      </c>
      <c r="B20" s="70">
        <v>120903.44435374001</v>
      </c>
      <c r="C20" s="70">
        <v>123382.16627445</v>
      </c>
      <c r="D20" s="70">
        <v>126083.1887135</v>
      </c>
      <c r="E20" s="70">
        <v>124544.35376750001</v>
      </c>
      <c r="F20" s="70">
        <v>135694.86550222998</v>
      </c>
      <c r="G20" s="70">
        <v>139069.72846562002</v>
      </c>
      <c r="H20" s="72">
        <f>G20-F20</f>
        <v>3374.862963390042</v>
      </c>
      <c r="I20" s="72">
        <f>G20-E20</f>
        <v>14525.37469812001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34</v>
      </c>
      <c r="B21" s="92">
        <v>30.359294647302747</v>
      </c>
      <c r="C21" s="92">
        <v>31.744823986457387</v>
      </c>
      <c r="D21" s="92">
        <v>31.59659031243722</v>
      </c>
      <c r="E21" s="92">
        <v>30.9202192521429</v>
      </c>
      <c r="F21" s="92">
        <v>29.706078651241068</v>
      </c>
      <c r="G21" s="92">
        <v>29.876056126730667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4" t="s">
        <v>35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3:11" ht="15.75" customHeight="1">
      <c r="C24" s="25"/>
      <c r="D24" s="25"/>
      <c r="E24" s="173"/>
      <c r="F24" s="174"/>
      <c r="G24" s="174"/>
      <c r="H24" s="21"/>
      <c r="I24" s="101"/>
      <c r="K24" s="95"/>
    </row>
    <row r="25" spans="1:8" s="36" customFormat="1" ht="15" customHeight="1">
      <c r="A25" s="35" t="s">
        <v>40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41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66">
        <v>2013</v>
      </c>
      <c r="C27" s="54" t="s">
        <v>37</v>
      </c>
      <c r="D27" s="54" t="s">
        <v>36</v>
      </c>
      <c r="E27" s="166" t="s">
        <v>5</v>
      </c>
      <c r="F27" s="54" t="s">
        <v>18</v>
      </c>
      <c r="G27" s="54" t="s">
        <v>19</v>
      </c>
      <c r="H27" s="57" t="s">
        <v>38</v>
      </c>
      <c r="I27" s="57" t="s">
        <v>39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42</v>
      </c>
      <c r="B28" s="164">
        <v>2238.35003959054</v>
      </c>
      <c r="C28" s="164">
        <v>2123.032991923741</v>
      </c>
      <c r="D28" s="164">
        <v>2046.2366354493</v>
      </c>
      <c r="E28" s="164">
        <v>1957.55597687923</v>
      </c>
      <c r="F28" s="164">
        <v>1795.93974072</v>
      </c>
      <c r="G28" s="164">
        <v>1897.7288387099998</v>
      </c>
      <c r="H28" s="72">
        <f>G28-F28</f>
        <v>101.78909798999985</v>
      </c>
      <c r="I28" s="72">
        <f>G28-E28</f>
        <v>-59.82713816923024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43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66">
        <v>2013</v>
      </c>
      <c r="C32" s="54" t="s">
        <v>37</v>
      </c>
      <c r="D32" s="54" t="s">
        <v>36</v>
      </c>
      <c r="E32" s="166" t="s">
        <v>5</v>
      </c>
      <c r="F32" s="54" t="s">
        <v>18</v>
      </c>
      <c r="G32" s="54" t="s">
        <v>19</v>
      </c>
      <c r="H32" s="57" t="s">
        <v>38</v>
      </c>
      <c r="I32" s="57" t="s">
        <v>39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44</v>
      </c>
      <c r="B33" s="96">
        <v>49.247</v>
      </c>
      <c r="C33" s="96">
        <v>54.5202</v>
      </c>
      <c r="D33" s="96">
        <v>57.3484</v>
      </c>
      <c r="E33" s="96">
        <v>58.8865</v>
      </c>
      <c r="F33" s="98">
        <v>68.8359</v>
      </c>
      <c r="G33" s="98">
        <v>69.698</v>
      </c>
      <c r="H33" s="72">
        <f>G33-F33</f>
        <v>0.8620999999999981</v>
      </c>
      <c r="I33" s="72">
        <f>G33-E33</f>
        <v>10.811499999999995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45</v>
      </c>
      <c r="B34" s="96">
        <v>49.1894</v>
      </c>
      <c r="C34" s="96">
        <v>54.3991</v>
      </c>
      <c r="D34" s="96">
        <v>57.5712</v>
      </c>
      <c r="E34" s="96">
        <v>58.8956</v>
      </c>
      <c r="F34" s="96">
        <v>68.8248</v>
      </c>
      <c r="G34" s="96">
        <v>69.698</v>
      </c>
      <c r="H34" s="72">
        <f>G34-F34</f>
        <v>0.8731999999999971</v>
      </c>
      <c r="I34" s="72">
        <f>G34-E34</f>
        <v>10.802399999999992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46</v>
      </c>
      <c r="B35" s="96">
        <v>1.3745</v>
      </c>
      <c r="C35" s="96">
        <v>1.2631</v>
      </c>
      <c r="D35" s="96">
        <v>1.2524</v>
      </c>
      <c r="E35" s="96">
        <v>1.2097</v>
      </c>
      <c r="F35" s="96">
        <v>1.1242</v>
      </c>
      <c r="G35" s="96">
        <v>1.1005</v>
      </c>
      <c r="H35" s="72">
        <f>G35-F35</f>
        <v>-0.023700000000000054</v>
      </c>
      <c r="I35" s="72">
        <f>G35-E35</f>
        <v>-0.10919999999999996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47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48</v>
      </c>
      <c r="B37" s="96">
        <v>49.37299928771657</v>
      </c>
      <c r="C37" s="96">
        <v>54.3484</v>
      </c>
      <c r="D37" s="96">
        <v>57.5466</v>
      </c>
      <c r="E37" s="96">
        <v>59.2205</v>
      </c>
      <c r="F37" s="96">
        <v>68.7372</v>
      </c>
      <c r="G37" s="96">
        <v>69.7504</v>
      </c>
      <c r="H37" s="72">
        <f>G37-F37</f>
        <v>1.0131999999999977</v>
      </c>
      <c r="I37" s="72">
        <f>G37-E37</f>
        <v>10.529899999999998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49</v>
      </c>
      <c r="B38" s="96">
        <v>67.50965123083661</v>
      </c>
      <c r="C38" s="96">
        <v>69.4983</v>
      </c>
      <c r="D38" s="96">
        <v>72.9472</v>
      </c>
      <c r="E38" s="96">
        <v>71.5211</v>
      </c>
      <c r="F38" s="96">
        <v>77.0681</v>
      </c>
      <c r="G38" s="96">
        <v>76.7558</v>
      </c>
      <c r="H38" s="72">
        <f>G38-F38</f>
        <v>-0.31230000000000757</v>
      </c>
      <c r="I38" s="72">
        <f>G38-E38</f>
        <v>5.2346999999999895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50</v>
      </c>
      <c r="B39" s="96">
        <v>1.4906328389036205</v>
      </c>
      <c r="C39" s="96">
        <v>1.3819</v>
      </c>
      <c r="D39" s="96">
        <v>1.3625</v>
      </c>
      <c r="E39" s="96">
        <v>1.0176</v>
      </c>
      <c r="F39" s="96">
        <v>1.0455</v>
      </c>
      <c r="G39" s="96">
        <v>1.0877</v>
      </c>
      <c r="H39" s="72">
        <f>G39-F39</f>
        <v>0.04219999999999979</v>
      </c>
      <c r="I39" s="72">
        <f>G39-E39</f>
        <v>0.07009999999999983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51</v>
      </c>
      <c r="B40" s="96">
        <v>0.3170441936065914</v>
      </c>
      <c r="C40" s="96">
        <v>0.2979</v>
      </c>
      <c r="D40" s="96">
        <v>0.3171</v>
      </c>
      <c r="E40" s="96">
        <v>0.3198</v>
      </c>
      <c r="F40" s="96">
        <v>0.2536</v>
      </c>
      <c r="G40" s="96">
        <v>0.2484</v>
      </c>
      <c r="H40" s="72">
        <f>G40-F40</f>
        <v>-0.005199999999999982</v>
      </c>
      <c r="I40" s="72">
        <f>G40-E40</f>
        <v>-0.07139999999999996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  <row r="63" ht="15">
      <c r="I63" s="21" t="e">
        <f>G63/E63-1</f>
        <v>#DIV/0!</v>
      </c>
    </row>
    <row r="71" ht="15">
      <c r="I71" s="21" t="e">
        <f>G71/E71-1</f>
        <v>#DIV/0!</v>
      </c>
    </row>
  </sheetData>
  <sheetProtection/>
  <mergeCells count="2">
    <mergeCell ref="A1:L1"/>
    <mergeCell ref="A2:L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C3" sqref="C3:H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52</v>
      </c>
      <c r="B1" s="1"/>
    </row>
    <row r="2" spans="1:7" s="6" customFormat="1" ht="12.75" customHeight="1">
      <c r="A2" s="5" t="s">
        <v>53</v>
      </c>
      <c r="B2" s="5"/>
      <c r="C2" s="7"/>
      <c r="D2" s="7"/>
      <c r="E2" s="7"/>
      <c r="F2" s="7"/>
      <c r="G2" s="7"/>
    </row>
    <row r="3" spans="1:10" ht="26.25" customHeight="1">
      <c r="A3" s="56"/>
      <c r="B3" s="166" t="s">
        <v>5</v>
      </c>
      <c r="C3" s="54" t="s">
        <v>59</v>
      </c>
      <c r="D3" s="54" t="s">
        <v>60</v>
      </c>
      <c r="E3" s="54" t="s">
        <v>18</v>
      </c>
      <c r="F3" s="54" t="s">
        <v>19</v>
      </c>
      <c r="G3" s="57" t="s">
        <v>38</v>
      </c>
      <c r="H3" s="57" t="s">
        <v>61</v>
      </c>
      <c r="J3" s="129"/>
    </row>
    <row r="4" spans="1:12" ht="13.5" customHeight="1">
      <c r="A4" s="8" t="s">
        <v>54</v>
      </c>
      <c r="B4" s="162">
        <v>557.1744640000001</v>
      </c>
      <c r="C4" s="162">
        <v>388.698518</v>
      </c>
      <c r="D4" s="162">
        <v>269.04</v>
      </c>
      <c r="E4" s="162">
        <v>35.87</v>
      </c>
      <c r="F4" s="162">
        <v>10.15</v>
      </c>
      <c r="G4" s="72">
        <f>F4-E4</f>
        <v>-25.72</v>
      </c>
      <c r="H4" s="72">
        <f>D4-C4</f>
        <v>-119.65851799999996</v>
      </c>
      <c r="I4" s="71"/>
      <c r="K4" s="125"/>
      <c r="L4" s="125"/>
    </row>
    <row r="5" spans="1:12" ht="13.5" customHeight="1">
      <c r="A5" s="46" t="s">
        <v>55</v>
      </c>
      <c r="B5" s="69">
        <v>-516.274464</v>
      </c>
      <c r="C5" s="69">
        <v>-347.798518</v>
      </c>
      <c r="D5" s="69">
        <v>-181.14</v>
      </c>
      <c r="E5" s="69">
        <v>-35.87</v>
      </c>
      <c r="F5" s="69">
        <v>-10.15</v>
      </c>
      <c r="G5" s="72">
        <f>F5-E5</f>
        <v>25.72</v>
      </c>
      <c r="H5" s="72">
        <f>D5-C5</f>
        <v>166.65851800000002</v>
      </c>
      <c r="I5" s="69"/>
      <c r="J5" s="130"/>
      <c r="K5" s="125"/>
      <c r="L5" s="125"/>
    </row>
    <row r="6" spans="1:12" ht="13.5" customHeight="1">
      <c r="A6" s="51" t="s">
        <v>56</v>
      </c>
      <c r="B6" s="70">
        <v>20.45</v>
      </c>
      <c r="C6" s="70">
        <v>20.45</v>
      </c>
      <c r="D6" s="70">
        <v>43.95</v>
      </c>
      <c r="E6" s="70">
        <v>0</v>
      </c>
      <c r="F6" s="70">
        <v>0</v>
      </c>
      <c r="G6" s="72">
        <f>F6-E6</f>
        <v>0</v>
      </c>
      <c r="H6" s="72">
        <f>D6-C6</f>
        <v>23.500000000000004</v>
      </c>
      <c r="I6" s="89"/>
      <c r="K6" s="125"/>
      <c r="L6" s="125"/>
    </row>
    <row r="7" spans="1:12" ht="13.5" customHeight="1">
      <c r="A7" s="51" t="s">
        <v>57</v>
      </c>
      <c r="B7" s="70">
        <v>536.724464</v>
      </c>
      <c r="C7" s="70">
        <v>368.248518</v>
      </c>
      <c r="D7" s="70">
        <v>225.09</v>
      </c>
      <c r="E7" s="70">
        <v>35.87</v>
      </c>
      <c r="F7" s="70">
        <v>10.15</v>
      </c>
      <c r="G7" s="72">
        <f>F7-E7</f>
        <v>-25.72</v>
      </c>
      <c r="H7" s="72">
        <f>D7-C7</f>
        <v>-143.158518</v>
      </c>
      <c r="I7" s="89"/>
      <c r="K7" s="125"/>
      <c r="L7" s="125"/>
    </row>
    <row r="8" spans="1:12" ht="13.5" customHeight="1">
      <c r="A8" s="46" t="s">
        <v>58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62</v>
      </c>
      <c r="B10" s="94"/>
      <c r="K10" s="105"/>
      <c r="L10" s="105"/>
    </row>
    <row r="11" spans="1:12" s="6" customFormat="1" ht="12.75" customHeight="1">
      <c r="A11" s="5" t="s">
        <v>63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6" t="s">
        <v>5</v>
      </c>
      <c r="C12" s="54" t="s">
        <v>59</v>
      </c>
      <c r="D12" s="54" t="s">
        <v>60</v>
      </c>
      <c r="E12" s="54" t="s">
        <v>18</v>
      </c>
      <c r="F12" s="54" t="s">
        <v>19</v>
      </c>
      <c r="G12" s="57" t="s">
        <v>38</v>
      </c>
      <c r="H12" s="57" t="s">
        <v>61</v>
      </c>
      <c r="K12" s="125"/>
      <c r="L12" s="125"/>
    </row>
    <row r="13" spans="1:12" ht="12.75" customHeight="1">
      <c r="A13" s="8" t="s">
        <v>54</v>
      </c>
      <c r="B13" s="71">
        <f>B14+B18+B19+B20+B21+B23</f>
        <v>243680.71245112</v>
      </c>
      <c r="C13" s="71">
        <f>C14+C18+C19+C20+C21+C23</f>
        <v>198137.86698442997</v>
      </c>
      <c r="D13" s="71">
        <f>D19+D20+D21+D18</f>
        <v>280763.98981787</v>
      </c>
      <c r="E13" s="71">
        <f>E19+E21+E18</f>
        <v>39009.01636351999</v>
      </c>
      <c r="F13" s="71">
        <f>F19+F21</f>
        <v>45669.02472724</v>
      </c>
      <c r="G13" s="72">
        <f>F13-E13</f>
        <v>6660.008363720008</v>
      </c>
      <c r="H13" s="72">
        <f>+D13-C13</f>
        <v>82626.12283344005</v>
      </c>
      <c r="I13" s="140"/>
      <c r="J13" s="9"/>
      <c r="K13" s="125"/>
      <c r="L13" s="125"/>
    </row>
    <row r="14" spans="1:10" ht="12.75" customHeight="1">
      <c r="A14" s="46" t="s">
        <v>64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1"/>
      <c r="J14" s="9"/>
    </row>
    <row r="15" spans="1:10" ht="12.75" customHeight="1">
      <c r="A15" s="51" t="s">
        <v>56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1"/>
      <c r="J15" s="9"/>
    </row>
    <row r="16" spans="1:10" ht="12.75" customHeight="1">
      <c r="A16" s="51" t="s">
        <v>57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1"/>
      <c r="J16" s="9"/>
    </row>
    <row r="17" spans="1:10" ht="12.75" customHeight="1" hidden="1">
      <c r="A17" s="103" t="s">
        <v>65</v>
      </c>
      <c r="B17" s="89" t="s">
        <v>0</v>
      </c>
      <c r="C17" s="89"/>
      <c r="D17" s="70"/>
      <c r="E17" s="70"/>
      <c r="F17" s="70" t="s">
        <v>0</v>
      </c>
      <c r="G17" s="72" t="s">
        <v>0</v>
      </c>
      <c r="H17" s="72">
        <f>-C17</f>
        <v>0</v>
      </c>
      <c r="I17" s="141"/>
      <c r="J17" s="9"/>
    </row>
    <row r="18" spans="1:10" ht="12.75" customHeight="1">
      <c r="A18" s="46" t="s">
        <v>66</v>
      </c>
      <c r="B18" s="89">
        <v>4345.58918121</v>
      </c>
      <c r="C18" s="89">
        <v>4345.58918121</v>
      </c>
      <c r="D18" s="89">
        <v>139.3580909</v>
      </c>
      <c r="E18" s="89">
        <v>45.45454545</v>
      </c>
      <c r="F18" s="70" t="s">
        <v>0</v>
      </c>
      <c r="G18" s="72">
        <f>-E18</f>
        <v>-45.45454545</v>
      </c>
      <c r="H18" s="72">
        <f>D18-C18</f>
        <v>-4206.23109031</v>
      </c>
      <c r="I18" s="141"/>
      <c r="J18" s="9"/>
    </row>
    <row r="19" spans="1:10" ht="12.75" customHeight="1">
      <c r="A19" s="46" t="s">
        <v>67</v>
      </c>
      <c r="B19" s="89">
        <v>56724.64658991</v>
      </c>
      <c r="C19" s="89">
        <v>52331.58078321999</v>
      </c>
      <c r="D19" s="89">
        <v>26595.601726970002</v>
      </c>
      <c r="E19" s="89">
        <v>5286.181818070001</v>
      </c>
      <c r="F19" s="89">
        <v>741.62472724</v>
      </c>
      <c r="G19" s="72">
        <f>F19-E19</f>
        <v>-4544.5570908300015</v>
      </c>
      <c r="H19" s="72">
        <f>+D19-C19</f>
        <v>-25735.97905624999</v>
      </c>
      <c r="I19" s="142"/>
      <c r="J19" s="11"/>
    </row>
    <row r="20" spans="1:10" ht="12.75" customHeight="1">
      <c r="A20" s="46" t="s">
        <v>68</v>
      </c>
      <c r="B20" s="89">
        <v>3190</v>
      </c>
      <c r="C20" s="89">
        <v>3190</v>
      </c>
      <c r="D20" s="89">
        <v>1475</v>
      </c>
      <c r="E20" s="89" t="s">
        <v>0</v>
      </c>
      <c r="F20" s="89" t="s">
        <v>0</v>
      </c>
      <c r="G20" s="89" t="s">
        <v>0</v>
      </c>
      <c r="H20" s="72">
        <f>+D20-C20</f>
        <v>-1715</v>
      </c>
      <c r="I20" s="142"/>
      <c r="J20" s="9"/>
    </row>
    <row r="21" spans="1:10" ht="12.75" customHeight="1">
      <c r="A21" s="102" t="s">
        <v>69</v>
      </c>
      <c r="B21" s="89">
        <v>137629.5</v>
      </c>
      <c r="C21" s="89">
        <v>97919</v>
      </c>
      <c r="D21" s="89">
        <v>252554.03</v>
      </c>
      <c r="E21" s="89">
        <v>33677.38</v>
      </c>
      <c r="F21" s="89">
        <v>44927.4</v>
      </c>
      <c r="G21" s="72">
        <f>F21-E21</f>
        <v>11250.020000000004</v>
      </c>
      <c r="H21" s="72">
        <f>+D21-C21</f>
        <v>154635.03</v>
      </c>
      <c r="I21" s="141"/>
      <c r="J21" s="9"/>
    </row>
    <row r="22" spans="1:10" s="9" customFormat="1" ht="27" customHeight="1" hidden="1">
      <c r="A22" s="102" t="s">
        <v>70</v>
      </c>
      <c r="B22" s="31" t="s">
        <v>0</v>
      </c>
      <c r="C22" s="31"/>
      <c r="D22" s="31"/>
      <c r="E22" s="31"/>
      <c r="F22" s="31"/>
      <c r="G22" s="72" t="s">
        <v>0</v>
      </c>
      <c r="H22" s="72" t="s">
        <v>0</v>
      </c>
      <c r="I22" s="142"/>
      <c r="J22" s="11"/>
    </row>
    <row r="23" spans="1:10" ht="25.5" customHeight="1">
      <c r="A23" s="102" t="s">
        <v>71</v>
      </c>
      <c r="B23" s="70">
        <v>41369.54366</v>
      </c>
      <c r="C23" s="70">
        <v>39930.264</v>
      </c>
      <c r="D23" s="70" t="s">
        <v>0</v>
      </c>
      <c r="E23" s="70" t="s">
        <v>0</v>
      </c>
      <c r="F23" s="70" t="s">
        <v>0</v>
      </c>
      <c r="G23" s="72" t="s">
        <v>0</v>
      </c>
      <c r="H23" s="72">
        <f>-C23</f>
        <v>-39930.264</v>
      </c>
      <c r="I23" s="143"/>
      <c r="J23" s="11"/>
    </row>
    <row r="24" spans="1:10" ht="12.75" customHeight="1">
      <c r="A24" s="131" t="s">
        <v>72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2" t="s">
        <v>73</v>
      </c>
      <c r="B25" s="31">
        <v>10.5</v>
      </c>
      <c r="C25" s="31">
        <v>9</v>
      </c>
      <c r="D25" s="31">
        <v>10</v>
      </c>
      <c r="E25" s="31">
        <v>10</v>
      </c>
      <c r="F25" s="31">
        <v>10</v>
      </c>
      <c r="G25" s="72">
        <f>F25-E25</f>
        <v>0</v>
      </c>
      <c r="H25" s="72">
        <f>+D25-C25</f>
        <v>1</v>
      </c>
      <c r="I25" s="144"/>
      <c r="J25" s="11"/>
    </row>
    <row r="26" spans="1:10" ht="12.75" customHeight="1">
      <c r="A26" s="102" t="s">
        <v>74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4"/>
      <c r="J26" s="11"/>
    </row>
    <row r="27" spans="1:10" ht="12.75" customHeight="1">
      <c r="A27" s="102" t="s">
        <v>75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-4.014916936652387</v>
      </c>
      <c r="I27" s="145"/>
      <c r="J27" s="128"/>
    </row>
    <row r="28" spans="1:10" ht="12.75" customHeight="1" hidden="1">
      <c r="A28" s="102" t="s">
        <v>65</v>
      </c>
      <c r="B28" s="31" t="s">
        <v>0</v>
      </c>
      <c r="C28" s="31"/>
      <c r="D28" s="31"/>
      <c r="E28" s="31"/>
      <c r="F28" s="31"/>
      <c r="G28" s="72" t="s">
        <v>0</v>
      </c>
      <c r="H28" s="72" t="s">
        <v>0</v>
      </c>
      <c r="I28" s="145"/>
      <c r="J28" s="128"/>
    </row>
    <row r="29" spans="1:10" ht="26.25" customHeight="1">
      <c r="A29" s="102" t="s">
        <v>76</v>
      </c>
      <c r="B29" s="31">
        <v>9.08163766059502</v>
      </c>
      <c r="C29" s="31">
        <v>8.68</v>
      </c>
      <c r="D29" s="31">
        <v>12.136528360399392</v>
      </c>
      <c r="E29" s="31">
        <v>12</v>
      </c>
      <c r="F29" s="31">
        <v>11.999999999999998</v>
      </c>
      <c r="G29" s="72">
        <f>F29-E29</f>
        <v>0</v>
      </c>
      <c r="H29" s="72">
        <f>+D29-C29</f>
        <v>3.4565283603993926</v>
      </c>
      <c r="I29" s="145"/>
      <c r="J29" s="128"/>
    </row>
    <row r="30" spans="1:10" ht="11.25">
      <c r="A30" s="102" t="s">
        <v>68</v>
      </c>
      <c r="B30" s="31">
        <v>10.27573458502427</v>
      </c>
      <c r="C30" s="31">
        <v>10.27573458502427</v>
      </c>
      <c r="D30" s="31">
        <v>11.14</v>
      </c>
      <c r="E30" s="31" t="s">
        <v>0</v>
      </c>
      <c r="F30" s="31" t="s">
        <v>0</v>
      </c>
      <c r="G30" s="31" t="s">
        <v>0</v>
      </c>
      <c r="H30" s="72">
        <f>+D30-C30</f>
        <v>0.8642654149757298</v>
      </c>
      <c r="I30" s="145"/>
      <c r="J30" s="9"/>
    </row>
    <row r="31" spans="1:10" ht="11.25">
      <c r="A31" s="102" t="s">
        <v>69</v>
      </c>
      <c r="B31" s="31">
        <v>2.0076398266359448</v>
      </c>
      <c r="C31" s="31">
        <v>1.49</v>
      </c>
      <c r="D31" s="31">
        <v>3.7132777013546474</v>
      </c>
      <c r="E31" s="31">
        <v>4</v>
      </c>
      <c r="F31" s="31">
        <v>3.050895444650703</v>
      </c>
      <c r="G31" s="72">
        <f>F31-E31</f>
        <v>-0.9491045553492969</v>
      </c>
      <c r="H31" s="72">
        <f>+D31-C31</f>
        <v>2.2232777013546476</v>
      </c>
      <c r="I31" s="145"/>
      <c r="J31" s="9"/>
    </row>
    <row r="32" spans="1:10" ht="27" customHeight="1" hidden="1">
      <c r="A32" s="46" t="s">
        <v>70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77</v>
      </c>
      <c r="D33" s="31"/>
    </row>
    <row r="34" spans="1:4" ht="15" customHeight="1">
      <c r="A34" s="13"/>
      <c r="D34" s="31"/>
    </row>
    <row r="35" spans="1:2" ht="15" customHeight="1">
      <c r="A35" s="42" t="s">
        <v>78</v>
      </c>
      <c r="B35" s="1"/>
    </row>
    <row r="36" spans="1:9" s="6" customFormat="1" ht="12.75" customHeight="1">
      <c r="A36" s="5" t="s">
        <v>63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6" t="s">
        <v>5</v>
      </c>
      <c r="C37" s="54" t="s">
        <v>59</v>
      </c>
      <c r="D37" s="54" t="s">
        <v>60</v>
      </c>
      <c r="E37" s="54" t="s">
        <v>18</v>
      </c>
      <c r="F37" s="54" t="s">
        <v>19</v>
      </c>
      <c r="G37" s="57" t="s">
        <v>38</v>
      </c>
      <c r="H37" s="57" t="s">
        <v>61</v>
      </c>
      <c r="J37" s="6"/>
    </row>
    <row r="38" spans="1:8" ht="23.25" customHeight="1">
      <c r="A38" s="8" t="s">
        <v>79</v>
      </c>
      <c r="B38" s="111">
        <f>SUM(B39:B41)</f>
        <v>137860</v>
      </c>
      <c r="C38" s="111">
        <f>SUM(C39:C41)</f>
        <v>47660</v>
      </c>
      <c r="D38" s="111">
        <v>105500</v>
      </c>
      <c r="E38" s="111">
        <v>11500</v>
      </c>
      <c r="F38" s="111">
        <v>10000</v>
      </c>
      <c r="G38" s="72">
        <f>F38-E38</f>
        <v>-1500</v>
      </c>
      <c r="H38" s="72">
        <f>D38-C38</f>
        <v>57840</v>
      </c>
    </row>
    <row r="39" spans="1:8" ht="12.75" customHeight="1">
      <c r="A39" s="50" t="s">
        <v>80</v>
      </c>
      <c r="B39" s="108">
        <v>125200</v>
      </c>
      <c r="C39" s="108">
        <v>35000</v>
      </c>
      <c r="D39" s="108">
        <v>105500</v>
      </c>
      <c r="E39" s="108">
        <v>11500</v>
      </c>
      <c r="F39" s="108">
        <v>10000</v>
      </c>
      <c r="G39" s="72">
        <f>F39-E39</f>
        <v>-1500</v>
      </c>
      <c r="H39" s="72">
        <f>D39-C39</f>
        <v>70500</v>
      </c>
    </row>
    <row r="40" spans="1:11" ht="12.75" customHeight="1">
      <c r="A40" s="50" t="s">
        <v>81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08" t="s">
        <v>0</v>
      </c>
      <c r="H40" s="72" t="s">
        <v>0</v>
      </c>
      <c r="J40" s="87"/>
      <c r="K40" s="163"/>
    </row>
    <row r="41" spans="1:10" ht="12.75" customHeight="1">
      <c r="A41" s="50" t="s">
        <v>82</v>
      </c>
      <c r="B41" s="108">
        <v>12660</v>
      </c>
      <c r="C41" s="108">
        <v>12660</v>
      </c>
      <c r="D41" s="108" t="s">
        <v>0</v>
      </c>
      <c r="E41" s="108" t="s">
        <v>0</v>
      </c>
      <c r="F41" s="108" t="s">
        <v>0</v>
      </c>
      <c r="G41" s="108" t="s">
        <v>0</v>
      </c>
      <c r="H41" s="72">
        <f>-C41</f>
        <v>-12660</v>
      </c>
      <c r="J41" s="87"/>
    </row>
    <row r="42" spans="1:10" ht="12.75" customHeight="1" hidden="1">
      <c r="A42" s="50" t="s">
        <v>83</v>
      </c>
      <c r="B42" s="108"/>
      <c r="C42" s="108"/>
      <c r="D42" s="146"/>
      <c r="E42" s="146"/>
      <c r="F42" s="146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84</v>
      </c>
      <c r="B43" s="115"/>
      <c r="C43" s="115"/>
      <c r="D43" s="147"/>
      <c r="E43" s="147"/>
      <c r="F43" s="147"/>
      <c r="G43" s="72">
        <f>F43-E43</f>
        <v>0</v>
      </c>
      <c r="H43" s="72">
        <f>D43-C43</f>
        <v>0</v>
      </c>
      <c r="J43" s="87"/>
    </row>
    <row r="44" spans="1:10" ht="21">
      <c r="A44" s="8" t="s">
        <v>85</v>
      </c>
      <c r="B44" s="111">
        <f>SUM(B45:B47)</f>
        <v>81773.20000000001</v>
      </c>
      <c r="C44" s="111">
        <f>SUM(C45:C47)</f>
        <v>74605.69</v>
      </c>
      <c r="D44" s="111">
        <v>52711.77</v>
      </c>
      <c r="E44" s="111">
        <v>7617.02</v>
      </c>
      <c r="F44" s="111">
        <v>5460.78</v>
      </c>
      <c r="G44" s="72">
        <f>F44-E44</f>
        <v>-2156.2400000000007</v>
      </c>
      <c r="H44" s="72">
        <f>D44-C44</f>
        <v>-21893.920000000006</v>
      </c>
      <c r="J44" s="87"/>
    </row>
    <row r="45" spans="1:10" ht="12.75" customHeight="1">
      <c r="A45" s="50" t="s">
        <v>80</v>
      </c>
      <c r="B45" s="108">
        <v>69340.85</v>
      </c>
      <c r="C45" s="108">
        <v>62173.34</v>
      </c>
      <c r="D45" s="108">
        <v>52711.77</v>
      </c>
      <c r="E45" s="108">
        <v>7617.02</v>
      </c>
      <c r="F45" s="108">
        <v>5460.78</v>
      </c>
      <c r="G45" s="72">
        <f>F45-E45</f>
        <v>-2156.2400000000007</v>
      </c>
      <c r="H45" s="72">
        <f>D45-C45</f>
        <v>-9461.57</v>
      </c>
      <c r="J45" s="87"/>
    </row>
    <row r="46" spans="1:10" ht="12.75" customHeight="1">
      <c r="A46" s="50" t="s">
        <v>81</v>
      </c>
      <c r="B46" s="108" t="s">
        <v>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72" t="s">
        <v>0</v>
      </c>
      <c r="J46" s="87"/>
    </row>
    <row r="47" spans="1:10" ht="12.75" customHeight="1">
      <c r="A47" s="50" t="s">
        <v>82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108" t="s">
        <v>0</v>
      </c>
      <c r="H47" s="72">
        <f>-C47</f>
        <v>-12432.35</v>
      </c>
      <c r="J47" s="87"/>
    </row>
    <row r="48" spans="1:10" ht="12.75" customHeight="1" hidden="1">
      <c r="A48" s="50" t="s">
        <v>83</v>
      </c>
      <c r="B48" s="115"/>
      <c r="C48" s="115"/>
      <c r="D48" s="147"/>
      <c r="E48" s="147"/>
      <c r="F48" s="147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84</v>
      </c>
      <c r="B49" s="115"/>
      <c r="C49" s="115"/>
      <c r="D49" s="147"/>
      <c r="E49" s="147"/>
      <c r="F49" s="147"/>
      <c r="G49" s="72">
        <f>F49-E49</f>
        <v>0</v>
      </c>
      <c r="H49" s="72">
        <f>D49-C49</f>
        <v>0</v>
      </c>
      <c r="J49" s="87"/>
    </row>
    <row r="50" spans="1:10" ht="21">
      <c r="A50" s="8" t="s">
        <v>86</v>
      </c>
      <c r="B50" s="111">
        <f>SUM(B51:B53)</f>
        <v>78756.17</v>
      </c>
      <c r="C50" s="111">
        <f>SUM(C51:C53)</f>
        <v>71008.66</v>
      </c>
      <c r="D50" s="111">
        <v>51629.23</v>
      </c>
      <c r="E50" s="111">
        <v>6717.5</v>
      </c>
      <c r="F50" s="111">
        <v>5460.78</v>
      </c>
      <c r="G50" s="72">
        <f>F50-E50</f>
        <v>-1256.7200000000003</v>
      </c>
      <c r="H50" s="72">
        <f>D50-C50</f>
        <v>-19379.43</v>
      </c>
      <c r="J50" s="87"/>
    </row>
    <row r="51" spans="1:10" ht="12.75" customHeight="1">
      <c r="A51" s="50" t="s">
        <v>80</v>
      </c>
      <c r="B51" s="108">
        <v>68172.62</v>
      </c>
      <c r="C51" s="108">
        <v>60425.11</v>
      </c>
      <c r="D51" s="108">
        <v>51629.23</v>
      </c>
      <c r="E51" s="108">
        <v>6717.5</v>
      </c>
      <c r="F51" s="108">
        <v>5460.78</v>
      </c>
      <c r="G51" s="72">
        <f>F51-E51</f>
        <v>-1256.7200000000003</v>
      </c>
      <c r="H51" s="72">
        <f>D51-C51</f>
        <v>-8795.879999999997</v>
      </c>
      <c r="J51" s="87"/>
    </row>
    <row r="52" spans="1:10" ht="12.75" customHeight="1">
      <c r="A52" s="50" t="s">
        <v>81</v>
      </c>
      <c r="B52" s="108" t="s">
        <v>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72" t="s">
        <v>0</v>
      </c>
      <c r="J52" s="87"/>
    </row>
    <row r="53" spans="1:10" ht="12.75" customHeight="1">
      <c r="A53" s="50" t="s">
        <v>82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108" t="s">
        <v>0</v>
      </c>
      <c r="H53" s="72">
        <f>-C53</f>
        <v>-10583.55</v>
      </c>
      <c r="J53" s="87"/>
    </row>
    <row r="54" spans="1:10" ht="12.75" customHeight="1" hidden="1">
      <c r="A54" s="50" t="s">
        <v>83</v>
      </c>
      <c r="B54" s="115"/>
      <c r="C54" s="115"/>
      <c r="D54" s="147"/>
      <c r="E54" s="147"/>
      <c r="F54" s="147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84</v>
      </c>
      <c r="B55" s="115"/>
      <c r="C55" s="115"/>
      <c r="D55" s="147"/>
      <c r="E55" s="147"/>
      <c r="F55" s="147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87</v>
      </c>
      <c r="B56" s="167">
        <v>6.35</v>
      </c>
      <c r="C56" s="167">
        <v>5.71</v>
      </c>
      <c r="D56" s="167">
        <v>9.91</v>
      </c>
      <c r="E56" s="167">
        <v>8.086540973317382</v>
      </c>
      <c r="F56" s="167">
        <v>9.997619809445121</v>
      </c>
      <c r="G56" s="168">
        <f>F56-E56</f>
        <v>1.9110788361277393</v>
      </c>
      <c r="H56" s="168">
        <f>D56-C56</f>
        <v>4.2</v>
      </c>
      <c r="I56" s="65"/>
      <c r="J56" s="87"/>
    </row>
    <row r="57" spans="1:10" ht="12" customHeight="1">
      <c r="A57" s="50" t="s">
        <v>80</v>
      </c>
      <c r="B57" s="169">
        <v>6.11</v>
      </c>
      <c r="C57" s="169">
        <v>5.43</v>
      </c>
      <c r="D57" s="167">
        <v>9.91</v>
      </c>
      <c r="E57" s="169">
        <v>8.086540973317382</v>
      </c>
      <c r="F57" s="169">
        <v>9.997619809445121</v>
      </c>
      <c r="G57" s="168">
        <f>F57-E57</f>
        <v>1.9110788361277393</v>
      </c>
      <c r="H57" s="168">
        <f>D57-C57</f>
        <v>4.48</v>
      </c>
      <c r="I57" s="65"/>
      <c r="J57" s="87"/>
    </row>
    <row r="58" spans="1:10" ht="12" customHeight="1">
      <c r="A58" s="50" t="s">
        <v>81</v>
      </c>
      <c r="B58" s="169" t="s">
        <v>0</v>
      </c>
      <c r="C58" s="169" t="s">
        <v>0</v>
      </c>
      <c r="D58" s="169" t="s">
        <v>0</v>
      </c>
      <c r="E58" s="169" t="s">
        <v>0</v>
      </c>
      <c r="F58" s="169" t="s">
        <v>0</v>
      </c>
      <c r="G58" s="169" t="s">
        <v>0</v>
      </c>
      <c r="H58" s="168" t="s">
        <v>0</v>
      </c>
      <c r="I58" s="65"/>
      <c r="J58" s="87"/>
    </row>
    <row r="59" spans="1:10" ht="12" customHeight="1">
      <c r="A59" s="50" t="s">
        <v>82</v>
      </c>
      <c r="B59" s="169">
        <v>4.81</v>
      </c>
      <c r="C59" s="169">
        <v>4.81</v>
      </c>
      <c r="D59" s="169" t="s">
        <v>0</v>
      </c>
      <c r="E59" s="169" t="s">
        <v>0</v>
      </c>
      <c r="F59" s="169" t="s">
        <v>0</v>
      </c>
      <c r="G59" s="169" t="s">
        <v>0</v>
      </c>
      <c r="H59" s="168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0">
      <selection activeCell="C32" sqref="C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88</v>
      </c>
      <c r="B1" s="1"/>
      <c r="J1"/>
    </row>
    <row r="2" spans="1:7" s="6" customFormat="1" ht="12.75" customHeight="1">
      <c r="A2" s="5" t="s">
        <v>89</v>
      </c>
      <c r="B2" s="5"/>
      <c r="C2" s="7"/>
      <c r="D2" s="7"/>
      <c r="E2" s="7"/>
      <c r="F2" s="7"/>
      <c r="G2" s="7"/>
    </row>
    <row r="3" spans="1:8" ht="26.25" customHeight="1">
      <c r="A3" s="56"/>
      <c r="B3" s="166" t="s">
        <v>5</v>
      </c>
      <c r="C3" s="54" t="s">
        <v>59</v>
      </c>
      <c r="D3" s="54" t="s">
        <v>60</v>
      </c>
      <c r="E3" s="54" t="s">
        <v>18</v>
      </c>
      <c r="F3" s="54" t="s">
        <v>19</v>
      </c>
      <c r="G3" s="57" t="s">
        <v>38</v>
      </c>
      <c r="H3" s="57" t="s">
        <v>61</v>
      </c>
    </row>
    <row r="4" spans="1:13" ht="12.75" customHeight="1">
      <c r="A4" s="63" t="s">
        <v>90</v>
      </c>
      <c r="B4" s="111">
        <f>SUM(B5:B7)</f>
        <v>5375.5</v>
      </c>
      <c r="C4" s="111">
        <f>SUM(C5:C7)</f>
        <v>4674</v>
      </c>
      <c r="D4" s="111">
        <f>SUM(D5:D7)</f>
        <v>5298.4</v>
      </c>
      <c r="E4" s="111">
        <f>SUM(E5:E7)</f>
        <v>412</v>
      </c>
      <c r="F4" s="111">
        <f>SUM(F5:F7)</f>
        <v>670</v>
      </c>
      <c r="G4" s="72">
        <f>F4-E4</f>
        <v>258</v>
      </c>
      <c r="H4" s="72">
        <f>+D4-C4</f>
        <v>624.3999999999996</v>
      </c>
      <c r="K4" s="88"/>
      <c r="L4" s="88"/>
      <c r="M4" s="88"/>
    </row>
    <row r="5" spans="1:13" ht="12.75" customHeight="1">
      <c r="A5" s="64" t="s">
        <v>91</v>
      </c>
      <c r="B5" s="108">
        <v>233</v>
      </c>
      <c r="C5" s="108">
        <v>188</v>
      </c>
      <c r="D5" s="108">
        <v>253</v>
      </c>
      <c r="E5" s="108">
        <v>22</v>
      </c>
      <c r="F5" s="108">
        <v>40</v>
      </c>
      <c r="G5" s="72">
        <f>F5-E5</f>
        <v>18</v>
      </c>
      <c r="H5" s="72">
        <f aca="true" t="shared" si="0" ref="H5:H25">+D5-C5</f>
        <v>65</v>
      </c>
      <c r="K5" s="88"/>
      <c r="L5" s="88"/>
      <c r="M5" s="88"/>
    </row>
    <row r="6" spans="1:13" ht="12.75" customHeight="1">
      <c r="A6" s="64" t="s">
        <v>92</v>
      </c>
      <c r="B6" s="108">
        <v>1332</v>
      </c>
      <c r="C6" s="108">
        <v>1131</v>
      </c>
      <c r="D6" s="108">
        <v>1228</v>
      </c>
      <c r="E6" s="108">
        <v>110</v>
      </c>
      <c r="F6" s="108">
        <v>210</v>
      </c>
      <c r="G6" s="72">
        <f>F6-E6</f>
        <v>100</v>
      </c>
      <c r="H6" s="72">
        <f t="shared" si="0"/>
        <v>97</v>
      </c>
      <c r="K6" s="88"/>
      <c r="L6" s="88"/>
      <c r="M6" s="88"/>
    </row>
    <row r="7" spans="1:13" ht="12.75" customHeight="1">
      <c r="A7" s="64" t="s">
        <v>93</v>
      </c>
      <c r="B7" s="108">
        <v>3810.5</v>
      </c>
      <c r="C7" s="108">
        <v>3355</v>
      </c>
      <c r="D7" s="108">
        <v>3817.4</v>
      </c>
      <c r="E7" s="108">
        <v>280</v>
      </c>
      <c r="F7" s="108">
        <v>420</v>
      </c>
      <c r="G7" s="72">
        <f>F7-E7</f>
        <v>140</v>
      </c>
      <c r="H7" s="72">
        <f t="shared" si="0"/>
        <v>462.4000000000001</v>
      </c>
      <c r="K7" s="88"/>
      <c r="L7" s="88"/>
      <c r="M7" s="88"/>
    </row>
    <row r="8" spans="1:13" ht="13.5" customHeight="1" hidden="1">
      <c r="A8" s="64" t="s">
        <v>94</v>
      </c>
      <c r="B8" s="108"/>
      <c r="C8" s="108"/>
      <c r="D8" s="108"/>
      <c r="E8" s="108"/>
      <c r="F8" s="108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95</v>
      </c>
      <c r="B9" s="108"/>
      <c r="C9" s="108"/>
      <c r="D9" s="108"/>
      <c r="E9" s="108"/>
      <c r="F9" s="108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96</v>
      </c>
      <c r="B10" s="111">
        <f>SUM(B11:B13)</f>
        <v>7739.4349999999995</v>
      </c>
      <c r="C10" s="111">
        <f>SUM(C11:C13)</f>
        <v>6231.805</v>
      </c>
      <c r="D10" s="111">
        <f>SUM(D11:D13)</f>
        <v>4289.334</v>
      </c>
      <c r="E10" s="111">
        <f>SUM(E11:E13)</f>
        <v>275.85</v>
      </c>
      <c r="F10" s="111">
        <f>SUM(F11:F13)</f>
        <v>222.48</v>
      </c>
      <c r="G10" s="72">
        <f>F10-E10</f>
        <v>-53.37000000000003</v>
      </c>
      <c r="H10" s="72">
        <f t="shared" si="0"/>
        <v>-1942.4710000000005</v>
      </c>
      <c r="J10" s="12"/>
      <c r="K10" s="88"/>
      <c r="L10" s="88"/>
      <c r="M10" s="88"/>
    </row>
    <row r="11" spans="1:13" ht="12.75" customHeight="1">
      <c r="A11" s="64" t="s">
        <v>97</v>
      </c>
      <c r="B11" s="108">
        <v>56.27</v>
      </c>
      <c r="C11" s="108">
        <v>52.57</v>
      </c>
      <c r="D11" s="108">
        <v>25.55</v>
      </c>
      <c r="E11" s="108" t="s">
        <v>0</v>
      </c>
      <c r="F11" s="108" t="s">
        <v>0</v>
      </c>
      <c r="G11" s="108" t="str">
        <f>F11</f>
        <v>-</v>
      </c>
      <c r="H11" s="72">
        <f>+D11-C11</f>
        <v>-27.02</v>
      </c>
      <c r="J11" s="12"/>
      <c r="K11" s="88"/>
      <c r="L11" s="88"/>
      <c r="M11" s="88"/>
    </row>
    <row r="12" spans="1:13" ht="12.75" customHeight="1">
      <c r="A12" s="64" t="s">
        <v>92</v>
      </c>
      <c r="B12" s="108">
        <v>1522.705</v>
      </c>
      <c r="C12" s="108">
        <v>1233.175</v>
      </c>
      <c r="D12" s="108">
        <v>1044.82</v>
      </c>
      <c r="E12" s="108">
        <v>91.6</v>
      </c>
      <c r="F12" s="108">
        <v>145.48</v>
      </c>
      <c r="G12" s="72">
        <f>F12-E12</f>
        <v>53.879999999999995</v>
      </c>
      <c r="H12" s="72">
        <f t="shared" si="0"/>
        <v>-188.35500000000002</v>
      </c>
      <c r="K12" s="88"/>
      <c r="L12" s="88"/>
      <c r="M12" s="88"/>
    </row>
    <row r="13" spans="1:13" ht="12.75" customHeight="1">
      <c r="A13" s="120" t="s">
        <v>93</v>
      </c>
      <c r="B13" s="108">
        <v>6160.46</v>
      </c>
      <c r="C13" s="108">
        <v>4946.06</v>
      </c>
      <c r="D13" s="108">
        <v>3218.964</v>
      </c>
      <c r="E13" s="108">
        <v>184.25</v>
      </c>
      <c r="F13" s="108">
        <v>77</v>
      </c>
      <c r="G13" s="72">
        <f>F13-E13</f>
        <v>-107.25</v>
      </c>
      <c r="H13" s="72">
        <f t="shared" si="0"/>
        <v>-1727.0960000000005</v>
      </c>
      <c r="K13" s="88"/>
      <c r="L13" s="88"/>
      <c r="M13" s="88"/>
    </row>
    <row r="14" spans="1:13" ht="12.75" customHeight="1" hidden="1">
      <c r="A14" s="120" t="s">
        <v>94</v>
      </c>
      <c r="B14" s="108"/>
      <c r="C14" s="108"/>
      <c r="D14" s="108"/>
      <c r="E14" s="108"/>
      <c r="F14" s="108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0" t="s">
        <v>95</v>
      </c>
      <c r="B15" s="108"/>
      <c r="C15" s="108"/>
      <c r="D15" s="108"/>
      <c r="E15" s="108"/>
      <c r="F15" s="108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09" t="s">
        <v>98</v>
      </c>
      <c r="B16" s="111">
        <f>SUM(B17:B19)</f>
        <v>3419.86</v>
      </c>
      <c r="C16" s="111">
        <f>SUM(C17:C19)</f>
        <v>2741.86</v>
      </c>
      <c r="D16" s="111">
        <f>SUM(D17:D19)</f>
        <v>3266.1899999999996</v>
      </c>
      <c r="E16" s="111">
        <f>SUM(E17:E19)</f>
        <v>208.75</v>
      </c>
      <c r="F16" s="111">
        <f>SUM(F17:F19)</f>
        <v>217.48</v>
      </c>
      <c r="G16" s="72">
        <f>F16-E16</f>
        <v>8.72999999999999</v>
      </c>
      <c r="H16" s="72">
        <f t="shared" si="0"/>
        <v>524.3299999999995</v>
      </c>
      <c r="K16" s="88"/>
      <c r="L16" s="88"/>
      <c r="M16" s="88"/>
    </row>
    <row r="17" spans="1:13" ht="12.75" customHeight="1">
      <c r="A17" s="64" t="s">
        <v>97</v>
      </c>
      <c r="B17" s="108">
        <v>15</v>
      </c>
      <c r="C17" s="108">
        <v>15</v>
      </c>
      <c r="D17" s="108">
        <v>4</v>
      </c>
      <c r="E17" s="108" t="s">
        <v>0</v>
      </c>
      <c r="F17" s="108" t="s">
        <v>0</v>
      </c>
      <c r="G17" s="72" t="str">
        <f>E17</f>
        <v>-</v>
      </c>
      <c r="H17" s="72">
        <f>+D17-C17</f>
        <v>-11</v>
      </c>
      <c r="K17" s="88"/>
      <c r="L17" s="88"/>
      <c r="M17" s="88"/>
    </row>
    <row r="18" spans="1:13" ht="12.75" customHeight="1">
      <c r="A18" s="64" t="s">
        <v>92</v>
      </c>
      <c r="B18" s="108">
        <v>615.46</v>
      </c>
      <c r="C18" s="108">
        <v>551.46</v>
      </c>
      <c r="D18" s="108">
        <v>679.53</v>
      </c>
      <c r="E18" s="108">
        <v>68.75</v>
      </c>
      <c r="F18" s="108">
        <v>145.48</v>
      </c>
      <c r="G18" s="72">
        <f>F18-E18</f>
        <v>76.72999999999999</v>
      </c>
      <c r="H18" s="72">
        <f t="shared" si="0"/>
        <v>128.06999999999994</v>
      </c>
      <c r="I18" s="117"/>
      <c r="K18" s="88"/>
      <c r="L18" s="88"/>
      <c r="M18" s="88"/>
    </row>
    <row r="19" spans="1:13" ht="12.75" customHeight="1">
      <c r="A19" s="120" t="s">
        <v>93</v>
      </c>
      <c r="B19" s="108">
        <v>2789.4</v>
      </c>
      <c r="C19" s="108">
        <v>2175.4</v>
      </c>
      <c r="D19" s="108">
        <v>2582.66</v>
      </c>
      <c r="E19" s="108">
        <v>140</v>
      </c>
      <c r="F19" s="108">
        <v>72</v>
      </c>
      <c r="G19" s="72">
        <f aca="true" t="shared" si="2" ref="G19:G25">F19-E19</f>
        <v>-68</v>
      </c>
      <c r="H19" s="72">
        <f t="shared" si="0"/>
        <v>407.25999999999976</v>
      </c>
      <c r="K19" s="88"/>
      <c r="L19" s="88"/>
      <c r="M19" s="88"/>
    </row>
    <row r="20" spans="1:13" ht="12.75" customHeight="1" hidden="1">
      <c r="A20" s="120" t="s">
        <v>94</v>
      </c>
      <c r="B20" s="108"/>
      <c r="C20" s="108"/>
      <c r="D20" s="108"/>
      <c r="E20" s="108"/>
      <c r="F20" s="108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0" t="s">
        <v>95</v>
      </c>
      <c r="B21" s="108"/>
      <c r="C21" s="108"/>
      <c r="D21" s="108"/>
      <c r="E21" s="108"/>
      <c r="F21" s="108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09" t="s">
        <v>99</v>
      </c>
      <c r="B22" s="167">
        <v>9.46</v>
      </c>
      <c r="C22" s="167">
        <v>9.12</v>
      </c>
      <c r="D22" s="167">
        <v>12.63</v>
      </c>
      <c r="E22" s="167">
        <v>12.87748502994012</v>
      </c>
      <c r="F22" s="167">
        <v>12.77</v>
      </c>
      <c r="G22" s="170">
        <f>F22-E22</f>
        <v>-0.10748502994012021</v>
      </c>
      <c r="H22" s="170">
        <f t="shared" si="0"/>
        <v>3.5100000000000016</v>
      </c>
      <c r="J22" s="65"/>
      <c r="K22" s="88"/>
      <c r="L22" s="88"/>
      <c r="M22" s="88"/>
    </row>
    <row r="23" spans="1:13" ht="12.75" customHeight="1">
      <c r="A23" s="64" t="s">
        <v>97</v>
      </c>
      <c r="B23" s="169">
        <v>5.17</v>
      </c>
      <c r="C23" s="169">
        <v>5.17</v>
      </c>
      <c r="D23" s="169">
        <v>4.63</v>
      </c>
      <c r="E23" s="169" t="s">
        <v>0</v>
      </c>
      <c r="F23" s="169" t="s">
        <v>0</v>
      </c>
      <c r="G23" s="170" t="s">
        <v>0</v>
      </c>
      <c r="H23" s="170">
        <f>+D23-C23</f>
        <v>-0.54</v>
      </c>
      <c r="J23" s="65"/>
      <c r="K23" s="88"/>
      <c r="L23" s="88"/>
      <c r="M23" s="88"/>
    </row>
    <row r="24" spans="1:13" ht="12.75" customHeight="1">
      <c r="A24" s="64" t="s">
        <v>92</v>
      </c>
      <c r="B24" s="169">
        <v>8.77</v>
      </c>
      <c r="C24" s="169">
        <v>8.42</v>
      </c>
      <c r="D24" s="169">
        <v>11.89</v>
      </c>
      <c r="E24" s="169">
        <v>12.18</v>
      </c>
      <c r="F24" s="169">
        <v>12.37</v>
      </c>
      <c r="G24" s="170">
        <f>F24-E24</f>
        <v>0.1899999999999995</v>
      </c>
      <c r="H24" s="170">
        <f t="shared" si="0"/>
        <v>3.4700000000000006</v>
      </c>
      <c r="J24" s="65"/>
      <c r="K24" s="88"/>
      <c r="L24" s="88"/>
      <c r="M24" s="88"/>
    </row>
    <row r="25" spans="1:13" ht="12.75" customHeight="1">
      <c r="A25" s="64" t="s">
        <v>93</v>
      </c>
      <c r="B25" s="169">
        <v>9.74</v>
      </c>
      <c r="C25" s="169">
        <v>9.44</v>
      </c>
      <c r="D25" s="169">
        <v>12.89</v>
      </c>
      <c r="E25" s="169">
        <v>13.22</v>
      </c>
      <c r="F25" s="169">
        <v>13.57</v>
      </c>
      <c r="G25" s="170">
        <f t="shared" si="2"/>
        <v>0.34999999999999964</v>
      </c>
      <c r="H25" s="170">
        <f t="shared" si="0"/>
        <v>3.450000000000001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100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89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6" t="s">
        <v>5</v>
      </c>
      <c r="C32" s="54" t="s">
        <v>59</v>
      </c>
      <c r="D32" s="54" t="s">
        <v>60</v>
      </c>
      <c r="E32" s="54" t="s">
        <v>18</v>
      </c>
      <c r="F32" s="54" t="s">
        <v>19</v>
      </c>
      <c r="G32" s="57" t="s">
        <v>38</v>
      </c>
      <c r="H32" s="57" t="s">
        <v>61</v>
      </c>
    </row>
    <row r="33" spans="1:12" ht="12.75" customHeight="1">
      <c r="A33" s="155" t="s">
        <v>90</v>
      </c>
      <c r="B33" s="156">
        <f>B34+B35+B36</f>
        <v>4004.7</v>
      </c>
      <c r="C33" s="156">
        <f>C34+C35+C36</f>
        <v>3598.7</v>
      </c>
      <c r="D33" s="156">
        <f>D34+D35+D36</f>
        <v>5651.8</v>
      </c>
      <c r="E33" s="156">
        <f>E34+E35</f>
        <v>880</v>
      </c>
      <c r="F33" s="156">
        <f>F34+F35</f>
        <v>1000</v>
      </c>
      <c r="G33" s="157">
        <f>+F33-E33</f>
        <v>120</v>
      </c>
      <c r="H33" s="157">
        <f>+D33-C33</f>
        <v>2053.1000000000004</v>
      </c>
      <c r="I33" s="108"/>
      <c r="J33" s="108"/>
      <c r="K33" s="104"/>
      <c r="L33" s="134"/>
    </row>
    <row r="34" spans="1:12" ht="12.75" customHeight="1">
      <c r="A34" s="158" t="s">
        <v>101</v>
      </c>
      <c r="B34" s="159">
        <v>3454.7</v>
      </c>
      <c r="C34" s="159">
        <v>3148.7</v>
      </c>
      <c r="D34" s="159">
        <v>3526.8</v>
      </c>
      <c r="E34" s="159">
        <v>500</v>
      </c>
      <c r="F34" s="159">
        <v>500</v>
      </c>
      <c r="G34" s="157">
        <f>+F34-E34</f>
        <v>0</v>
      </c>
      <c r="H34" s="157">
        <f>+D34-C34</f>
        <v>378.10000000000036</v>
      </c>
      <c r="I34" s="108"/>
      <c r="J34" s="73"/>
      <c r="K34" s="134"/>
      <c r="L34" s="134"/>
    </row>
    <row r="35" spans="1:12" ht="12.75" customHeight="1">
      <c r="A35" s="158" t="s">
        <v>102</v>
      </c>
      <c r="B35" s="159">
        <v>100</v>
      </c>
      <c r="C35" s="159">
        <v>100</v>
      </c>
      <c r="D35" s="159">
        <v>1410</v>
      </c>
      <c r="E35" s="159">
        <v>380</v>
      </c>
      <c r="F35" s="159">
        <v>500</v>
      </c>
      <c r="G35" s="157">
        <f>+F35-E35</f>
        <v>120</v>
      </c>
      <c r="H35" s="157">
        <f>+D35-C35</f>
        <v>1310</v>
      </c>
      <c r="I35" s="108"/>
      <c r="J35" s="73"/>
      <c r="K35" s="134"/>
      <c r="L35" s="134"/>
    </row>
    <row r="36" spans="1:12" ht="12.75" customHeight="1">
      <c r="A36" s="158" t="s">
        <v>103</v>
      </c>
      <c r="B36" s="159">
        <v>450</v>
      </c>
      <c r="C36" s="159">
        <v>350</v>
      </c>
      <c r="D36" s="159">
        <v>715</v>
      </c>
      <c r="E36" s="159" t="s">
        <v>0</v>
      </c>
      <c r="F36" s="159" t="s">
        <v>0</v>
      </c>
      <c r="G36" s="157" t="s">
        <v>0</v>
      </c>
      <c r="H36" s="157">
        <f>+D36-C36</f>
        <v>365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96</v>
      </c>
      <c r="B38" s="156">
        <f>B39+B40+B41</f>
        <v>7656.31</v>
      </c>
      <c r="C38" s="156">
        <f>C39+C40+C41</f>
        <v>6706.05</v>
      </c>
      <c r="D38" s="156">
        <f>D39+D40+D41</f>
        <v>5377.217500000001</v>
      </c>
      <c r="E38" s="156">
        <f>E39+E40</f>
        <v>452.5</v>
      </c>
      <c r="F38" s="156">
        <f>F39+F40</f>
        <v>555.491</v>
      </c>
      <c r="G38" s="157">
        <f>+F38-E38</f>
        <v>102.99099999999999</v>
      </c>
      <c r="H38" s="157">
        <f>+D38-C38</f>
        <v>-1328.8324999999995</v>
      </c>
      <c r="I38" s="73"/>
      <c r="J38" s="73"/>
      <c r="K38" s="134"/>
      <c r="L38" s="134"/>
    </row>
    <row r="39" spans="1:12" ht="12.75" customHeight="1">
      <c r="A39" s="158" t="s">
        <v>101</v>
      </c>
      <c r="B39" s="159">
        <v>6906.81</v>
      </c>
      <c r="C39" s="159">
        <v>6165.55</v>
      </c>
      <c r="D39" s="159">
        <v>2709.891</v>
      </c>
      <c r="E39" s="165">
        <v>370.5</v>
      </c>
      <c r="F39" s="165">
        <v>151.491</v>
      </c>
      <c r="G39" s="157">
        <f>+F39-E39</f>
        <v>-219.009</v>
      </c>
      <c r="H39" s="157">
        <f>+D39-C39</f>
        <v>-3455.659</v>
      </c>
      <c r="I39" s="73"/>
      <c r="J39" s="114"/>
      <c r="K39" s="134"/>
      <c r="L39" s="134"/>
    </row>
    <row r="40" spans="1:12" ht="12.75" customHeight="1">
      <c r="A40" s="158" t="s">
        <v>102</v>
      </c>
      <c r="B40" s="159">
        <v>180.5</v>
      </c>
      <c r="C40" s="159">
        <v>180.5</v>
      </c>
      <c r="D40" s="159">
        <v>1271.15</v>
      </c>
      <c r="E40" s="165">
        <v>82</v>
      </c>
      <c r="F40" s="165">
        <v>404</v>
      </c>
      <c r="G40" s="157">
        <f>+F40-E40</f>
        <v>322</v>
      </c>
      <c r="H40" s="157">
        <f>+D40-C40</f>
        <v>1090.65</v>
      </c>
      <c r="I40" s="73"/>
      <c r="J40" s="108"/>
      <c r="K40" s="134"/>
      <c r="L40" s="134"/>
    </row>
    <row r="41" spans="1:12" ht="12.75" customHeight="1">
      <c r="A41" s="158" t="s">
        <v>103</v>
      </c>
      <c r="B41" s="159">
        <v>569</v>
      </c>
      <c r="C41" s="159">
        <v>360</v>
      </c>
      <c r="D41" s="159">
        <v>1396.1765</v>
      </c>
      <c r="E41" s="159" t="s">
        <v>0</v>
      </c>
      <c r="F41" s="159" t="s">
        <v>0</v>
      </c>
      <c r="G41" s="157" t="str">
        <f>F41</f>
        <v>-</v>
      </c>
      <c r="H41" s="157">
        <f>+D41-C41</f>
        <v>1036.1765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98</v>
      </c>
      <c r="B43" s="156">
        <f>B44+B45+B46</f>
        <v>4793.8</v>
      </c>
      <c r="C43" s="156">
        <f>C44+C45+C46</f>
        <v>4468.5</v>
      </c>
      <c r="D43" s="156">
        <f>D44+D45+D46</f>
        <v>4316.34</v>
      </c>
      <c r="E43" s="156">
        <f>E44+E45</f>
        <v>452.5</v>
      </c>
      <c r="F43" s="156">
        <f>F44+F45</f>
        <v>555.49</v>
      </c>
      <c r="G43" s="157">
        <f>+F43-E43</f>
        <v>102.99000000000001</v>
      </c>
      <c r="H43" s="157">
        <f>+D43-C43</f>
        <v>-152.15999999999985</v>
      </c>
      <c r="I43" s="108"/>
      <c r="J43" s="108"/>
      <c r="K43" s="134"/>
      <c r="L43" s="134"/>
    </row>
    <row r="44" spans="1:12" ht="12.75" customHeight="1">
      <c r="A44" s="158" t="s">
        <v>101</v>
      </c>
      <c r="B44" s="159">
        <v>4333.8</v>
      </c>
      <c r="C44" s="159">
        <v>4068.5</v>
      </c>
      <c r="D44" s="159">
        <v>2452.84</v>
      </c>
      <c r="E44" s="159">
        <v>370.5</v>
      </c>
      <c r="F44" s="159">
        <v>151.49</v>
      </c>
      <c r="G44" s="157">
        <f>+F44-E44</f>
        <v>-219.01</v>
      </c>
      <c r="H44" s="157">
        <f>+D44-C44</f>
        <v>-1615.6599999999999</v>
      </c>
      <c r="I44" s="108"/>
      <c r="J44" s="108"/>
      <c r="K44" s="134"/>
      <c r="L44" s="134"/>
    </row>
    <row r="45" spans="1:12" ht="12.75" customHeight="1">
      <c r="A45" s="158" t="s">
        <v>102</v>
      </c>
      <c r="B45" s="159">
        <v>50</v>
      </c>
      <c r="C45" s="159">
        <v>50</v>
      </c>
      <c r="D45" s="159">
        <v>828.5</v>
      </c>
      <c r="E45" s="159">
        <v>82</v>
      </c>
      <c r="F45" s="159">
        <v>404</v>
      </c>
      <c r="G45" s="157">
        <f>+F45-E45</f>
        <v>322</v>
      </c>
      <c r="H45" s="157">
        <f>+D45-C45</f>
        <v>778.5</v>
      </c>
      <c r="I45" s="108"/>
      <c r="J45" s="108"/>
      <c r="K45" s="134"/>
      <c r="L45" s="134"/>
    </row>
    <row r="46" spans="1:12" ht="12.75" customHeight="1">
      <c r="A46" s="158" t="s">
        <v>103</v>
      </c>
      <c r="B46" s="159">
        <v>410</v>
      </c>
      <c r="C46" s="159">
        <v>350</v>
      </c>
      <c r="D46" s="159">
        <v>1035</v>
      </c>
      <c r="E46" s="159" t="s">
        <v>0</v>
      </c>
      <c r="F46" s="159" t="s">
        <v>0</v>
      </c>
      <c r="G46" s="156" t="s">
        <v>0</v>
      </c>
      <c r="H46" s="157">
        <f>+D46-C46</f>
        <v>685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9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99</v>
      </c>
      <c r="B48" s="171">
        <v>14.41</v>
      </c>
      <c r="C48" s="171">
        <v>14.4</v>
      </c>
      <c r="D48" s="171">
        <v>15.74</v>
      </c>
      <c r="E48" s="171">
        <v>15.93</v>
      </c>
      <c r="F48" s="171">
        <v>15.71</v>
      </c>
      <c r="G48" s="170">
        <f>+F48-E48</f>
        <v>-0.21999999999999886</v>
      </c>
      <c r="H48" s="170">
        <f>+D48-C48</f>
        <v>1.3399999999999999</v>
      </c>
      <c r="I48" s="108"/>
      <c r="J48" s="108"/>
      <c r="K48" s="134"/>
      <c r="L48" s="134"/>
    </row>
    <row r="49" spans="1:12" ht="12.75" customHeight="1">
      <c r="A49" s="158" t="s">
        <v>101</v>
      </c>
      <c r="B49" s="172">
        <v>13.91</v>
      </c>
      <c r="C49" s="172">
        <v>13.8</v>
      </c>
      <c r="D49" s="172">
        <v>15.46</v>
      </c>
      <c r="E49" s="172">
        <v>15.87</v>
      </c>
      <c r="F49" s="172">
        <v>15.68</v>
      </c>
      <c r="G49" s="170">
        <f>+F49-E49</f>
        <v>-0.1899999999999995</v>
      </c>
      <c r="H49" s="170">
        <f>+D49-C49</f>
        <v>1.6600000000000001</v>
      </c>
      <c r="I49" s="108"/>
      <c r="J49" s="114"/>
      <c r="K49" s="134"/>
      <c r="L49" s="134"/>
    </row>
    <row r="50" spans="1:9" ht="12.75" customHeight="1">
      <c r="A50" s="158" t="s">
        <v>102</v>
      </c>
      <c r="B50" s="172">
        <v>16.35</v>
      </c>
      <c r="C50" s="172">
        <v>16.35</v>
      </c>
      <c r="D50" s="172">
        <v>16.28</v>
      </c>
      <c r="E50" s="172">
        <v>16.2</v>
      </c>
      <c r="F50" s="172">
        <v>15.72</v>
      </c>
      <c r="G50" s="170">
        <f>+F50-E50</f>
        <v>-0.47999999999999865</v>
      </c>
      <c r="H50" s="170">
        <f>+D50-C50</f>
        <v>-0.07000000000000028</v>
      </c>
      <c r="I50" s="108"/>
    </row>
    <row r="51" spans="1:12" ht="12.75" customHeight="1">
      <c r="A51" s="158" t="s">
        <v>103</v>
      </c>
      <c r="B51" s="172">
        <v>19.59</v>
      </c>
      <c r="C51" s="172">
        <v>19.92</v>
      </c>
      <c r="D51" s="172">
        <v>17.81</v>
      </c>
      <c r="E51" s="172" t="s">
        <v>0</v>
      </c>
      <c r="F51" s="171" t="s">
        <v>0</v>
      </c>
      <c r="G51" s="170" t="s">
        <v>0</v>
      </c>
      <c r="H51" s="170">
        <f>+D51-C51</f>
        <v>-2.110000000000003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C6" sqref="C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104</v>
      </c>
      <c r="B4" s="1"/>
      <c r="J4"/>
    </row>
    <row r="5" spans="1:11" s="6" customFormat="1" ht="12.75" customHeight="1">
      <c r="A5" s="5" t="s">
        <v>105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6" t="s">
        <v>5</v>
      </c>
      <c r="C6" s="54" t="s">
        <v>59</v>
      </c>
      <c r="D6" s="54" t="s">
        <v>60</v>
      </c>
      <c r="E6" s="54" t="s">
        <v>18</v>
      </c>
      <c r="F6" s="54" t="s">
        <v>19</v>
      </c>
      <c r="G6" s="57" t="s">
        <v>38</v>
      </c>
      <c r="H6" s="57" t="s">
        <v>61</v>
      </c>
      <c r="I6" s="17"/>
      <c r="J6" s="111"/>
      <c r="K6" s="111"/>
      <c r="L6" s="134"/>
      <c r="M6" s="106"/>
    </row>
    <row r="7" spans="1:13" ht="12.75" customHeight="1">
      <c r="A7" s="109" t="s">
        <v>64</v>
      </c>
      <c r="B7" s="68">
        <v>6.772092990287637</v>
      </c>
      <c r="C7" s="68">
        <v>6.30165035246926</v>
      </c>
      <c r="D7" s="68">
        <v>9.167825090315826</v>
      </c>
      <c r="E7" s="68">
        <v>6.48009976839038</v>
      </c>
      <c r="F7" s="68">
        <v>8.87</v>
      </c>
      <c r="G7" s="72">
        <f>F7-E7</f>
        <v>2.3899002316096194</v>
      </c>
      <c r="H7" s="72">
        <f>+D7-C7</f>
        <v>2.866174737846566</v>
      </c>
      <c r="I7" s="111"/>
      <c r="J7" s="73"/>
      <c r="K7" s="73"/>
      <c r="L7" s="111"/>
      <c r="M7" s="111"/>
    </row>
    <row r="8" spans="1:13" ht="12.75" customHeight="1">
      <c r="A8" s="61" t="s">
        <v>106</v>
      </c>
      <c r="B8" s="31">
        <v>6.750200943585271</v>
      </c>
      <c r="C8" s="31">
        <v>6.2490881873815844</v>
      </c>
      <c r="D8" s="31">
        <v>8.969243074794635</v>
      </c>
      <c r="E8" s="31">
        <v>6.060963868683581</v>
      </c>
      <c r="F8" s="31">
        <v>8.163065971418911</v>
      </c>
      <c r="G8" s="72">
        <f>F8-E8</f>
        <v>2.10210210273533</v>
      </c>
      <c r="H8" s="72">
        <f>+D8-C8</f>
        <v>2.7201548874130506</v>
      </c>
      <c r="I8" s="73"/>
      <c r="J8" s="108"/>
      <c r="K8" s="108"/>
      <c r="L8" s="73"/>
      <c r="M8" s="73"/>
    </row>
    <row r="9" spans="1:13" ht="12.75" customHeight="1">
      <c r="A9" s="61" t="s">
        <v>107</v>
      </c>
      <c r="B9" s="31">
        <v>6.80237807562149</v>
      </c>
      <c r="C9" s="31">
        <v>6.341949910565892</v>
      </c>
      <c r="D9" s="31">
        <v>9.188148210739223</v>
      </c>
      <c r="E9" s="31">
        <v>7.283485003231619</v>
      </c>
      <c r="F9" s="31">
        <v>8.699312162534902</v>
      </c>
      <c r="G9" s="72">
        <f>F9-E9</f>
        <v>1.4158271593032827</v>
      </c>
      <c r="H9" s="72">
        <f>+D9-C9</f>
        <v>2.8461983001733318</v>
      </c>
      <c r="I9" s="108"/>
      <c r="J9" s="108"/>
      <c r="K9" s="108"/>
      <c r="L9" s="108"/>
      <c r="M9" s="108"/>
    </row>
    <row r="10" spans="1:13" ht="12.75" customHeight="1">
      <c r="A10" s="61" t="s">
        <v>108</v>
      </c>
      <c r="B10" s="31">
        <v>7.665585444741197</v>
      </c>
      <c r="C10" s="31">
        <v>7.284265724964483</v>
      </c>
      <c r="D10" s="31">
        <v>9.582003502146993</v>
      </c>
      <c r="E10" s="31" t="s">
        <v>0</v>
      </c>
      <c r="F10" s="31">
        <v>10</v>
      </c>
      <c r="G10" s="72">
        <f>F10</f>
        <v>10</v>
      </c>
      <c r="H10" s="72">
        <f>+D10-C10</f>
        <v>2.29773777718251</v>
      </c>
      <c r="I10" s="108"/>
      <c r="J10" s="108"/>
      <c r="K10" s="108"/>
      <c r="L10" s="108"/>
      <c r="M10" s="108"/>
    </row>
    <row r="11" spans="1:13" ht="12.75" customHeight="1">
      <c r="A11" s="61" t="s">
        <v>109</v>
      </c>
      <c r="B11" s="31">
        <v>9.474465523938452</v>
      </c>
      <c r="C11" s="31">
        <v>8</v>
      </c>
      <c r="D11" s="31">
        <v>9.5</v>
      </c>
      <c r="E11" s="116" t="s">
        <v>0</v>
      </c>
      <c r="F11" s="116" t="s">
        <v>0</v>
      </c>
      <c r="G11" s="72" t="str">
        <f>F11</f>
        <v>-</v>
      </c>
      <c r="H11" s="72">
        <f>+D11-C11</f>
        <v>1.5</v>
      </c>
      <c r="I11" s="108"/>
      <c r="J11" s="73"/>
      <c r="K11" s="73"/>
      <c r="L11" s="108"/>
      <c r="M11" s="108"/>
    </row>
    <row r="12" spans="1:13" ht="12.75" customHeight="1">
      <c r="A12" s="61" t="s">
        <v>110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111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112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113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114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115</v>
      </c>
      <c r="B17" s="91">
        <v>10.548093168631008</v>
      </c>
      <c r="C17" s="91">
        <v>9.22277536340284</v>
      </c>
      <c r="D17" s="91">
        <v>15</v>
      </c>
      <c r="E17" s="91" t="s">
        <v>0</v>
      </c>
      <c r="F17" s="91">
        <v>12</v>
      </c>
      <c r="G17" s="72">
        <f>F17</f>
        <v>12</v>
      </c>
      <c r="H17" s="72">
        <f>D17-C17</f>
        <v>5.777224636597159</v>
      </c>
      <c r="I17" s="114"/>
      <c r="J17" s="108"/>
      <c r="K17" s="73"/>
      <c r="L17" s="114"/>
      <c r="M17" s="114"/>
    </row>
    <row r="18" spans="1:13" ht="12.75" customHeight="1">
      <c r="A18" s="61" t="s">
        <v>106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107</v>
      </c>
      <c r="B19" s="110">
        <v>7</v>
      </c>
      <c r="C19" s="110">
        <v>7</v>
      </c>
      <c r="D19" s="110" t="s">
        <v>0</v>
      </c>
      <c r="E19" s="110" t="s">
        <v>0</v>
      </c>
      <c r="F19" s="110" t="s">
        <v>0</v>
      </c>
      <c r="G19" s="72" t="s">
        <v>0</v>
      </c>
      <c r="H19" s="72">
        <f>-C19</f>
        <v>-7</v>
      </c>
      <c r="I19" s="108"/>
      <c r="J19" s="108"/>
      <c r="K19" s="108"/>
      <c r="L19" s="108"/>
      <c r="M19" s="108"/>
    </row>
    <row r="20" spans="1:13" ht="12.75" customHeight="1">
      <c r="A20" s="61" t="s">
        <v>108</v>
      </c>
      <c r="B20" s="110">
        <v>11.75</v>
      </c>
      <c r="C20" s="110">
        <v>9.5</v>
      </c>
      <c r="D20" s="110">
        <v>15</v>
      </c>
      <c r="E20" s="110" t="s">
        <v>0</v>
      </c>
      <c r="F20" s="110" t="s">
        <v>0</v>
      </c>
      <c r="G20" s="72" t="s">
        <v>0</v>
      </c>
      <c r="H20" s="72">
        <f>D20-C20</f>
        <v>5.5</v>
      </c>
      <c r="I20" s="108"/>
      <c r="J20" s="108"/>
      <c r="K20" s="108"/>
      <c r="L20" s="108"/>
      <c r="M20" s="108"/>
    </row>
    <row r="21" spans="1:13" ht="12.75" customHeight="1">
      <c r="A21" s="61" t="s">
        <v>109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2" t="s">
        <v>0</v>
      </c>
      <c r="H21" s="72" t="s">
        <v>0</v>
      </c>
      <c r="I21" s="108"/>
      <c r="J21" s="108"/>
      <c r="K21" s="73"/>
      <c r="L21" s="108"/>
      <c r="M21" s="108"/>
    </row>
    <row r="22" spans="1:13" ht="12.75" customHeight="1">
      <c r="A22" s="61" t="s">
        <v>110</v>
      </c>
      <c r="B22" s="104" t="s">
        <v>0</v>
      </c>
      <c r="C22" s="104" t="s">
        <v>0</v>
      </c>
      <c r="D22" s="104">
        <v>12</v>
      </c>
      <c r="E22" s="104" t="s">
        <v>0</v>
      </c>
      <c r="F22" s="104">
        <v>12</v>
      </c>
      <c r="G22" s="72">
        <f>F22</f>
        <v>12</v>
      </c>
      <c r="H22" s="72">
        <f>D22</f>
        <v>12</v>
      </c>
      <c r="I22" s="108"/>
      <c r="J22" s="108"/>
      <c r="K22" s="73"/>
      <c r="L22" s="108"/>
      <c r="M22" s="108"/>
    </row>
    <row r="23" spans="1:13" ht="12.75" customHeight="1">
      <c r="A23" s="61" t="s">
        <v>111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2" t="s">
        <v>0</v>
      </c>
      <c r="H23" s="72" t="s">
        <v>0</v>
      </c>
      <c r="I23" s="108"/>
      <c r="J23" s="108"/>
      <c r="K23" s="73"/>
      <c r="L23" s="108"/>
      <c r="M23" s="108"/>
    </row>
    <row r="24" spans="1:13" ht="12.75" customHeight="1">
      <c r="A24" s="61" t="s">
        <v>112</v>
      </c>
      <c r="B24" s="110">
        <v>7.50369781915604</v>
      </c>
      <c r="C24" s="110">
        <v>7.50369781915604</v>
      </c>
      <c r="D24" s="110">
        <v>18</v>
      </c>
      <c r="E24" s="104" t="s">
        <v>0</v>
      </c>
      <c r="F24" s="104" t="s">
        <v>0</v>
      </c>
      <c r="G24" s="72" t="s">
        <v>0</v>
      </c>
      <c r="H24" s="72">
        <f>D24-C24</f>
        <v>10.49630218084396</v>
      </c>
      <c r="I24" s="108"/>
      <c r="J24" s="108"/>
      <c r="K24" s="73"/>
      <c r="L24" s="108"/>
      <c r="M24" s="108"/>
    </row>
    <row r="25" spans="1:13" ht="12.75" customHeight="1">
      <c r="A25" s="61" t="s">
        <v>113</v>
      </c>
      <c r="B25" s="110">
        <v>9.75</v>
      </c>
      <c r="C25" s="110">
        <v>9.75</v>
      </c>
      <c r="D25" s="110" t="s">
        <v>0</v>
      </c>
      <c r="E25" s="104" t="s">
        <v>0</v>
      </c>
      <c r="F25" s="104" t="s">
        <v>0</v>
      </c>
      <c r="G25" s="72" t="s">
        <v>0</v>
      </c>
      <c r="H25" s="72">
        <f>-C25</f>
        <v>-9.75</v>
      </c>
      <c r="I25" s="108"/>
      <c r="J25" s="108"/>
      <c r="K25" s="73"/>
      <c r="L25" s="108"/>
      <c r="M25" s="108"/>
    </row>
    <row r="26" spans="1:13" ht="12.75" customHeight="1">
      <c r="A26" s="61" t="s">
        <v>114</v>
      </c>
      <c r="B26" s="104" t="s">
        <v>0</v>
      </c>
      <c r="C26" s="104" t="s">
        <v>0</v>
      </c>
      <c r="D26" s="105" t="s">
        <v>0</v>
      </c>
      <c r="E26" s="105" t="s">
        <v>0</v>
      </c>
      <c r="F26" s="105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116</v>
      </c>
      <c r="B27" s="91">
        <v>0.5</v>
      </c>
      <c r="C27" s="91" t="s">
        <v>0</v>
      </c>
      <c r="D27" s="91">
        <v>1.405653102541816</v>
      </c>
      <c r="E27" s="91" t="s">
        <v>0</v>
      </c>
      <c r="F27" s="91" t="s">
        <v>0</v>
      </c>
      <c r="G27" s="91" t="s">
        <v>0</v>
      </c>
      <c r="H27" s="72">
        <f>D27</f>
        <v>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106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10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107</v>
      </c>
      <c r="B29" s="110">
        <v>0.5</v>
      </c>
      <c r="C29" s="110" t="s">
        <v>0</v>
      </c>
      <c r="D29" s="110">
        <v>1.405653102541816</v>
      </c>
      <c r="E29" s="110" t="s">
        <v>0</v>
      </c>
      <c r="F29" s="110" t="s">
        <v>0</v>
      </c>
      <c r="G29" s="110" t="s">
        <v>0</v>
      </c>
      <c r="H29" s="72">
        <f>D29</f>
        <v>1.405653102541816</v>
      </c>
      <c r="I29" s="108"/>
      <c r="J29" s="108"/>
      <c r="K29" s="108"/>
      <c r="L29" s="108"/>
      <c r="M29" s="108"/>
    </row>
    <row r="30" spans="1:13" ht="12.75" customHeight="1">
      <c r="A30" s="61" t="s">
        <v>108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10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109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10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110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104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111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105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112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104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113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105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114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105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56" sqref="M5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117</v>
      </c>
      <c r="B1" s="1"/>
    </row>
    <row r="2" spans="1:6" s="6" customFormat="1" ht="12.75" customHeight="1">
      <c r="A2" s="5" t="s">
        <v>30</v>
      </c>
      <c r="B2" s="5"/>
      <c r="C2" s="7"/>
      <c r="D2" s="7"/>
      <c r="E2" s="7"/>
      <c r="F2" s="7"/>
    </row>
    <row r="3" spans="1:9" ht="26.25" customHeight="1">
      <c r="A3" s="56"/>
      <c r="B3" s="166" t="s">
        <v>5</v>
      </c>
      <c r="C3" s="54" t="s">
        <v>59</v>
      </c>
      <c r="D3" s="54" t="s">
        <v>60</v>
      </c>
      <c r="E3" s="54" t="s">
        <v>18</v>
      </c>
      <c r="F3" s="54" t="s">
        <v>19</v>
      </c>
      <c r="G3" s="57" t="s">
        <v>38</v>
      </c>
      <c r="H3" s="57" t="s">
        <v>61</v>
      </c>
      <c r="I3" s="2"/>
    </row>
    <row r="4" spans="1:9" ht="12.75" customHeight="1">
      <c r="A4" s="63" t="s">
        <v>118</v>
      </c>
      <c r="B4" s="17">
        <f>B5+B15+B25</f>
        <v>50138.2695</v>
      </c>
      <c r="C4" s="17">
        <v>486.5571936</v>
      </c>
      <c r="D4" s="17">
        <v>712.4842879</v>
      </c>
      <c r="E4" s="17">
        <v>807.3499</v>
      </c>
      <c r="F4" s="17">
        <v>621.2644</v>
      </c>
      <c r="G4" s="72">
        <f>F4-E4</f>
        <v>-186.08550000000002</v>
      </c>
      <c r="H4" s="72">
        <f aca="true" t="shared" si="0" ref="H4:H9">+D4-C4</f>
        <v>225.92709430000002</v>
      </c>
      <c r="I4" s="12"/>
    </row>
    <row r="5" spans="1:10" ht="12.75" customHeight="1">
      <c r="A5" s="67" t="s">
        <v>64</v>
      </c>
      <c r="B5" s="111">
        <v>49459.660200000006</v>
      </c>
      <c r="C5" s="111">
        <v>43.1478936</v>
      </c>
      <c r="D5" s="111">
        <v>30.9312879</v>
      </c>
      <c r="E5" s="111">
        <v>807.3499</v>
      </c>
      <c r="F5" s="111">
        <v>521.2644</v>
      </c>
      <c r="G5" s="72">
        <f>F5-E5</f>
        <v>-286.0855</v>
      </c>
      <c r="H5" s="72">
        <f t="shared" si="0"/>
        <v>-12.216605700000002</v>
      </c>
      <c r="I5" s="12"/>
      <c r="J5" s="112"/>
    </row>
    <row r="6" spans="1:10" ht="12.75" customHeight="1">
      <c r="A6" s="34" t="s">
        <v>106</v>
      </c>
      <c r="B6" s="73">
        <v>16820.9875</v>
      </c>
      <c r="C6" s="73">
        <v>15.5048618</v>
      </c>
      <c r="D6" s="73">
        <v>11.771508199999998</v>
      </c>
      <c r="E6" s="73">
        <v>530.5536</v>
      </c>
      <c r="F6" s="73">
        <v>140.4775</v>
      </c>
      <c r="G6" s="72">
        <f>F6-E6</f>
        <v>-390.0761</v>
      </c>
      <c r="H6" s="72">
        <f t="shared" si="0"/>
        <v>-3.7333536000000027</v>
      </c>
      <c r="I6" s="12"/>
      <c r="J6" s="112"/>
    </row>
    <row r="7" spans="1:10" ht="12.75" customHeight="1">
      <c r="A7" s="34" t="s">
        <v>107</v>
      </c>
      <c r="B7" s="108">
        <v>31286.0543</v>
      </c>
      <c r="C7" s="108">
        <v>26.571845699999997</v>
      </c>
      <c r="D7" s="108">
        <v>17.057851700000004</v>
      </c>
      <c r="E7" s="108">
        <v>276.7963</v>
      </c>
      <c r="F7" s="108">
        <v>254.50779999999995</v>
      </c>
      <c r="G7" s="72">
        <f>F7-E7</f>
        <v>-22.288500000000028</v>
      </c>
      <c r="H7" s="72">
        <f t="shared" si="0"/>
        <v>-9.513993999999993</v>
      </c>
      <c r="I7" s="12"/>
      <c r="J7" s="112"/>
    </row>
    <row r="8" spans="1:10" ht="12.75" customHeight="1">
      <c r="A8" s="34" t="s">
        <v>108</v>
      </c>
      <c r="B8" s="108">
        <v>1277.4213</v>
      </c>
      <c r="C8" s="108">
        <v>1.0219911</v>
      </c>
      <c r="D8" s="108">
        <v>2.0741047999999997</v>
      </c>
      <c r="E8" s="108">
        <v>0</v>
      </c>
      <c r="F8" s="108">
        <v>126.2791</v>
      </c>
      <c r="G8" s="72">
        <f>F8-E8</f>
        <v>126.2791</v>
      </c>
      <c r="H8" s="72">
        <f t="shared" si="0"/>
        <v>1.0521136999999998</v>
      </c>
      <c r="I8" s="12"/>
      <c r="J8" s="112"/>
    </row>
    <row r="9" spans="1:10" ht="12.75" customHeight="1">
      <c r="A9" s="34" t="s">
        <v>109</v>
      </c>
      <c r="B9" s="108">
        <v>75.1971</v>
      </c>
      <c r="C9" s="108">
        <v>0.049195</v>
      </c>
      <c r="D9" s="108">
        <v>0.0278232</v>
      </c>
      <c r="E9" s="108" t="s">
        <v>0</v>
      </c>
      <c r="F9" s="108" t="s">
        <v>0</v>
      </c>
      <c r="G9" s="72" t="str">
        <f>F9</f>
        <v>-</v>
      </c>
      <c r="H9" s="72">
        <f t="shared" si="0"/>
        <v>-0.021371800000000003</v>
      </c>
      <c r="I9" s="12"/>
      <c r="J9" s="112"/>
    </row>
    <row r="10" spans="1:10" ht="12.75" customHeight="1">
      <c r="A10" s="34" t="s">
        <v>110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111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112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113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114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22.5">
      <c r="A15" s="67" t="s">
        <v>115</v>
      </c>
      <c r="B15" s="114">
        <v>563.4093</v>
      </c>
      <c r="C15" s="114">
        <v>443.40930000000003</v>
      </c>
      <c r="D15" s="114">
        <v>260.8</v>
      </c>
      <c r="E15" s="114" t="s">
        <v>0</v>
      </c>
      <c r="F15" s="114">
        <v>100</v>
      </c>
      <c r="G15" s="72">
        <f>F15</f>
        <v>100</v>
      </c>
      <c r="H15" s="72">
        <f>D15-C15</f>
        <v>-182.60930000000002</v>
      </c>
      <c r="I15" s="12"/>
      <c r="J15" s="112"/>
    </row>
    <row r="16" spans="1:10" ht="12.75" customHeight="1">
      <c r="A16" s="34" t="s">
        <v>106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107</v>
      </c>
      <c r="B17" s="108">
        <v>104</v>
      </c>
      <c r="C17" s="108">
        <v>104</v>
      </c>
      <c r="D17" s="108" t="s">
        <v>0</v>
      </c>
      <c r="E17" s="108" t="s">
        <v>0</v>
      </c>
      <c r="F17" s="108" t="s">
        <v>0</v>
      </c>
      <c r="G17" s="72" t="s">
        <v>0</v>
      </c>
      <c r="H17" s="72">
        <f>-C17</f>
        <v>-104</v>
      </c>
      <c r="I17" s="12"/>
      <c r="J17" s="112"/>
    </row>
    <row r="18" spans="1:10" ht="12.75" customHeight="1">
      <c r="A18" s="34" t="s">
        <v>108</v>
      </c>
      <c r="B18" s="108">
        <v>224.8404</v>
      </c>
      <c r="C18" s="108">
        <v>104.84039999999999</v>
      </c>
      <c r="D18" s="108">
        <v>60.8</v>
      </c>
      <c r="E18" s="108" t="s">
        <v>0</v>
      </c>
      <c r="F18" s="108" t="s">
        <v>0</v>
      </c>
      <c r="G18" s="72" t="s">
        <v>0</v>
      </c>
      <c r="H18" s="72">
        <f>D18-C18</f>
        <v>-44.04039999999999</v>
      </c>
      <c r="I18" s="12"/>
      <c r="J18" s="112"/>
    </row>
    <row r="19" spans="1:10" ht="12.75" customHeight="1">
      <c r="A19" s="34" t="s">
        <v>109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2" t="s">
        <v>0</v>
      </c>
      <c r="H19" s="72" t="s">
        <v>0</v>
      </c>
      <c r="I19" s="12"/>
      <c r="J19" s="112"/>
    </row>
    <row r="20" spans="1:10" ht="12.75" customHeight="1">
      <c r="A20" s="34" t="s">
        <v>110</v>
      </c>
      <c r="B20" s="108" t="s">
        <v>0</v>
      </c>
      <c r="C20" s="108" t="s">
        <v>0</v>
      </c>
      <c r="D20" s="108">
        <v>100</v>
      </c>
      <c r="E20" s="108" t="s">
        <v>0</v>
      </c>
      <c r="F20" s="108">
        <v>100</v>
      </c>
      <c r="G20" s="72">
        <f>F20</f>
        <v>100</v>
      </c>
      <c r="H20" s="72">
        <f>D20</f>
        <v>100</v>
      </c>
      <c r="I20" s="12"/>
      <c r="J20" s="112"/>
    </row>
    <row r="21" spans="1:10" ht="12.75" customHeight="1">
      <c r="A21" s="34" t="s">
        <v>111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2" t="s">
        <v>0</v>
      </c>
      <c r="H21" s="72" t="s">
        <v>0</v>
      </c>
      <c r="I21" s="12"/>
      <c r="J21" s="112"/>
    </row>
    <row r="22" spans="1:10" ht="12.75" customHeight="1">
      <c r="A22" s="34" t="s">
        <v>112</v>
      </c>
      <c r="B22" s="108">
        <v>104.10190000000001</v>
      </c>
      <c r="C22" s="108">
        <v>104.10190000000001</v>
      </c>
      <c r="D22" s="108">
        <v>100</v>
      </c>
      <c r="E22" s="108" t="s">
        <v>0</v>
      </c>
      <c r="F22" s="108" t="s">
        <v>0</v>
      </c>
      <c r="G22" s="72" t="s">
        <v>0</v>
      </c>
      <c r="H22" s="72">
        <f>D22-C22</f>
        <v>-4.101900000000015</v>
      </c>
      <c r="I22" s="12"/>
      <c r="J22" s="112"/>
    </row>
    <row r="23" spans="1:10" ht="12.75" customHeight="1">
      <c r="A23" s="34" t="s">
        <v>113</v>
      </c>
      <c r="B23" s="108">
        <v>130.467</v>
      </c>
      <c r="C23" s="108">
        <v>130.467</v>
      </c>
      <c r="D23" s="108" t="s">
        <v>0</v>
      </c>
      <c r="E23" s="108" t="s">
        <v>0</v>
      </c>
      <c r="F23" s="108" t="s">
        <v>0</v>
      </c>
      <c r="G23" s="72" t="s">
        <v>0</v>
      </c>
      <c r="H23" s="72">
        <f>-C23</f>
        <v>-130.467</v>
      </c>
      <c r="I23" s="12"/>
      <c r="J23" s="112"/>
    </row>
    <row r="24" spans="1:10" ht="12.75" customHeight="1">
      <c r="A24" s="61" t="s">
        <v>114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22.5">
      <c r="A25" s="67" t="s">
        <v>116</v>
      </c>
      <c r="B25" s="114">
        <v>115.2</v>
      </c>
      <c r="C25" s="114" t="s">
        <v>0</v>
      </c>
      <c r="D25" s="114">
        <v>420.753</v>
      </c>
      <c r="E25" s="114" t="s">
        <v>0</v>
      </c>
      <c r="F25" s="114" t="s">
        <v>0</v>
      </c>
      <c r="G25" s="72" t="s">
        <v>0</v>
      </c>
      <c r="H25" s="72">
        <f>D25</f>
        <v>420.753</v>
      </c>
      <c r="I25" s="107"/>
      <c r="J25" s="112"/>
    </row>
    <row r="26" spans="1:10" ht="12.75" customHeight="1">
      <c r="A26" s="34" t="s">
        <v>106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107</v>
      </c>
      <c r="B27" s="108">
        <v>115.2</v>
      </c>
      <c r="C27" s="108" t="s">
        <v>0</v>
      </c>
      <c r="D27" s="108">
        <v>420.753</v>
      </c>
      <c r="E27" s="108" t="s">
        <v>0</v>
      </c>
      <c r="F27" s="108" t="s">
        <v>0</v>
      </c>
      <c r="G27" s="72" t="s">
        <v>0</v>
      </c>
      <c r="H27" s="72">
        <f>D27</f>
        <v>420.753</v>
      </c>
      <c r="I27" s="107"/>
      <c r="J27" s="112"/>
    </row>
    <row r="28" spans="1:10" ht="12.75" customHeight="1">
      <c r="A28" s="34" t="s">
        <v>108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109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110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111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112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113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114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119</v>
      </c>
      <c r="G36" s="12"/>
      <c r="I36" s="2"/>
    </row>
    <row r="37" spans="1:7" ht="12.75" customHeight="1">
      <c r="A37" s="13" t="s">
        <v>30</v>
      </c>
      <c r="G37" s="12"/>
    </row>
    <row r="38" spans="1:9" ht="31.5" customHeight="1">
      <c r="A38" s="58"/>
      <c r="B38" s="166" t="s">
        <v>7</v>
      </c>
      <c r="C38" s="54" t="s">
        <v>37</v>
      </c>
      <c r="D38" s="54" t="s">
        <v>36</v>
      </c>
      <c r="E38" s="166" t="s">
        <v>5</v>
      </c>
      <c r="F38" s="54" t="s">
        <v>18</v>
      </c>
      <c r="G38" s="54" t="s">
        <v>19</v>
      </c>
      <c r="H38" s="57" t="s">
        <v>38</v>
      </c>
      <c r="I38" s="57" t="s">
        <v>39</v>
      </c>
    </row>
    <row r="39" spans="1:14" ht="12.75" customHeight="1">
      <c r="A39" s="43" t="s">
        <v>120</v>
      </c>
      <c r="B39" s="17">
        <v>67334.18303821</v>
      </c>
      <c r="C39" s="17">
        <v>74629.13060363001</v>
      </c>
      <c r="D39" s="17">
        <v>79359.8413652</v>
      </c>
      <c r="E39" s="17">
        <v>82534.65401928</v>
      </c>
      <c r="F39" s="17">
        <v>93376.07113089</v>
      </c>
      <c r="G39" s="17">
        <v>97868.97879526</v>
      </c>
      <c r="H39" s="16">
        <f>G39/F39-1</f>
        <v>0.04811626372748168</v>
      </c>
      <c r="I39" s="16">
        <f>G39/E39-1</f>
        <v>0.18579256141787326</v>
      </c>
      <c r="K39" s="123"/>
      <c r="L39" s="123"/>
      <c r="M39" s="123"/>
      <c r="N39" s="123"/>
    </row>
    <row r="40" spans="1:17" ht="12.75" customHeight="1">
      <c r="A40" s="61" t="s">
        <v>121</v>
      </c>
      <c r="B40" s="33">
        <v>30229.96764498</v>
      </c>
      <c r="C40" s="33">
        <v>33558.53412838</v>
      </c>
      <c r="D40" s="33">
        <v>35438.50906783</v>
      </c>
      <c r="E40" s="33">
        <v>37501.24031672</v>
      </c>
      <c r="F40" s="33">
        <v>39900.18145997</v>
      </c>
      <c r="G40" s="33">
        <v>42452.5337741</v>
      </c>
      <c r="H40" s="16">
        <f aca="true" t="shared" si="1" ref="H40:H53">G40/F40-1</f>
        <v>0.0639684387573689</v>
      </c>
      <c r="I40" s="16">
        <f aca="true" t="shared" si="2" ref="I40:I53">G40/E40-1</f>
        <v>0.13203012528554825</v>
      </c>
      <c r="K40" s="123"/>
      <c r="L40" s="123"/>
      <c r="M40" s="123"/>
      <c r="N40" s="123"/>
      <c r="O40" s="123"/>
      <c r="P40" s="123"/>
      <c r="Q40" s="123"/>
    </row>
    <row r="41" spans="1:14" ht="12.75" customHeight="1">
      <c r="A41" s="61" t="s">
        <v>122</v>
      </c>
      <c r="B41" s="33">
        <v>28351.134507650004</v>
      </c>
      <c r="C41" s="33">
        <v>31455.851532800003</v>
      </c>
      <c r="D41" s="33">
        <v>33921.783259640004</v>
      </c>
      <c r="E41" s="33">
        <v>34615.594705899995</v>
      </c>
      <c r="F41" s="33">
        <v>41319.89050533</v>
      </c>
      <c r="G41" s="33">
        <v>42694.17741146</v>
      </c>
      <c r="H41" s="16">
        <f t="shared" si="1"/>
        <v>0.03325969380177152</v>
      </c>
      <c r="I41" s="16">
        <f t="shared" si="2"/>
        <v>0.23337986171253222</v>
      </c>
      <c r="K41" s="123"/>
      <c r="L41" s="123"/>
      <c r="M41" s="123"/>
      <c r="N41" s="123"/>
    </row>
    <row r="42" spans="1:14" ht="12.75" customHeight="1">
      <c r="A42" s="61" t="s">
        <v>123</v>
      </c>
      <c r="B42" s="33">
        <v>6033.29587517</v>
      </c>
      <c r="C42" s="33">
        <v>5669.690203080001</v>
      </c>
      <c r="D42" s="33">
        <v>5763.36698674</v>
      </c>
      <c r="E42" s="33">
        <v>6252.77739328</v>
      </c>
      <c r="F42" s="33">
        <v>6400.521</v>
      </c>
      <c r="G42" s="33">
        <v>6428.131</v>
      </c>
      <c r="H42" s="16">
        <f t="shared" si="1"/>
        <v>0.004313711336936477</v>
      </c>
      <c r="I42" s="16">
        <f t="shared" si="2"/>
        <v>0.028044114749464333</v>
      </c>
      <c r="K42" s="123"/>
      <c r="L42" s="123"/>
      <c r="M42" s="123"/>
      <c r="N42" s="123"/>
    </row>
    <row r="43" spans="1:14" ht="12.75" customHeight="1">
      <c r="A43" s="61" t="s">
        <v>124</v>
      </c>
      <c r="B43" s="33">
        <v>2719.7850104100003</v>
      </c>
      <c r="C43" s="33">
        <v>3945.0547393700003</v>
      </c>
      <c r="D43" s="33">
        <v>4236.18205099</v>
      </c>
      <c r="E43" s="33">
        <v>4165.04160338</v>
      </c>
      <c r="F43" s="33">
        <v>5755.47804395</v>
      </c>
      <c r="G43" s="33">
        <v>6294.13708219</v>
      </c>
      <c r="H43" s="16">
        <f t="shared" si="1"/>
        <v>0.09359066859897469</v>
      </c>
      <c r="I43" s="16">
        <f t="shared" si="2"/>
        <v>0.5111822837693154</v>
      </c>
      <c r="K43" s="123"/>
      <c r="L43" s="123"/>
      <c r="M43" s="123"/>
      <c r="N43" s="123"/>
    </row>
    <row r="44" spans="1:14" ht="12.75" customHeight="1">
      <c r="A44" s="62" t="s">
        <v>125</v>
      </c>
      <c r="B44" s="17">
        <v>34485.862418690005</v>
      </c>
      <c r="C44" s="17">
        <v>33303.00176867</v>
      </c>
      <c r="D44" s="17">
        <v>33386.15389415</v>
      </c>
      <c r="E44" s="17">
        <v>36033.658588289996</v>
      </c>
      <c r="F44" s="17">
        <v>32900.01563086</v>
      </c>
      <c r="G44" s="17">
        <v>34467.86810638</v>
      </c>
      <c r="H44" s="16">
        <f t="shared" si="1"/>
        <v>0.04765506780031337</v>
      </c>
      <c r="I44" s="16">
        <f t="shared" si="2"/>
        <v>-0.0434535526852895</v>
      </c>
      <c r="K44" s="123"/>
      <c r="L44" s="123"/>
      <c r="M44" s="123"/>
      <c r="N44" s="123"/>
    </row>
    <row r="45" spans="1:14" ht="12.75" customHeight="1">
      <c r="A45" s="61" t="s">
        <v>121</v>
      </c>
      <c r="B45" s="33">
        <v>14289.970681599998</v>
      </c>
      <c r="C45" s="33">
        <v>13484.975901890002</v>
      </c>
      <c r="D45" s="33">
        <v>13932.04515489</v>
      </c>
      <c r="E45" s="33">
        <v>16204.947857129999</v>
      </c>
      <c r="F45" s="33">
        <v>12307.81814457</v>
      </c>
      <c r="G45" s="33">
        <v>13172.091</v>
      </c>
      <c r="H45" s="16">
        <f t="shared" si="1"/>
        <v>0.07022145154227055</v>
      </c>
      <c r="I45" s="16">
        <f t="shared" si="2"/>
        <v>-0.1871562243747409</v>
      </c>
      <c r="K45" s="123"/>
      <c r="L45" s="123"/>
      <c r="M45" s="123"/>
      <c r="N45" s="4"/>
    </row>
    <row r="46" spans="1:14" ht="12.75" customHeight="1">
      <c r="A46" s="61" t="s">
        <v>122</v>
      </c>
      <c r="B46" s="33">
        <v>14521.07696716</v>
      </c>
      <c r="C46" s="33">
        <v>14412.99328547</v>
      </c>
      <c r="D46" s="33">
        <v>13996.39664157</v>
      </c>
      <c r="E46" s="33">
        <v>14001.55295276</v>
      </c>
      <c r="F46" s="33">
        <v>14665.77046303</v>
      </c>
      <c r="G46" s="33">
        <v>15239.53804982</v>
      </c>
      <c r="H46" s="16">
        <f t="shared" si="1"/>
        <v>0.03912290787833972</v>
      </c>
      <c r="I46" s="16">
        <f t="shared" si="2"/>
        <v>0.08841769918214437</v>
      </c>
      <c r="K46" s="123"/>
      <c r="L46" s="123"/>
      <c r="M46" s="123"/>
      <c r="N46" s="4"/>
    </row>
    <row r="47" spans="1:14" ht="12.75" customHeight="1">
      <c r="A47" s="61" t="s">
        <v>123</v>
      </c>
      <c r="B47" s="33">
        <v>5263.489885770001</v>
      </c>
      <c r="C47" s="33">
        <v>5017.45184184</v>
      </c>
      <c r="D47" s="33">
        <v>5057</v>
      </c>
      <c r="E47" s="33">
        <v>5490.10313239</v>
      </c>
      <c r="F47" s="33">
        <v>5510.4979527</v>
      </c>
      <c r="G47" s="33">
        <v>5598.84429129</v>
      </c>
      <c r="H47" s="16">
        <f t="shared" si="1"/>
        <v>0.0160323693699429</v>
      </c>
      <c r="I47" s="16">
        <f t="shared" si="2"/>
        <v>0.019806760688785507</v>
      </c>
      <c r="K47" s="123"/>
      <c r="L47" s="123"/>
      <c r="M47" s="123"/>
      <c r="N47" s="4"/>
    </row>
    <row r="48" spans="1:14" ht="12.75" customHeight="1">
      <c r="A48" s="61" t="s">
        <v>124</v>
      </c>
      <c r="B48" s="33">
        <v>411.32488416</v>
      </c>
      <c r="C48" s="33">
        <v>387.58073946999997</v>
      </c>
      <c r="D48" s="33">
        <v>400.712</v>
      </c>
      <c r="E48" s="33">
        <v>337.05464601</v>
      </c>
      <c r="F48" s="33">
        <v>415.92907056</v>
      </c>
      <c r="G48" s="33">
        <v>457.39487269</v>
      </c>
      <c r="H48" s="16">
        <f t="shared" si="1"/>
        <v>0.09969440720787115</v>
      </c>
      <c r="I48" s="16">
        <f t="shared" si="2"/>
        <v>0.3570347660374029</v>
      </c>
      <c r="K48" s="123"/>
      <c r="L48" s="123"/>
      <c r="M48" s="123"/>
      <c r="N48" s="4"/>
    </row>
    <row r="49" spans="1:13" ht="12.75" customHeight="1">
      <c r="A49" s="62" t="s">
        <v>126</v>
      </c>
      <c r="B49" s="45">
        <f>+B39-B44</f>
        <v>32848.32061952</v>
      </c>
      <c r="C49" s="45">
        <v>41326.12883496001</v>
      </c>
      <c r="D49" s="45">
        <f>+D39-D44</f>
        <v>45973.687471050005</v>
      </c>
      <c r="E49" s="45">
        <f aca="true" t="shared" si="3" ref="E49:F53">+E39-E44</f>
        <v>46500.995430990006</v>
      </c>
      <c r="F49" s="45">
        <f>+F39-F44</f>
        <v>60476.05550003001</v>
      </c>
      <c r="G49" s="45">
        <f>+G39-G44</f>
        <v>63401.11068888</v>
      </c>
      <c r="H49" s="16">
        <f t="shared" si="1"/>
        <v>0.048367162253968976</v>
      </c>
      <c r="I49" s="16">
        <f t="shared" si="2"/>
        <v>0.36343555877143907</v>
      </c>
      <c r="K49" s="148"/>
      <c r="L49" s="148"/>
      <c r="M49" s="123"/>
    </row>
    <row r="50" spans="1:14" ht="12.75" customHeight="1">
      <c r="A50" s="61" t="s">
        <v>121</v>
      </c>
      <c r="B50" s="33">
        <f>+B40-B45</f>
        <v>15939.996963380001</v>
      </c>
      <c r="C50" s="33">
        <v>20073.55822649</v>
      </c>
      <c r="D50" s="33">
        <f>+D40-D45</f>
        <v>21506.463912939995</v>
      </c>
      <c r="E50" s="33">
        <f t="shared" si="3"/>
        <v>21296.292459590004</v>
      </c>
      <c r="F50" s="33">
        <f t="shared" si="3"/>
        <v>27592.3633154</v>
      </c>
      <c r="G50" s="33">
        <f>+G40-G45</f>
        <v>29280.442774099996</v>
      </c>
      <c r="H50" s="16">
        <f t="shared" si="1"/>
        <v>0.061179226998574476</v>
      </c>
      <c r="I50" s="16">
        <f t="shared" si="2"/>
        <v>0.3749079953545915</v>
      </c>
      <c r="K50" s="127"/>
      <c r="L50" s="127"/>
      <c r="M50" s="123"/>
      <c r="N50" s="127"/>
    </row>
    <row r="51" spans="1:14" ht="12.75" customHeight="1">
      <c r="A51" s="61" t="s">
        <v>122</v>
      </c>
      <c r="B51" s="33">
        <f>+B41-B46</f>
        <v>13830.057540490005</v>
      </c>
      <c r="C51" s="33">
        <v>17042.858247329998</v>
      </c>
      <c r="D51" s="33">
        <f>+D41-D46</f>
        <v>19925.386618070006</v>
      </c>
      <c r="E51" s="33">
        <f t="shared" si="3"/>
        <v>20614.041753139994</v>
      </c>
      <c r="F51" s="33">
        <f t="shared" si="3"/>
        <v>26654.120042299997</v>
      </c>
      <c r="G51" s="33">
        <f>+G41-G46</f>
        <v>27454.63936164</v>
      </c>
      <c r="H51" s="16">
        <f t="shared" si="1"/>
        <v>0.030033605238874106</v>
      </c>
      <c r="I51" s="16">
        <f t="shared" si="2"/>
        <v>0.3318416490282903</v>
      </c>
      <c r="J51" s="75"/>
      <c r="K51" s="121"/>
      <c r="L51" s="121"/>
      <c r="M51" s="121"/>
      <c r="N51" s="121"/>
    </row>
    <row r="52" spans="1:14" ht="12.75" customHeight="1">
      <c r="A52" s="61" t="s">
        <v>123</v>
      </c>
      <c r="B52" s="33">
        <f>+B42-B47</f>
        <v>769.8059893999989</v>
      </c>
      <c r="C52" s="33">
        <v>652.2383612400008</v>
      </c>
      <c r="D52" s="33">
        <f>+D42-D47</f>
        <v>706.3669867400004</v>
      </c>
      <c r="E52" s="33">
        <f t="shared" si="3"/>
        <v>762.6742608900004</v>
      </c>
      <c r="F52" s="33">
        <f t="shared" si="3"/>
        <v>890.0230473000001</v>
      </c>
      <c r="G52" s="33">
        <f>+G42-G47</f>
        <v>829.2867087100003</v>
      </c>
      <c r="H52" s="16">
        <f t="shared" si="1"/>
        <v>-0.06824130990118893</v>
      </c>
      <c r="I52" s="16">
        <f t="shared" si="2"/>
        <v>0.08734062657662878</v>
      </c>
      <c r="J52" s="75"/>
      <c r="K52" s="121"/>
      <c r="L52" s="121"/>
      <c r="M52" s="121"/>
      <c r="N52" s="121"/>
    </row>
    <row r="53" spans="1:14" ht="12.75" customHeight="1">
      <c r="A53" s="61" t="s">
        <v>124</v>
      </c>
      <c r="B53" s="33">
        <f>+B43-B48</f>
        <v>2308.46012625</v>
      </c>
      <c r="C53" s="33">
        <v>3557.4739999000003</v>
      </c>
      <c r="D53" s="33">
        <f>+D43-D48</f>
        <v>3835.47005099</v>
      </c>
      <c r="E53" s="33">
        <f t="shared" si="3"/>
        <v>3827.9869573700003</v>
      </c>
      <c r="F53" s="33">
        <f t="shared" si="3"/>
        <v>5339.54897339</v>
      </c>
      <c r="G53" s="33">
        <f>+G43-G48</f>
        <v>5836.7422095</v>
      </c>
      <c r="H53" s="16">
        <f t="shared" si="1"/>
        <v>0.09311521227500585</v>
      </c>
      <c r="I53" s="16">
        <f t="shared" si="2"/>
        <v>0.5247549885880765</v>
      </c>
      <c r="J53" s="75"/>
      <c r="K53" s="121"/>
      <c r="L53" s="121"/>
      <c r="M53" s="121"/>
      <c r="N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127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30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8"/>
      <c r="B59" s="166" t="s">
        <v>7</v>
      </c>
      <c r="C59" s="54" t="s">
        <v>37</v>
      </c>
      <c r="D59" s="54" t="s">
        <v>36</v>
      </c>
      <c r="E59" s="166" t="s">
        <v>5</v>
      </c>
      <c r="F59" s="54" t="s">
        <v>18</v>
      </c>
      <c r="G59" s="54" t="s">
        <v>19</v>
      </c>
      <c r="H59" s="57" t="s">
        <v>38</v>
      </c>
      <c r="I59" s="57" t="s">
        <v>39</v>
      </c>
      <c r="J59" s="66"/>
      <c r="K59" s="122"/>
      <c r="L59" s="122"/>
      <c r="M59" s="121"/>
    </row>
    <row r="60" spans="1:14" ht="12.75" customHeight="1">
      <c r="A60" s="43" t="s">
        <v>128</v>
      </c>
      <c r="B60" s="17">
        <v>53961.59959505</v>
      </c>
      <c r="C60" s="17">
        <v>72496.93495909999</v>
      </c>
      <c r="D60" s="17">
        <v>76107.1069723</v>
      </c>
      <c r="E60" s="17">
        <v>78756.32171563999</v>
      </c>
      <c r="F60" s="17">
        <v>93669.91063720998</v>
      </c>
      <c r="G60" s="17">
        <v>93046.80811377</v>
      </c>
      <c r="H60" s="16">
        <f>G60/F60-1</f>
        <v>-0.0066521097244695016</v>
      </c>
      <c r="I60" s="16">
        <f>G60/E60-1</f>
        <v>0.1814519277541642</v>
      </c>
      <c r="J60" s="76"/>
      <c r="K60" s="4"/>
      <c r="L60" s="4"/>
      <c r="M60" s="121"/>
      <c r="N60" s="4"/>
    </row>
    <row r="61" spans="1:14" ht="12.75" customHeight="1">
      <c r="A61" s="61" t="s">
        <v>121</v>
      </c>
      <c r="B61" s="33">
        <v>35589.497712669996</v>
      </c>
      <c r="C61" s="33">
        <v>49074.45803472</v>
      </c>
      <c r="D61" s="33">
        <v>51454.76341538</v>
      </c>
      <c r="E61" s="33">
        <v>53137.92552443</v>
      </c>
      <c r="F61" s="33">
        <v>65153.839442489996</v>
      </c>
      <c r="G61" s="33">
        <v>64694.22145121</v>
      </c>
      <c r="H61" s="16">
        <f aca="true" t="shared" si="4" ref="H61:H70">G61/F61-1</f>
        <v>-0.007054350061529213</v>
      </c>
      <c r="I61" s="16">
        <f aca="true" t="shared" si="5" ref="I61:I70">G61/E61-1</f>
        <v>0.21747736315876742</v>
      </c>
      <c r="J61" s="76"/>
      <c r="M61" s="121"/>
      <c r="N61" s="4"/>
    </row>
    <row r="62" spans="1:14" ht="12.75" customHeight="1">
      <c r="A62" s="61" t="s">
        <v>122</v>
      </c>
      <c r="B62" s="33">
        <v>18300.016493670002</v>
      </c>
      <c r="C62" s="33">
        <v>23032.31456433</v>
      </c>
      <c r="D62" s="33">
        <v>24252.77306086</v>
      </c>
      <c r="E62" s="33">
        <v>25106.657938070002</v>
      </c>
      <c r="F62" s="33">
        <v>27182.46085296</v>
      </c>
      <c r="G62" s="33">
        <v>26996.60315963</v>
      </c>
      <c r="H62" s="16">
        <f>G62/F62-1</f>
        <v>-0.0068374123422957345</v>
      </c>
      <c r="I62" s="16">
        <f t="shared" si="5"/>
        <v>0.07527665475117717</v>
      </c>
      <c r="J62" s="76"/>
      <c r="M62" s="121"/>
      <c r="N62" s="4"/>
    </row>
    <row r="63" spans="1:14" ht="12.75" customHeight="1">
      <c r="A63" s="61" t="s">
        <v>124</v>
      </c>
      <c r="B63" s="33">
        <v>72.08538871</v>
      </c>
      <c r="C63" s="33">
        <v>390.16236005</v>
      </c>
      <c r="D63" s="33">
        <v>399.57049606</v>
      </c>
      <c r="E63" s="33">
        <v>511.7382531399999</v>
      </c>
      <c r="F63" s="33">
        <v>1333.61034176</v>
      </c>
      <c r="G63" s="33">
        <v>1355.98350293</v>
      </c>
      <c r="H63" s="16">
        <f t="shared" si="4"/>
        <v>0.016776385477390354</v>
      </c>
      <c r="I63" s="16">
        <f>G63/E63-1</f>
        <v>1.6497599009058912</v>
      </c>
      <c r="J63" s="76"/>
      <c r="M63" s="121"/>
      <c r="N63" s="4"/>
    </row>
    <row r="64" spans="1:14" ht="12.75" customHeight="1">
      <c r="A64" s="62" t="s">
        <v>125</v>
      </c>
      <c r="B64" s="17">
        <v>25037.123758519996</v>
      </c>
      <c r="C64" s="17">
        <v>32306.44559315</v>
      </c>
      <c r="D64" s="17">
        <v>33189.21863013</v>
      </c>
      <c r="E64" s="17">
        <v>33363.15788411</v>
      </c>
      <c r="F64" s="17">
        <v>42029.37734644</v>
      </c>
      <c r="G64" s="17">
        <v>42054.10228346</v>
      </c>
      <c r="H64" s="16">
        <f t="shared" si="4"/>
        <v>0.0005882774997163498</v>
      </c>
      <c r="I64" s="16">
        <f>G64/E64-1</f>
        <v>0.260495257359594</v>
      </c>
      <c r="J64" s="76"/>
      <c r="M64" s="121"/>
      <c r="N64" s="4"/>
    </row>
    <row r="65" spans="1:14" ht="12.75" customHeight="1">
      <c r="A65" s="61" t="s">
        <v>121</v>
      </c>
      <c r="B65" s="33">
        <v>15783.563455059999</v>
      </c>
      <c r="C65" s="33">
        <v>21188.75665515</v>
      </c>
      <c r="D65" s="33">
        <v>21794.97120006</v>
      </c>
      <c r="E65" s="33">
        <v>21916.231668760007</v>
      </c>
      <c r="F65" s="33">
        <v>30203.323181649997</v>
      </c>
      <c r="G65" s="33">
        <v>30144.42941731</v>
      </c>
      <c r="H65" s="16">
        <f>G65/F65-1</f>
        <v>-0.0019499100806158465</v>
      </c>
      <c r="I65" s="16">
        <f t="shared" si="5"/>
        <v>0.37543852761324326</v>
      </c>
      <c r="J65" s="76"/>
      <c r="K65" s="12"/>
      <c r="L65" s="12"/>
      <c r="M65" s="121"/>
      <c r="N65" s="4"/>
    </row>
    <row r="66" spans="1:14" ht="12.75" customHeight="1">
      <c r="A66" s="61" t="s">
        <v>122</v>
      </c>
      <c r="B66" s="33">
        <v>9248.53188656</v>
      </c>
      <c r="C66" s="33">
        <v>10961.459134590003</v>
      </c>
      <c r="D66" s="33">
        <v>11238.03246724</v>
      </c>
      <c r="E66" s="33">
        <v>11289.14837355</v>
      </c>
      <c r="F66" s="33">
        <v>11657.258097390002</v>
      </c>
      <c r="G66" s="33">
        <v>11741.55595173</v>
      </c>
      <c r="H66" s="16">
        <f>G66/F66-1</f>
        <v>0.007231362095248883</v>
      </c>
      <c r="I66" s="16">
        <f t="shared" si="5"/>
        <v>0.04007455329756948</v>
      </c>
      <c r="J66" s="76"/>
      <c r="K66" s="12"/>
      <c r="L66" s="12"/>
      <c r="M66" s="121"/>
      <c r="N66" s="4"/>
    </row>
    <row r="67" spans="1:13" ht="12.75" customHeight="1">
      <c r="A67" s="61" t="s">
        <v>124</v>
      </c>
      <c r="B67" s="33">
        <v>5.0284169</v>
      </c>
      <c r="C67" s="33">
        <v>156.22980341</v>
      </c>
      <c r="D67" s="33">
        <v>156.21496283</v>
      </c>
      <c r="E67" s="33">
        <v>157.7778418</v>
      </c>
      <c r="F67" s="33">
        <v>168.79606739999997</v>
      </c>
      <c r="G67" s="33">
        <v>168.11691442</v>
      </c>
      <c r="H67" s="16">
        <f t="shared" si="4"/>
        <v>-0.004023511865300589</v>
      </c>
      <c r="I67" s="16">
        <f t="shared" si="5"/>
        <v>0.06552930691691072</v>
      </c>
      <c r="J67" s="76"/>
      <c r="K67" s="132"/>
      <c r="M67" s="121"/>
    </row>
    <row r="68" spans="1:13" ht="12.75" customHeight="1">
      <c r="A68" s="62" t="s">
        <v>126</v>
      </c>
      <c r="B68" s="17">
        <f>+B60-B64</f>
        <v>28924.475836530004</v>
      </c>
      <c r="C68" s="17">
        <v>40190.489365949994</v>
      </c>
      <c r="D68" s="17">
        <f>+D60-D64</f>
        <v>42917.888342169994</v>
      </c>
      <c r="E68" s="17">
        <f>+E60-E64</f>
        <v>45393.16383152999</v>
      </c>
      <c r="F68" s="17">
        <f>+F60-F64</f>
        <v>51640.53329076998</v>
      </c>
      <c r="G68" s="17">
        <f>+G60-G64</f>
        <v>50992.705830310006</v>
      </c>
      <c r="H68" s="16">
        <f t="shared" si="4"/>
        <v>-0.01254494133149786</v>
      </c>
      <c r="I68" s="16">
        <f>G68/E68-1</f>
        <v>0.12335650406660092</v>
      </c>
      <c r="J68" s="76"/>
      <c r="K68" s="12"/>
      <c r="L68" s="12"/>
      <c r="M68" s="121"/>
    </row>
    <row r="69" spans="1:15" ht="12.75" customHeight="1">
      <c r="A69" s="61" t="s">
        <v>121</v>
      </c>
      <c r="B69" s="33">
        <f>+B61-B65</f>
        <v>19805.934257609995</v>
      </c>
      <c r="C69" s="33">
        <v>27885.701379570004</v>
      </c>
      <c r="D69" s="33">
        <f>+D61-D65</f>
        <v>29659.79221532</v>
      </c>
      <c r="E69" s="33">
        <f>+E61-E65</f>
        <v>31221.693855669993</v>
      </c>
      <c r="F69" s="33">
        <f>+F61-F65</f>
        <v>34950.51626084</v>
      </c>
      <c r="G69" s="33">
        <f>+G61-G65</f>
        <v>34549.792033900005</v>
      </c>
      <c r="H69" s="16">
        <f>G69/F69-1</f>
        <v>-0.011465473755790656</v>
      </c>
      <c r="I69" s="16">
        <f t="shared" si="5"/>
        <v>0.10659569572410033</v>
      </c>
      <c r="J69" s="76"/>
      <c r="K69" s="12"/>
      <c r="L69" s="12"/>
      <c r="M69" s="121"/>
      <c r="N69" s="12"/>
      <c r="O69" s="12"/>
    </row>
    <row r="70" spans="1:15" ht="12.75" customHeight="1">
      <c r="A70" s="61" t="s">
        <v>122</v>
      </c>
      <c r="B70" s="33">
        <f>+B62-B66</f>
        <v>9051.484607110002</v>
      </c>
      <c r="C70" s="33">
        <v>12070.855429739999</v>
      </c>
      <c r="D70" s="33">
        <f>+D62-D66</f>
        <v>13014.74059362</v>
      </c>
      <c r="E70" s="33">
        <f>+E62-E66</f>
        <v>13817.509564520002</v>
      </c>
      <c r="F70" s="33">
        <f>+F62-F66</f>
        <v>15525.202755569999</v>
      </c>
      <c r="G70" s="33">
        <f>+G62-G66</f>
        <v>15255.047207900001</v>
      </c>
      <c r="H70" s="16">
        <f t="shared" si="4"/>
        <v>-0.017401096264142102</v>
      </c>
      <c r="I70" s="16">
        <f t="shared" si="5"/>
        <v>0.10403739086754427</v>
      </c>
      <c r="J70" s="76"/>
      <c r="K70" s="12"/>
      <c r="L70" s="12"/>
      <c r="M70" s="121"/>
      <c r="N70" s="12"/>
      <c r="O70" s="12"/>
    </row>
    <row r="71" spans="1:15" ht="12.75" customHeight="1">
      <c r="A71" s="61" t="s">
        <v>124</v>
      </c>
      <c r="B71" s="33">
        <f>+B63-B67</f>
        <v>67.05697181000001</v>
      </c>
      <c r="C71" s="33">
        <v>233.93255664000003</v>
      </c>
      <c r="D71" s="33">
        <f>+D63-D67</f>
        <v>243.35553323</v>
      </c>
      <c r="E71" s="33">
        <f>+E63-E67</f>
        <v>353.96041133999995</v>
      </c>
      <c r="F71" s="33">
        <f>+F63-F67</f>
        <v>1164.8142743600001</v>
      </c>
      <c r="G71" s="33">
        <f>+G63-G67</f>
        <v>1187.86658851</v>
      </c>
      <c r="H71" s="16">
        <f>G71/F71-1</f>
        <v>0.019790549152280734</v>
      </c>
      <c r="I71" s="16">
        <f>G71/E71-1</f>
        <v>2.3559306364603123</v>
      </c>
      <c r="J71" s="76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2015-11-13T03:40:30Z</dcterms:modified>
  <cp:category/>
  <cp:version/>
  <cp:contentType/>
  <cp:contentStatus/>
</cp:coreProperties>
</file>