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НБКР'!$A$23:$G$51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32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<sst xmlns="http://schemas.openxmlformats.org/spreadsheetml/2006/main" count="625" uniqueCount="106">
  <si>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</si>
  <si>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</si>
  <si>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</si>
  <si>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</si>
  <si>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</si>
  <si>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</si>
  <si>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</si>
  <si>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</si>
  <si>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</si>
  <si>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</si>
  <si>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</si>
  <si>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</si>
  <si>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</si>
  <si>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</si>
  <si>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</si>
  <si>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</si>
  <si>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</si>
  <si>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</si>
  <si>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</si>
  <si>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</si>
  <si>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</si>
  <si>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</si>
  <si>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</si>
  <si>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</si>
  <si>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</si>
  <si>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</si>
  <si>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</si>
  <si>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</si>
  <si>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</si>
  <si>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</si>
  <si>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</si>
  <si>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</si>
  <si>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</si>
  <si>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</si>
  <si>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</si>
  <si>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</si>
  <si>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</si>
  <si>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</si>
  <si>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</si>
  <si>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</si>
  <si>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</si>
  <si>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</si>
  <si>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</si>
  <si>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</si>
  <si>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</si>
  <si>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</si>
  <si>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</si>
  <si>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</si>
  <si>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</si>
  <si>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</si>
  <si>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</si>
  <si>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</si>
  <si>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</si>
  <si>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</si>
  <si>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</si>
  <si>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</si>
  <si>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</si>
  <si>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</si>
  <si>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</si>
  <si>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</si>
  <si>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</si>
  <si>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</si>
  <si>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</si>
  <si>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</si>
  <si>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</si>
  <si>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</si>
  <si>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</si>
  <si>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</si>
  <si>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</si>
  <si>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</si>
  <si>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</si>
  <si>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</si>
  <si>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</si>
  <si>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</si>
  <si>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</si>
  <si>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</si>
  <si>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</si>
  <si>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</si>
  <si>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</si>
  <si>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</si>
  <si>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</si>
  <si>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</si>
  <si>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</si>
  <si>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</si>
  <si>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</si>
  <si>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</si>
  <si>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</si>
  <si>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</si>
  <si>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</si>
  <si>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</si>
  <si>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</si>
  <si>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</si>
  <si>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</si>
  <si>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</si>
  <si>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</si>
  <si>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</si>
  <si>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</si>
  <si>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</si>
  <si>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Январь 2014</t>
  </si>
  <si>
    <t>Таблица 5. Операции НБКР на открытом рынке (за период)</t>
  </si>
  <si>
    <t>Таблица 6. Аукционы нот НБКР (за период)</t>
  </si>
  <si>
    <t>Таблица 7. Аукционы ГКВ (за период)</t>
  </si>
  <si>
    <t>Таблица 8. Процентные ставки на межбанковском кредитном рынке (за период)</t>
  </si>
  <si>
    <t>Таблица 9. Объем операций на межбанковском кредитном рынке (за период)</t>
  </si>
  <si>
    <t>Таблица 10. Депозиты, принятые коммерческими банками (на конец периода)</t>
  </si>
  <si>
    <t>Таблица 11. Кредиты, выданные коммерческими банками (задолженность на конец периода)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</si>
</sst>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  <numFmt numFmtId="216" formatCode="0.0_ ;\-0.0\ "/>
    <numFmt numFmtId="217" formatCode="#,##0.0_ ;\-#,##0.0\ 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10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2" fillId="0" borderId="0" xfId="53" applyFont="1" applyBorder="1" applyAlignment="1">
      <alignment shrinkToFit="1"/>
      <protection/>
    </xf>
    <xf numFmtId="0" fontId="13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4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7" fillId="0" borderId="0" xfId="53" applyFont="1" applyFill="1" applyBorder="1" applyAlignment="1">
      <alignment/>
      <protection/>
    </xf>
    <xf numFmtId="0" fontId="16" fillId="0" borderId="0" xfId="53" applyFont="1" applyAlignment="1">
      <alignment/>
      <protection/>
    </xf>
    <xf numFmtId="0" fontId="16" fillId="0" borderId="0" xfId="53" applyFont="1" applyBorder="1" applyAlignment="1">
      <alignment/>
      <protection/>
    </xf>
    <xf numFmtId="0" fontId="14" fillId="0" borderId="0" xfId="53" applyFont="1" applyFill="1" applyBorder="1" applyAlignment="1">
      <alignment horizontal="left" shrinkToFit="1"/>
      <protection/>
    </xf>
    <xf numFmtId="172" fontId="14" fillId="0" borderId="0" xfId="53" applyNumberFormat="1" applyFont="1" applyFill="1" applyAlignment="1">
      <alignment/>
      <protection/>
    </xf>
    <xf numFmtId="172" fontId="14" fillId="0" borderId="0" xfId="53" applyNumberFormat="1" applyFont="1" applyFill="1" applyAlignment="1">
      <alignment horizontal="righ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6" fillId="0" borderId="0" xfId="53" applyFont="1" applyFill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5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4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77" fontId="3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91" fontId="3" fillId="0" borderId="0" xfId="0" applyNumberFormat="1" applyFont="1" applyAlignment="1">
      <alignment/>
    </xf>
    <xf numFmtId="172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49" fontId="15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6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5" fillId="0" borderId="0" xfId="53" applyFont="1" applyAlignment="1">
      <alignment/>
      <protection/>
    </xf>
    <xf numFmtId="49" fontId="15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15" fillId="0" borderId="0" xfId="53" applyFont="1" applyAlignment="1">
      <alignment horizontal="center"/>
      <protection/>
    </xf>
    <xf numFmtId="49" fontId="15" fillId="0" borderId="0" xfId="53" applyNumberFormat="1" applyFont="1" applyAlignment="1">
      <alignment horizontal="center"/>
      <protection/>
    </xf>
    <xf numFmtId="177" fontId="7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>
      <alignment horizontal="right"/>
    </xf>
    <xf numFmtId="185" fontId="7" fillId="0" borderId="0" xfId="0" applyNumberFormat="1" applyFont="1" applyFill="1" applyAlignment="1">
      <alignment horizontal="right"/>
    </xf>
    <xf numFmtId="185" fontId="12" fillId="0" borderId="0" xfId="53" applyNumberFormat="1" applyFont="1">
      <alignment/>
      <protection/>
    </xf>
    <xf numFmtId="216" fontId="3" fillId="0" borderId="0" xfId="0" applyNumberFormat="1" applyFont="1" applyFill="1" applyAlignment="1">
      <alignment vertical="center"/>
    </xf>
    <xf numFmtId="217" fontId="6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75" fontId="12" fillId="0" borderId="0" xfId="53" applyNumberFormat="1" applyFont="1">
      <alignment/>
      <protection/>
    </xf>
    <xf numFmtId="175" fontId="3" fillId="0" borderId="0" xfId="0" applyNumberFormat="1" applyFont="1" applyAlignment="1">
      <alignment/>
    </xf>
    <xf numFmtId="175" fontId="6" fillId="0" borderId="10" xfId="0" applyNumberFormat="1" applyFont="1" applyFill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415244"/>
        <c:axId val="31519469"/>
      </c:lineChart>
      <c:catAx>
        <c:axId val="1841524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9469"/>
        <c:crosses val="autoZero"/>
        <c:auto val="0"/>
        <c:lblOffset val="100"/>
        <c:tickLblSkip val="1"/>
        <c:noMultiLvlLbl val="0"/>
      </c:catAx>
      <c:valAx>
        <c:axId val="3151946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1524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8611866"/>
        <c:axId val="34853611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611866"/>
        <c:axId val="34853611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247044"/>
        <c:axId val="4570213"/>
      </c:lineChart>
      <c:catAx>
        <c:axId val="4861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53611"/>
        <c:crosses val="autoZero"/>
        <c:auto val="0"/>
        <c:lblOffset val="100"/>
        <c:tickLblSkip val="1"/>
        <c:noMultiLvlLbl val="0"/>
      </c:catAx>
      <c:valAx>
        <c:axId val="3485361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11866"/>
        <c:crossesAt val="1"/>
        <c:crossBetween val="between"/>
        <c:dispUnits/>
        <c:majorUnit val="1"/>
      </c:valAx>
      <c:catAx>
        <c:axId val="45247044"/>
        <c:scaling>
          <c:orientation val="minMax"/>
        </c:scaling>
        <c:axPos val="b"/>
        <c:delete val="1"/>
        <c:majorTickMark val="out"/>
        <c:minorTickMark val="none"/>
        <c:tickLblPos val="none"/>
        <c:crossAx val="4570213"/>
        <c:crosses val="autoZero"/>
        <c:auto val="0"/>
        <c:lblOffset val="100"/>
        <c:tickLblSkip val="1"/>
        <c:noMultiLvlLbl val="0"/>
      </c:catAx>
      <c:valAx>
        <c:axId val="457021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4704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1131918"/>
        <c:axId val="3464294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131918"/>
        <c:axId val="34642943"/>
      </c:lineChart>
      <c:catAx>
        <c:axId val="4113191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42943"/>
        <c:crosses val="autoZero"/>
        <c:auto val="1"/>
        <c:lblOffset val="100"/>
        <c:tickLblSkip val="1"/>
        <c:noMultiLvlLbl val="0"/>
      </c:catAx>
      <c:valAx>
        <c:axId val="346429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3191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15239766"/>
        <c:axId val="2940167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239766"/>
        <c:axId val="2940167"/>
      </c:lineChart>
      <c:catAx>
        <c:axId val="152397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0167"/>
        <c:crosses val="autoZero"/>
        <c:auto val="1"/>
        <c:lblOffset val="100"/>
        <c:tickLblSkip val="1"/>
        <c:noMultiLvlLbl val="0"/>
      </c:catAx>
      <c:valAx>
        <c:axId val="294016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23976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6461504"/>
        <c:axId val="36826945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007050"/>
        <c:axId val="30192539"/>
      </c:lineChart>
      <c:catAx>
        <c:axId val="2646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26945"/>
        <c:crosses val="autoZero"/>
        <c:auto val="1"/>
        <c:lblOffset val="100"/>
        <c:tickLblSkip val="1"/>
        <c:noMultiLvlLbl val="0"/>
      </c:catAx>
      <c:valAx>
        <c:axId val="3682694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61504"/>
        <c:crossesAt val="1"/>
        <c:crossBetween val="between"/>
        <c:dispUnits/>
        <c:majorUnit val="400"/>
      </c:valAx>
      <c:catAx>
        <c:axId val="63007050"/>
        <c:scaling>
          <c:orientation val="minMax"/>
        </c:scaling>
        <c:axPos val="b"/>
        <c:delete val="1"/>
        <c:majorTickMark val="out"/>
        <c:minorTickMark val="none"/>
        <c:tickLblPos val="none"/>
        <c:crossAx val="30192539"/>
        <c:crosses val="autoZero"/>
        <c:auto val="1"/>
        <c:lblOffset val="100"/>
        <c:tickLblSkip val="1"/>
        <c:noMultiLvlLbl val="0"/>
      </c:catAx>
      <c:valAx>
        <c:axId val="3019253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0705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97396"/>
        <c:axId val="2967656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97396"/>
        <c:axId val="29676565"/>
      </c:lineChart>
      <c:catAx>
        <c:axId val="32973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76565"/>
        <c:crosses val="autoZero"/>
        <c:auto val="1"/>
        <c:lblOffset val="100"/>
        <c:tickLblSkip val="1"/>
        <c:noMultiLvlLbl val="0"/>
      </c:catAx>
      <c:valAx>
        <c:axId val="296765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739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762494"/>
        <c:axId val="5499153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762494"/>
        <c:axId val="54991535"/>
      </c:lineChart>
      <c:catAx>
        <c:axId val="657624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91535"/>
        <c:crosses val="autoZero"/>
        <c:auto val="1"/>
        <c:lblOffset val="100"/>
        <c:tickLblSkip val="1"/>
        <c:noMultiLvlLbl val="0"/>
      </c:catAx>
      <c:valAx>
        <c:axId val="5499153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624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161768"/>
        <c:axId val="2512932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161768"/>
        <c:axId val="25129321"/>
      </c:lineChart>
      <c:catAx>
        <c:axId val="251617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29321"/>
        <c:crosses val="autoZero"/>
        <c:auto val="1"/>
        <c:lblOffset val="100"/>
        <c:tickLblSkip val="1"/>
        <c:noMultiLvlLbl val="0"/>
      </c:catAx>
      <c:valAx>
        <c:axId val="2512932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617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4837298"/>
        <c:axId val="2220909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837298"/>
        <c:axId val="22209091"/>
      </c:lineChart>
      <c:catAx>
        <c:axId val="248372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09091"/>
        <c:crosses val="autoZero"/>
        <c:auto val="1"/>
        <c:lblOffset val="100"/>
        <c:tickLblSkip val="1"/>
        <c:noMultiLvlLbl val="0"/>
      </c:catAx>
      <c:valAx>
        <c:axId val="222090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372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664092"/>
        <c:axId val="54105917"/>
      </c:lineChart>
      <c:catAx>
        <c:axId val="6566409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05917"/>
        <c:crosses val="autoZero"/>
        <c:auto val="0"/>
        <c:lblOffset val="100"/>
        <c:tickLblSkip val="1"/>
        <c:noMultiLvlLbl val="0"/>
      </c:catAx>
      <c:valAx>
        <c:axId val="5410591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6409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7191206"/>
        <c:axId val="2050312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0310416"/>
        <c:axId val="50140561"/>
      </c:lineChart>
      <c:catAx>
        <c:axId val="171912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503127"/>
        <c:crosses val="autoZero"/>
        <c:auto val="0"/>
        <c:lblOffset val="100"/>
        <c:tickLblSkip val="5"/>
        <c:noMultiLvlLbl val="0"/>
      </c:catAx>
      <c:valAx>
        <c:axId val="2050312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91206"/>
        <c:crossesAt val="1"/>
        <c:crossBetween val="between"/>
        <c:dispUnits/>
        <c:majorUnit val="2000"/>
        <c:minorUnit val="100"/>
      </c:valAx>
      <c:catAx>
        <c:axId val="50310416"/>
        <c:scaling>
          <c:orientation val="minMax"/>
        </c:scaling>
        <c:axPos val="b"/>
        <c:delete val="1"/>
        <c:majorTickMark val="out"/>
        <c:minorTickMark val="none"/>
        <c:tickLblPos val="none"/>
        <c:crossAx val="50140561"/>
        <c:crossesAt val="39"/>
        <c:auto val="0"/>
        <c:lblOffset val="100"/>
        <c:tickLblSkip val="1"/>
        <c:noMultiLvlLbl val="0"/>
      </c:catAx>
      <c:valAx>
        <c:axId val="5014056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31041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9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22</xdr:row>
      <xdr:rowOff>0</xdr:rowOff>
    </xdr:from>
    <xdr:to>
      <xdr:col>33</xdr:col>
      <xdr:colOff>47625</xdr:colOff>
      <xdr:row>22</xdr:row>
      <xdr:rowOff>133350</xdr:rowOff>
    </xdr:to>
    <xdr:graphicFrame>
      <xdr:nvGraphicFramePr>
        <xdr:cNvPr id="5" name="Chart 11"/>
        <xdr:cNvGraphicFramePr/>
      </xdr:nvGraphicFramePr>
      <xdr:xfrm>
        <a:off x="18173700" y="464820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0" sqref="J30"/>
    </sheetView>
  </sheetViews>
  <sheetFormatPr defaultColWidth="8.00390625" defaultRowHeight="12.75"/>
  <cols>
    <col min="1" max="1" width="24.75390625" style="19" customWidth="1"/>
    <col min="2" max="8" width="10.75390625" style="19" customWidth="1"/>
    <col min="9" max="9" width="10.75390625" style="22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31" t="s">
        <v>18</v>
      </c>
      <c r="B1" s="131"/>
      <c r="C1" s="131"/>
      <c r="D1" s="131"/>
      <c r="E1" s="131"/>
      <c r="F1" s="131"/>
      <c r="G1" s="131"/>
      <c r="H1" s="118"/>
      <c r="I1" s="118"/>
      <c r="J1" s="118"/>
      <c r="K1" s="118"/>
      <c r="L1" s="118"/>
      <c r="M1" s="118"/>
      <c r="N1" s="118"/>
      <c r="O1" s="118"/>
      <c r="P1" s="48"/>
      <c r="Q1" s="48"/>
      <c r="R1" s="48"/>
      <c r="S1" s="48"/>
      <c r="T1" s="48"/>
      <c r="U1" s="48"/>
      <c r="V1" s="48"/>
      <c r="W1" s="48"/>
    </row>
    <row r="2" spans="1:23" ht="15.75">
      <c r="A2" s="132" t="s">
        <v>98</v>
      </c>
      <c r="B2" s="132"/>
      <c r="C2" s="132"/>
      <c r="D2" s="132"/>
      <c r="E2" s="132"/>
      <c r="F2" s="132"/>
      <c r="G2" s="132"/>
      <c r="H2" s="119"/>
      <c r="I2" s="119"/>
      <c r="J2" s="119"/>
      <c r="K2" s="119"/>
      <c r="L2" s="119"/>
      <c r="M2" s="119"/>
      <c r="N2" s="119"/>
      <c r="O2" s="119"/>
      <c r="P2" s="78"/>
      <c r="Q2" s="78"/>
      <c r="R2" s="78"/>
      <c r="S2" s="78"/>
      <c r="T2" s="78"/>
      <c r="U2" s="78"/>
      <c r="V2" s="78"/>
      <c r="W2" s="78"/>
    </row>
    <row r="3" spans="1:23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4" ht="15" customHeight="1">
      <c r="A4" s="38" t="s">
        <v>85</v>
      </c>
      <c r="B4" s="18"/>
      <c r="C4" s="18"/>
      <c r="D4" s="18"/>
    </row>
    <row r="5" spans="1:8" ht="15" customHeight="1">
      <c r="A5" s="13" t="s">
        <v>44</v>
      </c>
      <c r="B5" s="20"/>
      <c r="C5" s="20"/>
      <c r="D5" s="20"/>
      <c r="E5" s="21"/>
      <c r="F5" s="21"/>
      <c r="G5" s="21"/>
      <c r="H5" s="21"/>
    </row>
    <row r="6" spans="1:4" s="24" customFormat="1" ht="26.25" customHeight="1">
      <c r="A6" s="49"/>
      <c r="B6" s="50" t="s">
        <v>94</v>
      </c>
      <c r="C6" s="50" t="s">
        <v>97</v>
      </c>
      <c r="D6" s="50">
        <v>41640</v>
      </c>
    </row>
    <row r="7" spans="1:9" ht="26.25" customHeight="1">
      <c r="A7" s="26" t="s">
        <v>78</v>
      </c>
      <c r="B7" s="137">
        <v>-0.09999999999999432</v>
      </c>
      <c r="C7" s="97">
        <v>10.5</v>
      </c>
      <c r="D7" s="97">
        <v>9.1</v>
      </c>
      <c r="I7" s="19"/>
    </row>
    <row r="8" spans="1:9" ht="26.25" customHeight="1">
      <c r="A8" s="26" t="s">
        <v>79</v>
      </c>
      <c r="B8" s="66">
        <v>107.5</v>
      </c>
      <c r="C8" s="66">
        <v>103.96993473357605</v>
      </c>
      <c r="D8" s="66">
        <v>100.5</v>
      </c>
      <c r="I8" s="19"/>
    </row>
    <row r="9" spans="1:9" ht="26.25" customHeight="1">
      <c r="A9" s="26" t="s">
        <v>80</v>
      </c>
      <c r="B9" s="67" t="s">
        <v>1</v>
      </c>
      <c r="C9" s="67" t="s">
        <v>1</v>
      </c>
      <c r="D9" s="66">
        <v>100.5</v>
      </c>
      <c r="I9" s="19"/>
    </row>
    <row r="10" spans="1:9" ht="26.25" customHeight="1">
      <c r="A10" s="26" t="s">
        <v>8</v>
      </c>
      <c r="B10" s="67">
        <v>2.64</v>
      </c>
      <c r="C10" s="67">
        <v>4.17</v>
      </c>
      <c r="D10" s="67">
        <v>4.11</v>
      </c>
      <c r="I10" s="19"/>
    </row>
    <row r="11" spans="1:9" ht="26.25" customHeight="1">
      <c r="A11" s="26" t="s">
        <v>9</v>
      </c>
      <c r="B11" s="98">
        <v>47.4012</v>
      </c>
      <c r="C11" s="98">
        <v>49.247</v>
      </c>
      <c r="D11" s="98">
        <v>50.4158</v>
      </c>
      <c r="I11" s="19"/>
    </row>
    <row r="12" spans="1:4" s="22" customFormat="1" ht="26.25" customHeight="1">
      <c r="A12" s="26" t="s">
        <v>81</v>
      </c>
      <c r="B12" s="99">
        <v>1.9716164673537975</v>
      </c>
      <c r="C12" s="99">
        <f>C11/B11*100-100</f>
        <v>3.893994244871422</v>
      </c>
      <c r="D12" s="99">
        <f>D11/C11*100-100</f>
        <v>2.373342538631789</v>
      </c>
    </row>
    <row r="13" spans="1:4" s="22" customFormat="1" ht="26.25" customHeight="1">
      <c r="A13" s="26" t="s">
        <v>82</v>
      </c>
      <c r="B13" s="99" t="s">
        <v>1</v>
      </c>
      <c r="C13" s="99" t="s">
        <v>1</v>
      </c>
      <c r="D13" s="99" t="s">
        <v>1</v>
      </c>
    </row>
    <row r="14" spans="1:23" s="22" customFormat="1" ht="15" customHeight="1">
      <c r="A14" s="27"/>
      <c r="B14" s="133"/>
      <c r="C14" s="134"/>
      <c r="D14" s="134"/>
      <c r="E14" s="79"/>
      <c r="F14" s="135"/>
      <c r="G14" s="135"/>
      <c r="H14" s="135"/>
      <c r="I14" s="135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6" s="22" customFormat="1" ht="15" customHeight="1">
      <c r="A15" s="38" t="s">
        <v>83</v>
      </c>
      <c r="B15" s="133"/>
      <c r="C15" s="133"/>
      <c r="D15" s="133"/>
      <c r="E15" s="133"/>
      <c r="F15" s="133"/>
      <c r="G15" s="133"/>
      <c r="H15" s="13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80"/>
      <c r="Y15" s="80"/>
      <c r="Z15" s="80"/>
    </row>
    <row r="16" spans="1:23" s="22" customFormat="1" ht="12.75" customHeight="1">
      <c r="A16" s="13" t="s">
        <v>7</v>
      </c>
      <c r="B16" s="133"/>
      <c r="C16" s="133"/>
      <c r="D16" s="133"/>
      <c r="E16" s="133"/>
      <c r="F16" s="133"/>
      <c r="G16" s="133"/>
      <c r="H16" s="13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19" s="22" customFormat="1" ht="31.5">
      <c r="A17" s="51"/>
      <c r="B17" s="53" t="s">
        <v>94</v>
      </c>
      <c r="C17" s="50">
        <v>41275</v>
      </c>
      <c r="D17" s="50" t="s">
        <v>97</v>
      </c>
      <c r="E17" s="50">
        <v>41640</v>
      </c>
      <c r="F17" s="54" t="s">
        <v>2</v>
      </c>
      <c r="G17" s="54" t="s">
        <v>43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s="22" customFormat="1" ht="13.5" customHeight="1">
      <c r="A18" s="26" t="s">
        <v>4</v>
      </c>
      <c r="B18" s="67">
        <v>58252.1681</v>
      </c>
      <c r="C18" s="67">
        <v>54724.768299999996</v>
      </c>
      <c r="D18" s="67">
        <v>66954.15370000001</v>
      </c>
      <c r="E18" s="67">
        <v>62551.1424</v>
      </c>
      <c r="F18" s="138">
        <f>E18-D18</f>
        <v>-4403.011300000013</v>
      </c>
      <c r="G18" s="138">
        <f>E18-D18</f>
        <v>-4403.011300000013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s="22" customFormat="1" ht="13.5" customHeight="1">
      <c r="A19" s="26" t="s">
        <v>76</v>
      </c>
      <c r="B19" s="67">
        <v>64488.814</v>
      </c>
      <c r="C19" s="67">
        <v>62574.444299999996</v>
      </c>
      <c r="D19" s="67">
        <v>73139.397</v>
      </c>
      <c r="E19" s="67">
        <v>70525.0811</v>
      </c>
      <c r="F19" s="138">
        <f>E19-D19</f>
        <v>-2614.3159000000014</v>
      </c>
      <c r="G19" s="138">
        <f>E19-D19</f>
        <v>-2614.3159000000014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s="22" customFormat="1" ht="13.5" customHeight="1">
      <c r="A20" s="26" t="s">
        <v>5</v>
      </c>
      <c r="B20" s="67">
        <v>98482.85660418001</v>
      </c>
      <c r="C20" s="67">
        <v>98145.31192302001</v>
      </c>
      <c r="D20" s="67">
        <v>120903.44435374001</v>
      </c>
      <c r="E20" s="67">
        <v>120157.38573380998</v>
      </c>
      <c r="F20" s="138">
        <f>E20-D20</f>
        <v>-746.0586199300305</v>
      </c>
      <c r="G20" s="138">
        <f>E20-D20</f>
        <v>-746.0586199300305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s="22" customFormat="1" ht="13.5" customHeight="1">
      <c r="A21" s="56" t="s">
        <v>6</v>
      </c>
      <c r="B21" s="91">
        <v>28.430139408352723</v>
      </c>
      <c r="C21" s="91">
        <v>28.83608889872838</v>
      </c>
      <c r="D21" s="91">
        <v>30.816069552797714</v>
      </c>
      <c r="E21" s="91">
        <v>31.230078159019133</v>
      </c>
      <c r="F21" s="84"/>
      <c r="G21" s="8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23" s="22" customFormat="1" ht="6" customHeight="1">
      <c r="A22" s="56"/>
      <c r="B22" s="91"/>
      <c r="C22" s="91"/>
      <c r="D22" s="91"/>
      <c r="E22" s="91"/>
      <c r="F22" s="91"/>
      <c r="G22" s="91"/>
      <c r="H22" s="91"/>
      <c r="I22" s="91"/>
      <c r="J22" s="89"/>
      <c r="K22" s="89"/>
      <c r="L22" s="89"/>
      <c r="M22" s="89"/>
      <c r="N22" s="89"/>
      <c r="O22" s="89"/>
      <c r="P22" s="24"/>
      <c r="Q22" s="24"/>
      <c r="R22" s="24"/>
      <c r="S22" s="24"/>
      <c r="T22" s="24"/>
      <c r="U22" s="24"/>
      <c r="V22" s="24"/>
      <c r="W22" s="24"/>
    </row>
    <row r="23" spans="1:23" s="22" customFormat="1" ht="15" customHeight="1">
      <c r="A23" s="127" t="s">
        <v>77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24"/>
      <c r="Q23" s="24"/>
      <c r="R23" s="24"/>
      <c r="S23" s="24"/>
      <c r="T23" s="24"/>
      <c r="U23" s="24"/>
      <c r="V23" s="24"/>
      <c r="W23" s="24"/>
    </row>
    <row r="24" spans="5:9" ht="15.75" customHeight="1">
      <c r="E24" s="95"/>
      <c r="F24" s="136"/>
      <c r="G24" s="136"/>
      <c r="I24" s="79"/>
    </row>
    <row r="25" spans="1:8" s="33" customFormat="1" ht="15" customHeight="1">
      <c r="A25" s="32" t="s">
        <v>84</v>
      </c>
      <c r="B25" s="36"/>
      <c r="C25" s="37"/>
      <c r="D25" s="37"/>
      <c r="E25" s="37"/>
      <c r="F25" s="44"/>
      <c r="G25" s="44"/>
      <c r="H25" s="45"/>
    </row>
    <row r="26" spans="1:8" s="33" customFormat="1" ht="12.75" customHeight="1">
      <c r="A26" s="35" t="s">
        <v>45</v>
      </c>
      <c r="B26" s="36"/>
      <c r="C26" s="37"/>
      <c r="D26" s="37"/>
      <c r="E26" s="37"/>
      <c r="F26" s="44"/>
      <c r="G26" s="44"/>
      <c r="H26" s="45"/>
    </row>
    <row r="27" spans="1:19" s="33" customFormat="1" ht="31.5">
      <c r="A27" s="51"/>
      <c r="B27" s="53" t="s">
        <v>94</v>
      </c>
      <c r="C27" s="50">
        <v>41275</v>
      </c>
      <c r="D27" s="50" t="s">
        <v>97</v>
      </c>
      <c r="E27" s="50">
        <v>41640</v>
      </c>
      <c r="F27" s="54" t="s">
        <v>2</v>
      </c>
      <c r="G27" s="54" t="s">
        <v>43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s="34" customFormat="1" ht="26.25" customHeight="1">
      <c r="A28" s="26" t="s">
        <v>24</v>
      </c>
      <c r="B28" s="88">
        <v>2066.5862063271197</v>
      </c>
      <c r="C28" s="88">
        <v>2070.052303780345</v>
      </c>
      <c r="D28" s="88">
        <v>2238.35003959054</v>
      </c>
      <c r="E28" s="88">
        <v>2212.23637104119</v>
      </c>
      <c r="F28" s="139">
        <f>E28-D28</f>
        <v>-26.113668549349768</v>
      </c>
      <c r="G28" s="139">
        <f>E28-D28</f>
        <v>-26.113668549349768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6:7" ht="15">
      <c r="F29" s="140"/>
      <c r="G29" s="140"/>
    </row>
    <row r="30" spans="1:7" s="2" customFormat="1" ht="15.75" customHeight="1">
      <c r="A30" s="39" t="s">
        <v>86</v>
      </c>
      <c r="B30" s="1"/>
      <c r="F30" s="141"/>
      <c r="G30" s="141"/>
    </row>
    <row r="31" spans="2:7" s="2" customFormat="1" ht="12.75" customHeight="1">
      <c r="B31" s="19"/>
      <c r="C31" s="19"/>
      <c r="D31" s="19"/>
      <c r="F31" s="141"/>
      <c r="G31" s="141"/>
    </row>
    <row r="32" spans="1:19" s="2" customFormat="1" ht="31.5">
      <c r="A32" s="55"/>
      <c r="B32" s="53" t="s">
        <v>94</v>
      </c>
      <c r="C32" s="50">
        <v>41275</v>
      </c>
      <c r="D32" s="50" t="s">
        <v>97</v>
      </c>
      <c r="E32" s="50">
        <v>41640</v>
      </c>
      <c r="F32" s="142" t="s">
        <v>2</v>
      </c>
      <c r="G32" s="142" t="s">
        <v>43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21" s="2" customFormat="1" ht="26.25" customHeight="1">
      <c r="A33" s="3" t="s">
        <v>93</v>
      </c>
      <c r="B33" s="96">
        <v>47.4012</v>
      </c>
      <c r="C33" s="96">
        <v>47.7696</v>
      </c>
      <c r="D33" s="96">
        <v>49.247</v>
      </c>
      <c r="E33" s="96">
        <v>50.4158</v>
      </c>
      <c r="F33" s="139">
        <f aca="true" t="shared" si="0" ref="F33:F40">E33-D33</f>
        <v>1.1687999999999974</v>
      </c>
      <c r="G33" s="139">
        <f aca="true" t="shared" si="1" ref="G33:G40">E33-D33</f>
        <v>1.1687999999999974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9"/>
      <c r="U33" s="9"/>
    </row>
    <row r="34" spans="1:21" s="2" customFormat="1" ht="26.25" customHeight="1">
      <c r="A34" s="3" t="s">
        <v>51</v>
      </c>
      <c r="B34" s="96">
        <v>47.3868</v>
      </c>
      <c r="C34" s="96">
        <v>47.7948</v>
      </c>
      <c r="D34" s="96">
        <v>49.1894</v>
      </c>
      <c r="E34" s="96">
        <v>50.3893</v>
      </c>
      <c r="F34" s="139">
        <f t="shared" si="0"/>
        <v>1.1998999999999995</v>
      </c>
      <c r="G34" s="139">
        <f t="shared" si="1"/>
        <v>1.1998999999999995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9"/>
      <c r="U34" s="9"/>
    </row>
    <row r="35" spans="1:21" s="2" customFormat="1" ht="26.25" customHeight="1">
      <c r="A35" s="3" t="s">
        <v>52</v>
      </c>
      <c r="B35" s="96">
        <v>1.3194</v>
      </c>
      <c r="C35" s="96">
        <v>1.3578</v>
      </c>
      <c r="D35" s="96">
        <v>1.3745</v>
      </c>
      <c r="E35" s="96">
        <v>1.3485</v>
      </c>
      <c r="F35" s="139">
        <f t="shared" si="0"/>
        <v>-0.026000000000000023</v>
      </c>
      <c r="G35" s="139">
        <f t="shared" si="1"/>
        <v>-0.026000000000000023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9"/>
      <c r="U35" s="9"/>
    </row>
    <row r="36" spans="1:21" s="2" customFormat="1" ht="26.25" customHeight="1">
      <c r="A36" s="3" t="s">
        <v>46</v>
      </c>
      <c r="B36" s="96"/>
      <c r="C36" s="96"/>
      <c r="D36" s="96"/>
      <c r="E36" s="96"/>
      <c r="F36" s="139"/>
      <c r="G36" s="139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9"/>
      <c r="U36" s="9"/>
    </row>
    <row r="37" spans="1:21" s="2" customFormat="1" ht="13.5" customHeight="1">
      <c r="A37" s="57" t="s">
        <v>47</v>
      </c>
      <c r="B37" s="96">
        <v>47.3781</v>
      </c>
      <c r="C37" s="96">
        <v>47.70739611841459</v>
      </c>
      <c r="D37" s="96">
        <v>49.37299928771657</v>
      </c>
      <c r="E37" s="96">
        <v>50.37833173139421</v>
      </c>
      <c r="F37" s="139">
        <f t="shared" si="0"/>
        <v>1.005332443677645</v>
      </c>
      <c r="G37" s="139">
        <f t="shared" si="1"/>
        <v>1.005332443677645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9"/>
      <c r="U37" s="9"/>
    </row>
    <row r="38" spans="1:21" s="2" customFormat="1" ht="13.5" customHeight="1">
      <c r="A38" s="57" t="s">
        <v>48</v>
      </c>
      <c r="B38" s="96">
        <v>61.9483</v>
      </c>
      <c r="C38" s="96">
        <v>64.61904538271024</v>
      </c>
      <c r="D38" s="96">
        <v>67.50965123083661</v>
      </c>
      <c r="E38" s="96">
        <v>68.65965583658601</v>
      </c>
      <c r="F38" s="139">
        <f t="shared" si="0"/>
        <v>1.1500046057494018</v>
      </c>
      <c r="G38" s="139">
        <f t="shared" si="1"/>
        <v>1.1500046057494018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9"/>
      <c r="U38" s="9"/>
    </row>
    <row r="39" spans="1:21" s="2" customFormat="1" ht="13.5" customHeight="1">
      <c r="A39" s="57" t="s">
        <v>49</v>
      </c>
      <c r="B39" s="96">
        <v>1.5313</v>
      </c>
      <c r="C39" s="96">
        <v>1.58617497277589</v>
      </c>
      <c r="D39" s="96">
        <v>1.4906328389036205</v>
      </c>
      <c r="E39" s="96">
        <v>1.4346520656493693</v>
      </c>
      <c r="F39" s="139">
        <f t="shared" si="0"/>
        <v>-0.055980773254251215</v>
      </c>
      <c r="G39" s="139">
        <f t="shared" si="1"/>
        <v>-0.055980773254251215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9"/>
      <c r="U39" s="9"/>
    </row>
    <row r="40" spans="1:21" s="2" customFormat="1" ht="13.5" customHeight="1">
      <c r="A40" s="57" t="s">
        <v>50</v>
      </c>
      <c r="B40" s="96">
        <v>0.3116</v>
      </c>
      <c r="C40" s="96">
        <v>0.31588345642642424</v>
      </c>
      <c r="D40" s="96">
        <v>0.3170441936065914</v>
      </c>
      <c r="E40" s="96">
        <v>0.3239527871391447</v>
      </c>
      <c r="F40" s="139">
        <f t="shared" si="0"/>
        <v>0.006908593532553298</v>
      </c>
      <c r="G40" s="139">
        <f t="shared" si="1"/>
        <v>0.006908593532553298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0"/>
      <c r="U40" s="10"/>
    </row>
    <row r="41" spans="6:7" ht="15">
      <c r="F41" s="22"/>
      <c r="G41" s="22"/>
    </row>
    <row r="42" spans="3:5" ht="15">
      <c r="C42" s="100"/>
      <c r="D42" s="100"/>
      <c r="E42" s="100"/>
    </row>
    <row r="43" spans="3:5" ht="15">
      <c r="C43" s="100"/>
      <c r="D43" s="100"/>
      <c r="E43" s="100"/>
    </row>
    <row r="44" spans="3:5" ht="15">
      <c r="C44" s="100"/>
      <c r="D44" s="100"/>
      <c r="E44" s="100"/>
    </row>
    <row r="45" spans="3:5" ht="15">
      <c r="C45" s="100"/>
      <c r="D45" s="100"/>
      <c r="E45" s="100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K44" sqref="K44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s="9" customFormat="1" ht="15" customHeight="1">
      <c r="A1" s="92" t="s">
        <v>99</v>
      </c>
      <c r="B1" s="93"/>
    </row>
    <row r="2" spans="1:10" s="6" customFormat="1" ht="12.75" customHeight="1">
      <c r="A2" s="5" t="s">
        <v>0</v>
      </c>
      <c r="B2" s="5"/>
      <c r="C2" s="7"/>
      <c r="D2" s="7"/>
      <c r="E2" s="7"/>
      <c r="F2" s="7"/>
      <c r="G2" s="7"/>
      <c r="J2" s="9"/>
    </row>
    <row r="3" spans="1:8" ht="26.25" customHeight="1">
      <c r="A3" s="52"/>
      <c r="B3" s="50" t="s">
        <v>94</v>
      </c>
      <c r="C3" s="50" t="s">
        <v>97</v>
      </c>
      <c r="D3" s="50">
        <v>41275</v>
      </c>
      <c r="E3" s="50">
        <v>41609</v>
      </c>
      <c r="F3" s="50">
        <v>41640</v>
      </c>
      <c r="G3" s="54" t="s">
        <v>2</v>
      </c>
      <c r="H3" s="54" t="s">
        <v>3</v>
      </c>
    </row>
    <row r="4" spans="1:9" ht="12.75" customHeight="1">
      <c r="A4" s="8" t="s">
        <v>20</v>
      </c>
      <c r="B4" s="69">
        <f>+B5+B10+B13+B9</f>
        <v>63511.314351173</v>
      </c>
      <c r="C4" s="69">
        <f>+C5+C10+C11+C13</f>
        <v>20780.211222309998</v>
      </c>
      <c r="D4" s="69">
        <f>+D5+D13+D10</f>
        <v>2554.42808112</v>
      </c>
      <c r="E4" s="69">
        <f>+E5</f>
        <v>584.44</v>
      </c>
      <c r="F4" s="69">
        <f>+F5+F11</f>
        <v>481.57062</v>
      </c>
      <c r="G4" s="139">
        <f>F4-E4</f>
        <v>-102.86938000000004</v>
      </c>
      <c r="H4" s="139">
        <f>+F4-D4</f>
        <v>-2072.85746112</v>
      </c>
      <c r="I4" s="70"/>
    </row>
    <row r="5" spans="1:10" ht="12.75" customHeight="1">
      <c r="A5" s="43" t="s">
        <v>40</v>
      </c>
      <c r="B5" s="67">
        <f>+B7</f>
        <v>7676.308371173</v>
      </c>
      <c r="C5" s="67">
        <f>+C7</f>
        <v>3225.83640453</v>
      </c>
      <c r="D5" s="67">
        <f>D7</f>
        <v>798.3251811199999</v>
      </c>
      <c r="E5" s="67">
        <v>584.44</v>
      </c>
      <c r="F5" s="67">
        <f>+F7</f>
        <v>401.57062</v>
      </c>
      <c r="G5" s="139">
        <f>+F5-E5</f>
        <v>-182.86938000000004</v>
      </c>
      <c r="H5" s="139">
        <f>+F5-D5</f>
        <v>-396.7545611199999</v>
      </c>
      <c r="I5" s="84"/>
      <c r="J5" s="9"/>
    </row>
    <row r="6" spans="1:10" ht="12.75" customHeight="1">
      <c r="A6" s="47" t="s">
        <v>22</v>
      </c>
      <c r="B6" s="87" t="s">
        <v>1</v>
      </c>
      <c r="C6" s="67" t="s">
        <v>1</v>
      </c>
      <c r="D6" s="67" t="s">
        <v>1</v>
      </c>
      <c r="E6" s="67" t="s">
        <v>1</v>
      </c>
      <c r="F6" s="67" t="s">
        <v>1</v>
      </c>
      <c r="G6" s="139" t="s">
        <v>1</v>
      </c>
      <c r="H6" s="139" t="s">
        <v>1</v>
      </c>
      <c r="I6" s="84"/>
      <c r="J6" s="9"/>
    </row>
    <row r="7" spans="1:10" ht="12.75" customHeight="1">
      <c r="A7" s="47" t="s">
        <v>23</v>
      </c>
      <c r="B7" s="87">
        <v>7676.308371173</v>
      </c>
      <c r="C7" s="87">
        <v>3225.83640453</v>
      </c>
      <c r="D7" s="67">
        <v>798.3251811199999</v>
      </c>
      <c r="E7" s="67">
        <v>584.44</v>
      </c>
      <c r="F7" s="67">
        <v>401.57062</v>
      </c>
      <c r="G7" s="139">
        <f>+F7-E7</f>
        <v>-182.86938000000004</v>
      </c>
      <c r="H7" s="139">
        <f>+F7-D7</f>
        <v>-396.7545611199999</v>
      </c>
      <c r="I7" s="84"/>
      <c r="J7" s="9"/>
    </row>
    <row r="8" spans="1:10" ht="12.75" customHeight="1">
      <c r="A8" s="102" t="s">
        <v>92</v>
      </c>
      <c r="B8" s="87" t="s">
        <v>1</v>
      </c>
      <c r="C8" s="87" t="s">
        <v>1</v>
      </c>
      <c r="D8" s="87" t="s">
        <v>1</v>
      </c>
      <c r="E8" s="87" t="s">
        <v>1</v>
      </c>
      <c r="F8" s="87" t="s">
        <v>1</v>
      </c>
      <c r="G8" s="143" t="s">
        <v>1</v>
      </c>
      <c r="H8" s="143" t="s">
        <v>1</v>
      </c>
      <c r="I8" s="84"/>
      <c r="J8" s="9"/>
    </row>
    <row r="9" spans="1:10" ht="12.75" customHeight="1">
      <c r="A9" s="43" t="s">
        <v>90</v>
      </c>
      <c r="B9" s="87">
        <v>680</v>
      </c>
      <c r="C9" s="87" t="s">
        <v>1</v>
      </c>
      <c r="D9" s="87" t="s">
        <v>1</v>
      </c>
      <c r="E9" s="87" t="s">
        <v>1</v>
      </c>
      <c r="F9" s="87" t="s">
        <v>1</v>
      </c>
      <c r="G9" s="143" t="s">
        <v>1</v>
      </c>
      <c r="H9" s="139" t="s">
        <v>1</v>
      </c>
      <c r="I9" s="84"/>
      <c r="J9" s="9"/>
    </row>
    <row r="10" spans="1:10" ht="12.75" customHeight="1">
      <c r="A10" s="43" t="s">
        <v>39</v>
      </c>
      <c r="B10" s="87">
        <v>4912.2</v>
      </c>
      <c r="C10" s="87">
        <v>8095.2</v>
      </c>
      <c r="D10" s="87">
        <v>164</v>
      </c>
      <c r="E10" s="87" t="s">
        <v>1</v>
      </c>
      <c r="F10" s="87" t="s">
        <v>1</v>
      </c>
      <c r="G10" s="139" t="s">
        <v>1</v>
      </c>
      <c r="H10" s="139">
        <f>-D10</f>
        <v>-164</v>
      </c>
      <c r="I10" s="68"/>
      <c r="J10" s="11"/>
    </row>
    <row r="11" spans="1:10" ht="12.75" customHeight="1">
      <c r="A11" s="43" t="s">
        <v>96</v>
      </c>
      <c r="B11" s="87" t="s">
        <v>1</v>
      </c>
      <c r="C11" s="87">
        <v>900.9026</v>
      </c>
      <c r="D11" s="87" t="s">
        <v>1</v>
      </c>
      <c r="E11" s="87" t="s">
        <v>1</v>
      </c>
      <c r="F11" s="87">
        <v>80</v>
      </c>
      <c r="G11" s="139">
        <f>+F11</f>
        <v>80</v>
      </c>
      <c r="H11" s="139">
        <f>+F11</f>
        <v>80</v>
      </c>
      <c r="I11" s="68"/>
      <c r="J11" s="11"/>
    </row>
    <row r="12" spans="1:10" s="9" customFormat="1" ht="27" customHeight="1">
      <c r="A12" s="101" t="s">
        <v>88</v>
      </c>
      <c r="B12" s="28" t="s">
        <v>1</v>
      </c>
      <c r="C12" s="28" t="s">
        <v>1</v>
      </c>
      <c r="D12" s="28" t="s">
        <v>1</v>
      </c>
      <c r="E12" s="28" t="s">
        <v>1</v>
      </c>
      <c r="F12" s="28" t="s">
        <v>1</v>
      </c>
      <c r="G12" s="139" t="s">
        <v>1</v>
      </c>
      <c r="H12" s="139" t="s">
        <v>1</v>
      </c>
      <c r="J12" s="11"/>
    </row>
    <row r="13" spans="1:10" ht="25.5" customHeight="1">
      <c r="A13" s="43" t="s">
        <v>89</v>
      </c>
      <c r="B13" s="87">
        <v>50242.80598</v>
      </c>
      <c r="C13" s="67">
        <v>8558.272217779999</v>
      </c>
      <c r="D13" s="67">
        <v>1592.1029</v>
      </c>
      <c r="E13" s="67" t="s">
        <v>1</v>
      </c>
      <c r="F13" s="67" t="s">
        <v>1</v>
      </c>
      <c r="G13" s="139" t="s">
        <v>1</v>
      </c>
      <c r="H13" s="139">
        <f>-D13</f>
        <v>-1592.1029</v>
      </c>
      <c r="J13" s="11"/>
    </row>
    <row r="14" spans="1:10" ht="12.75" customHeight="1">
      <c r="A14" s="8" t="s">
        <v>38</v>
      </c>
      <c r="B14" s="28"/>
      <c r="C14" s="28"/>
      <c r="D14" s="28"/>
      <c r="E14" s="28"/>
      <c r="F14" s="28"/>
      <c r="G14" s="139"/>
      <c r="H14" s="139"/>
      <c r="I14" s="94"/>
      <c r="J14" s="11"/>
    </row>
    <row r="15" spans="1:10" ht="26.25" customHeight="1">
      <c r="A15" s="43" t="s">
        <v>69</v>
      </c>
      <c r="B15" s="28">
        <v>2.64</v>
      </c>
      <c r="C15" s="28">
        <v>4.17</v>
      </c>
      <c r="D15" s="28">
        <v>3.05</v>
      </c>
      <c r="E15" s="28">
        <v>4.17</v>
      </c>
      <c r="F15" s="28">
        <v>4.11</v>
      </c>
      <c r="G15" s="139">
        <f>F15-E15</f>
        <v>-0.05999999999999961</v>
      </c>
      <c r="H15" s="139">
        <f>+F15-D15</f>
        <v>1.0600000000000005</v>
      </c>
      <c r="I15" s="94"/>
      <c r="J15" s="11"/>
    </row>
    <row r="16" spans="1:10" ht="12.75" customHeight="1">
      <c r="A16" s="43" t="s">
        <v>41</v>
      </c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1</v>
      </c>
      <c r="G16" s="139" t="s">
        <v>1</v>
      </c>
      <c r="H16" s="139" t="s">
        <v>1</v>
      </c>
      <c r="I16" s="29"/>
      <c r="J16" s="11"/>
    </row>
    <row r="17" spans="1:10" ht="12.75" customHeight="1">
      <c r="A17" s="43" t="s">
        <v>21</v>
      </c>
      <c r="B17" s="28">
        <v>7.53726173752973</v>
      </c>
      <c r="C17" s="28">
        <v>3.3353809926753852</v>
      </c>
      <c r="D17" s="28">
        <v>3.997281749539636</v>
      </c>
      <c r="E17" s="28">
        <v>4.150868865922935</v>
      </c>
      <c r="F17" s="28">
        <v>4.029833873304775</v>
      </c>
      <c r="G17" s="139">
        <f>F17-E17</f>
        <v>-0.12103499261815998</v>
      </c>
      <c r="H17" s="139">
        <f>+F17-D17</f>
        <v>0.03255212376513894</v>
      </c>
      <c r="I17" s="29"/>
      <c r="J17" s="11"/>
    </row>
    <row r="18" spans="1:13" ht="12.75" customHeight="1">
      <c r="A18" s="43" t="s">
        <v>91</v>
      </c>
      <c r="B18" s="28" t="s">
        <v>1</v>
      </c>
      <c r="C18" s="28" t="s">
        <v>1</v>
      </c>
      <c r="D18" s="28" t="s">
        <v>1</v>
      </c>
      <c r="E18" s="28" t="s">
        <v>1</v>
      </c>
      <c r="F18" s="28" t="s">
        <v>1</v>
      </c>
      <c r="G18" s="139" t="s">
        <v>1</v>
      </c>
      <c r="H18" s="139" t="s">
        <v>1</v>
      </c>
      <c r="I18" s="29"/>
      <c r="J18" s="11"/>
      <c r="M18" s="72"/>
    </row>
    <row r="19" spans="1:10" ht="26.25" customHeight="1">
      <c r="A19" s="43" t="s">
        <v>70</v>
      </c>
      <c r="B19" s="28">
        <f>+B15*1.2</f>
        <v>3.168</v>
      </c>
      <c r="C19" s="28">
        <f>+C15*1.2</f>
        <v>5.004</v>
      </c>
      <c r="D19" s="28">
        <f>+D15*1.2</f>
        <v>3.6599999999999997</v>
      </c>
      <c r="E19" s="28">
        <f>+E15*1.2</f>
        <v>5.004</v>
      </c>
      <c r="F19" s="28">
        <f>+F15*1.2</f>
        <v>4.932</v>
      </c>
      <c r="G19" s="139">
        <f>F19-E19</f>
        <v>-0.07199999999999918</v>
      </c>
      <c r="H19" s="139">
        <f>+F19-D19</f>
        <v>1.2720000000000007</v>
      </c>
      <c r="I19" s="29"/>
      <c r="J19" s="11"/>
    </row>
    <row r="20" spans="1:10" ht="12">
      <c r="A20" s="43" t="s">
        <v>96</v>
      </c>
      <c r="B20" s="28" t="s">
        <v>1</v>
      </c>
      <c r="C20" s="28">
        <v>5.706351054725512</v>
      </c>
      <c r="D20" s="28" t="s">
        <v>1</v>
      </c>
      <c r="E20" s="28" t="s">
        <v>1</v>
      </c>
      <c r="F20" s="28">
        <v>5.48125</v>
      </c>
      <c r="G20" s="139">
        <f>F20</f>
        <v>5.48125</v>
      </c>
      <c r="H20" s="139">
        <f>F20</f>
        <v>5.48125</v>
      </c>
      <c r="I20" s="29"/>
      <c r="J20" s="11"/>
    </row>
    <row r="21" spans="1:10" ht="27" customHeight="1">
      <c r="A21" s="43" t="s">
        <v>88</v>
      </c>
      <c r="B21" s="28" t="s">
        <v>1</v>
      </c>
      <c r="C21" s="28" t="s">
        <v>1</v>
      </c>
      <c r="D21" s="28" t="s">
        <v>1</v>
      </c>
      <c r="E21" s="28" t="s">
        <v>1</v>
      </c>
      <c r="F21" s="28" t="s">
        <v>1</v>
      </c>
      <c r="G21" s="139" t="s">
        <v>1</v>
      </c>
      <c r="H21" s="139" t="s">
        <v>1</v>
      </c>
      <c r="J21" s="11"/>
    </row>
    <row r="22" ht="15" customHeight="1"/>
    <row r="23" spans="1:2" ht="15" customHeight="1">
      <c r="A23" s="39" t="s">
        <v>100</v>
      </c>
      <c r="B23" s="1"/>
    </row>
    <row r="24" spans="1:7" s="6" customFormat="1" ht="12.75" customHeight="1">
      <c r="A24" s="5" t="s">
        <v>0</v>
      </c>
      <c r="B24" s="5"/>
      <c r="C24" s="7"/>
      <c r="D24" s="7"/>
      <c r="E24" s="7"/>
      <c r="F24" s="7"/>
      <c r="G24" s="7"/>
    </row>
    <row r="25" spans="1:8" ht="26.25" customHeight="1">
      <c r="A25" s="52"/>
      <c r="B25" s="50" t="s">
        <v>94</v>
      </c>
      <c r="C25" s="50" t="s">
        <v>97</v>
      </c>
      <c r="D25" s="50">
        <v>41275</v>
      </c>
      <c r="E25" s="50">
        <v>41609</v>
      </c>
      <c r="F25" s="50">
        <v>41640</v>
      </c>
      <c r="G25" s="54" t="s">
        <v>2</v>
      </c>
      <c r="H25" s="54" t="s">
        <v>3</v>
      </c>
    </row>
    <row r="26" spans="1:8" ht="23.25" customHeight="1">
      <c r="A26" s="8" t="s">
        <v>13</v>
      </c>
      <c r="B26" s="110">
        <v>31200</v>
      </c>
      <c r="C26" s="110">
        <f>SUM(C27:C29)</f>
        <v>50600</v>
      </c>
      <c r="D26" s="110">
        <f>SUM(D27:D29)</f>
        <v>3900</v>
      </c>
      <c r="E26" s="110">
        <f>SUM(E27:E29)</f>
        <v>7600</v>
      </c>
      <c r="F26" s="110">
        <f>SUM(F27:F29)</f>
        <v>9500</v>
      </c>
      <c r="G26" s="113">
        <f>F26-E26</f>
        <v>1900</v>
      </c>
      <c r="H26" s="113">
        <f>F26-D26</f>
        <v>5600</v>
      </c>
    </row>
    <row r="27" spans="1:10" ht="12.75" customHeight="1">
      <c r="A27" s="46" t="s">
        <v>30</v>
      </c>
      <c r="B27" s="107">
        <v>2050</v>
      </c>
      <c r="C27" s="107">
        <v>2800</v>
      </c>
      <c r="D27" s="107" t="s">
        <v>1</v>
      </c>
      <c r="E27" s="107">
        <v>600</v>
      </c>
      <c r="F27" s="107">
        <v>3900</v>
      </c>
      <c r="G27" s="113">
        <f>F27-E27</f>
        <v>3300</v>
      </c>
      <c r="H27" s="113">
        <f>F27</f>
        <v>3900</v>
      </c>
      <c r="J27" s="85"/>
    </row>
    <row r="28" spans="1:10" ht="12.75" customHeight="1">
      <c r="A28" s="46" t="s">
        <v>31</v>
      </c>
      <c r="B28" s="107">
        <v>3650</v>
      </c>
      <c r="C28" s="107">
        <v>3200</v>
      </c>
      <c r="D28" s="107" t="s">
        <v>1</v>
      </c>
      <c r="E28" s="107">
        <v>1100</v>
      </c>
      <c r="F28" s="107" t="s">
        <v>1</v>
      </c>
      <c r="G28" s="113">
        <f>-E28</f>
        <v>-1100</v>
      </c>
      <c r="H28" s="113" t="s">
        <v>1</v>
      </c>
      <c r="J28" s="85"/>
    </row>
    <row r="29" spans="1:10" ht="12.75" customHeight="1">
      <c r="A29" s="46" t="s">
        <v>32</v>
      </c>
      <c r="B29" s="107">
        <v>25500</v>
      </c>
      <c r="C29" s="107">
        <v>44600</v>
      </c>
      <c r="D29" s="107">
        <v>3900</v>
      </c>
      <c r="E29" s="107">
        <v>5900</v>
      </c>
      <c r="F29" s="107">
        <v>5600</v>
      </c>
      <c r="G29" s="113">
        <f>F29-E29</f>
        <v>-300</v>
      </c>
      <c r="H29" s="113">
        <f>F29-D29</f>
        <v>1700</v>
      </c>
      <c r="J29" s="85"/>
    </row>
    <row r="30" spans="1:10" ht="12.75" customHeight="1" hidden="1">
      <c r="A30" s="46" t="s">
        <v>33</v>
      </c>
      <c r="B30" s="115"/>
      <c r="C30" s="107"/>
      <c r="D30" s="107"/>
      <c r="E30" s="107"/>
      <c r="F30" s="107"/>
      <c r="G30" s="113">
        <f>F30-E30</f>
        <v>0</v>
      </c>
      <c r="H30" s="113">
        <f>F30-D30</f>
        <v>0</v>
      </c>
      <c r="J30" s="85"/>
    </row>
    <row r="31" spans="1:10" ht="12.75" customHeight="1" hidden="1">
      <c r="A31" s="46" t="s">
        <v>34</v>
      </c>
      <c r="B31" s="115"/>
      <c r="C31" s="114"/>
      <c r="D31" s="114"/>
      <c r="E31" s="114"/>
      <c r="F31" s="114"/>
      <c r="G31" s="113">
        <f>F31-E31</f>
        <v>0</v>
      </c>
      <c r="H31" s="113">
        <f>F31-D31</f>
        <v>0</v>
      </c>
      <c r="J31" s="85"/>
    </row>
    <row r="32" spans="1:10" ht="12.75" customHeight="1">
      <c r="A32" s="8" t="s">
        <v>12</v>
      </c>
      <c r="B32" s="110">
        <v>41137.08</v>
      </c>
      <c r="C32" s="110">
        <f>SUM(C33:C35)</f>
        <v>53803.009999999995</v>
      </c>
      <c r="D32" s="110">
        <f>SUM(D33:D35)</f>
        <v>3558.3</v>
      </c>
      <c r="E32" s="110">
        <f>SUM(E33:E35)</f>
        <v>8846.9</v>
      </c>
      <c r="F32" s="110">
        <f>SUM(F33:F35)</f>
        <v>9412.3</v>
      </c>
      <c r="G32" s="113">
        <f>F32-E32</f>
        <v>565.3999999999996</v>
      </c>
      <c r="H32" s="113">
        <f>F32-D32</f>
        <v>5853.999999999999</v>
      </c>
      <c r="J32" s="85"/>
    </row>
    <row r="33" spans="1:10" ht="12.75" customHeight="1">
      <c r="A33" s="46" t="s">
        <v>30</v>
      </c>
      <c r="B33" s="107">
        <v>1691.65</v>
      </c>
      <c r="C33" s="107">
        <v>3266.8</v>
      </c>
      <c r="D33" s="107" t="s">
        <v>1</v>
      </c>
      <c r="E33" s="107">
        <v>1531</v>
      </c>
      <c r="F33" s="107">
        <v>2798</v>
      </c>
      <c r="G33" s="113">
        <f>F33-E33</f>
        <v>1267</v>
      </c>
      <c r="H33" s="113">
        <f>F33</f>
        <v>2798</v>
      </c>
      <c r="J33" s="85"/>
    </row>
    <row r="34" spans="1:10" ht="12.75" customHeight="1">
      <c r="A34" s="46" t="s">
        <v>31</v>
      </c>
      <c r="B34" s="107">
        <v>3413.92</v>
      </c>
      <c r="C34" s="107">
        <v>2524.9</v>
      </c>
      <c r="D34" s="107" t="s">
        <v>1</v>
      </c>
      <c r="E34" s="107">
        <v>1425</v>
      </c>
      <c r="F34" s="107" t="s">
        <v>1</v>
      </c>
      <c r="G34" s="113">
        <f>-E34</f>
        <v>-1425</v>
      </c>
      <c r="H34" s="113" t="s">
        <v>1</v>
      </c>
      <c r="J34" s="85"/>
    </row>
    <row r="35" spans="1:10" ht="12.75" customHeight="1">
      <c r="A35" s="46" t="s">
        <v>32</v>
      </c>
      <c r="B35" s="107">
        <v>36031.51</v>
      </c>
      <c r="C35" s="107">
        <v>48011.31</v>
      </c>
      <c r="D35" s="107">
        <v>3558.3</v>
      </c>
      <c r="E35" s="107">
        <v>5890.9</v>
      </c>
      <c r="F35" s="107">
        <v>6614.3</v>
      </c>
      <c r="G35" s="113">
        <f>F35-E35</f>
        <v>723.4000000000005</v>
      </c>
      <c r="H35" s="113">
        <f>F35-D35</f>
        <v>3056</v>
      </c>
      <c r="J35" s="85"/>
    </row>
    <row r="36" spans="1:10" ht="12.75" customHeight="1" hidden="1">
      <c r="A36" s="46" t="s">
        <v>33</v>
      </c>
      <c r="B36" s="115"/>
      <c r="C36" s="115"/>
      <c r="D36" s="114"/>
      <c r="E36" s="114"/>
      <c r="F36" s="114"/>
      <c r="G36" s="113">
        <f>F36-E36</f>
        <v>0</v>
      </c>
      <c r="H36" s="113">
        <f>F36-D36</f>
        <v>0</v>
      </c>
      <c r="I36" s="2">
        <v>7421</v>
      </c>
      <c r="J36" s="85"/>
    </row>
    <row r="37" spans="1:10" ht="12.75" customHeight="1" hidden="1">
      <c r="A37" s="46" t="s">
        <v>34</v>
      </c>
      <c r="B37" s="115"/>
      <c r="C37" s="115"/>
      <c r="D37" s="114"/>
      <c r="E37" s="114"/>
      <c r="F37" s="114"/>
      <c r="G37" s="113">
        <f>F37-E37</f>
        <v>0</v>
      </c>
      <c r="H37" s="113">
        <f>F37-D37</f>
        <v>0</v>
      </c>
      <c r="J37" s="85"/>
    </row>
    <row r="38" spans="1:10" ht="12.75" customHeight="1">
      <c r="A38" s="8" t="s">
        <v>14</v>
      </c>
      <c r="B38" s="110">
        <v>28547.71</v>
      </c>
      <c r="C38" s="110">
        <f>SUM(C39:C41)</f>
        <v>44565.05</v>
      </c>
      <c r="D38" s="110">
        <f>SUM(D39:D41)</f>
        <v>3379.5</v>
      </c>
      <c r="E38" s="110">
        <f>SUM(E39:E41)</f>
        <v>7595</v>
      </c>
      <c r="F38" s="110">
        <f>SUM(F39:F41)</f>
        <v>8323.5</v>
      </c>
      <c r="G38" s="113">
        <f>F38-E38</f>
        <v>728.5</v>
      </c>
      <c r="H38" s="113">
        <f>F38-D38</f>
        <v>4944</v>
      </c>
      <c r="J38" s="85"/>
    </row>
    <row r="39" spans="1:10" ht="12.75" customHeight="1">
      <c r="A39" s="46" t="s">
        <v>30</v>
      </c>
      <c r="B39" s="107">
        <v>1347.8</v>
      </c>
      <c r="C39" s="107">
        <v>2280</v>
      </c>
      <c r="D39" s="107" t="s">
        <v>1</v>
      </c>
      <c r="E39" s="107">
        <v>1600</v>
      </c>
      <c r="F39" s="107">
        <v>2873</v>
      </c>
      <c r="G39" s="113">
        <f>F39-E39</f>
        <v>1273</v>
      </c>
      <c r="H39" s="113">
        <f>F39</f>
        <v>2873</v>
      </c>
      <c r="J39" s="85"/>
    </row>
    <row r="40" spans="1:10" ht="12.75" customHeight="1">
      <c r="A40" s="46" t="s">
        <v>31</v>
      </c>
      <c r="B40" s="107">
        <v>2608.81</v>
      </c>
      <c r="C40" s="107">
        <v>1234.5</v>
      </c>
      <c r="D40" s="107" t="s">
        <v>1</v>
      </c>
      <c r="E40" s="107">
        <v>850</v>
      </c>
      <c r="F40" s="107" t="s">
        <v>1</v>
      </c>
      <c r="G40" s="113">
        <f>-E40</f>
        <v>-850</v>
      </c>
      <c r="H40" s="113" t="s">
        <v>1</v>
      </c>
      <c r="J40" s="85"/>
    </row>
    <row r="41" spans="1:10" ht="12.75" customHeight="1">
      <c r="A41" s="46" t="s">
        <v>32</v>
      </c>
      <c r="B41" s="107">
        <v>24591.1</v>
      </c>
      <c r="C41" s="107">
        <v>41050.55</v>
      </c>
      <c r="D41" s="107">
        <v>3379.5</v>
      </c>
      <c r="E41" s="107">
        <v>5145</v>
      </c>
      <c r="F41" s="107">
        <v>5450.5</v>
      </c>
      <c r="G41" s="113">
        <f>F41-E41</f>
        <v>305.5</v>
      </c>
      <c r="H41" s="113">
        <f>F41-D41</f>
        <v>2071</v>
      </c>
      <c r="J41" s="85"/>
    </row>
    <row r="42" spans="1:10" ht="12.75" customHeight="1" hidden="1">
      <c r="A42" s="46" t="s">
        <v>33</v>
      </c>
      <c r="B42" s="115"/>
      <c r="C42" s="115"/>
      <c r="D42" s="114"/>
      <c r="E42" s="114"/>
      <c r="F42" s="114"/>
      <c r="G42" s="113">
        <f>F42-E42</f>
        <v>0</v>
      </c>
      <c r="H42" s="113">
        <f>F42-D42</f>
        <v>0</v>
      </c>
      <c r="J42" s="85"/>
    </row>
    <row r="43" spans="1:10" ht="12.75" customHeight="1" hidden="1">
      <c r="A43" s="46" t="s">
        <v>34</v>
      </c>
      <c r="B43" s="115"/>
      <c r="C43" s="115"/>
      <c r="D43" s="114"/>
      <c r="E43" s="114"/>
      <c r="F43" s="114"/>
      <c r="G43" s="113">
        <f>F43-E43</f>
        <v>0</v>
      </c>
      <c r="H43" s="113">
        <f>F43-D43</f>
        <v>0</v>
      </c>
      <c r="J43" s="85"/>
    </row>
    <row r="44" spans="1:10" ht="23.25" customHeight="1">
      <c r="A44" s="8" t="s">
        <v>15</v>
      </c>
      <c r="B44" s="110">
        <v>6.31</v>
      </c>
      <c r="C44" s="110">
        <v>3.54</v>
      </c>
      <c r="D44" s="110">
        <v>3.05</v>
      </c>
      <c r="E44" s="110">
        <v>3.98</v>
      </c>
      <c r="F44" s="110">
        <v>3.48</v>
      </c>
      <c r="G44" s="113">
        <f>F44-E44</f>
        <v>-0.5</v>
      </c>
      <c r="H44" s="113">
        <f>F44-D44</f>
        <v>0.43000000000000016</v>
      </c>
      <c r="I44" s="62"/>
      <c r="J44" s="85"/>
    </row>
    <row r="45" spans="1:10" ht="12" customHeight="1">
      <c r="A45" s="46" t="s">
        <v>30</v>
      </c>
      <c r="B45" s="114">
        <v>5.57</v>
      </c>
      <c r="C45" s="107">
        <v>3.16</v>
      </c>
      <c r="D45" s="107" t="s">
        <v>1</v>
      </c>
      <c r="E45" s="107">
        <v>2.63</v>
      </c>
      <c r="F45" s="107">
        <v>2.13</v>
      </c>
      <c r="G45" s="113">
        <f>F45-E45</f>
        <v>-0.5</v>
      </c>
      <c r="H45" s="113">
        <f>F45</f>
        <v>2.13</v>
      </c>
      <c r="I45" s="62"/>
      <c r="J45" s="85"/>
    </row>
    <row r="46" spans="1:10" ht="12" customHeight="1">
      <c r="A46" s="46" t="s">
        <v>31</v>
      </c>
      <c r="B46" s="114">
        <v>6.25</v>
      </c>
      <c r="C46" s="107">
        <v>3.91</v>
      </c>
      <c r="D46" s="107" t="s">
        <v>1</v>
      </c>
      <c r="E46" s="107">
        <v>3.49</v>
      </c>
      <c r="F46" s="107" t="s">
        <v>1</v>
      </c>
      <c r="G46" s="113">
        <f>-E46</f>
        <v>-3.49</v>
      </c>
      <c r="H46" s="113" t="s">
        <v>1</v>
      </c>
      <c r="I46" s="62"/>
      <c r="J46" s="85"/>
    </row>
    <row r="47" spans="1:10" ht="12" customHeight="1">
      <c r="A47" s="46" t="s">
        <v>32</v>
      </c>
      <c r="B47" s="107">
        <v>6.65</v>
      </c>
      <c r="C47" s="107">
        <v>3.57</v>
      </c>
      <c r="D47" s="107">
        <v>3.05</v>
      </c>
      <c r="E47" s="107">
        <v>4.17</v>
      </c>
      <c r="F47" s="107">
        <v>4.11</v>
      </c>
      <c r="G47" s="113">
        <f>F47-E47</f>
        <v>-0.05999999999999961</v>
      </c>
      <c r="H47" s="113">
        <f>F47-D47</f>
        <v>1.0600000000000005</v>
      </c>
      <c r="I47" s="62"/>
      <c r="J47" s="85"/>
    </row>
    <row r="48" spans="1:11" ht="12" customHeight="1" hidden="1">
      <c r="A48" s="46" t="s">
        <v>33</v>
      </c>
      <c r="B48" s="82">
        <v>0</v>
      </c>
      <c r="C48" s="82">
        <v>0</v>
      </c>
      <c r="D48" s="82">
        <v>0</v>
      </c>
      <c r="E48" s="82">
        <v>0</v>
      </c>
      <c r="F48" s="82">
        <v>0</v>
      </c>
      <c r="G48" s="70">
        <f>F48-E48</f>
        <v>0</v>
      </c>
      <c r="H48" s="70">
        <f>G48-F48</f>
        <v>0</v>
      </c>
      <c r="J48" s="62"/>
      <c r="K48" s="85"/>
    </row>
    <row r="49" spans="1:8" ht="12" customHeight="1" hidden="1">
      <c r="A49" s="46" t="s">
        <v>34</v>
      </c>
      <c r="B49" s="82">
        <v>0</v>
      </c>
      <c r="C49" s="82">
        <v>0</v>
      </c>
      <c r="D49" s="82">
        <v>0</v>
      </c>
      <c r="E49" s="82">
        <v>0</v>
      </c>
      <c r="F49" s="82">
        <v>0</v>
      </c>
      <c r="G49" s="70">
        <f>F49-E49</f>
        <v>0</v>
      </c>
      <c r="H49" s="70">
        <f>G49-F49</f>
        <v>0</v>
      </c>
    </row>
    <row r="50" ht="13.5" customHeight="1">
      <c r="E50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39" sqref="K39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9" t="s">
        <v>101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2"/>
      <c r="B3" s="50" t="s">
        <v>94</v>
      </c>
      <c r="C3" s="50" t="s">
        <v>97</v>
      </c>
      <c r="D3" s="50">
        <v>41275</v>
      </c>
      <c r="E3" s="50">
        <v>41609</v>
      </c>
      <c r="F3" s="50">
        <v>41640</v>
      </c>
      <c r="G3" s="54" t="s">
        <v>2</v>
      </c>
      <c r="H3" s="54" t="s">
        <v>3</v>
      </c>
    </row>
    <row r="4" spans="1:13" ht="12.75" customHeight="1">
      <c r="A4" s="60" t="s">
        <v>62</v>
      </c>
      <c r="B4" s="110">
        <v>4883</v>
      </c>
      <c r="C4" s="110">
        <f>SUM(C5:C7)</f>
        <v>5914.5</v>
      </c>
      <c r="D4" s="110">
        <f>SUM(D5:D7)</f>
        <v>482.5</v>
      </c>
      <c r="E4" s="110">
        <f>SUM(E5:E7)</f>
        <v>404</v>
      </c>
      <c r="F4" s="110">
        <f>SUM(F5:F7)</f>
        <v>518</v>
      </c>
      <c r="G4" s="138">
        <f>F4-E4</f>
        <v>114</v>
      </c>
      <c r="H4" s="138">
        <f>+F4-D4</f>
        <v>35.5</v>
      </c>
      <c r="K4" s="86"/>
      <c r="L4" s="86"/>
      <c r="M4" s="86"/>
    </row>
    <row r="5" spans="1:13" ht="12.75" customHeight="1">
      <c r="A5" s="61" t="s">
        <v>10</v>
      </c>
      <c r="B5" s="107">
        <v>495</v>
      </c>
      <c r="C5" s="107">
        <v>273</v>
      </c>
      <c r="D5" s="107">
        <v>20</v>
      </c>
      <c r="E5" s="107">
        <v>14</v>
      </c>
      <c r="F5" s="107">
        <v>18</v>
      </c>
      <c r="G5" s="138">
        <f aca="true" t="shared" si="0" ref="G5:G16">F5-E5</f>
        <v>4</v>
      </c>
      <c r="H5" s="138">
        <f>+F5-D5</f>
        <v>-2</v>
      </c>
      <c r="K5" s="86"/>
      <c r="L5" s="86"/>
      <c r="M5" s="86"/>
    </row>
    <row r="6" spans="1:13" ht="12.75" customHeight="1">
      <c r="A6" s="61" t="s">
        <v>35</v>
      </c>
      <c r="B6" s="107">
        <v>1225</v>
      </c>
      <c r="C6" s="107">
        <v>1609.5</v>
      </c>
      <c r="D6" s="107">
        <v>142.5</v>
      </c>
      <c r="E6" s="107">
        <v>130</v>
      </c>
      <c r="F6" s="107">
        <v>160</v>
      </c>
      <c r="G6" s="138">
        <f t="shared" si="0"/>
        <v>30</v>
      </c>
      <c r="H6" s="138">
        <f aca="true" t="shared" si="1" ref="H6:H16">+F6-D6</f>
        <v>17.5</v>
      </c>
      <c r="K6" s="86"/>
      <c r="L6" s="86"/>
      <c r="M6" s="86"/>
    </row>
    <row r="7" spans="1:13" ht="12.75" customHeight="1">
      <c r="A7" s="61" t="s">
        <v>11</v>
      </c>
      <c r="B7" s="107">
        <v>3163</v>
      </c>
      <c r="C7" s="107">
        <v>4032</v>
      </c>
      <c r="D7" s="107">
        <v>320</v>
      </c>
      <c r="E7" s="107">
        <v>260</v>
      </c>
      <c r="F7" s="107">
        <v>340</v>
      </c>
      <c r="G7" s="138">
        <f t="shared" si="0"/>
        <v>80</v>
      </c>
      <c r="H7" s="138">
        <f t="shared" si="1"/>
        <v>20</v>
      </c>
      <c r="K7" s="86"/>
      <c r="L7" s="86"/>
      <c r="M7" s="86"/>
    </row>
    <row r="8" spans="1:13" ht="13.5" customHeight="1" hidden="1">
      <c r="A8" s="61" t="s">
        <v>36</v>
      </c>
      <c r="B8" s="107"/>
      <c r="C8" s="107"/>
      <c r="D8" s="107"/>
      <c r="E8" s="107"/>
      <c r="F8" s="107"/>
      <c r="G8" s="138">
        <f t="shared" si="0"/>
        <v>0</v>
      </c>
      <c r="H8" s="138">
        <f t="shared" si="1"/>
        <v>0</v>
      </c>
      <c r="K8" s="86"/>
      <c r="L8" s="86"/>
      <c r="M8" s="86"/>
    </row>
    <row r="9" spans="1:13" ht="12.75" customHeight="1" hidden="1">
      <c r="A9" s="61" t="s">
        <v>37</v>
      </c>
      <c r="B9" s="107"/>
      <c r="C9" s="107"/>
      <c r="D9" s="107"/>
      <c r="E9" s="107"/>
      <c r="F9" s="107"/>
      <c r="G9" s="138">
        <f t="shared" si="0"/>
        <v>0</v>
      </c>
      <c r="H9" s="138">
        <f t="shared" si="1"/>
        <v>0</v>
      </c>
      <c r="K9" s="86"/>
      <c r="L9" s="86"/>
      <c r="M9" s="86"/>
    </row>
    <row r="10" spans="1:13" ht="12.75" customHeight="1">
      <c r="A10" s="60" t="s">
        <v>64</v>
      </c>
      <c r="B10" s="110">
        <v>9850.766</v>
      </c>
      <c r="C10" s="110">
        <f>SUM(C11:C13)</f>
        <v>9872.65</v>
      </c>
      <c r="D10" s="110">
        <f>SUM(D11:D13)</f>
        <v>758.1</v>
      </c>
      <c r="E10" s="110">
        <f>SUM(E11:E13)</f>
        <v>1026.1</v>
      </c>
      <c r="F10" s="110">
        <f>SUM(F11:F13)</f>
        <v>829.6700000000001</v>
      </c>
      <c r="G10" s="138">
        <f t="shared" si="0"/>
        <v>-196.42999999999984</v>
      </c>
      <c r="H10" s="138">
        <f t="shared" si="1"/>
        <v>71.57000000000005</v>
      </c>
      <c r="J10" s="12"/>
      <c r="K10" s="86"/>
      <c r="L10" s="86"/>
      <c r="M10" s="86"/>
    </row>
    <row r="11" spans="1:13" ht="12.75" customHeight="1">
      <c r="A11" s="61" t="s">
        <v>10</v>
      </c>
      <c r="B11" s="107">
        <v>447.224</v>
      </c>
      <c r="C11" s="107">
        <v>446.27</v>
      </c>
      <c r="D11" s="107">
        <v>31.1</v>
      </c>
      <c r="E11" s="107">
        <v>25</v>
      </c>
      <c r="F11" s="107">
        <v>3</v>
      </c>
      <c r="G11" s="138">
        <f t="shared" si="0"/>
        <v>-22</v>
      </c>
      <c r="H11" s="138">
        <f t="shared" si="1"/>
        <v>-28.1</v>
      </c>
      <c r="J11" s="12"/>
      <c r="K11" s="86"/>
      <c r="L11" s="86"/>
      <c r="M11" s="86"/>
    </row>
    <row r="12" spans="1:13" ht="12.75" customHeight="1">
      <c r="A12" s="61" t="s">
        <v>35</v>
      </c>
      <c r="B12" s="107">
        <v>2817.152</v>
      </c>
      <c r="C12" s="107">
        <v>2694.509</v>
      </c>
      <c r="D12" s="107">
        <v>189.14</v>
      </c>
      <c r="E12" s="107">
        <v>245.13</v>
      </c>
      <c r="F12" s="107">
        <v>235.33</v>
      </c>
      <c r="G12" s="138">
        <f t="shared" si="0"/>
        <v>-9.799999999999983</v>
      </c>
      <c r="H12" s="138">
        <f t="shared" si="1"/>
        <v>46.190000000000026</v>
      </c>
      <c r="K12" s="86"/>
      <c r="L12" s="86"/>
      <c r="M12" s="86"/>
    </row>
    <row r="13" spans="1:13" ht="12.75" customHeight="1">
      <c r="A13" s="120" t="s">
        <v>11</v>
      </c>
      <c r="B13" s="107">
        <v>6586.39</v>
      </c>
      <c r="C13" s="107">
        <v>6731.871</v>
      </c>
      <c r="D13" s="107">
        <v>537.86</v>
      </c>
      <c r="E13" s="107">
        <v>755.97</v>
      </c>
      <c r="F13" s="107">
        <v>591.34</v>
      </c>
      <c r="G13" s="138">
        <f t="shared" si="0"/>
        <v>-164.63</v>
      </c>
      <c r="H13" s="138">
        <f t="shared" si="1"/>
        <v>53.48000000000002</v>
      </c>
      <c r="K13" s="86"/>
      <c r="L13" s="86"/>
      <c r="M13" s="86"/>
    </row>
    <row r="14" spans="1:13" ht="12.75" customHeight="1" hidden="1">
      <c r="A14" s="120" t="s">
        <v>36</v>
      </c>
      <c r="B14" s="107"/>
      <c r="C14" s="107"/>
      <c r="D14" s="107"/>
      <c r="E14" s="107"/>
      <c r="F14" s="107"/>
      <c r="G14" s="138">
        <f t="shared" si="0"/>
        <v>0</v>
      </c>
      <c r="H14" s="138">
        <f t="shared" si="1"/>
        <v>0</v>
      </c>
      <c r="K14" s="86"/>
      <c r="L14" s="86"/>
      <c r="M14" s="86"/>
    </row>
    <row r="15" spans="1:13" ht="12.75" customHeight="1" hidden="1">
      <c r="A15" s="120" t="s">
        <v>37</v>
      </c>
      <c r="B15" s="107"/>
      <c r="C15" s="107"/>
      <c r="D15" s="107"/>
      <c r="E15" s="107"/>
      <c r="F15" s="107"/>
      <c r="G15" s="138">
        <f t="shared" si="0"/>
        <v>0</v>
      </c>
      <c r="H15" s="138">
        <f t="shared" si="1"/>
        <v>0</v>
      </c>
      <c r="K15" s="86"/>
      <c r="L15" s="86"/>
      <c r="M15" s="86"/>
    </row>
    <row r="16" spans="1:13" ht="12.75" customHeight="1">
      <c r="A16" s="108" t="s">
        <v>65</v>
      </c>
      <c r="B16" s="110">
        <v>4762.715</v>
      </c>
      <c r="C16" s="110">
        <f>SUM(C17:C19)</f>
        <v>5746.32</v>
      </c>
      <c r="D16" s="110">
        <f>SUM(D17:D19)</f>
        <v>448.08000000000004</v>
      </c>
      <c r="E16" s="110">
        <f>SUM(E17:E19)</f>
        <v>374.5</v>
      </c>
      <c r="F16" s="110">
        <f>SUM(F17:F19)</f>
        <v>275</v>
      </c>
      <c r="G16" s="138">
        <f t="shared" si="0"/>
        <v>-99.5</v>
      </c>
      <c r="H16" s="138">
        <f t="shared" si="1"/>
        <v>-173.08000000000004</v>
      </c>
      <c r="K16" s="86"/>
      <c r="L16" s="86"/>
      <c r="M16" s="86"/>
    </row>
    <row r="17" spans="1:13" ht="12.75" customHeight="1">
      <c r="A17" s="61" t="s">
        <v>10</v>
      </c>
      <c r="B17" s="107">
        <v>225.915</v>
      </c>
      <c r="C17" s="107">
        <v>208.5</v>
      </c>
      <c r="D17" s="107">
        <v>20</v>
      </c>
      <c r="E17" s="107">
        <v>7</v>
      </c>
      <c r="F17" s="107" t="s">
        <v>1</v>
      </c>
      <c r="G17" s="138">
        <f>-E17</f>
        <v>-7</v>
      </c>
      <c r="H17" s="138">
        <f>-D17</f>
        <v>-20</v>
      </c>
      <c r="K17" s="86"/>
      <c r="L17" s="86"/>
      <c r="M17" s="86"/>
    </row>
    <row r="18" spans="1:13" ht="12.75" customHeight="1">
      <c r="A18" s="61" t="s">
        <v>35</v>
      </c>
      <c r="B18" s="107">
        <v>1226.01</v>
      </c>
      <c r="C18" s="107">
        <v>1566.58</v>
      </c>
      <c r="D18" s="107">
        <v>132.58</v>
      </c>
      <c r="E18" s="107">
        <v>130</v>
      </c>
      <c r="F18" s="107">
        <v>120</v>
      </c>
      <c r="G18" s="138">
        <f>F18-E18</f>
        <v>-10</v>
      </c>
      <c r="H18" s="138">
        <f>+F18-D18</f>
        <v>-12.580000000000013</v>
      </c>
      <c r="I18" s="117"/>
      <c r="K18" s="86"/>
      <c r="L18" s="86"/>
      <c r="M18" s="86"/>
    </row>
    <row r="19" spans="1:13" ht="12.75" customHeight="1">
      <c r="A19" s="120" t="s">
        <v>11</v>
      </c>
      <c r="B19" s="107">
        <v>3310.79</v>
      </c>
      <c r="C19" s="107">
        <v>3971.24</v>
      </c>
      <c r="D19" s="107">
        <v>295.5</v>
      </c>
      <c r="E19" s="107">
        <v>237.5</v>
      </c>
      <c r="F19" s="107">
        <v>155</v>
      </c>
      <c r="G19" s="138">
        <f>F19-E19</f>
        <v>-82.5</v>
      </c>
      <c r="H19" s="138">
        <f>+F19-D19</f>
        <v>-140.5</v>
      </c>
      <c r="K19" s="86"/>
      <c r="L19" s="86"/>
      <c r="M19" s="86"/>
    </row>
    <row r="20" spans="1:13" ht="12.75" customHeight="1" hidden="1">
      <c r="A20" s="120" t="s">
        <v>36</v>
      </c>
      <c r="B20" s="107"/>
      <c r="C20" s="107"/>
      <c r="D20" s="107"/>
      <c r="E20" s="107"/>
      <c r="F20" s="107"/>
      <c r="G20" s="138">
        <f>F20-E20</f>
        <v>0</v>
      </c>
      <c r="H20" s="138">
        <f>+F20-D20</f>
        <v>0</v>
      </c>
      <c r="K20" s="86"/>
      <c r="L20" s="86"/>
      <c r="M20" s="86"/>
    </row>
    <row r="21" spans="1:13" ht="12.75" customHeight="1" hidden="1">
      <c r="A21" s="120" t="s">
        <v>37</v>
      </c>
      <c r="B21" s="107"/>
      <c r="C21" s="107"/>
      <c r="D21" s="107"/>
      <c r="E21" s="107"/>
      <c r="F21" s="107"/>
      <c r="G21" s="138">
        <f>F21-E21</f>
        <v>0</v>
      </c>
      <c r="H21" s="138">
        <f>+F21-D21</f>
        <v>0</v>
      </c>
      <c r="K21" s="86"/>
      <c r="L21" s="86"/>
      <c r="M21" s="86"/>
    </row>
    <row r="22" spans="1:13" ht="12.75" customHeight="1">
      <c r="A22" s="108" t="s">
        <v>63</v>
      </c>
      <c r="B22" s="110">
        <v>9.91</v>
      </c>
      <c r="C22" s="110">
        <v>8.52</v>
      </c>
      <c r="D22" s="110">
        <v>8.63</v>
      </c>
      <c r="E22" s="110">
        <v>7.91</v>
      </c>
      <c r="F22" s="110">
        <v>7.41</v>
      </c>
      <c r="G22" s="138">
        <f>F22-E22</f>
        <v>-0.5</v>
      </c>
      <c r="H22" s="138">
        <f>+F22-D22</f>
        <v>-1.2200000000000006</v>
      </c>
      <c r="J22" s="62"/>
      <c r="K22" s="86"/>
      <c r="L22" s="86"/>
      <c r="M22" s="86"/>
    </row>
    <row r="23" spans="1:13" ht="12.75" customHeight="1">
      <c r="A23" s="61" t="s">
        <v>10</v>
      </c>
      <c r="B23" s="107">
        <v>6.14</v>
      </c>
      <c r="C23" s="107">
        <v>4.85</v>
      </c>
      <c r="D23" s="107">
        <v>5.56</v>
      </c>
      <c r="E23" s="107">
        <v>4.54</v>
      </c>
      <c r="F23" s="107" t="s">
        <v>1</v>
      </c>
      <c r="G23" s="138">
        <f>-E23</f>
        <v>-4.54</v>
      </c>
      <c r="H23" s="138">
        <f>-D23</f>
        <v>-5.56</v>
      </c>
      <c r="J23" s="62"/>
      <c r="K23" s="86"/>
      <c r="L23" s="86"/>
      <c r="M23" s="86"/>
    </row>
    <row r="24" spans="1:13" ht="12.75" customHeight="1">
      <c r="A24" s="61" t="s">
        <v>35</v>
      </c>
      <c r="B24" s="107">
        <v>8.47</v>
      </c>
      <c r="C24" s="107">
        <v>6.46</v>
      </c>
      <c r="D24" s="107">
        <v>6.74</v>
      </c>
      <c r="E24" s="107">
        <v>6.22</v>
      </c>
      <c r="F24" s="107">
        <v>6.1</v>
      </c>
      <c r="G24" s="138">
        <f>F24-E24</f>
        <v>-0.1200000000000001</v>
      </c>
      <c r="H24" s="138">
        <f>+F24-D24</f>
        <v>-0.6400000000000006</v>
      </c>
      <c r="J24" s="62"/>
      <c r="K24" s="86"/>
      <c r="L24" s="86"/>
      <c r="M24" s="86"/>
    </row>
    <row r="25" spans="1:13" ht="12.75" customHeight="1">
      <c r="A25" s="61" t="s">
        <v>11</v>
      </c>
      <c r="B25" s="107">
        <v>10.81</v>
      </c>
      <c r="C25" s="107">
        <v>9.55</v>
      </c>
      <c r="D25" s="107">
        <v>9.68</v>
      </c>
      <c r="E25" s="107">
        <v>8.93</v>
      </c>
      <c r="F25" s="107">
        <v>8.43</v>
      </c>
      <c r="G25" s="138">
        <f>F25-E25</f>
        <v>-0.5</v>
      </c>
      <c r="H25" s="138">
        <f>+F25-D25</f>
        <v>-1.25</v>
      </c>
      <c r="J25" s="62"/>
      <c r="K25" s="86"/>
      <c r="L25" s="86"/>
      <c r="M25" s="86"/>
    </row>
    <row r="26" spans="1:15" ht="12.75" customHeight="1" hidden="1">
      <c r="A26" s="61" t="s">
        <v>36</v>
      </c>
      <c r="B26" s="83">
        <v>0</v>
      </c>
      <c r="C26" s="81">
        <v>0</v>
      </c>
      <c r="D26" s="83">
        <v>0</v>
      </c>
      <c r="E26" s="83">
        <v>0</v>
      </c>
      <c r="F26" s="83">
        <v>0</v>
      </c>
      <c r="G26" s="70">
        <f>F26-E26</f>
        <v>0</v>
      </c>
      <c r="H26" s="70">
        <f>+D26-C26</f>
        <v>0</v>
      </c>
      <c r="I26"/>
      <c r="K26" s="2" t="b">
        <f>B26=C26</f>
        <v>1</v>
      </c>
      <c r="M26" s="86"/>
      <c r="N26" s="86"/>
      <c r="O26" s="86"/>
    </row>
    <row r="27" spans="1:15" ht="12.75" customHeight="1" hidden="1">
      <c r="A27" s="61" t="s">
        <v>37</v>
      </c>
      <c r="B27" s="83">
        <v>0</v>
      </c>
      <c r="C27" s="81">
        <v>0</v>
      </c>
      <c r="D27" s="83">
        <v>0</v>
      </c>
      <c r="E27" s="83">
        <v>0</v>
      </c>
      <c r="F27" s="83">
        <v>0</v>
      </c>
      <c r="G27" s="70">
        <f>F27-E27</f>
        <v>0</v>
      </c>
      <c r="H27" s="70">
        <f>+D27-C27</f>
        <v>0</v>
      </c>
      <c r="I27"/>
      <c r="K27" s="2" t="b">
        <f>B27=C27</f>
        <v>1</v>
      </c>
      <c r="M27" s="86"/>
      <c r="N27" s="86"/>
      <c r="O27" s="86"/>
    </row>
    <row r="28" ht="15" customHeight="1">
      <c r="C28" s="9"/>
    </row>
    <row r="29" spans="1:10" ht="15" customHeight="1">
      <c r="A29" s="39" t="s">
        <v>102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29"/>
    </row>
    <row r="31" spans="1:10" ht="26.25" customHeight="1">
      <c r="A31" s="52"/>
      <c r="B31" s="50" t="s">
        <v>94</v>
      </c>
      <c r="C31" s="50" t="s">
        <v>97</v>
      </c>
      <c r="D31" s="50">
        <v>41275</v>
      </c>
      <c r="E31" s="50">
        <v>41609</v>
      </c>
      <c r="F31" s="50">
        <v>41640</v>
      </c>
      <c r="G31" s="54" t="s">
        <v>2</v>
      </c>
      <c r="H31" s="54" t="s">
        <v>3</v>
      </c>
      <c r="I31" s="17"/>
      <c r="J31" s="17"/>
    </row>
    <row r="32" spans="1:12" ht="12.75" customHeight="1">
      <c r="A32" s="108" t="s">
        <v>40</v>
      </c>
      <c r="B32" s="65">
        <v>7.704581067274826</v>
      </c>
      <c r="C32" s="65">
        <v>3.798291746091619</v>
      </c>
      <c r="D32" s="65">
        <v>3.3341397442853107</v>
      </c>
      <c r="E32" s="65">
        <v>3.9562178631732805</v>
      </c>
      <c r="F32" s="65">
        <v>3.6</v>
      </c>
      <c r="G32" s="138">
        <f>F32-E32</f>
        <v>-0.3562178631732804</v>
      </c>
      <c r="H32" s="138">
        <f>+F32-D32</f>
        <v>0.2658602557146894</v>
      </c>
      <c r="I32" s="110"/>
      <c r="J32" s="110"/>
      <c r="K32" s="65"/>
      <c r="L32" s="105"/>
    </row>
    <row r="33" spans="1:13" ht="12.75" customHeight="1">
      <c r="A33" s="58" t="s">
        <v>25</v>
      </c>
      <c r="B33" s="28">
        <v>8.148250269996286</v>
      </c>
      <c r="C33" s="28">
        <v>3.8086597572572884</v>
      </c>
      <c r="D33" s="28" t="s">
        <v>1</v>
      </c>
      <c r="E33" s="28">
        <v>3.5</v>
      </c>
      <c r="F33" s="28">
        <v>3.4999999999999996</v>
      </c>
      <c r="G33" s="138">
        <f>F33-E33</f>
        <v>0</v>
      </c>
      <c r="H33" s="138">
        <f>F33</f>
        <v>3.4999999999999996</v>
      </c>
      <c r="I33" s="107"/>
      <c r="J33" s="71"/>
      <c r="K33" s="28"/>
      <c r="L33" s="105"/>
      <c r="M33" s="105"/>
    </row>
    <row r="34" spans="1:12" ht="12.75" customHeight="1">
      <c r="A34" s="58" t="s">
        <v>26</v>
      </c>
      <c r="B34" s="28">
        <v>7.682264914089533</v>
      </c>
      <c r="C34" s="28">
        <v>3.704976621789075</v>
      </c>
      <c r="D34" s="28">
        <v>3.3157481410925</v>
      </c>
      <c r="E34" s="28">
        <v>3.97912182399651</v>
      </c>
      <c r="F34" s="28">
        <v>3.8</v>
      </c>
      <c r="G34" s="138">
        <f>F34-E34</f>
        <v>-0.17912182399651</v>
      </c>
      <c r="H34" s="138">
        <f>F34-D34</f>
        <v>0.4842518589074998</v>
      </c>
      <c r="I34" s="107"/>
      <c r="J34" s="107"/>
      <c r="K34" s="28"/>
      <c r="L34" s="105"/>
    </row>
    <row r="35" spans="1:12" ht="12.75" customHeight="1">
      <c r="A35" s="58" t="s">
        <v>27</v>
      </c>
      <c r="B35" s="116">
        <v>7.5</v>
      </c>
      <c r="C35" s="103">
        <v>4.333333333333333</v>
      </c>
      <c r="D35" s="28">
        <v>3.5</v>
      </c>
      <c r="E35" s="28" t="s">
        <v>1</v>
      </c>
      <c r="F35" s="28" t="s">
        <v>1</v>
      </c>
      <c r="G35" s="138" t="s">
        <v>1</v>
      </c>
      <c r="H35" s="138">
        <f>-D35</f>
        <v>-3.5</v>
      </c>
      <c r="I35" s="107"/>
      <c r="J35" s="107"/>
      <c r="K35" s="103"/>
      <c r="L35" s="105"/>
    </row>
    <row r="36" spans="1:12" ht="12.75" customHeight="1">
      <c r="A36" s="58" t="s">
        <v>28</v>
      </c>
      <c r="B36" s="104" t="s">
        <v>1</v>
      </c>
      <c r="C36" s="104" t="s">
        <v>1</v>
      </c>
      <c r="D36" s="104" t="s">
        <v>1</v>
      </c>
      <c r="E36" s="104" t="s">
        <v>1</v>
      </c>
      <c r="F36" s="104" t="s">
        <v>1</v>
      </c>
      <c r="G36" s="138" t="s">
        <v>1</v>
      </c>
      <c r="H36" s="138" t="s">
        <v>1</v>
      </c>
      <c r="I36" s="107"/>
      <c r="J36" s="107"/>
      <c r="K36" s="103"/>
      <c r="L36" s="105"/>
    </row>
    <row r="37" spans="1:12" ht="12.75" customHeight="1">
      <c r="A37" s="58" t="s">
        <v>29</v>
      </c>
      <c r="B37" s="104" t="s">
        <v>1</v>
      </c>
      <c r="C37" s="104">
        <v>7.5</v>
      </c>
      <c r="D37" s="104" t="s">
        <v>1</v>
      </c>
      <c r="E37" s="104" t="s">
        <v>1</v>
      </c>
      <c r="F37" s="104" t="s">
        <v>1</v>
      </c>
      <c r="G37" s="138" t="s">
        <v>1</v>
      </c>
      <c r="H37" s="138" t="str">
        <f>D37</f>
        <v>-</v>
      </c>
      <c r="I37" s="71"/>
      <c r="J37" s="71"/>
      <c r="K37" s="105"/>
      <c r="L37" s="105"/>
    </row>
    <row r="38" spans="1:12" ht="12.75" customHeight="1">
      <c r="A38" s="58" t="s">
        <v>66</v>
      </c>
      <c r="B38" s="104" t="s">
        <v>1</v>
      </c>
      <c r="C38" s="104" t="s">
        <v>1</v>
      </c>
      <c r="D38" s="104" t="s">
        <v>1</v>
      </c>
      <c r="E38" s="104" t="s">
        <v>1</v>
      </c>
      <c r="F38" s="104" t="s">
        <v>1</v>
      </c>
      <c r="G38" s="138" t="s">
        <v>1</v>
      </c>
      <c r="H38" s="138" t="s">
        <v>1</v>
      </c>
      <c r="I38" s="71"/>
      <c r="J38" s="71"/>
      <c r="K38" s="105"/>
      <c r="L38" s="105"/>
    </row>
    <row r="39" spans="1:12" ht="12.75" customHeight="1">
      <c r="A39" s="58" t="s">
        <v>67</v>
      </c>
      <c r="B39" s="104" t="s">
        <v>1</v>
      </c>
      <c r="C39" s="104" t="s">
        <v>1</v>
      </c>
      <c r="D39" s="104" t="s">
        <v>1</v>
      </c>
      <c r="E39" s="104" t="s">
        <v>1</v>
      </c>
      <c r="F39" s="104" t="s">
        <v>1</v>
      </c>
      <c r="G39" s="138" t="s">
        <v>1</v>
      </c>
      <c r="H39" s="138" t="s">
        <v>1</v>
      </c>
      <c r="I39" s="71"/>
      <c r="J39" s="71"/>
      <c r="K39" s="105"/>
      <c r="L39" s="105"/>
    </row>
    <row r="40" spans="1:12" ht="12.75" customHeight="1">
      <c r="A40" s="58" t="s">
        <v>68</v>
      </c>
      <c r="B40" s="104" t="s">
        <v>1</v>
      </c>
      <c r="C40" s="104" t="s">
        <v>1</v>
      </c>
      <c r="D40" s="104" t="s">
        <v>1</v>
      </c>
      <c r="E40" s="104" t="s">
        <v>1</v>
      </c>
      <c r="F40" s="104" t="s">
        <v>1</v>
      </c>
      <c r="G40" s="138" t="s">
        <v>1</v>
      </c>
      <c r="H40" s="138" t="s">
        <v>1</v>
      </c>
      <c r="I40" s="71"/>
      <c r="J40" s="71"/>
      <c r="K40" s="105"/>
      <c r="L40" s="105"/>
    </row>
    <row r="41" spans="1:12" ht="12.75" customHeight="1">
      <c r="A41" s="58" t="s">
        <v>95</v>
      </c>
      <c r="B41" s="104" t="s">
        <v>1</v>
      </c>
      <c r="C41" s="128" t="s">
        <v>1</v>
      </c>
      <c r="D41" s="104" t="s">
        <v>1</v>
      </c>
      <c r="E41" s="104" t="s">
        <v>1</v>
      </c>
      <c r="F41" s="104" t="s">
        <v>1</v>
      </c>
      <c r="G41" s="138" t="s">
        <v>1</v>
      </c>
      <c r="H41" s="138" t="s">
        <v>1</v>
      </c>
      <c r="I41" s="71"/>
      <c r="J41" s="71"/>
      <c r="K41" s="105"/>
      <c r="L41" s="105"/>
    </row>
    <row r="42" spans="1:12" ht="12.75" customHeight="1">
      <c r="A42" s="108" t="s">
        <v>71</v>
      </c>
      <c r="B42" s="90">
        <v>7.739781899202364</v>
      </c>
      <c r="C42" s="90">
        <v>7.248849863135487</v>
      </c>
      <c r="D42" s="90">
        <v>7.16576972159721</v>
      </c>
      <c r="E42" s="90">
        <v>6.054820415879017</v>
      </c>
      <c r="F42" s="90" t="s">
        <v>1</v>
      </c>
      <c r="G42" s="138">
        <f>-E42</f>
        <v>-6.054820415879017</v>
      </c>
      <c r="H42" s="138">
        <f>-D42</f>
        <v>-7.16576972159721</v>
      </c>
      <c r="I42" s="113"/>
      <c r="J42" s="113"/>
      <c r="K42" s="105"/>
      <c r="L42" s="105"/>
    </row>
    <row r="43" spans="1:12" ht="12.75" customHeight="1">
      <c r="A43" s="58" t="s">
        <v>25</v>
      </c>
      <c r="B43" s="28">
        <v>5</v>
      </c>
      <c r="C43" s="28" t="s">
        <v>1</v>
      </c>
      <c r="D43" s="28" t="s">
        <v>1</v>
      </c>
      <c r="E43" s="109" t="s">
        <v>1</v>
      </c>
      <c r="F43" s="109" t="s">
        <v>1</v>
      </c>
      <c r="G43" s="138" t="s">
        <v>1</v>
      </c>
      <c r="H43" s="138" t="s">
        <v>1</v>
      </c>
      <c r="I43" s="107"/>
      <c r="J43" s="107"/>
      <c r="K43" s="105"/>
      <c r="L43" s="105"/>
    </row>
    <row r="44" spans="1:12" ht="12.75" customHeight="1">
      <c r="A44" s="58" t="s">
        <v>26</v>
      </c>
      <c r="B44" s="28">
        <v>7.324561403508771</v>
      </c>
      <c r="C44" s="28">
        <v>3.875</v>
      </c>
      <c r="D44" s="28" t="s">
        <v>1</v>
      </c>
      <c r="E44" s="109" t="s">
        <v>1</v>
      </c>
      <c r="F44" s="109" t="s">
        <v>1</v>
      </c>
      <c r="G44" s="138" t="s">
        <v>1</v>
      </c>
      <c r="H44" s="138" t="s">
        <v>1</v>
      </c>
      <c r="I44" s="107"/>
      <c r="J44" s="107"/>
      <c r="K44" s="105"/>
      <c r="L44" s="105"/>
    </row>
    <row r="45" spans="1:12" ht="12.75" customHeight="1">
      <c r="A45" s="58" t="s">
        <v>27</v>
      </c>
      <c r="B45" s="28">
        <v>8.333333333333334</v>
      </c>
      <c r="C45" s="28">
        <v>3</v>
      </c>
      <c r="D45" s="28" t="s">
        <v>1</v>
      </c>
      <c r="E45" s="109">
        <v>3</v>
      </c>
      <c r="F45" s="109" t="s">
        <v>1</v>
      </c>
      <c r="G45" s="138">
        <f>-E45</f>
        <v>-3</v>
      </c>
      <c r="H45" s="138" t="s">
        <v>1</v>
      </c>
      <c r="I45" s="107"/>
      <c r="J45" s="107"/>
      <c r="K45" s="105"/>
      <c r="L45" s="105"/>
    </row>
    <row r="46" spans="1:12" ht="12.75" customHeight="1">
      <c r="A46" s="58" t="s">
        <v>28</v>
      </c>
      <c r="B46" s="103">
        <v>9</v>
      </c>
      <c r="C46" s="103">
        <v>6.5</v>
      </c>
      <c r="D46" s="103" t="s">
        <v>1</v>
      </c>
      <c r="E46" s="109" t="s">
        <v>1</v>
      </c>
      <c r="F46" s="109" t="s">
        <v>1</v>
      </c>
      <c r="G46" s="138" t="s">
        <v>1</v>
      </c>
      <c r="H46" s="138" t="s">
        <v>1</v>
      </c>
      <c r="I46" s="107"/>
      <c r="J46" s="107"/>
      <c r="K46" s="105"/>
      <c r="L46" s="105"/>
    </row>
    <row r="47" spans="1:12" ht="12.75" customHeight="1">
      <c r="A47" s="58" t="s">
        <v>29</v>
      </c>
      <c r="B47" s="103">
        <v>10.134180192397299</v>
      </c>
      <c r="C47" s="103" t="s">
        <v>1</v>
      </c>
      <c r="D47" s="103" t="s">
        <v>1</v>
      </c>
      <c r="E47" s="103" t="s">
        <v>1</v>
      </c>
      <c r="F47" s="103" t="s">
        <v>1</v>
      </c>
      <c r="G47" s="138" t="s">
        <v>1</v>
      </c>
      <c r="H47" s="138" t="s">
        <v>1</v>
      </c>
      <c r="I47" s="107"/>
      <c r="J47" s="107"/>
      <c r="K47" s="105"/>
      <c r="L47" s="105"/>
    </row>
    <row r="48" spans="1:12" ht="12.75" customHeight="1">
      <c r="A48" s="58" t="s">
        <v>66</v>
      </c>
      <c r="B48" s="103" t="s">
        <v>1</v>
      </c>
      <c r="C48" s="103" t="s">
        <v>1</v>
      </c>
      <c r="D48" s="103" t="s">
        <v>1</v>
      </c>
      <c r="E48" s="104" t="s">
        <v>1</v>
      </c>
      <c r="F48" s="104" t="s">
        <v>1</v>
      </c>
      <c r="G48" s="138" t="s">
        <v>1</v>
      </c>
      <c r="H48" s="138" t="s">
        <v>1</v>
      </c>
      <c r="I48" s="107"/>
      <c r="J48" s="107"/>
      <c r="K48" s="105"/>
      <c r="L48" s="105"/>
    </row>
    <row r="49" spans="1:12" ht="12.75" customHeight="1">
      <c r="A49" s="58" t="s">
        <v>67</v>
      </c>
      <c r="B49" s="103">
        <v>9.62493439276259</v>
      </c>
      <c r="C49" s="103">
        <v>7.360961620266202</v>
      </c>
      <c r="D49" s="103">
        <v>7.16576972159721</v>
      </c>
      <c r="E49" s="103">
        <v>7</v>
      </c>
      <c r="F49" s="103" t="s">
        <v>1</v>
      </c>
      <c r="G49" s="138">
        <f>-E49</f>
        <v>-7</v>
      </c>
      <c r="H49" s="138">
        <f>-D49</f>
        <v>-7.16576972159721</v>
      </c>
      <c r="I49" s="107"/>
      <c r="J49" s="107"/>
      <c r="K49" s="105"/>
      <c r="L49" s="105"/>
    </row>
    <row r="50" spans="1:12" ht="12.75" customHeight="1">
      <c r="A50" s="58" t="s">
        <v>68</v>
      </c>
      <c r="B50" s="103">
        <v>6.5</v>
      </c>
      <c r="C50" s="103">
        <v>7.683388157894736</v>
      </c>
      <c r="D50" s="103" t="s">
        <v>1</v>
      </c>
      <c r="E50" s="103">
        <v>7</v>
      </c>
      <c r="F50" s="103" t="s">
        <v>1</v>
      </c>
      <c r="G50" s="138">
        <f>-E50</f>
        <v>-7</v>
      </c>
      <c r="H50" s="138" t="s">
        <v>1</v>
      </c>
      <c r="I50" s="107"/>
      <c r="J50" s="107"/>
      <c r="K50" s="105"/>
      <c r="L50" s="105"/>
    </row>
    <row r="51" spans="1:12" ht="12.75" customHeight="1">
      <c r="A51" s="58" t="s">
        <v>95</v>
      </c>
      <c r="B51" s="103">
        <v>6.5</v>
      </c>
      <c r="C51" s="130">
        <v>9.833333333333334</v>
      </c>
      <c r="D51" s="103" t="s">
        <v>1</v>
      </c>
      <c r="E51" s="104" t="s">
        <v>1</v>
      </c>
      <c r="F51" s="104" t="s">
        <v>1</v>
      </c>
      <c r="G51" s="70" t="s">
        <v>1</v>
      </c>
      <c r="H51" s="70" t="s">
        <v>1</v>
      </c>
      <c r="I51" s="107"/>
      <c r="J51" s="107"/>
      <c r="K51" s="105"/>
      <c r="L51" s="105"/>
    </row>
    <row r="52" spans="1:12" ht="12.75" customHeight="1">
      <c r="A52" s="108" t="s">
        <v>72</v>
      </c>
      <c r="B52" s="90">
        <v>1.571691238490684</v>
      </c>
      <c r="C52" s="90" t="s">
        <v>1</v>
      </c>
      <c r="D52" s="90" t="s">
        <v>1</v>
      </c>
      <c r="E52" s="90" t="s">
        <v>1</v>
      </c>
      <c r="F52" s="90" t="s">
        <v>1</v>
      </c>
      <c r="G52" s="70" t="s">
        <v>1</v>
      </c>
      <c r="H52" s="70" t="s">
        <v>1</v>
      </c>
      <c r="I52" s="113"/>
      <c r="J52" s="113"/>
      <c r="K52" s="105"/>
      <c r="L52" s="105"/>
    </row>
    <row r="53" spans="1:12" ht="12.75" customHeight="1">
      <c r="A53" s="58" t="s">
        <v>25</v>
      </c>
      <c r="B53" s="116">
        <v>3</v>
      </c>
      <c r="C53" s="116" t="s">
        <v>1</v>
      </c>
      <c r="D53" s="109" t="s">
        <v>1</v>
      </c>
      <c r="E53" s="109" t="s">
        <v>1</v>
      </c>
      <c r="F53" s="109" t="s">
        <v>1</v>
      </c>
      <c r="G53" s="70" t="s">
        <v>1</v>
      </c>
      <c r="H53" s="70" t="s">
        <v>1</v>
      </c>
      <c r="I53" s="107"/>
      <c r="J53" s="107"/>
      <c r="K53" s="105"/>
      <c r="L53" s="105"/>
    </row>
    <row r="54" spans="1:12" ht="12.75" customHeight="1">
      <c r="A54" s="58" t="s">
        <v>26</v>
      </c>
      <c r="B54" s="28">
        <v>1.1665577346151528</v>
      </c>
      <c r="C54" s="28" t="s">
        <v>1</v>
      </c>
      <c r="D54" s="109" t="s">
        <v>1</v>
      </c>
      <c r="E54" s="109" t="s">
        <v>1</v>
      </c>
      <c r="F54" s="109" t="s">
        <v>1</v>
      </c>
      <c r="G54" s="70" t="s">
        <v>1</v>
      </c>
      <c r="H54" s="70" t="s">
        <v>1</v>
      </c>
      <c r="I54" s="107"/>
      <c r="J54" s="107"/>
      <c r="K54" s="105"/>
      <c r="L54" s="105"/>
    </row>
    <row r="55" spans="1:12" ht="12.75" customHeight="1">
      <c r="A55" s="58" t="s">
        <v>27</v>
      </c>
      <c r="B55" s="116">
        <v>0</v>
      </c>
      <c r="C55" s="116" t="s">
        <v>1</v>
      </c>
      <c r="D55" s="109" t="s">
        <v>1</v>
      </c>
      <c r="E55" s="109" t="s">
        <v>1</v>
      </c>
      <c r="F55" s="109" t="s">
        <v>1</v>
      </c>
      <c r="G55" s="70" t="s">
        <v>1</v>
      </c>
      <c r="H55" s="70" t="s">
        <v>1</v>
      </c>
      <c r="I55" s="107"/>
      <c r="J55" s="107"/>
      <c r="K55" s="105"/>
      <c r="L55" s="105"/>
    </row>
    <row r="56" spans="1:12" ht="12.75" customHeight="1">
      <c r="A56" s="58" t="s">
        <v>28</v>
      </c>
      <c r="B56" s="116">
        <v>0</v>
      </c>
      <c r="C56" s="116" t="s">
        <v>1</v>
      </c>
      <c r="D56" s="109" t="s">
        <v>1</v>
      </c>
      <c r="E56" s="109" t="s">
        <v>1</v>
      </c>
      <c r="F56" s="109" t="s">
        <v>1</v>
      </c>
      <c r="G56" s="70" t="s">
        <v>1</v>
      </c>
      <c r="H56" s="70" t="s">
        <v>1</v>
      </c>
      <c r="I56" s="107"/>
      <c r="J56" s="107"/>
      <c r="K56" s="105"/>
      <c r="L56" s="105"/>
    </row>
    <row r="57" spans="1:12" ht="12.75" customHeight="1">
      <c r="A57" s="58" t="s">
        <v>29</v>
      </c>
      <c r="B57" s="103" t="s">
        <v>1</v>
      </c>
      <c r="C57" s="103" t="s">
        <v>1</v>
      </c>
      <c r="D57" s="103" t="s">
        <v>1</v>
      </c>
      <c r="E57" s="103" t="s">
        <v>1</v>
      </c>
      <c r="F57" s="103" t="s">
        <v>1</v>
      </c>
      <c r="G57" s="70" t="s">
        <v>1</v>
      </c>
      <c r="H57" s="70" t="s">
        <v>1</v>
      </c>
      <c r="I57" s="107"/>
      <c r="J57" s="107"/>
      <c r="K57" s="105"/>
      <c r="L57" s="105"/>
    </row>
    <row r="58" spans="1:12" ht="12.75" customHeight="1">
      <c r="A58" s="58" t="s">
        <v>66</v>
      </c>
      <c r="B58" s="104" t="s">
        <v>1</v>
      </c>
      <c r="C58" s="104" t="s">
        <v>1</v>
      </c>
      <c r="D58" s="104" t="s">
        <v>1</v>
      </c>
      <c r="E58" s="104" t="s">
        <v>1</v>
      </c>
      <c r="F58" s="104" t="s">
        <v>1</v>
      </c>
      <c r="G58" s="70" t="s">
        <v>1</v>
      </c>
      <c r="H58" s="70" t="s">
        <v>1</v>
      </c>
      <c r="I58" s="107"/>
      <c r="J58" s="107"/>
      <c r="K58" s="105"/>
      <c r="L58" s="105"/>
    </row>
    <row r="59" spans="1:12" ht="12.75" customHeight="1">
      <c r="A59" s="58" t="s">
        <v>67</v>
      </c>
      <c r="B59" s="103" t="s">
        <v>1</v>
      </c>
      <c r="C59" s="103" t="s">
        <v>1</v>
      </c>
      <c r="D59" s="103" t="s">
        <v>1</v>
      </c>
      <c r="E59" s="103" t="s">
        <v>1</v>
      </c>
      <c r="F59" s="103" t="s">
        <v>1</v>
      </c>
      <c r="G59" s="70" t="s">
        <v>1</v>
      </c>
      <c r="H59" s="70" t="s">
        <v>1</v>
      </c>
      <c r="I59" s="107"/>
      <c r="J59" s="107"/>
      <c r="K59" s="105"/>
      <c r="L59" s="105"/>
    </row>
    <row r="60" spans="1:12" ht="12.75" customHeight="1">
      <c r="A60" s="58" t="s">
        <v>68</v>
      </c>
      <c r="B60" s="104" t="s">
        <v>1</v>
      </c>
      <c r="C60" s="104" t="s">
        <v>1</v>
      </c>
      <c r="D60" s="104" t="s">
        <v>1</v>
      </c>
      <c r="E60" s="104" t="s">
        <v>1</v>
      </c>
      <c r="F60" s="104" t="s">
        <v>1</v>
      </c>
      <c r="G60" s="70" t="s">
        <v>1</v>
      </c>
      <c r="H60" s="70" t="s">
        <v>1</v>
      </c>
      <c r="I60" s="107"/>
      <c r="J60" s="107"/>
      <c r="K60" s="105"/>
      <c r="L60" s="105"/>
    </row>
    <row r="61" spans="1:12" ht="12.75" customHeight="1">
      <c r="A61" s="58" t="s">
        <v>95</v>
      </c>
      <c r="B61" s="104" t="s">
        <v>1</v>
      </c>
      <c r="C61" s="104" t="s">
        <v>1</v>
      </c>
      <c r="D61" s="104" t="s">
        <v>1</v>
      </c>
      <c r="E61" s="104" t="s">
        <v>1</v>
      </c>
      <c r="F61" s="104" t="s">
        <v>1</v>
      </c>
      <c r="G61" s="70" t="s">
        <v>1</v>
      </c>
      <c r="H61" s="70" t="s">
        <v>1</v>
      </c>
      <c r="I61" s="107"/>
      <c r="J61" s="107"/>
      <c r="K61" s="105"/>
      <c r="L61" s="105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2" width="11.625" style="2" customWidth="1"/>
    <col min="13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39" t="s">
        <v>103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2"/>
      <c r="B3" s="50" t="s">
        <v>94</v>
      </c>
      <c r="C3" s="50" t="s">
        <v>97</v>
      </c>
      <c r="D3" s="50">
        <v>41275</v>
      </c>
      <c r="E3" s="50">
        <v>41609</v>
      </c>
      <c r="F3" s="50">
        <v>41640</v>
      </c>
      <c r="G3" s="54" t="s">
        <v>2</v>
      </c>
      <c r="H3" s="54" t="s">
        <v>3</v>
      </c>
      <c r="I3" s="2"/>
    </row>
    <row r="4" spans="1:9" ht="12.75" customHeight="1">
      <c r="A4" s="60" t="s">
        <v>73</v>
      </c>
      <c r="B4" s="17">
        <v>7690.7753</v>
      </c>
      <c r="C4" s="17">
        <v>10523.8663</v>
      </c>
      <c r="D4" s="17">
        <v>450.3287</v>
      </c>
      <c r="E4" s="17">
        <v>588.4642</v>
      </c>
      <c r="F4" s="17">
        <v>101.4456</v>
      </c>
      <c r="G4" s="138">
        <f>F4-E4</f>
        <v>-487.0186</v>
      </c>
      <c r="H4" s="138">
        <f>+F4-D4</f>
        <v>-348.8831</v>
      </c>
      <c r="I4" s="12"/>
    </row>
    <row r="5" spans="1:11" ht="12.75" customHeight="1">
      <c r="A5" s="64" t="s">
        <v>42</v>
      </c>
      <c r="B5" s="110">
        <v>5941.9587</v>
      </c>
      <c r="C5" s="110">
        <v>8680.5906</v>
      </c>
      <c r="D5" s="110">
        <v>331.2207</v>
      </c>
      <c r="E5" s="110">
        <v>419.1842</v>
      </c>
      <c r="F5" s="110">
        <v>101.4456</v>
      </c>
      <c r="G5" s="138">
        <f>F5-E5</f>
        <v>-317.73859999999996</v>
      </c>
      <c r="H5" s="138">
        <f>+F5-D5</f>
        <v>-229.7751</v>
      </c>
      <c r="I5" s="12"/>
      <c r="J5" s="111"/>
      <c r="K5" s="111"/>
    </row>
    <row r="6" spans="1:11" ht="12.75" customHeight="1">
      <c r="A6" s="31" t="s">
        <v>25</v>
      </c>
      <c r="B6" s="107">
        <v>1120.9799</v>
      </c>
      <c r="C6" s="107">
        <v>2601.1655</v>
      </c>
      <c r="D6" s="71" t="s">
        <v>1</v>
      </c>
      <c r="E6" s="71">
        <v>20.0387</v>
      </c>
      <c r="F6" s="71">
        <v>66.1648</v>
      </c>
      <c r="G6" s="138">
        <f>F6-E6</f>
        <v>46.1261</v>
      </c>
      <c r="H6" s="138">
        <f>F6</f>
        <v>66.1648</v>
      </c>
      <c r="I6" s="12"/>
      <c r="J6" s="111"/>
      <c r="K6" s="111"/>
    </row>
    <row r="7" spans="1:11" ht="12.75" customHeight="1">
      <c r="A7" s="31" t="s">
        <v>26</v>
      </c>
      <c r="B7" s="107">
        <v>4718.0192</v>
      </c>
      <c r="C7" s="107">
        <v>5682.1257</v>
      </c>
      <c r="D7" s="107">
        <v>298.159</v>
      </c>
      <c r="E7" s="107">
        <v>399.1455</v>
      </c>
      <c r="F7" s="107">
        <v>35.2808</v>
      </c>
      <c r="G7" s="138">
        <f>F7-E7</f>
        <v>-363.8647</v>
      </c>
      <c r="H7" s="138">
        <f>+F7-D7</f>
        <v>-262.8782</v>
      </c>
      <c r="I7" s="12"/>
      <c r="J7" s="111"/>
      <c r="K7" s="111"/>
    </row>
    <row r="8" spans="1:11" ht="12.75" customHeight="1">
      <c r="A8" s="31" t="s">
        <v>27</v>
      </c>
      <c r="B8" s="107">
        <v>102.9596</v>
      </c>
      <c r="C8" s="107">
        <v>296.5234</v>
      </c>
      <c r="D8" s="107">
        <v>33.0617</v>
      </c>
      <c r="E8" s="107" t="s">
        <v>1</v>
      </c>
      <c r="F8" s="107" t="s">
        <v>1</v>
      </c>
      <c r="G8" s="138" t="s">
        <v>1</v>
      </c>
      <c r="H8" s="138">
        <f>-D8</f>
        <v>-33.0617</v>
      </c>
      <c r="I8" s="12"/>
      <c r="J8" s="111"/>
      <c r="K8" s="111"/>
    </row>
    <row r="9" spans="1:11" ht="12.75" customHeight="1">
      <c r="A9" s="31" t="s">
        <v>28</v>
      </c>
      <c r="B9" s="107" t="s">
        <v>1</v>
      </c>
      <c r="C9" s="107" t="s">
        <v>1</v>
      </c>
      <c r="D9" s="107" t="s">
        <v>1</v>
      </c>
      <c r="E9" s="107" t="s">
        <v>1</v>
      </c>
      <c r="F9" s="107" t="s">
        <v>1</v>
      </c>
      <c r="G9" s="138" t="s">
        <v>1</v>
      </c>
      <c r="H9" s="138" t="s">
        <v>1</v>
      </c>
      <c r="I9" s="12"/>
      <c r="J9" s="111"/>
      <c r="K9" s="111"/>
    </row>
    <row r="10" spans="1:11" ht="12.75" customHeight="1">
      <c r="A10" s="31" t="s">
        <v>29</v>
      </c>
      <c r="B10" s="71" t="s">
        <v>1</v>
      </c>
      <c r="C10" s="71">
        <v>100.776</v>
      </c>
      <c r="D10" s="71" t="s">
        <v>1</v>
      </c>
      <c r="E10" s="71" t="s">
        <v>1</v>
      </c>
      <c r="F10" s="71" t="s">
        <v>1</v>
      </c>
      <c r="G10" s="138" t="s">
        <v>1</v>
      </c>
      <c r="H10" s="138" t="str">
        <f>D10</f>
        <v>-</v>
      </c>
      <c r="J10" s="111"/>
      <c r="K10" s="111"/>
    </row>
    <row r="11" spans="1:11" ht="12.75" customHeight="1">
      <c r="A11" s="31" t="s">
        <v>66</v>
      </c>
      <c r="B11" s="71" t="s">
        <v>1</v>
      </c>
      <c r="C11" s="71" t="s">
        <v>1</v>
      </c>
      <c r="D11" s="71" t="s">
        <v>1</v>
      </c>
      <c r="E11" s="71" t="s">
        <v>1</v>
      </c>
      <c r="F11" s="71" t="s">
        <v>1</v>
      </c>
      <c r="G11" s="138" t="s">
        <v>1</v>
      </c>
      <c r="H11" s="138" t="s">
        <v>1</v>
      </c>
      <c r="J11" s="111"/>
      <c r="K11" s="111"/>
    </row>
    <row r="12" spans="1:11" ht="12.75" customHeight="1">
      <c r="A12" s="31" t="s">
        <v>67</v>
      </c>
      <c r="B12" s="71" t="s">
        <v>1</v>
      </c>
      <c r="C12" s="71" t="s">
        <v>1</v>
      </c>
      <c r="D12" s="71" t="s">
        <v>1</v>
      </c>
      <c r="E12" s="71" t="s">
        <v>1</v>
      </c>
      <c r="F12" s="71" t="s">
        <v>1</v>
      </c>
      <c r="G12" s="138" t="s">
        <v>1</v>
      </c>
      <c r="H12" s="138" t="s">
        <v>1</v>
      </c>
      <c r="J12" s="111"/>
      <c r="K12" s="111"/>
    </row>
    <row r="13" spans="1:11" ht="12.75" customHeight="1">
      <c r="A13" s="31" t="s">
        <v>68</v>
      </c>
      <c r="B13" s="71" t="s">
        <v>1</v>
      </c>
      <c r="C13" s="71" t="s">
        <v>1</v>
      </c>
      <c r="D13" s="71" t="s">
        <v>1</v>
      </c>
      <c r="E13" s="71" t="s">
        <v>1</v>
      </c>
      <c r="F13" s="71" t="s">
        <v>1</v>
      </c>
      <c r="G13" s="138" t="s">
        <v>1</v>
      </c>
      <c r="H13" s="138" t="s">
        <v>1</v>
      </c>
      <c r="J13" s="111"/>
      <c r="K13" s="111"/>
    </row>
    <row r="14" spans="1:11" ht="12.75" customHeight="1">
      <c r="A14" s="58" t="s">
        <v>95</v>
      </c>
      <c r="B14" s="71" t="s">
        <v>1</v>
      </c>
      <c r="C14" s="128" t="s">
        <v>1</v>
      </c>
      <c r="D14" s="71" t="s">
        <v>1</v>
      </c>
      <c r="E14" s="71" t="s">
        <v>1</v>
      </c>
      <c r="F14" s="71" t="s">
        <v>1</v>
      </c>
      <c r="G14" s="138" t="s">
        <v>1</v>
      </c>
      <c r="H14" s="138" t="s">
        <v>1</v>
      </c>
      <c r="J14" s="111"/>
      <c r="K14" s="111"/>
    </row>
    <row r="15" spans="1:11" ht="12.75" customHeight="1">
      <c r="A15" s="64" t="s">
        <v>16</v>
      </c>
      <c r="B15" s="113">
        <v>1357.6066</v>
      </c>
      <c r="C15" s="113">
        <v>1843.2757</v>
      </c>
      <c r="D15" s="113">
        <v>119.108</v>
      </c>
      <c r="E15" s="113">
        <v>169.28</v>
      </c>
      <c r="F15" s="113" t="s">
        <v>1</v>
      </c>
      <c r="G15" s="138">
        <f>-E15</f>
        <v>-169.28</v>
      </c>
      <c r="H15" s="138">
        <f>-D15</f>
        <v>-119.108</v>
      </c>
      <c r="I15" s="12"/>
      <c r="J15" s="111"/>
      <c r="K15" s="111"/>
    </row>
    <row r="16" spans="1:11" ht="12.75" customHeight="1">
      <c r="A16" s="31" t="s">
        <v>25</v>
      </c>
      <c r="B16" s="107">
        <v>250</v>
      </c>
      <c r="C16" s="107" t="s">
        <v>1</v>
      </c>
      <c r="D16" s="107" t="s">
        <v>1</v>
      </c>
      <c r="E16" s="107" t="s">
        <v>1</v>
      </c>
      <c r="F16" s="107" t="s">
        <v>1</v>
      </c>
      <c r="G16" s="138" t="s">
        <v>1</v>
      </c>
      <c r="H16" s="138" t="s">
        <v>1</v>
      </c>
      <c r="I16" s="12"/>
      <c r="J16" s="111"/>
      <c r="K16" s="111"/>
    </row>
    <row r="17" spans="1:11" ht="12.75" customHeight="1">
      <c r="A17" s="31" t="s">
        <v>26</v>
      </c>
      <c r="B17" s="107">
        <v>602</v>
      </c>
      <c r="C17" s="107">
        <v>130.62</v>
      </c>
      <c r="D17" s="107" t="s">
        <v>1</v>
      </c>
      <c r="E17" s="107" t="s">
        <v>1</v>
      </c>
      <c r="F17" s="107" t="s">
        <v>1</v>
      </c>
      <c r="G17" s="138" t="s">
        <v>1</v>
      </c>
      <c r="H17" s="138" t="s">
        <v>1</v>
      </c>
      <c r="I17" s="12"/>
      <c r="J17" s="111"/>
      <c r="K17" s="111"/>
    </row>
    <row r="18" spans="1:11" ht="12.75" customHeight="1">
      <c r="A18" s="31" t="s">
        <v>27</v>
      </c>
      <c r="B18" s="107">
        <v>123.4867</v>
      </c>
      <c r="C18" s="107">
        <v>40</v>
      </c>
      <c r="D18" s="107" t="s">
        <v>1</v>
      </c>
      <c r="E18" s="107">
        <v>40</v>
      </c>
      <c r="F18" s="107" t="s">
        <v>1</v>
      </c>
      <c r="G18" s="138">
        <f>-E18</f>
        <v>-40</v>
      </c>
      <c r="H18" s="138" t="s">
        <v>1</v>
      </c>
      <c r="I18" s="12"/>
      <c r="J18" s="111"/>
      <c r="K18" s="111"/>
    </row>
    <row r="19" spans="1:11" ht="12.75" customHeight="1">
      <c r="A19" s="31" t="s">
        <v>28</v>
      </c>
      <c r="B19" s="107">
        <v>22.3955</v>
      </c>
      <c r="C19" s="107">
        <v>200</v>
      </c>
      <c r="D19" s="107" t="s">
        <v>1</v>
      </c>
      <c r="E19" s="107" t="s">
        <v>1</v>
      </c>
      <c r="F19" s="107" t="s">
        <v>1</v>
      </c>
      <c r="G19" s="138" t="s">
        <v>1</v>
      </c>
      <c r="H19" s="138" t="s">
        <v>1</v>
      </c>
      <c r="I19" s="12"/>
      <c r="J19" s="111"/>
      <c r="K19" s="111"/>
    </row>
    <row r="20" spans="1:11" ht="12.75" customHeight="1">
      <c r="A20" s="31" t="s">
        <v>29</v>
      </c>
      <c r="B20" s="107">
        <v>80.2298</v>
      </c>
      <c r="C20" s="107" t="s">
        <v>1</v>
      </c>
      <c r="D20" s="107" t="s">
        <v>1</v>
      </c>
      <c r="E20" s="107" t="s">
        <v>1</v>
      </c>
      <c r="F20" s="107" t="s">
        <v>1</v>
      </c>
      <c r="G20" s="138" t="s">
        <v>1</v>
      </c>
      <c r="H20" s="138" t="s">
        <v>1</v>
      </c>
      <c r="I20" s="12"/>
      <c r="J20" s="111"/>
      <c r="K20" s="111"/>
    </row>
    <row r="21" spans="1:11" ht="12.75" customHeight="1">
      <c r="A21" s="31" t="s">
        <v>66</v>
      </c>
      <c r="B21" s="107" t="s">
        <v>1</v>
      </c>
      <c r="C21" s="107" t="s">
        <v>1</v>
      </c>
      <c r="D21" s="107" t="s">
        <v>1</v>
      </c>
      <c r="E21" s="107" t="s">
        <v>1</v>
      </c>
      <c r="F21" s="107" t="s">
        <v>1</v>
      </c>
      <c r="G21" s="138" t="s">
        <v>1</v>
      </c>
      <c r="H21" s="138" t="s">
        <v>1</v>
      </c>
      <c r="I21" s="12"/>
      <c r="J21" s="111"/>
      <c r="K21" s="111"/>
    </row>
    <row r="22" spans="1:11" ht="12.75" customHeight="1">
      <c r="A22" s="31" t="s">
        <v>67</v>
      </c>
      <c r="B22" s="107">
        <v>120.7946</v>
      </c>
      <c r="C22" s="107">
        <v>334.9265</v>
      </c>
      <c r="D22" s="107">
        <v>119.108</v>
      </c>
      <c r="E22" s="107">
        <v>59.28</v>
      </c>
      <c r="F22" s="107" t="s">
        <v>1</v>
      </c>
      <c r="G22" s="138">
        <f>-E22</f>
        <v>-59.28</v>
      </c>
      <c r="H22" s="138">
        <f>-D22</f>
        <v>-119.108</v>
      </c>
      <c r="I22" s="12"/>
      <c r="J22" s="111"/>
      <c r="K22" s="111"/>
    </row>
    <row r="23" spans="1:11" ht="12.75" customHeight="1">
      <c r="A23" s="31" t="s">
        <v>68</v>
      </c>
      <c r="B23" s="107">
        <v>69</v>
      </c>
      <c r="C23" s="107">
        <v>790.8148</v>
      </c>
      <c r="D23" s="107" t="s">
        <v>1</v>
      </c>
      <c r="E23" s="107">
        <v>70</v>
      </c>
      <c r="F23" s="107" t="s">
        <v>1</v>
      </c>
      <c r="G23" s="138">
        <f>-E23</f>
        <v>-70</v>
      </c>
      <c r="H23" s="138" t="s">
        <v>1</v>
      </c>
      <c r="I23" s="12"/>
      <c r="J23" s="111"/>
      <c r="K23" s="111"/>
    </row>
    <row r="24" spans="1:11" ht="12.75" customHeight="1">
      <c r="A24" s="58" t="s">
        <v>95</v>
      </c>
      <c r="B24" s="107">
        <v>89.7</v>
      </c>
      <c r="C24" s="128">
        <v>346.9144</v>
      </c>
      <c r="D24" s="107" t="s">
        <v>1</v>
      </c>
      <c r="E24" s="107" t="s">
        <v>1</v>
      </c>
      <c r="F24" s="107" t="s">
        <v>1</v>
      </c>
      <c r="G24" s="138" t="s">
        <v>1</v>
      </c>
      <c r="H24" s="138" t="s">
        <v>1</v>
      </c>
      <c r="I24" s="12"/>
      <c r="J24" s="111"/>
      <c r="K24" s="111"/>
    </row>
    <row r="25" spans="1:11" ht="12.75" customHeight="1">
      <c r="A25" s="64" t="s">
        <v>17</v>
      </c>
      <c r="B25" s="113">
        <v>391.21000000000004</v>
      </c>
      <c r="C25" s="113" t="s">
        <v>1</v>
      </c>
      <c r="D25" s="113" t="s">
        <v>1</v>
      </c>
      <c r="E25" s="113" t="s">
        <v>1</v>
      </c>
      <c r="F25" s="113" t="s">
        <v>1</v>
      </c>
      <c r="G25" s="70" t="s">
        <v>1</v>
      </c>
      <c r="H25" s="70" t="s">
        <v>1</v>
      </c>
      <c r="I25" s="106"/>
      <c r="J25" s="111"/>
      <c r="K25" s="111"/>
    </row>
    <row r="26" spans="1:11" ht="12.75" customHeight="1">
      <c r="A26" s="31" t="s">
        <v>25</v>
      </c>
      <c r="B26" s="107">
        <v>64.86670000000001</v>
      </c>
      <c r="C26" s="107" t="s">
        <v>1</v>
      </c>
      <c r="D26" s="107" t="s">
        <v>1</v>
      </c>
      <c r="E26" s="107" t="s">
        <v>1</v>
      </c>
      <c r="F26" s="107" t="s">
        <v>1</v>
      </c>
      <c r="G26" s="70" t="s">
        <v>1</v>
      </c>
      <c r="H26" s="70" t="s">
        <v>1</v>
      </c>
      <c r="I26" s="106"/>
      <c r="J26" s="111"/>
      <c r="K26" s="111"/>
    </row>
    <row r="27" spans="1:11" ht="12.75" customHeight="1">
      <c r="A27" s="31" t="s">
        <v>26</v>
      </c>
      <c r="B27" s="107">
        <v>256.1882</v>
      </c>
      <c r="C27" s="107" t="s">
        <v>1</v>
      </c>
      <c r="D27" s="107" t="s">
        <v>1</v>
      </c>
      <c r="E27" s="107" t="s">
        <v>1</v>
      </c>
      <c r="F27" s="107" t="s">
        <v>1</v>
      </c>
      <c r="G27" s="70" t="s">
        <v>1</v>
      </c>
      <c r="H27" s="70" t="s">
        <v>1</v>
      </c>
      <c r="I27" s="106"/>
      <c r="J27" s="111"/>
      <c r="K27" s="111"/>
    </row>
    <row r="28" spans="1:11" ht="12.75" customHeight="1">
      <c r="A28" s="31" t="s">
        <v>27</v>
      </c>
      <c r="B28" s="107">
        <v>46.8051</v>
      </c>
      <c r="C28" s="107" t="s">
        <v>1</v>
      </c>
      <c r="D28" s="107" t="s">
        <v>1</v>
      </c>
      <c r="E28" s="107" t="s">
        <v>1</v>
      </c>
      <c r="F28" s="107" t="s">
        <v>1</v>
      </c>
      <c r="G28" s="70" t="s">
        <v>1</v>
      </c>
      <c r="H28" s="70" t="s">
        <v>1</v>
      </c>
      <c r="I28" s="106"/>
      <c r="J28" s="111"/>
      <c r="K28" s="111"/>
    </row>
    <row r="29" spans="1:11" ht="12.75" customHeight="1">
      <c r="A29" s="31" t="s">
        <v>28</v>
      </c>
      <c r="B29" s="107">
        <v>23.35</v>
      </c>
      <c r="C29" s="107" t="s">
        <v>1</v>
      </c>
      <c r="D29" s="107" t="s">
        <v>1</v>
      </c>
      <c r="E29" s="107" t="s">
        <v>1</v>
      </c>
      <c r="F29" s="107" t="s">
        <v>1</v>
      </c>
      <c r="G29" s="70" t="s">
        <v>1</v>
      </c>
      <c r="H29" s="70" t="s">
        <v>1</v>
      </c>
      <c r="I29" s="106"/>
      <c r="J29" s="111"/>
      <c r="K29" s="111"/>
    </row>
    <row r="30" spans="1:11" ht="12.75" customHeight="1">
      <c r="A30" s="31" t="s">
        <v>29</v>
      </c>
      <c r="B30" s="107" t="s">
        <v>1</v>
      </c>
      <c r="C30" s="107" t="s">
        <v>1</v>
      </c>
      <c r="D30" s="107" t="s">
        <v>1</v>
      </c>
      <c r="E30" s="107" t="s">
        <v>1</v>
      </c>
      <c r="F30" s="107" t="s">
        <v>1</v>
      </c>
      <c r="G30" s="70" t="s">
        <v>1</v>
      </c>
      <c r="H30" s="70" t="s">
        <v>1</v>
      </c>
      <c r="I30" s="106"/>
      <c r="J30" s="111"/>
      <c r="K30" s="111"/>
    </row>
    <row r="31" spans="1:11" ht="12.75" customHeight="1">
      <c r="A31" s="31" t="s">
        <v>66</v>
      </c>
      <c r="B31" s="107" t="s">
        <v>1</v>
      </c>
      <c r="C31" s="107" t="s">
        <v>1</v>
      </c>
      <c r="D31" s="107" t="s">
        <v>1</v>
      </c>
      <c r="E31" s="107" t="s">
        <v>1</v>
      </c>
      <c r="F31" s="107" t="s">
        <v>1</v>
      </c>
      <c r="G31" s="70" t="s">
        <v>1</v>
      </c>
      <c r="H31" s="70" t="s">
        <v>1</v>
      </c>
      <c r="I31" s="106"/>
      <c r="J31" s="111"/>
      <c r="K31" s="111"/>
    </row>
    <row r="32" spans="1:11" ht="12.75" customHeight="1">
      <c r="A32" s="31" t="s">
        <v>67</v>
      </c>
      <c r="B32" s="107" t="s">
        <v>1</v>
      </c>
      <c r="C32" s="107" t="s">
        <v>1</v>
      </c>
      <c r="D32" s="107" t="s">
        <v>1</v>
      </c>
      <c r="E32" s="107" t="s">
        <v>1</v>
      </c>
      <c r="F32" s="107" t="s">
        <v>1</v>
      </c>
      <c r="G32" s="70" t="s">
        <v>1</v>
      </c>
      <c r="H32" s="70" t="s">
        <v>1</v>
      </c>
      <c r="I32" s="106"/>
      <c r="J32" s="111"/>
      <c r="K32" s="111"/>
    </row>
    <row r="33" spans="1:11" ht="12.75" customHeight="1">
      <c r="A33" s="31" t="s">
        <v>68</v>
      </c>
      <c r="B33" s="107" t="s">
        <v>1</v>
      </c>
      <c r="C33" s="107" t="s">
        <v>1</v>
      </c>
      <c r="D33" s="107" t="s">
        <v>1</v>
      </c>
      <c r="E33" s="107" t="s">
        <v>1</v>
      </c>
      <c r="F33" s="107" t="s">
        <v>1</v>
      </c>
      <c r="G33" s="70" t="s">
        <v>1</v>
      </c>
      <c r="H33" s="70" t="s">
        <v>1</v>
      </c>
      <c r="I33" s="106"/>
      <c r="J33" s="111"/>
      <c r="K33" s="111"/>
    </row>
    <row r="34" spans="1:11" ht="12.75" customHeight="1">
      <c r="A34" s="58" t="s">
        <v>95</v>
      </c>
      <c r="B34" s="107" t="s">
        <v>1</v>
      </c>
      <c r="C34" s="107" t="s">
        <v>1</v>
      </c>
      <c r="D34" s="107" t="s">
        <v>1</v>
      </c>
      <c r="E34" s="107" t="s">
        <v>1</v>
      </c>
      <c r="F34" s="107" t="s">
        <v>1</v>
      </c>
      <c r="G34" s="70" t="s">
        <v>1</v>
      </c>
      <c r="H34" s="70" t="s">
        <v>1</v>
      </c>
      <c r="I34" s="106"/>
      <c r="J34" s="111"/>
      <c r="K34" s="111"/>
    </row>
    <row r="35" ht="15" customHeight="1">
      <c r="F35" s="9"/>
    </row>
    <row r="36" spans="1:9" ht="15" customHeight="1">
      <c r="A36" s="39" t="s">
        <v>104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5"/>
      <c r="B38" s="50" t="s">
        <v>94</v>
      </c>
      <c r="C38" s="50" t="s">
        <v>97</v>
      </c>
      <c r="D38" s="50">
        <v>41275</v>
      </c>
      <c r="E38" s="50">
        <v>41609</v>
      </c>
      <c r="F38" s="50">
        <v>41640</v>
      </c>
      <c r="G38" s="54" t="s">
        <v>2</v>
      </c>
      <c r="H38" s="54" t="s">
        <v>43</v>
      </c>
      <c r="I38" s="2"/>
    </row>
    <row r="39" spans="1:9" ht="12.75" customHeight="1">
      <c r="A39" s="40" t="s">
        <v>87</v>
      </c>
      <c r="B39" s="17">
        <v>50651.329725209995</v>
      </c>
      <c r="C39" s="17">
        <v>67334.18303821</v>
      </c>
      <c r="D39" s="17">
        <v>53081.59478894</v>
      </c>
      <c r="E39" s="17">
        <v>67334.18303821</v>
      </c>
      <c r="F39" s="17">
        <v>70280.4859214</v>
      </c>
      <c r="G39" s="16">
        <f>F39/E39-1</f>
        <v>0.04375642133384261</v>
      </c>
      <c r="H39" s="16">
        <f>F39/D39-1</f>
        <v>0.3240085607986205</v>
      </c>
      <c r="I39" s="2"/>
    </row>
    <row r="40" spans="1:9" ht="12.75" customHeight="1">
      <c r="A40" s="58" t="s">
        <v>53</v>
      </c>
      <c r="B40" s="30">
        <v>22840.58219495</v>
      </c>
      <c r="C40" s="30">
        <v>30229.96764498</v>
      </c>
      <c r="D40" s="30">
        <v>24713.53077966</v>
      </c>
      <c r="E40" s="30">
        <v>30229.96764498</v>
      </c>
      <c r="F40" s="30">
        <v>32306.251907169997</v>
      </c>
      <c r="G40" s="16">
        <f aca="true" t="shared" si="0" ref="G40:G53">F40/E40-1</f>
        <v>0.06868297996788586</v>
      </c>
      <c r="H40" s="16">
        <f aca="true" t="shared" si="1" ref="H40:H53">F40/D40-1</f>
        <v>0.30722931479135474</v>
      </c>
      <c r="I40" s="2"/>
    </row>
    <row r="41" spans="1:9" ht="12.75" customHeight="1">
      <c r="A41" s="58" t="s">
        <v>54</v>
      </c>
      <c r="B41" s="30">
        <v>20805.539679499998</v>
      </c>
      <c r="C41" s="30">
        <v>28351.13450765</v>
      </c>
      <c r="D41" s="30">
        <v>21674.76652994</v>
      </c>
      <c r="E41" s="30">
        <v>28351.13450765</v>
      </c>
      <c r="F41" s="30">
        <v>29295.81499526</v>
      </c>
      <c r="G41" s="16">
        <f t="shared" si="0"/>
        <v>0.033320729629182866</v>
      </c>
      <c r="H41" s="16">
        <f t="shared" si="1"/>
        <v>0.3516092528513661</v>
      </c>
      <c r="I41" s="2"/>
    </row>
    <row r="42" spans="1:9" ht="12.75" customHeight="1">
      <c r="A42" s="58" t="s">
        <v>55</v>
      </c>
      <c r="B42" s="30">
        <v>4805.33959318</v>
      </c>
      <c r="C42" s="30">
        <v>6033.29587517</v>
      </c>
      <c r="D42" s="30">
        <v>4394.28654922</v>
      </c>
      <c r="E42" s="30">
        <v>6033.29587517</v>
      </c>
      <c r="F42" s="30">
        <v>5500.27204387</v>
      </c>
      <c r="G42" s="16">
        <f t="shared" si="0"/>
        <v>-0.08834703988141157</v>
      </c>
      <c r="H42" s="16">
        <f t="shared" si="1"/>
        <v>0.2516871583730278</v>
      </c>
      <c r="I42" s="2"/>
    </row>
    <row r="43" spans="1:9" ht="12.75" customHeight="1">
      <c r="A43" s="58" t="s">
        <v>56</v>
      </c>
      <c r="B43" s="30">
        <v>2199.86825758</v>
      </c>
      <c r="C43" s="30">
        <v>2719.7850104100003</v>
      </c>
      <c r="D43" s="30">
        <v>2299.01093012</v>
      </c>
      <c r="E43" s="30">
        <v>2719.7850104100003</v>
      </c>
      <c r="F43" s="30">
        <v>3178.1469751</v>
      </c>
      <c r="G43" s="16">
        <f t="shared" si="0"/>
        <v>0.16852874875610224</v>
      </c>
      <c r="H43" s="16">
        <f t="shared" si="1"/>
        <v>0.38239750558041585</v>
      </c>
      <c r="I43" s="2"/>
    </row>
    <row r="44" spans="1:9" ht="12.75" customHeight="1">
      <c r="A44" s="59" t="s">
        <v>60</v>
      </c>
      <c r="B44" s="17">
        <v>26927.60385274</v>
      </c>
      <c r="C44" s="17">
        <v>34485.862418690005</v>
      </c>
      <c r="D44" s="17">
        <v>27498.043162870003</v>
      </c>
      <c r="E44" s="17">
        <v>34485.862418690005</v>
      </c>
      <c r="F44" s="17">
        <v>35681.585050860005</v>
      </c>
      <c r="G44" s="16">
        <f t="shared" si="0"/>
        <v>0.034672835426089454</v>
      </c>
      <c r="H44" s="16">
        <f t="shared" si="1"/>
        <v>0.29760451823859446</v>
      </c>
      <c r="I44" s="2"/>
    </row>
    <row r="45" spans="1:9" ht="12.75" customHeight="1">
      <c r="A45" s="58" t="s">
        <v>53</v>
      </c>
      <c r="B45" s="30">
        <v>12390.061168600001</v>
      </c>
      <c r="C45" s="30">
        <v>14289.9706816</v>
      </c>
      <c r="D45" s="30">
        <v>12980.98507145</v>
      </c>
      <c r="E45" s="30">
        <v>14289.9706816</v>
      </c>
      <c r="F45" s="30">
        <v>15608.78708709</v>
      </c>
      <c r="G45" s="16">
        <f t="shared" si="0"/>
        <v>0.092289650893975</v>
      </c>
      <c r="H45" s="16">
        <f t="shared" si="1"/>
        <v>0.2024347151757775</v>
      </c>
      <c r="I45" s="2"/>
    </row>
    <row r="46" spans="1:9" ht="12.75" customHeight="1">
      <c r="A46" s="58" t="s">
        <v>54</v>
      </c>
      <c r="B46" s="30">
        <v>10359.23214716</v>
      </c>
      <c r="C46" s="30">
        <v>14521.07696716</v>
      </c>
      <c r="D46" s="30">
        <v>10758.976007840001</v>
      </c>
      <c r="E46" s="30">
        <v>14521.07696716</v>
      </c>
      <c r="F46" s="30">
        <v>14669.887842119999</v>
      </c>
      <c r="G46" s="16">
        <f t="shared" si="0"/>
        <v>0.010247922746814186</v>
      </c>
      <c r="H46" s="16">
        <f t="shared" si="1"/>
        <v>0.3635022358475508</v>
      </c>
      <c r="I46" s="2"/>
    </row>
    <row r="47" spans="1:9" ht="12.75" customHeight="1">
      <c r="A47" s="58" t="s">
        <v>55</v>
      </c>
      <c r="B47" s="30">
        <v>3912.72758677</v>
      </c>
      <c r="C47" s="30">
        <v>5263.489885770001</v>
      </c>
      <c r="D47" s="30">
        <v>3470.9885515400006</v>
      </c>
      <c r="E47" s="30">
        <v>5263.489885770001</v>
      </c>
      <c r="F47" s="30">
        <v>4964.3648857299995</v>
      </c>
      <c r="G47" s="16">
        <f t="shared" si="0"/>
        <v>-0.05683016525759732</v>
      </c>
      <c r="H47" s="16">
        <f t="shared" si="1"/>
        <v>0.43024524916033524</v>
      </c>
      <c r="I47" s="2"/>
    </row>
    <row r="48" spans="1:9" ht="12.75" customHeight="1">
      <c r="A48" s="58" t="s">
        <v>56</v>
      </c>
      <c r="B48" s="30">
        <v>265.58295021</v>
      </c>
      <c r="C48" s="30">
        <v>411.32488416</v>
      </c>
      <c r="D48" s="30">
        <v>287.09353204</v>
      </c>
      <c r="E48" s="30">
        <v>411.32488416</v>
      </c>
      <c r="F48" s="30">
        <v>438.54523592</v>
      </c>
      <c r="G48" s="16">
        <f t="shared" si="0"/>
        <v>0.0661772550318438</v>
      </c>
      <c r="H48" s="16">
        <f t="shared" si="1"/>
        <v>0.5275343641628909</v>
      </c>
      <c r="I48" s="2"/>
    </row>
    <row r="49" spans="1:9" ht="12.75" customHeight="1">
      <c r="A49" s="59" t="s">
        <v>61</v>
      </c>
      <c r="B49" s="42">
        <v>23723.725872469993</v>
      </c>
      <c r="C49" s="42">
        <f aca="true" t="shared" si="2" ref="C49:D53">+C39-C44</f>
        <v>32848.32061952</v>
      </c>
      <c r="D49" s="42">
        <f t="shared" si="2"/>
        <v>25583.551626069995</v>
      </c>
      <c r="E49" s="42">
        <v>32848.32061952</v>
      </c>
      <c r="F49" s="42">
        <f>+F39-F44</f>
        <v>34598.90087054</v>
      </c>
      <c r="G49" s="16">
        <f t="shared" si="0"/>
        <v>0.05329283865975554</v>
      </c>
      <c r="H49" s="16">
        <f t="shared" si="1"/>
        <v>0.3523884946171132</v>
      </c>
      <c r="I49" s="2"/>
    </row>
    <row r="50" spans="1:9" ht="12.75" customHeight="1">
      <c r="A50" s="58" t="s">
        <v>53</v>
      </c>
      <c r="B50" s="30">
        <v>10450.521026349998</v>
      </c>
      <c r="C50" s="30">
        <f t="shared" si="2"/>
        <v>15939.99696338</v>
      </c>
      <c r="D50" s="30">
        <f t="shared" si="2"/>
        <v>11732.545708209998</v>
      </c>
      <c r="E50" s="30">
        <v>15939.99696338</v>
      </c>
      <c r="F50" s="30">
        <f>+F40-F45</f>
        <v>16697.464820079997</v>
      </c>
      <c r="G50" s="16">
        <f t="shared" si="0"/>
        <v>0.04751994987453112</v>
      </c>
      <c r="H50" s="16">
        <f t="shared" si="1"/>
        <v>0.423174921738914</v>
      </c>
      <c r="I50" s="2"/>
    </row>
    <row r="51" spans="1:14" ht="12.75" customHeight="1">
      <c r="A51" s="58" t="s">
        <v>54</v>
      </c>
      <c r="B51" s="30">
        <v>10446.307532339997</v>
      </c>
      <c r="C51" s="30">
        <f t="shared" si="2"/>
        <v>13830.057540490001</v>
      </c>
      <c r="D51" s="30">
        <f t="shared" si="2"/>
        <v>10915.790522099998</v>
      </c>
      <c r="E51" s="30">
        <v>13830.057540490001</v>
      </c>
      <c r="F51" s="30">
        <f>+F41-F46</f>
        <v>14625.92715314</v>
      </c>
      <c r="G51" s="16">
        <f t="shared" si="0"/>
        <v>0.05754637031118248</v>
      </c>
      <c r="H51" s="16">
        <f t="shared" si="1"/>
        <v>0.3398871225614395</v>
      </c>
      <c r="I51" s="73"/>
      <c r="J51" s="121"/>
      <c r="K51" s="121"/>
      <c r="L51" s="121"/>
      <c r="M51" s="121"/>
      <c r="N51" s="121"/>
    </row>
    <row r="52" spans="1:14" ht="12.75" customHeight="1">
      <c r="A52" s="58" t="s">
        <v>55</v>
      </c>
      <c r="B52" s="30">
        <v>892.6120064099996</v>
      </c>
      <c r="C52" s="30">
        <f t="shared" si="2"/>
        <v>769.8059893999989</v>
      </c>
      <c r="D52" s="30">
        <f t="shared" si="2"/>
        <v>923.2979976799993</v>
      </c>
      <c r="E52" s="30">
        <v>769.8059893999989</v>
      </c>
      <c r="F52" s="30">
        <f>+F42-F47</f>
        <v>535.9071581400003</v>
      </c>
      <c r="G52" s="16">
        <f t="shared" si="0"/>
        <v>-0.3038412723214893</v>
      </c>
      <c r="H52" s="16">
        <f t="shared" si="1"/>
        <v>-0.419572922841172</v>
      </c>
      <c r="I52" s="73"/>
      <c r="J52" s="121"/>
      <c r="K52" s="121"/>
      <c r="L52" s="121"/>
      <c r="M52" s="121"/>
      <c r="N52" s="121"/>
    </row>
    <row r="53" spans="1:14" ht="12.75" customHeight="1">
      <c r="A53" s="58" t="s">
        <v>56</v>
      </c>
      <c r="B53" s="30">
        <v>1934.2853073699998</v>
      </c>
      <c r="C53" s="30">
        <f t="shared" si="2"/>
        <v>2308.46012625</v>
      </c>
      <c r="D53" s="30">
        <f t="shared" si="2"/>
        <v>2011.91739808</v>
      </c>
      <c r="E53" s="30">
        <v>2308.46012625</v>
      </c>
      <c r="F53" s="30">
        <f>+F43-F48</f>
        <v>2739.60173918</v>
      </c>
      <c r="G53" s="16">
        <f t="shared" si="0"/>
        <v>0.18676589126552168</v>
      </c>
      <c r="H53" s="16">
        <f t="shared" si="1"/>
        <v>0.36168698664986887</v>
      </c>
      <c r="I53" s="73"/>
      <c r="J53" s="121"/>
      <c r="K53" s="121"/>
      <c r="L53" s="121"/>
      <c r="M53" s="121"/>
      <c r="N53" s="121"/>
    </row>
    <row r="54" spans="1:16" ht="12.75" customHeight="1">
      <c r="A54" s="58"/>
      <c r="B54" s="30"/>
      <c r="C54" s="30"/>
      <c r="D54" s="30"/>
      <c r="E54" s="30"/>
      <c r="F54" s="30"/>
      <c r="G54" s="30"/>
      <c r="H54" s="30"/>
      <c r="I54" s="15"/>
      <c r="J54" s="15"/>
      <c r="K54" s="30"/>
      <c r="L54" s="125"/>
      <c r="M54" s="125"/>
      <c r="N54" s="125"/>
      <c r="O54" s="125"/>
      <c r="P54" s="121"/>
    </row>
    <row r="55" spans="1:16" ht="12.75" customHeight="1">
      <c r="A55" s="77"/>
      <c r="B55" s="76"/>
      <c r="C55" s="76"/>
      <c r="D55" s="76"/>
      <c r="E55" s="76"/>
      <c r="F55" s="76"/>
      <c r="G55" s="76"/>
      <c r="H55" s="76"/>
      <c r="I55" s="77"/>
      <c r="K55" s="75"/>
      <c r="L55" s="123"/>
      <c r="M55" s="123"/>
      <c r="N55" s="123"/>
      <c r="O55" s="123"/>
      <c r="P55" s="4"/>
    </row>
    <row r="56" spans="1:16" ht="12.75" customHeight="1">
      <c r="A56" s="77"/>
      <c r="B56" s="76"/>
      <c r="C56" s="76"/>
      <c r="D56" s="76"/>
      <c r="E56" s="76"/>
      <c r="F56" s="76"/>
      <c r="G56" s="76"/>
      <c r="H56" s="76"/>
      <c r="I56" s="77"/>
      <c r="K56" s="75"/>
      <c r="L56" s="123"/>
      <c r="M56" s="123"/>
      <c r="N56" s="124"/>
      <c r="O56" s="122"/>
      <c r="P56" s="4"/>
    </row>
    <row r="57" spans="1:16" ht="15.75" customHeight="1">
      <c r="A57" s="39" t="s">
        <v>105</v>
      </c>
      <c r="B57" s="1"/>
      <c r="C57" s="14"/>
      <c r="D57" s="14"/>
      <c r="E57" s="14"/>
      <c r="F57" s="14"/>
      <c r="G57" s="14"/>
      <c r="H57" s="14"/>
      <c r="I57" s="2"/>
      <c r="L57" s="123"/>
      <c r="M57" s="123"/>
      <c r="N57" s="124"/>
      <c r="O57" s="122"/>
      <c r="P57" s="4"/>
    </row>
    <row r="58" spans="1:16" ht="12.75" customHeight="1">
      <c r="A58" s="13" t="s">
        <v>7</v>
      </c>
      <c r="B58" s="13"/>
      <c r="C58" s="13"/>
      <c r="D58" s="13"/>
      <c r="E58" s="13"/>
      <c r="F58" s="13"/>
      <c r="I58" s="2"/>
      <c r="L58" s="123"/>
      <c r="M58" s="123"/>
      <c r="N58" s="124"/>
      <c r="O58" s="122"/>
      <c r="P58" s="4"/>
    </row>
    <row r="59" spans="1:15" s="4" customFormat="1" ht="32.25" customHeight="1">
      <c r="A59" s="55"/>
      <c r="B59" s="50" t="s">
        <v>94</v>
      </c>
      <c r="C59" s="50" t="s">
        <v>97</v>
      </c>
      <c r="D59" s="50">
        <v>41275</v>
      </c>
      <c r="E59" s="50">
        <v>41609</v>
      </c>
      <c r="F59" s="50">
        <v>41640</v>
      </c>
      <c r="G59" s="54" t="s">
        <v>2</v>
      </c>
      <c r="H59" s="54" t="s">
        <v>43</v>
      </c>
      <c r="I59" s="63"/>
      <c r="J59" s="123"/>
      <c r="K59" s="63"/>
      <c r="L59" s="124"/>
      <c r="M59" s="122"/>
      <c r="N59" s="63"/>
      <c r="O59" s="63"/>
    </row>
    <row r="60" spans="1:15" ht="12.75" customHeight="1">
      <c r="A60" s="40" t="s">
        <v>19</v>
      </c>
      <c r="B60" s="17">
        <v>40105.37341754</v>
      </c>
      <c r="C60" s="17">
        <v>54091.384595049996</v>
      </c>
      <c r="D60" s="17">
        <v>40138.511930069995</v>
      </c>
      <c r="E60" s="17">
        <v>53961.59959505</v>
      </c>
      <c r="F60" s="17">
        <v>54813.31335172</v>
      </c>
      <c r="G60" s="16">
        <f>F60/E60-1</f>
        <v>0.01578370105893101</v>
      </c>
      <c r="H60" s="16">
        <f>F60/D60-1</f>
        <v>0.3656040225710582</v>
      </c>
      <c r="I60" s="74"/>
      <c r="J60" s="123"/>
      <c r="K60" s="123"/>
      <c r="L60" s="124"/>
      <c r="M60" s="124"/>
      <c r="N60" s="63"/>
      <c r="O60" s="9"/>
    </row>
    <row r="61" spans="1:15" ht="12.75" customHeight="1">
      <c r="A61" s="58" t="s">
        <v>57</v>
      </c>
      <c r="B61" s="30">
        <v>25562.927037960002</v>
      </c>
      <c r="C61" s="30">
        <v>35719.28271267</v>
      </c>
      <c r="D61" s="30">
        <v>25617.475126259997</v>
      </c>
      <c r="E61" s="30">
        <v>35589.497712669996</v>
      </c>
      <c r="F61" s="30">
        <v>36225.563392690005</v>
      </c>
      <c r="G61" s="16">
        <f aca="true" t="shared" si="3" ref="G61:G71">F61/E61-1</f>
        <v>0.017872285952312383</v>
      </c>
      <c r="H61" s="16">
        <f aca="true" t="shared" si="4" ref="H61:H71">F61/D61-1</f>
        <v>0.41409577697045763</v>
      </c>
      <c r="I61" s="74"/>
      <c r="J61" s="74"/>
      <c r="K61" s="74"/>
      <c r="L61" s="124"/>
      <c r="M61" s="124"/>
      <c r="N61" s="9"/>
      <c r="O61" s="9"/>
    </row>
    <row r="62" spans="1:15" ht="12.75" customHeight="1">
      <c r="A62" s="58" t="s">
        <v>58</v>
      </c>
      <c r="B62" s="30">
        <v>14461.65337505</v>
      </c>
      <c r="C62" s="30">
        <v>18300.016493670002</v>
      </c>
      <c r="D62" s="30">
        <v>14439.50172882</v>
      </c>
      <c r="E62" s="30">
        <v>18300.016493670002</v>
      </c>
      <c r="F62" s="30">
        <v>18500.32621554</v>
      </c>
      <c r="G62" s="16">
        <f t="shared" si="3"/>
        <v>0.010945876575536806</v>
      </c>
      <c r="H62" s="16">
        <f t="shared" si="4"/>
        <v>0.2812302365402919</v>
      </c>
      <c r="I62" s="74"/>
      <c r="J62" s="74"/>
      <c r="K62" s="74"/>
      <c r="L62" s="124"/>
      <c r="M62" s="124"/>
      <c r="N62" s="9"/>
      <c r="O62" s="9"/>
    </row>
    <row r="63" spans="1:15" ht="12.75" customHeight="1">
      <c r="A63" s="58" t="s">
        <v>59</v>
      </c>
      <c r="B63" s="30">
        <v>80.79300453</v>
      </c>
      <c r="C63" s="30">
        <v>72.08538871</v>
      </c>
      <c r="D63" s="30">
        <v>81.53507499</v>
      </c>
      <c r="E63" s="30">
        <v>72.08538871</v>
      </c>
      <c r="F63" s="30">
        <v>87.42374348999999</v>
      </c>
      <c r="G63" s="16">
        <f t="shared" si="3"/>
        <v>0.21278035749666668</v>
      </c>
      <c r="H63" s="16">
        <f t="shared" si="4"/>
        <v>0.07222251896772303</v>
      </c>
      <c r="I63" s="74"/>
      <c r="J63" s="74"/>
      <c r="K63" s="74"/>
      <c r="L63" s="124"/>
      <c r="M63" s="124"/>
      <c r="N63" s="9"/>
      <c r="O63" s="9"/>
    </row>
    <row r="64" spans="1:15" ht="12.75" customHeight="1">
      <c r="A64" s="59" t="s">
        <v>60</v>
      </c>
      <c r="B64" s="17">
        <v>18557.88985695</v>
      </c>
      <c r="C64" s="17">
        <v>25166.908758519996</v>
      </c>
      <c r="D64" s="17">
        <v>18156.08036945</v>
      </c>
      <c r="E64" s="17">
        <v>25037.123758519996</v>
      </c>
      <c r="F64" s="17">
        <v>24878.31960075</v>
      </c>
      <c r="G64" s="16">
        <f t="shared" si="3"/>
        <v>-0.006342747645522007</v>
      </c>
      <c r="H64" s="16">
        <f t="shared" si="4"/>
        <v>0.37024727223674647</v>
      </c>
      <c r="I64" s="74"/>
      <c r="J64" s="74"/>
      <c r="K64" s="74"/>
      <c r="L64" s="74"/>
      <c r="M64" s="74"/>
      <c r="O64" s="9"/>
    </row>
    <row r="65" spans="1:15" ht="12.75" customHeight="1">
      <c r="A65" s="58" t="s">
        <v>57</v>
      </c>
      <c r="B65" s="30">
        <v>10893.94829188</v>
      </c>
      <c r="C65" s="30">
        <v>15913.348455059999</v>
      </c>
      <c r="D65" s="30">
        <v>10610.856760120001</v>
      </c>
      <c r="E65" s="30">
        <v>15783.563455059999</v>
      </c>
      <c r="F65" s="30">
        <v>15582.23318553</v>
      </c>
      <c r="G65" s="16">
        <f t="shared" si="3"/>
        <v>-0.012755691710762296</v>
      </c>
      <c r="H65" s="16">
        <f t="shared" si="4"/>
        <v>0.46851790932608695</v>
      </c>
      <c r="I65" s="74"/>
      <c r="J65" s="74"/>
      <c r="K65" s="126"/>
      <c r="L65" s="74"/>
      <c r="M65" s="126"/>
      <c r="O65" s="9"/>
    </row>
    <row r="66" spans="1:15" ht="12.75" customHeight="1">
      <c r="A66" s="58" t="s">
        <v>58</v>
      </c>
      <c r="B66" s="30">
        <v>7659.897274520001</v>
      </c>
      <c r="C66" s="30">
        <v>9248.53188656</v>
      </c>
      <c r="D66" s="30">
        <v>7540.05019945</v>
      </c>
      <c r="E66" s="30">
        <v>9248.53188656</v>
      </c>
      <c r="F66" s="30">
        <v>9291.23078262</v>
      </c>
      <c r="G66" s="16">
        <f t="shared" si="3"/>
        <v>0.004616829631311381</v>
      </c>
      <c r="H66" s="16">
        <f t="shared" si="4"/>
        <v>0.23225052046705708</v>
      </c>
      <c r="I66" s="74"/>
      <c r="J66" s="74"/>
      <c r="K66" s="126"/>
      <c r="L66" s="74"/>
      <c r="M66" s="126"/>
      <c r="O66" s="9"/>
    </row>
    <row r="67" spans="1:15" ht="12.75" customHeight="1">
      <c r="A67" s="58" t="s">
        <v>59</v>
      </c>
      <c r="B67" s="30">
        <v>4.0442905499999995</v>
      </c>
      <c r="C67" s="30">
        <v>5.0284169</v>
      </c>
      <c r="D67" s="30">
        <v>5.17340988</v>
      </c>
      <c r="E67" s="30">
        <v>5.0284169</v>
      </c>
      <c r="F67" s="30">
        <v>4.8556326</v>
      </c>
      <c r="G67" s="16">
        <f t="shared" si="3"/>
        <v>-0.034361570139500586</v>
      </c>
      <c r="H67" s="16">
        <f t="shared" si="4"/>
        <v>-0.06142511174853993</v>
      </c>
      <c r="I67" s="74"/>
      <c r="J67" s="74"/>
      <c r="K67" s="126"/>
      <c r="L67" s="74"/>
      <c r="M67" s="126"/>
      <c r="O67" s="9"/>
    </row>
    <row r="68" spans="1:15" ht="12.75" customHeight="1">
      <c r="A68" s="59" t="s">
        <v>61</v>
      </c>
      <c r="B68" s="17">
        <v>21547.48356059</v>
      </c>
      <c r="C68" s="17">
        <f aca="true" t="shared" si="5" ref="C68:D71">+C60-C64</f>
        <v>28924.47583653</v>
      </c>
      <c r="D68" s="17">
        <f t="shared" si="5"/>
        <v>21982.431560619996</v>
      </c>
      <c r="E68" s="17">
        <v>28924.47583653</v>
      </c>
      <c r="F68" s="17">
        <f>+F60-F64</f>
        <v>29934.993750969996</v>
      </c>
      <c r="G68" s="16">
        <f t="shared" si="3"/>
        <v>0.03493642962282362</v>
      </c>
      <c r="H68" s="16">
        <f t="shared" si="4"/>
        <v>0.3617689957737189</v>
      </c>
      <c r="I68" s="74"/>
      <c r="J68" s="126"/>
      <c r="K68" s="126"/>
      <c r="L68" s="126"/>
      <c r="M68" s="126"/>
      <c r="N68" s="9"/>
      <c r="O68" s="9"/>
    </row>
    <row r="69" spans="1:15" ht="12.75" customHeight="1">
      <c r="A69" s="58" t="s">
        <v>57</v>
      </c>
      <c r="B69" s="30">
        <v>14668.978746080002</v>
      </c>
      <c r="C69" s="30">
        <f t="shared" si="5"/>
        <v>19805.934257610003</v>
      </c>
      <c r="D69" s="30">
        <f t="shared" si="5"/>
        <v>15006.618366139995</v>
      </c>
      <c r="E69" s="30">
        <v>19805.934257610003</v>
      </c>
      <c r="F69" s="30">
        <f>+F61-F65</f>
        <v>20643.330207160005</v>
      </c>
      <c r="G69" s="16">
        <f t="shared" si="3"/>
        <v>0.042280052970904425</v>
      </c>
      <c r="H69" s="16">
        <f t="shared" si="4"/>
        <v>0.37561505886884805</v>
      </c>
      <c r="I69" s="74"/>
      <c r="J69" s="12"/>
      <c r="L69" s="126"/>
      <c r="N69" s="9"/>
      <c r="O69" s="9"/>
    </row>
    <row r="70" spans="1:15" ht="12.75" customHeight="1">
      <c r="A70" s="58" t="s">
        <v>58</v>
      </c>
      <c r="B70" s="30">
        <v>6801.7561005299995</v>
      </c>
      <c r="C70" s="30">
        <f t="shared" si="5"/>
        <v>9051.484607110002</v>
      </c>
      <c r="D70" s="30">
        <f t="shared" si="5"/>
        <v>6899.45152937</v>
      </c>
      <c r="E70" s="30">
        <v>9051.484607110002</v>
      </c>
      <c r="F70" s="30">
        <f>+F62-F66</f>
        <v>9209.095432920001</v>
      </c>
      <c r="G70" s="16">
        <f t="shared" si="3"/>
        <v>0.01741270439616005</v>
      </c>
      <c r="H70" s="16">
        <f t="shared" si="4"/>
        <v>0.33475760989379677</v>
      </c>
      <c r="I70" s="74"/>
      <c r="J70" s="12"/>
      <c r="L70" s="12"/>
      <c r="N70" s="9"/>
      <c r="O70" s="9"/>
    </row>
    <row r="71" spans="1:15" ht="12.75" customHeight="1">
      <c r="A71" s="58" t="s">
        <v>59</v>
      </c>
      <c r="B71" s="30">
        <v>76.74871398</v>
      </c>
      <c r="C71" s="30">
        <f t="shared" si="5"/>
        <v>67.05697181000001</v>
      </c>
      <c r="D71" s="30">
        <f t="shared" si="5"/>
        <v>76.36166511</v>
      </c>
      <c r="E71" s="30">
        <v>67.05697181000001</v>
      </c>
      <c r="F71" s="30">
        <f>+F63-F67</f>
        <v>82.56811088999999</v>
      </c>
      <c r="G71" s="16">
        <f t="shared" si="3"/>
        <v>0.23131284728975565</v>
      </c>
      <c r="H71" s="16">
        <f t="shared" si="4"/>
        <v>0.08127698330123523</v>
      </c>
      <c r="I71" s="74"/>
      <c r="J71" s="12"/>
      <c r="L71" s="12"/>
      <c r="N71" s="9"/>
      <c r="O71" s="9"/>
    </row>
    <row r="72" spans="2:19" ht="12" customHeight="1">
      <c r="B72" s="12"/>
      <c r="C72" s="12"/>
      <c r="D72" s="12"/>
      <c r="E72" s="12"/>
      <c r="F72" s="16"/>
      <c r="G72" s="16"/>
      <c r="H72" s="112"/>
      <c r="I72" s="77"/>
      <c r="J72"/>
      <c r="K72" s="12"/>
      <c r="M72" s="12"/>
      <c r="O72" s="9"/>
      <c r="P72" s="9"/>
      <c r="Q72" s="9"/>
      <c r="R72" s="9"/>
      <c r="S72" s="9"/>
    </row>
    <row r="73" spans="2:13" ht="12.75">
      <c r="B73" s="12"/>
      <c r="C73" s="12"/>
      <c r="D73" s="12"/>
      <c r="E73" s="12"/>
      <c r="F73" s="12"/>
      <c r="G73" s="12"/>
      <c r="H73" s="77"/>
      <c r="K73" s="12"/>
      <c r="M73" s="12"/>
    </row>
    <row r="74" spans="2:9" ht="11.25">
      <c r="B74" s="12"/>
      <c r="C74" s="12"/>
      <c r="D74" s="12"/>
      <c r="E74" s="12"/>
      <c r="F74" s="12"/>
      <c r="G74" s="12"/>
      <c r="H74" s="12"/>
      <c r="I74" s="17"/>
    </row>
    <row r="75" spans="2:9" ht="11.25">
      <c r="B75" s="17"/>
      <c r="C75" s="17"/>
      <c r="D75" s="17"/>
      <c r="E75" s="17"/>
      <c r="F75" s="17"/>
      <c r="G75" s="17"/>
      <c r="H75" s="17"/>
      <c r="I75" s="30"/>
    </row>
    <row r="76" spans="2:9" ht="11.25">
      <c r="B76" s="30"/>
      <c r="C76" s="17"/>
      <c r="D76" s="30"/>
      <c r="E76" s="30"/>
      <c r="F76" s="30"/>
      <c r="G76" s="30"/>
      <c r="H76" s="30"/>
      <c r="I76" s="30"/>
    </row>
    <row r="77" spans="2:9" ht="11.25">
      <c r="B77" s="30"/>
      <c r="C77" s="30"/>
      <c r="D77" s="30"/>
      <c r="E77" s="30"/>
      <c r="F77" s="30"/>
      <c r="G77" s="30"/>
      <c r="H77" s="30"/>
      <c r="I77" s="30"/>
    </row>
    <row r="78" spans="2:9" ht="11.25">
      <c r="B78" s="30"/>
      <c r="C78" s="30"/>
      <c r="D78" s="30"/>
      <c r="E78" s="30"/>
      <c r="F78" s="30"/>
      <c r="G78" s="30"/>
      <c r="H78" s="30"/>
      <c r="I78" s="17"/>
    </row>
    <row r="79" spans="2:9" ht="11.25">
      <c r="B79" s="17"/>
      <c r="C79" s="30"/>
      <c r="D79" s="30"/>
      <c r="E79" s="30"/>
      <c r="F79" s="30"/>
      <c r="G79" s="30"/>
      <c r="H79" s="30"/>
      <c r="I79" s="17"/>
    </row>
    <row r="80" spans="2:9" ht="11.25">
      <c r="B80" s="30"/>
      <c r="C80" s="30"/>
      <c r="D80" s="30"/>
      <c r="E80" s="30"/>
      <c r="F80" s="30"/>
      <c r="G80" s="30"/>
      <c r="H80" s="30"/>
      <c r="I80" s="17"/>
    </row>
    <row r="81" spans="2:9" ht="11.25">
      <c r="B81" s="30"/>
      <c r="C81" s="30"/>
      <c r="D81" s="30"/>
      <c r="E81" s="30"/>
      <c r="F81" s="30"/>
      <c r="G81" s="30"/>
      <c r="H81" s="30"/>
      <c r="I81" s="17"/>
    </row>
    <row r="82" spans="2:9" ht="11.25">
      <c r="B82" s="30"/>
      <c r="C82" s="30"/>
      <c r="D82" s="30"/>
      <c r="E82" s="30"/>
      <c r="F82" s="30"/>
      <c r="G82" s="30"/>
      <c r="I82" s="17"/>
    </row>
    <row r="83" spans="2:9" ht="11.25">
      <c r="B83" s="17"/>
      <c r="C83" s="17"/>
      <c r="D83" s="17"/>
      <c r="F83" s="17"/>
      <c r="G83" s="17"/>
      <c r="I83" s="30"/>
    </row>
    <row r="84" spans="2:9" ht="11.25">
      <c r="B84" s="30"/>
      <c r="C84" s="30"/>
      <c r="D84" s="30"/>
      <c r="F84" s="30"/>
      <c r="G84" s="30"/>
      <c r="I84" s="30"/>
    </row>
    <row r="85" spans="2:9" ht="11.25">
      <c r="B85" s="30"/>
      <c r="C85" s="30"/>
      <c r="D85" s="30"/>
      <c r="F85" s="30"/>
      <c r="G85" s="30"/>
      <c r="I85" s="30"/>
    </row>
    <row r="86" spans="2:9" ht="11.25">
      <c r="B86" s="30"/>
      <c r="C86" s="30"/>
      <c r="D86" s="30"/>
      <c r="F86" s="30"/>
      <c r="G86" s="30"/>
      <c r="I86" s="17"/>
    </row>
    <row r="87" spans="2:9" ht="11.25">
      <c r="B87" s="62"/>
      <c r="C87" s="62"/>
      <c r="D87" s="62"/>
      <c r="E87" s="62"/>
      <c r="F87" s="62"/>
      <c r="I87" s="30"/>
    </row>
    <row r="88" spans="3:6" ht="12.75">
      <c r="C88" s="12"/>
      <c r="D88" s="12"/>
      <c r="E88" s="12"/>
      <c r="F88" s="12"/>
    </row>
    <row r="89" spans="3:6" ht="12.75">
      <c r="C89" s="12"/>
      <c r="D89" s="12"/>
      <c r="E89" s="12"/>
      <c r="F89" s="12"/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2014-02-11T07:15:37Z</cp:lastPrinted>
  <dcterms:created xsi:type="dcterms:W3CDTF">2008-11-05T07:26:31Z</dcterms:created>
  <dcterms:modified xsi:type="dcterms:W3CDTF">2014-03-13T09:05:00Z</dcterms:modified>
  <cp:category/>
  <cp:version/>
  <cp:contentType/>
  <cp:contentStatus/>
</cp:coreProperties>
</file>