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9615" windowHeight="1200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'ГКВ-ГКО'!$A$1:$H$45</definedName>
    <definedName name="_xlnm.Print_Area" localSheetId="4">'Деп-Кред'!$A$1:$H$69</definedName>
    <definedName name="_xlnm.Print_Area" localSheetId="0">'Макро-эконом'!$A$1:$I$43</definedName>
    <definedName name="_xlnm.Print_Area" localSheetId="3">'МБКР '!$A$1:$H$33</definedName>
    <definedName name="_xlnm.Print_Area" localSheetId="1">'Операции НБКР'!$A$10:$H$52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<sst xmlns="http://schemas.openxmlformats.org/spreadsheetml/2006/main" count="696" uniqueCount="117">
  <si>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</si>
  <si>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</si>
  <si>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</si>
  <si>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</si>
  <si>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</si>
  <si>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</si>
  <si>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</si>
  <si>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</si>
  <si>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</si>
  <si>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</si>
  <si>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</si>
  <si>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</si>
  <si>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</si>
  <si>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</si>
  <si>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</si>
  <si>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</si>
  <si>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</si>
  <si>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</si>
  <si>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</si>
  <si>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15 до 30 дней</t>
  </si>
  <si>
    <t xml:space="preserve"> от 31 до 60 дней</t>
  </si>
  <si>
    <t>7-дн.</t>
  </si>
  <si>
    <t>14-дн.</t>
  </si>
  <si>
    <t>28-дн.</t>
  </si>
  <si>
    <t xml:space="preserve">6-мес.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</si>
  <si>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</si>
  <si>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</si>
  <si>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</si>
  <si>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</si>
  <si>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</si>
  <si>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</si>
  <si>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</si>
  <si>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</si>
  <si>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</si>
  <si>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</si>
  <si>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</si>
  <si>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</si>
  <si>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</si>
  <si>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</si>
  <si>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</si>
  <si>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</si>
  <si>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</si>
  <si>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</si>
  <si>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</si>
  <si>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</si>
  <si>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</si>
  <si>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</si>
  <si>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</si>
  <si>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</si>
  <si>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</si>
  <si>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</si>
  <si>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</si>
  <si>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ин. валюте</t>
  </si>
  <si>
    <t xml:space="preserve">Внутридневные кредиты 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</si>
  <si>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</si>
  <si>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</si>
  <si>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</si>
  <si>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</si>
  <si>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</si>
  <si>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</si>
  <si>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</si>
  <si>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</si>
  <si>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</si>
  <si>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</si>
  <si>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</si>
  <si>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</si>
  <si>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</si>
  <si>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</si>
  <si>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</si>
  <si>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</si>
  <si>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</si>
  <si>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</si>
  <si>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</si>
  <si>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</si>
  <si>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</si>
  <si>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</si>
  <si>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</si>
  <si>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</si>
  <si>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</si>
  <si>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</si>
  <si>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</si>
  <si>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</si>
  <si>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</si>
  <si>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</si>
  <si>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</si>
  <si>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</si>
  <si>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</si>
  <si>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</si>
  <si>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</si>
  <si>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</si>
  <si>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</si>
  <si>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</si>
  <si>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</si>
  <si>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</si>
  <si>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</si>
  <si>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</si>
  <si>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</si>
  <si>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</si>
  <si>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</si>
  <si>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</si>
  <si>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</si>
  <si>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</si>
  <si>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</si>
  <si>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</si>
  <si>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</si>
  <si>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</si>
  <si>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 xml:space="preserve"> от 8 до 14 дней</t>
  </si>
  <si>
    <t xml:space="preserve"> от 2 до 7 дней</t>
  </si>
  <si>
    <t xml:space="preserve"> от 91 до 180 дней </t>
  </si>
  <si>
    <t xml:space="preserve"> от 181 до 360 дней </t>
  </si>
  <si>
    <t>2016</t>
  </si>
  <si>
    <t>Депозиты "овернайт" (на конец периода)</t>
  </si>
  <si>
    <t xml:space="preserve">7-лет. </t>
  </si>
  <si>
    <t>Август 2017</t>
  </si>
  <si>
    <t>янв.-авг.16</t>
  </si>
  <si>
    <t>янв.-авг.17</t>
  </si>
  <si>
    <t>91-дн.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</si>
</sst>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theme="1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4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8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0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7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69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7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right" vertical="center"/>
    </xf>
    <xf numFmtId="173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69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3" fontId="12" fillId="0" borderId="0" xfId="21" applyNumberFormat="1" applyFont="1" applyFill="1">
      <alignment/>
      <protection/>
    </xf>
    <xf numFmtId="172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3" fontId="8" fillId="0" borderId="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82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7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42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2" fontId="41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49" fontId="42" fillId="0" borderId="10" xfId="0" applyNumberFormat="1" applyFont="1" applyFill="1" applyBorder="1" applyAlignment="1">
      <alignment horizontal="center" vertical="center" wrapText="1"/>
    </xf>
    <xf numFmtId="167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66" fontId="8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0" fontId="8" fillId="0" borderId="0" xfId="0" applyFont="1" applyFill="1" applyAlignment="1">
      <alignment horizontal="right" indent="4"/>
    </xf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4" fontId="47" fillId="0" borderId="0" xfId="0" applyNumberFormat="1" applyFont="1" applyAlignment="1">
      <alignment horizontal="right"/>
    </xf>
    <xf numFmtId="164" fontId="8" fillId="0" borderId="0" xfId="21" applyNumberFormat="1" applyFont="1" applyFill="1" applyBorder="1" applyAlignment="1">
      <alignment vertical="center"/>
      <protection/>
    </xf>
    <xf numFmtId="166" fontId="41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4" fontId="41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64" fontId="48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49" fontId="17" fillId="0" borderId="0" xfId="21" applyNumberFormat="1" applyFont="1" applyAlignment="1">
      <alignment horizontal="center"/>
      <protection/>
    </xf>
    <xf numFmtId="0" fontId="17" fillId="0" borderId="0" xfId="21" applyFont="1" applyAlignment="1">
      <alignment horizontal="center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5409783"/>
        <c:axId val="1688186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5409783"/>
        <c:axId val="16881864"/>
      </c:lineChart>
      <c:catAx>
        <c:axId val="154097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81864"/>
        <c:crosses val="autoZero"/>
        <c:auto val="1"/>
        <c:lblOffset val="100"/>
        <c:tickLblSkip val="1"/>
        <c:noMultiLvlLbl val="0"/>
      </c:catAx>
      <c:valAx>
        <c:axId val="1688186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09783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1904969"/>
        <c:axId val="6671052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1904969"/>
        <c:axId val="66710522"/>
      </c:lineChart>
      <c:catAx>
        <c:axId val="219049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10522"/>
        <c:crosses val="autoZero"/>
        <c:auto val="1"/>
        <c:lblOffset val="100"/>
        <c:tickLblSkip val="1"/>
        <c:noMultiLvlLbl val="0"/>
      </c:catAx>
      <c:valAx>
        <c:axId val="6671052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0496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7590107"/>
        <c:axId val="50213868"/>
      </c:lineChart>
      <c:catAx>
        <c:axId val="4759010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213868"/>
        <c:crosses val="autoZero"/>
        <c:auto val="0"/>
        <c:lblOffset val="100"/>
        <c:tickLblSkip val="1"/>
        <c:noMultiLvlLbl val="0"/>
      </c:catAx>
      <c:valAx>
        <c:axId val="5021386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590107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4560429"/>
        <c:axId val="3597737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18060863"/>
        <c:axId val="12567056"/>
      </c:lineChart>
      <c:catAx>
        <c:axId val="445604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5977374"/>
        <c:crosses val="autoZero"/>
        <c:auto val="0"/>
        <c:lblOffset val="100"/>
        <c:tickLblSkip val="5"/>
        <c:noMultiLvlLbl val="0"/>
      </c:catAx>
      <c:valAx>
        <c:axId val="3597737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560429"/>
        <c:crosses val="autoZero"/>
        <c:crossBetween val="between"/>
        <c:dispUnits/>
        <c:majorUnit val="2000"/>
        <c:minorUnit val="100"/>
      </c:valAx>
      <c:catAx>
        <c:axId val="18060863"/>
        <c:scaling>
          <c:orientation val="minMax"/>
        </c:scaling>
        <c:axPos val="b"/>
        <c:delete val="1"/>
        <c:majorTickMark val="out"/>
        <c:minorTickMark val="none"/>
        <c:tickLblPos val="none"/>
        <c:crossAx val="12567056"/>
        <c:crossesAt val="39"/>
        <c:auto val="0"/>
        <c:lblOffset val="100"/>
        <c:noMultiLvlLbl val="0"/>
      </c:catAx>
      <c:valAx>
        <c:axId val="1256705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06086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1805969"/>
        <c:axId val="41621570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1805969"/>
        <c:axId val="41621570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6191011"/>
        <c:axId val="8291124"/>
      </c:lineChart>
      <c:catAx>
        <c:axId val="118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21570"/>
        <c:crosses val="autoZero"/>
        <c:auto val="0"/>
        <c:lblOffset val="100"/>
        <c:tickLblSkip val="1"/>
        <c:noMultiLvlLbl val="0"/>
      </c:catAx>
      <c:valAx>
        <c:axId val="4162157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05969"/>
        <c:crosses val="autoZero"/>
        <c:crossBetween val="between"/>
        <c:dispUnits/>
        <c:majorUnit val="1"/>
      </c:valAx>
      <c:catAx>
        <c:axId val="26191011"/>
        <c:scaling>
          <c:orientation val="minMax"/>
        </c:scaling>
        <c:axPos val="b"/>
        <c:delete val="1"/>
        <c:majorTickMark val="out"/>
        <c:minorTickMark val="none"/>
        <c:tickLblPos val="none"/>
        <c:crossAx val="8291124"/>
        <c:crosses val="autoZero"/>
        <c:auto val="0"/>
        <c:lblOffset val="100"/>
        <c:noMultiLvlLbl val="0"/>
      </c:catAx>
      <c:valAx>
        <c:axId val="829112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9101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611893"/>
        <c:axId val="4276503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611893"/>
        <c:axId val="42765030"/>
      </c:lineChart>
      <c:catAx>
        <c:axId val="36118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65030"/>
        <c:crosses val="autoZero"/>
        <c:auto val="1"/>
        <c:lblOffset val="100"/>
        <c:tickLblSkip val="1"/>
        <c:noMultiLvlLbl val="0"/>
      </c:catAx>
      <c:valAx>
        <c:axId val="4276503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1893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9010650" y="0"/>
        <a:ext cx="351472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J1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13" t="s">
        <v>71</v>
      </c>
      <c r="B1" s="213"/>
      <c r="C1" s="213"/>
      <c r="D1" s="213"/>
      <c r="E1" s="213"/>
      <c r="F1" s="213"/>
      <c r="G1" s="213"/>
      <c r="H1" s="213"/>
      <c r="I1" s="213"/>
      <c r="J1" s="213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12" t="s">
        <v>113</v>
      </c>
      <c r="B2" s="212"/>
      <c r="C2" s="212"/>
      <c r="D2" s="212"/>
      <c r="E2" s="212"/>
      <c r="F2" s="212"/>
      <c r="G2" s="212"/>
      <c r="H2" s="212"/>
      <c r="I2" s="212"/>
      <c r="J2" s="212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98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72</v>
      </c>
      <c r="B4" s="11"/>
      <c r="C4" s="11"/>
      <c r="D4" s="11"/>
    </row>
    <row r="5" spans="1:8" ht="15" customHeight="1">
      <c r="A5" s="9" t="s">
        <v>73</v>
      </c>
      <c r="B5" s="15"/>
      <c r="C5" s="15"/>
      <c r="D5" s="15"/>
      <c r="E5" s="16"/>
      <c r="F5" s="17"/>
      <c r="G5" s="17"/>
      <c r="H5" s="17"/>
    </row>
    <row r="6" spans="1:11" s="20" customFormat="1" ht="26.25" customHeight="1">
      <c r="A6" s="38"/>
      <c r="B6" s="93" t="s">
        <v>99</v>
      </c>
      <c r="C6" s="93" t="s">
        <v>110</v>
      </c>
      <c r="D6" s="39">
        <v>42736</v>
      </c>
      <c r="E6" s="39">
        <v>42767</v>
      </c>
      <c r="F6" s="39">
        <v>42795</v>
      </c>
      <c r="G6" s="39">
        <v>42826</v>
      </c>
      <c r="H6" s="39">
        <v>42856</v>
      </c>
      <c r="I6" s="39">
        <v>42887</v>
      </c>
      <c r="J6" s="39">
        <v>42917</v>
      </c>
      <c r="K6" s="39">
        <v>42948</v>
      </c>
    </row>
    <row r="7" spans="1:11" ht="26.25" customHeight="1">
      <c r="A7" s="22" t="s">
        <v>74</v>
      </c>
      <c r="B7" s="199">
        <v>3.9</v>
      </c>
      <c r="C7" s="200">
        <v>3.8</v>
      </c>
      <c r="D7" s="200">
        <v>7.9</v>
      </c>
      <c r="E7" s="200">
        <v>5.4</v>
      </c>
      <c r="F7" s="200">
        <v>7.8</v>
      </c>
      <c r="G7" s="200">
        <v>7.7</v>
      </c>
      <c r="H7" s="200">
        <v>6.8</v>
      </c>
      <c r="I7" s="200">
        <v>6.4</v>
      </c>
      <c r="J7" s="200">
        <v>6.9</v>
      </c>
      <c r="K7" s="200">
        <v>6</v>
      </c>
    </row>
    <row r="8" spans="1:11" ht="26.25" customHeight="1">
      <c r="A8" s="22" t="s">
        <v>75</v>
      </c>
      <c r="B8" s="201">
        <v>103.35191559523442</v>
      </c>
      <c r="C8" s="202">
        <v>99.49744258985639</v>
      </c>
      <c r="D8" s="201">
        <v>100.9758228216086</v>
      </c>
      <c r="E8" s="201">
        <v>101.53752016722355</v>
      </c>
      <c r="F8" s="201">
        <v>102.08136879677943</v>
      </c>
      <c r="G8" s="201">
        <v>102.22887674381356</v>
      </c>
      <c r="H8" s="201">
        <v>102.37663228203668</v>
      </c>
      <c r="I8" s="201">
        <v>102.76059123475609</v>
      </c>
      <c r="J8" s="201">
        <v>101.75326824709168</v>
      </c>
      <c r="K8" s="201">
        <v>101.5</v>
      </c>
    </row>
    <row r="9" spans="1:13" ht="26.25" customHeight="1">
      <c r="A9" s="22" t="s">
        <v>76</v>
      </c>
      <c r="B9" s="198" t="s">
        <v>1</v>
      </c>
      <c r="C9" s="198" t="s">
        <v>1</v>
      </c>
      <c r="D9" s="201">
        <v>100.9758228216086</v>
      </c>
      <c r="E9" s="201">
        <v>100.55626914435479</v>
      </c>
      <c r="F9" s="201">
        <v>100.5356134645205</v>
      </c>
      <c r="G9" s="201">
        <v>100.14450036159663</v>
      </c>
      <c r="H9" s="201">
        <v>100.14453405234356</v>
      </c>
      <c r="I9" s="201">
        <v>100.37504550028726</v>
      </c>
      <c r="J9" s="201">
        <v>99.01973803813256</v>
      </c>
      <c r="K9" s="201">
        <v>103.8</v>
      </c>
      <c r="L9" s="18"/>
      <c r="M9" s="18"/>
    </row>
    <row r="10" spans="1:13" ht="26.25" customHeight="1">
      <c r="A10" s="22" t="s">
        <v>77</v>
      </c>
      <c r="B10" s="198">
        <v>10</v>
      </c>
      <c r="C10" s="59">
        <v>5</v>
      </c>
      <c r="D10" s="198">
        <v>5</v>
      </c>
      <c r="E10" s="198">
        <v>5</v>
      </c>
      <c r="F10" s="198">
        <v>5</v>
      </c>
      <c r="G10" s="198">
        <v>5</v>
      </c>
      <c r="H10" s="198">
        <v>5</v>
      </c>
      <c r="I10" s="198">
        <v>5</v>
      </c>
      <c r="J10" s="198">
        <v>5</v>
      </c>
      <c r="K10" s="198">
        <v>5</v>
      </c>
      <c r="L10" s="18"/>
      <c r="M10" s="18"/>
    </row>
    <row r="11" spans="1:11" ht="26.25" customHeight="1">
      <c r="A11" s="22" t="s">
        <v>45</v>
      </c>
      <c r="B11" s="198">
        <v>12</v>
      </c>
      <c r="C11" s="59">
        <v>6.25</v>
      </c>
      <c r="D11" s="198">
        <v>6.25</v>
      </c>
      <c r="E11" s="198">
        <v>6.25</v>
      </c>
      <c r="F11" s="198">
        <v>6.25</v>
      </c>
      <c r="G11" s="198">
        <v>6.25</v>
      </c>
      <c r="H11" s="198">
        <v>6.25</v>
      </c>
      <c r="I11" s="198">
        <v>6.25</v>
      </c>
      <c r="J11" s="198">
        <v>6.25</v>
      </c>
      <c r="K11" s="198">
        <v>6.25</v>
      </c>
    </row>
    <row r="12" spans="1:11" ht="26.25" customHeight="1">
      <c r="A12" s="22" t="s">
        <v>111</v>
      </c>
      <c r="B12" s="198">
        <v>4</v>
      </c>
      <c r="C12" s="59">
        <v>0.25</v>
      </c>
      <c r="D12" s="198">
        <v>0.25</v>
      </c>
      <c r="E12" s="198">
        <v>0.25</v>
      </c>
      <c r="F12" s="198">
        <v>0.25</v>
      </c>
      <c r="G12" s="198">
        <v>0.25</v>
      </c>
      <c r="H12" s="198">
        <v>0.25</v>
      </c>
      <c r="I12" s="198">
        <v>0.25</v>
      </c>
      <c r="J12" s="198">
        <v>0.25</v>
      </c>
      <c r="K12" s="198">
        <v>0.25</v>
      </c>
    </row>
    <row r="13" spans="1:11" ht="26.25" customHeight="1">
      <c r="A13" s="22" t="s">
        <v>78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62">
        <v>68.0492</v>
      </c>
      <c r="I13" s="62">
        <v>69.1367</v>
      </c>
      <c r="J13" s="62">
        <v>68.65</v>
      </c>
      <c r="K13" s="62">
        <v>68.688</v>
      </c>
    </row>
    <row r="14" spans="1:11" s="18" customFormat="1" ht="26.25" customHeight="1">
      <c r="A14" s="22" t="s">
        <v>79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  <c r="H14" s="63">
        <f>H13/C13*100-100</f>
        <v>-1.7057609334667916</v>
      </c>
      <c r="I14" s="63">
        <f>I13/C13*100-100</f>
        <v>-0.13491241526443787</v>
      </c>
      <c r="J14" s="63">
        <f>J13/C13*100-100</f>
        <v>-0.837930322215314</v>
      </c>
      <c r="K14" s="63">
        <f>K13/C13*100-100</f>
        <v>-0.7830409027287146</v>
      </c>
    </row>
    <row r="15" spans="1:11" s="18" customFormat="1" ht="26.25" customHeight="1">
      <c r="A15" s="22" t="s">
        <v>80</v>
      </c>
      <c r="B15" s="63" t="s">
        <v>1</v>
      </c>
      <c r="C15" s="63" t="s">
        <v>1</v>
      </c>
      <c r="D15" s="63">
        <f aca="true" t="shared" si="0" ref="D15:I15">D13/C13*100-100</f>
        <v>-0.13910134464633472</v>
      </c>
      <c r="E15" s="63">
        <f t="shared" si="0"/>
        <v>-0.005785881869641685</v>
      </c>
      <c r="F15" s="63">
        <f t="shared" si="0"/>
        <v>-0.756403172003985</v>
      </c>
      <c r="G15" s="63">
        <f t="shared" si="0"/>
        <v>-1.6133945710999882</v>
      </c>
      <c r="H15" s="63">
        <f t="shared" si="0"/>
        <v>0.8136296296296308</v>
      </c>
      <c r="I15" s="63">
        <f t="shared" si="0"/>
        <v>1.5981084274319386</v>
      </c>
      <c r="J15" s="63">
        <f>J13/I13*100-100</f>
        <v>-0.7039676467057348</v>
      </c>
      <c r="K15" s="63">
        <f>K13/J13*100-100</f>
        <v>0.055353241077924054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81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4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31.5">
      <c r="A19" s="40"/>
      <c r="B19" s="93" t="s">
        <v>99</v>
      </c>
      <c r="C19" s="39">
        <v>42552</v>
      </c>
      <c r="D19" s="39">
        <v>42583</v>
      </c>
      <c r="E19" s="93" t="s">
        <v>110</v>
      </c>
      <c r="F19" s="39">
        <v>42917</v>
      </c>
      <c r="G19" s="39">
        <v>42948</v>
      </c>
      <c r="H19" s="42" t="s">
        <v>2</v>
      </c>
      <c r="I19" s="42" t="s">
        <v>30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82</v>
      </c>
      <c r="B20" s="198">
        <v>58398.0154</v>
      </c>
      <c r="C20" s="198">
        <v>69546.56452321</v>
      </c>
      <c r="D20" s="198">
        <v>71326.3708046</v>
      </c>
      <c r="E20" s="198">
        <v>74838.79939367</v>
      </c>
      <c r="F20" s="198">
        <v>85661.03039171999</v>
      </c>
      <c r="G20" s="198">
        <v>88169.9095177</v>
      </c>
      <c r="H20" s="50">
        <f>G20-F20</f>
        <v>2508.8791259800055</v>
      </c>
      <c r="I20" s="50">
        <f>G20-E20</f>
        <v>13331.110124030005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83</v>
      </c>
      <c r="B21" s="198">
        <v>67055.3192</v>
      </c>
      <c r="C21" s="198">
        <v>79032.97907117</v>
      </c>
      <c r="D21" s="198">
        <v>82089.62232447999</v>
      </c>
      <c r="E21" s="198">
        <v>85584.06260646001</v>
      </c>
      <c r="F21" s="198">
        <v>94878.55425505001</v>
      </c>
      <c r="G21" s="198">
        <v>98657.63580253998</v>
      </c>
      <c r="H21" s="50">
        <f>G21-F21</f>
        <v>3779.081547489972</v>
      </c>
      <c r="I21" s="50">
        <f>G21-E21</f>
        <v>13073.573196079975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84</v>
      </c>
      <c r="B22" s="198">
        <v>143142.99196366</v>
      </c>
      <c r="C22" s="198">
        <v>151811.17223087998</v>
      </c>
      <c r="D22" s="198">
        <v>154142.11020402</v>
      </c>
      <c r="E22" s="198">
        <v>164017.43679247</v>
      </c>
      <c r="F22" s="198">
        <v>179984.87302246</v>
      </c>
      <c r="G22" s="198">
        <v>183719.49503144</v>
      </c>
      <c r="H22" s="50">
        <f>G22-F22</f>
        <v>3734.62200897999</v>
      </c>
      <c r="I22" s="50">
        <f>G22-E22</f>
        <v>19702.05823897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85</v>
      </c>
      <c r="B23" s="59">
        <v>30.033926594994558</v>
      </c>
      <c r="C23" s="59">
        <v>31.904670800611523</v>
      </c>
      <c r="D23" s="59">
        <v>31.97979976483299</v>
      </c>
      <c r="E23" s="59">
        <v>32.231811294621416</v>
      </c>
      <c r="F23" s="59">
        <v>34.28654127500717</v>
      </c>
      <c r="G23" s="59">
        <v>34.84565933351204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86</v>
      </c>
      <c r="B25" s="44"/>
      <c r="C25" s="44"/>
      <c r="D25" s="44"/>
      <c r="E25" s="44"/>
      <c r="F25" s="44"/>
      <c r="G25" s="44"/>
      <c r="H25" s="44"/>
      <c r="I25" s="44"/>
      <c r="J25" s="44"/>
      <c r="K25" s="99"/>
      <c r="L25" s="99"/>
      <c r="M25" s="99"/>
      <c r="N25" s="99"/>
      <c r="O25" s="99"/>
      <c r="P25" s="99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6"/>
      <c r="F26" s="97"/>
      <c r="G26" s="97"/>
      <c r="H26" s="14"/>
      <c r="I26" s="65"/>
      <c r="K26" s="60"/>
    </row>
    <row r="27" spans="1:8" s="26" customFormat="1" ht="15" customHeight="1">
      <c r="A27" s="25" t="s">
        <v>87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88</v>
      </c>
      <c r="B28" s="29"/>
      <c r="C28" s="30"/>
      <c r="D28" s="30"/>
      <c r="E28" s="30"/>
      <c r="F28" s="34"/>
      <c r="G28" s="34"/>
      <c r="H28" s="35"/>
    </row>
    <row r="29" spans="1:22" s="26" customFormat="1" ht="31.5">
      <c r="A29" s="40"/>
      <c r="B29" s="93" t="s">
        <v>99</v>
      </c>
      <c r="C29" s="39">
        <v>42552</v>
      </c>
      <c r="D29" s="39">
        <v>42583</v>
      </c>
      <c r="E29" s="93" t="s">
        <v>110</v>
      </c>
      <c r="F29" s="39">
        <v>42917</v>
      </c>
      <c r="G29" s="39">
        <v>42948</v>
      </c>
      <c r="H29" s="42" t="s">
        <v>2</v>
      </c>
      <c r="I29" s="42" t="s">
        <v>30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89</v>
      </c>
      <c r="B30" s="204">
        <v>1778.26210273</v>
      </c>
      <c r="C30" s="204">
        <v>1994.8812731899995</v>
      </c>
      <c r="D30" s="204">
        <v>2025.7301701899999</v>
      </c>
      <c r="E30" s="204">
        <v>1969.13229238</v>
      </c>
      <c r="F30" s="204">
        <v>2061.69600327</v>
      </c>
      <c r="G30" s="204">
        <v>2091.64634314</v>
      </c>
      <c r="H30" s="50">
        <f>G30-F30</f>
        <v>29.950339870000334</v>
      </c>
      <c r="I30" s="50">
        <f>G30-E30</f>
        <v>122.51405076000015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90</v>
      </c>
      <c r="B32" s="1"/>
    </row>
    <row r="33" spans="2:4" s="2" customFormat="1" ht="12.75" customHeight="1">
      <c r="B33" s="12"/>
      <c r="C33" s="12"/>
      <c r="D33" s="12"/>
    </row>
    <row r="34" spans="1:22" s="2" customFormat="1" ht="31.5">
      <c r="A34" s="43"/>
      <c r="B34" s="93" t="s">
        <v>99</v>
      </c>
      <c r="C34" s="39">
        <v>42552</v>
      </c>
      <c r="D34" s="39">
        <v>42583</v>
      </c>
      <c r="E34" s="93" t="s">
        <v>110</v>
      </c>
      <c r="F34" s="39">
        <v>42917</v>
      </c>
      <c r="G34" s="39">
        <v>42948</v>
      </c>
      <c r="H34" s="42" t="s">
        <v>2</v>
      </c>
      <c r="I34" s="42" t="s">
        <v>30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91</v>
      </c>
      <c r="B35" s="61">
        <v>75.8993</v>
      </c>
      <c r="C35" s="62">
        <v>67.9699</v>
      </c>
      <c r="D35" s="62">
        <v>68.899</v>
      </c>
      <c r="E35" s="61">
        <v>69.2301</v>
      </c>
      <c r="F35" s="62">
        <v>68.65</v>
      </c>
      <c r="G35" s="62">
        <v>68.688</v>
      </c>
      <c r="H35" s="50">
        <f>G35-F35</f>
        <v>0.0379999999999967</v>
      </c>
      <c r="I35" s="50">
        <f>G35-E35</f>
        <v>-0.5420999999999907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92</v>
      </c>
      <c r="B36" s="61">
        <v>75.8969</v>
      </c>
      <c r="C36" s="61">
        <v>67.9699</v>
      </c>
      <c r="D36" s="61">
        <v>68.899</v>
      </c>
      <c r="E36" s="61">
        <v>69.2301</v>
      </c>
      <c r="F36" s="61">
        <v>68.6513888888889</v>
      </c>
      <c r="G36" s="61">
        <v>68.6880204778157</v>
      </c>
      <c r="H36" s="50">
        <f>G36-F36</f>
        <v>0.03663158892679519</v>
      </c>
      <c r="I36" s="50">
        <f>G36-E36</f>
        <v>-0.5420795221842951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206" t="s">
        <v>93</v>
      </c>
      <c r="B37" s="61">
        <v>1.086</v>
      </c>
      <c r="C37" s="61">
        <v>1.117</v>
      </c>
      <c r="D37" s="61">
        <v>1.1156</v>
      </c>
      <c r="E37" s="61">
        <v>1.0513</v>
      </c>
      <c r="F37" s="61">
        <v>1.184</v>
      </c>
      <c r="G37" s="61">
        <v>1.1908</v>
      </c>
      <c r="H37" s="50">
        <f>G37-F37</f>
        <v>0.006800000000000139</v>
      </c>
      <c r="I37" s="50">
        <f>G37-E37</f>
        <v>0.13950000000000018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94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95</v>
      </c>
      <c r="B39" s="61">
        <v>75.9737</v>
      </c>
      <c r="C39" s="61">
        <v>68.05941124867518</v>
      </c>
      <c r="D39" s="61">
        <v>68.96190899353296</v>
      </c>
      <c r="E39" s="61">
        <v>69.24457518999081</v>
      </c>
      <c r="F39" s="61">
        <v>68.76034062471035</v>
      </c>
      <c r="G39" s="61">
        <v>68.67604756106294</v>
      </c>
      <c r="H39" s="50">
        <f>G39-F39</f>
        <v>-0.08429306364740796</v>
      </c>
      <c r="I39" s="50">
        <f>G39-E39</f>
        <v>-0.5685276289278676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96</v>
      </c>
      <c r="B40" s="61">
        <v>82.8511</v>
      </c>
      <c r="C40" s="61">
        <v>75.25299366250748</v>
      </c>
      <c r="D40" s="61">
        <v>76.25319911197035</v>
      </c>
      <c r="E40" s="61">
        <v>72.8165573598008</v>
      </c>
      <c r="F40" s="61">
        <v>80.38230206254158</v>
      </c>
      <c r="G40" s="61">
        <v>82.02558571097194</v>
      </c>
      <c r="H40" s="50">
        <f>G40-F40</f>
        <v>1.643283648430355</v>
      </c>
      <c r="I40" s="50">
        <f>G40-E40</f>
        <v>9.209028351171142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97</v>
      </c>
      <c r="B41" s="61">
        <v>1.0381</v>
      </c>
      <c r="C41" s="61">
        <v>1.0204828371211998</v>
      </c>
      <c r="D41" s="61">
        <v>1.0603890127480566</v>
      </c>
      <c r="E41" s="61">
        <v>1.1401834900824734</v>
      </c>
      <c r="F41" s="61">
        <v>1.147225126140769</v>
      </c>
      <c r="G41" s="61">
        <v>1.1659774121594433</v>
      </c>
      <c r="H41" s="50">
        <f>G41-F41</f>
        <v>0.01875228601867418</v>
      </c>
      <c r="I41" s="50">
        <f>G41-E41</f>
        <v>0.025793922076969844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98</v>
      </c>
      <c r="B42" s="61">
        <v>0.2241</v>
      </c>
      <c r="C42" s="61">
        <v>0.1945462662863745</v>
      </c>
      <c r="D42" s="61">
        <v>0.20373421885929785</v>
      </c>
      <c r="E42" s="61">
        <v>0.20922880714048198</v>
      </c>
      <c r="F42" s="61">
        <v>0.2099896820277075</v>
      </c>
      <c r="G42" s="61">
        <v>0.20629064949871934</v>
      </c>
      <c r="H42" s="50">
        <f>G42-F42</f>
        <v>-0.0036990325289881776</v>
      </c>
      <c r="I42" s="50">
        <f>G42-E42</f>
        <v>-0.00293815764176264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2:J2"/>
    <mergeCell ref="A1:J1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A1">
      <selection activeCell="H53" sqref="H53"/>
    </sheetView>
  </sheetViews>
  <sheetFormatPr defaultColWidth="9.125" defaultRowHeight="12.75"/>
  <cols>
    <col min="1" max="1" width="24.375" style="165" customWidth="1"/>
    <col min="2" max="2" width="10.75390625" style="165" customWidth="1"/>
    <col min="3" max="4" width="11.125" style="165" customWidth="1"/>
    <col min="5" max="6" width="10.75390625" style="165" customWidth="1"/>
    <col min="7" max="7" width="11.375" style="165" customWidth="1"/>
    <col min="8" max="8" width="10.75390625" style="165" customWidth="1"/>
    <col min="9" max="9" width="9.875" style="165" customWidth="1"/>
    <col min="10" max="10" width="8.375" style="165" customWidth="1"/>
    <col min="11" max="11" width="13.125" style="165" customWidth="1"/>
    <col min="12" max="16384" width="9.125" style="165" customWidth="1"/>
  </cols>
  <sheetData>
    <row r="1" spans="1:2" ht="15" customHeight="1">
      <c r="A1" s="31" t="s">
        <v>59</v>
      </c>
      <c r="B1" s="164"/>
    </row>
    <row r="2" spans="1:7" s="167" customFormat="1" ht="12.75" customHeight="1">
      <c r="A2" s="166" t="s">
        <v>60</v>
      </c>
      <c r="B2" s="166"/>
      <c r="C2" s="147"/>
      <c r="D2" s="147"/>
      <c r="E2" s="147"/>
      <c r="F2" s="147"/>
      <c r="G2" s="147"/>
    </row>
    <row r="3" spans="1:10" ht="26.25" customHeight="1">
      <c r="A3" s="100"/>
      <c r="B3" s="101" t="s">
        <v>110</v>
      </c>
      <c r="C3" s="150" t="s">
        <v>114</v>
      </c>
      <c r="D3" s="150" t="s">
        <v>115</v>
      </c>
      <c r="E3" s="150">
        <v>42917</v>
      </c>
      <c r="F3" s="150">
        <v>42948</v>
      </c>
      <c r="G3" s="103" t="s">
        <v>2</v>
      </c>
      <c r="H3" s="103" t="s">
        <v>3</v>
      </c>
      <c r="J3" s="168"/>
    </row>
    <row r="4" spans="1:12" ht="13.5" customHeight="1">
      <c r="A4" s="169" t="s">
        <v>61</v>
      </c>
      <c r="B4" s="136">
        <f>B7+B6</f>
        <v>354.605</v>
      </c>
      <c r="C4" s="136">
        <v>296.345</v>
      </c>
      <c r="D4" s="136">
        <v>74.21000000000001</v>
      </c>
      <c r="E4" s="136">
        <f>E7+E6</f>
        <v>40.400000000000006</v>
      </c>
      <c r="F4" s="136">
        <v>0</v>
      </c>
      <c r="G4" s="106">
        <f>F4-E4</f>
        <v>-40.400000000000006</v>
      </c>
      <c r="H4" s="106">
        <f>D4-C4</f>
        <v>-222.13500000000002</v>
      </c>
      <c r="I4" s="170"/>
      <c r="K4" s="171"/>
      <c r="L4" s="171"/>
    </row>
    <row r="5" spans="1:12" ht="13.5" customHeight="1">
      <c r="A5" s="172" t="s">
        <v>62</v>
      </c>
      <c r="B5" s="173">
        <f>B6-B7</f>
        <v>29.13499999999999</v>
      </c>
      <c r="C5" s="173">
        <v>53.79499999999999</v>
      </c>
      <c r="D5" s="196">
        <v>-5.289999999999999</v>
      </c>
      <c r="E5" s="201">
        <f>E6-E7</f>
        <v>-3.8000000000000007</v>
      </c>
      <c r="F5" s="198">
        <v>0</v>
      </c>
      <c r="G5" s="106">
        <f>F5-E5</f>
        <v>3.8000000000000007</v>
      </c>
      <c r="H5" s="106">
        <f>D5-C5</f>
        <v>-59.08499999999999</v>
      </c>
      <c r="I5" s="173"/>
      <c r="J5" s="174"/>
      <c r="K5" s="171"/>
      <c r="L5" s="171"/>
    </row>
    <row r="6" spans="1:12" ht="13.5" customHeight="1">
      <c r="A6" s="175" t="s">
        <v>16</v>
      </c>
      <c r="B6" s="137">
        <v>191.87</v>
      </c>
      <c r="C6" s="137">
        <v>175.07</v>
      </c>
      <c r="D6" s="137">
        <v>34.46</v>
      </c>
      <c r="E6" s="137">
        <v>18.3</v>
      </c>
      <c r="F6" s="137">
        <v>0</v>
      </c>
      <c r="G6" s="106">
        <f>F6-E6</f>
        <v>-18.3</v>
      </c>
      <c r="H6" s="106">
        <f>D6-C6</f>
        <v>-140.60999999999999</v>
      </c>
      <c r="I6" s="176"/>
      <c r="K6" s="171"/>
      <c r="L6" s="171"/>
    </row>
    <row r="7" spans="1:12" ht="13.5" customHeight="1">
      <c r="A7" s="175" t="s">
        <v>17</v>
      </c>
      <c r="B7" s="137">
        <v>162.735</v>
      </c>
      <c r="C7" s="137">
        <v>121.275</v>
      </c>
      <c r="D7" s="137">
        <v>39.75</v>
      </c>
      <c r="E7" s="137">
        <v>22.1</v>
      </c>
      <c r="F7" s="137">
        <v>0</v>
      </c>
      <c r="G7" s="106">
        <f>F7-E7</f>
        <v>-22.1</v>
      </c>
      <c r="H7" s="106">
        <f>D7-C7</f>
        <v>-81.525</v>
      </c>
      <c r="I7" s="176"/>
      <c r="K7" s="171"/>
      <c r="L7" s="171"/>
    </row>
    <row r="8" spans="1:12" ht="13.5" customHeight="1">
      <c r="A8" s="172" t="s">
        <v>63</v>
      </c>
      <c r="B8" s="176" t="s">
        <v>1</v>
      </c>
      <c r="C8" s="176" t="s">
        <v>1</v>
      </c>
      <c r="D8" s="176" t="s">
        <v>1</v>
      </c>
      <c r="E8" s="176" t="s">
        <v>1</v>
      </c>
      <c r="F8" s="176" t="s">
        <v>1</v>
      </c>
      <c r="G8" s="106" t="s">
        <v>1</v>
      </c>
      <c r="H8" s="106" t="s">
        <v>1</v>
      </c>
      <c r="I8" s="176"/>
      <c r="J8" s="176"/>
      <c r="K8" s="171"/>
      <c r="L8" s="171"/>
    </row>
    <row r="9" spans="1:13" ht="13.5" customHeight="1">
      <c r="A9" s="172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1"/>
      <c r="M9" s="171"/>
    </row>
    <row r="10" spans="1:12" s="144" customFormat="1" ht="15" customHeight="1">
      <c r="A10" s="142" t="s">
        <v>64</v>
      </c>
      <c r="B10" s="143"/>
      <c r="K10" s="177"/>
      <c r="L10" s="177"/>
    </row>
    <row r="11" spans="1:12" s="167" customFormat="1" ht="12.75" customHeight="1">
      <c r="A11" s="166" t="s">
        <v>0</v>
      </c>
      <c r="B11" s="166"/>
      <c r="C11" s="147"/>
      <c r="D11" s="147"/>
      <c r="E11" s="147"/>
      <c r="F11" s="147"/>
      <c r="G11" s="147"/>
      <c r="J11" s="144"/>
      <c r="K11" s="171"/>
      <c r="L11" s="171"/>
    </row>
    <row r="12" spans="1:12" ht="26.25" customHeight="1">
      <c r="A12" s="100"/>
      <c r="B12" s="101" t="s">
        <v>110</v>
      </c>
      <c r="C12" s="150" t="s">
        <v>114</v>
      </c>
      <c r="D12" s="150" t="s">
        <v>115</v>
      </c>
      <c r="E12" s="150">
        <v>42917</v>
      </c>
      <c r="F12" s="150">
        <v>42948</v>
      </c>
      <c r="G12" s="178" t="s">
        <v>2</v>
      </c>
      <c r="H12" s="178" t="s">
        <v>3</v>
      </c>
      <c r="K12" s="171"/>
      <c r="L12" s="171"/>
    </row>
    <row r="13" spans="1:12" ht="12.75" customHeight="1">
      <c r="A13" s="169" t="s">
        <v>14</v>
      </c>
      <c r="B13" s="170">
        <v>1989959.4146364199</v>
      </c>
      <c r="C13" s="170">
        <v>1131202.03463642</v>
      </c>
      <c r="D13" s="170">
        <v>1528675.51989319</v>
      </c>
      <c r="E13" s="170">
        <v>136572.48</v>
      </c>
      <c r="F13" s="170">
        <v>147955.88</v>
      </c>
      <c r="G13" s="179">
        <f>F13-E13</f>
        <v>11383.399999999994</v>
      </c>
      <c r="H13" s="179">
        <f>+D13-C13</f>
        <v>397473.4852567699</v>
      </c>
      <c r="I13" s="180"/>
      <c r="J13" s="144"/>
      <c r="K13" s="171"/>
      <c r="L13" s="171"/>
    </row>
    <row r="14" spans="1:10" ht="12.75" customHeight="1">
      <c r="A14" s="172" t="s">
        <v>27</v>
      </c>
      <c r="B14" s="137" t="s">
        <v>1</v>
      </c>
      <c r="C14" s="137" t="s">
        <v>1</v>
      </c>
      <c r="D14" s="137" t="s">
        <v>1</v>
      </c>
      <c r="E14" s="137" t="s">
        <v>1</v>
      </c>
      <c r="F14" s="137" t="s">
        <v>1</v>
      </c>
      <c r="G14" s="179" t="s">
        <v>1</v>
      </c>
      <c r="H14" s="179" t="s">
        <v>1</v>
      </c>
      <c r="I14" s="181"/>
      <c r="J14" s="144"/>
    </row>
    <row r="15" spans="1:10" ht="12.75" customHeight="1">
      <c r="A15" s="175" t="s">
        <v>16</v>
      </c>
      <c r="B15" s="137" t="s">
        <v>1</v>
      </c>
      <c r="C15" s="137" t="s">
        <v>1</v>
      </c>
      <c r="D15" s="137" t="s">
        <v>1</v>
      </c>
      <c r="E15" s="137" t="s">
        <v>1</v>
      </c>
      <c r="F15" s="137" t="s">
        <v>1</v>
      </c>
      <c r="G15" s="179" t="s">
        <v>1</v>
      </c>
      <c r="H15" s="179" t="s">
        <v>1</v>
      </c>
      <c r="I15" s="181"/>
      <c r="J15" s="144"/>
    </row>
    <row r="16" spans="1:10" ht="12.75" customHeight="1">
      <c r="A16" s="175" t="s">
        <v>17</v>
      </c>
      <c r="B16" s="137" t="s">
        <v>1</v>
      </c>
      <c r="C16" s="137" t="s">
        <v>1</v>
      </c>
      <c r="D16" s="137" t="s">
        <v>1</v>
      </c>
      <c r="E16" s="137" t="s">
        <v>1</v>
      </c>
      <c r="F16" s="137" t="s">
        <v>1</v>
      </c>
      <c r="G16" s="179" t="s">
        <v>1</v>
      </c>
      <c r="H16" s="179" t="s">
        <v>1</v>
      </c>
      <c r="I16" s="181"/>
      <c r="J16" s="144"/>
    </row>
    <row r="17" spans="1:10" ht="12.75" customHeight="1">
      <c r="A17" s="172" t="s">
        <v>53</v>
      </c>
      <c r="B17" s="176" t="s">
        <v>1</v>
      </c>
      <c r="C17" s="176" t="s">
        <v>1</v>
      </c>
      <c r="D17" s="176" t="s">
        <v>1</v>
      </c>
      <c r="E17" s="137" t="s">
        <v>1</v>
      </c>
      <c r="F17" s="137" t="s">
        <v>1</v>
      </c>
      <c r="G17" s="179" t="s">
        <v>1</v>
      </c>
      <c r="H17" s="179" t="s">
        <v>1</v>
      </c>
      <c r="I17" s="181"/>
      <c r="J17" s="144"/>
    </row>
    <row r="18" spans="1:10" ht="12.75" customHeight="1">
      <c r="A18" s="172" t="s">
        <v>26</v>
      </c>
      <c r="B18" s="176">
        <v>2045.5746364200002</v>
      </c>
      <c r="C18" s="176">
        <v>2045.5746364200002</v>
      </c>
      <c r="D18" s="176" t="s">
        <v>1</v>
      </c>
      <c r="E18" s="176" t="s">
        <v>1</v>
      </c>
      <c r="F18" s="176" t="s">
        <v>1</v>
      </c>
      <c r="G18" s="179" t="s">
        <v>1</v>
      </c>
      <c r="H18" s="179">
        <f>-C18</f>
        <v>-2045.5746364200002</v>
      </c>
      <c r="I18" s="182"/>
      <c r="J18" s="44"/>
    </row>
    <row r="19" spans="1:10" ht="12.75" customHeight="1">
      <c r="A19" s="172" t="s">
        <v>56</v>
      </c>
      <c r="B19" s="176">
        <v>1440</v>
      </c>
      <c r="C19" s="176">
        <v>1440</v>
      </c>
      <c r="D19" s="176" t="s">
        <v>1</v>
      </c>
      <c r="E19" s="176" t="s">
        <v>1</v>
      </c>
      <c r="F19" s="176" t="s">
        <v>1</v>
      </c>
      <c r="G19" s="179" t="s">
        <v>1</v>
      </c>
      <c r="H19" s="179">
        <f>-C19</f>
        <v>-1440</v>
      </c>
      <c r="I19" s="182"/>
      <c r="J19" s="144"/>
    </row>
    <row r="20" spans="1:10" ht="12.75" customHeight="1">
      <c r="A20" s="130" t="s">
        <v>58</v>
      </c>
      <c r="B20" s="176">
        <v>1986473.8399999999</v>
      </c>
      <c r="C20" s="176">
        <v>1129156.46</v>
      </c>
      <c r="D20" s="176">
        <v>1528675.51989319</v>
      </c>
      <c r="E20" s="176">
        <v>136572.48</v>
      </c>
      <c r="F20" s="176">
        <v>147955.88</v>
      </c>
      <c r="G20" s="179">
        <f>F20-E20</f>
        <v>11383.399999999994</v>
      </c>
      <c r="H20" s="179">
        <f>+D20-C20</f>
        <v>399519.05989318993</v>
      </c>
      <c r="I20" s="181"/>
      <c r="J20" s="144"/>
    </row>
    <row r="21" spans="1:10" ht="25.5" customHeight="1">
      <c r="A21" s="130" t="s">
        <v>52</v>
      </c>
      <c r="B21" s="137" t="s">
        <v>1</v>
      </c>
      <c r="C21" s="137" t="s">
        <v>1</v>
      </c>
      <c r="D21" s="137" t="s">
        <v>1</v>
      </c>
      <c r="E21" s="137" t="s">
        <v>1</v>
      </c>
      <c r="F21" s="137" t="s">
        <v>1</v>
      </c>
      <c r="G21" s="179" t="s">
        <v>1</v>
      </c>
      <c r="H21" s="179" t="s">
        <v>1</v>
      </c>
      <c r="I21" s="148"/>
      <c r="J21" s="44"/>
    </row>
    <row r="22" spans="1:10" ht="12.75" customHeight="1">
      <c r="A22" s="124" t="s">
        <v>25</v>
      </c>
      <c r="B22" s="137"/>
      <c r="C22" s="137"/>
      <c r="D22" s="137"/>
      <c r="E22" s="137"/>
      <c r="F22" s="137"/>
      <c r="G22" s="179" t="s">
        <v>1</v>
      </c>
      <c r="H22" s="179"/>
      <c r="I22" s="167"/>
      <c r="J22" s="44"/>
    </row>
    <row r="23" spans="1:10" ht="12.75" customHeight="1">
      <c r="A23" s="130" t="s">
        <v>28</v>
      </c>
      <c r="B23" s="183" t="s">
        <v>1</v>
      </c>
      <c r="C23" s="183" t="s">
        <v>1</v>
      </c>
      <c r="D23" s="183" t="s">
        <v>1</v>
      </c>
      <c r="E23" s="183" t="s">
        <v>1</v>
      </c>
      <c r="F23" s="183" t="s">
        <v>1</v>
      </c>
      <c r="G23" s="179" t="s">
        <v>1</v>
      </c>
      <c r="H23" s="205" t="s">
        <v>1</v>
      </c>
      <c r="I23" s="184"/>
      <c r="J23" s="44"/>
    </row>
    <row r="24" spans="1:10" ht="12.75" customHeight="1">
      <c r="A24" s="130" t="s">
        <v>15</v>
      </c>
      <c r="B24" s="183" t="s">
        <v>1</v>
      </c>
      <c r="C24" s="183" t="s">
        <v>1</v>
      </c>
      <c r="D24" s="183" t="s">
        <v>1</v>
      </c>
      <c r="E24" s="183" t="s">
        <v>1</v>
      </c>
      <c r="F24" s="183" t="s">
        <v>1</v>
      </c>
      <c r="G24" s="179" t="s">
        <v>1</v>
      </c>
      <c r="H24" s="205" t="s">
        <v>1</v>
      </c>
      <c r="I24" s="185"/>
      <c r="J24" s="186"/>
    </row>
    <row r="25" spans="1:10" ht="26.25" customHeight="1">
      <c r="A25" s="130" t="s">
        <v>26</v>
      </c>
      <c r="B25" s="183">
        <v>12</v>
      </c>
      <c r="C25" s="183">
        <v>12</v>
      </c>
      <c r="D25" s="183" t="s">
        <v>1</v>
      </c>
      <c r="E25" s="183" t="s">
        <v>1</v>
      </c>
      <c r="F25" s="183" t="s">
        <v>1</v>
      </c>
      <c r="G25" s="179" t="s">
        <v>1</v>
      </c>
      <c r="H25" s="179">
        <f>-C25</f>
        <v>-12</v>
      </c>
      <c r="I25" s="185"/>
      <c r="J25" s="186"/>
    </row>
    <row r="26" spans="1:10" ht="12.75">
      <c r="A26" s="130" t="s">
        <v>55</v>
      </c>
      <c r="B26" s="183">
        <v>8.72549886334933</v>
      </c>
      <c r="C26" s="183">
        <v>8.72549886334933</v>
      </c>
      <c r="D26" s="183" t="s">
        <v>1</v>
      </c>
      <c r="E26" s="183" t="s">
        <v>1</v>
      </c>
      <c r="F26" s="183" t="s">
        <v>1</v>
      </c>
      <c r="G26" s="179" t="s">
        <v>1</v>
      </c>
      <c r="H26" s="179">
        <f>-C26</f>
        <v>-8.72549886334933</v>
      </c>
      <c r="I26" s="185"/>
      <c r="J26" s="144"/>
    </row>
    <row r="27" spans="1:12" ht="12.75">
      <c r="A27" s="130" t="s">
        <v>58</v>
      </c>
      <c r="B27" s="183">
        <v>1.1876061921197223</v>
      </c>
      <c r="C27" s="183">
        <v>1.6564092881795835</v>
      </c>
      <c r="D27" s="183">
        <v>0.25</v>
      </c>
      <c r="E27" s="183">
        <v>0.25</v>
      </c>
      <c r="F27" s="183">
        <v>0.25</v>
      </c>
      <c r="G27" s="179">
        <f>F27-E27</f>
        <v>0</v>
      </c>
      <c r="H27" s="179">
        <f>+D27-C27</f>
        <v>-1.4064092881795835</v>
      </c>
      <c r="I27" s="185"/>
      <c r="J27" s="144"/>
      <c r="K27" s="167"/>
      <c r="L27" s="167"/>
    </row>
    <row r="28" spans="1:4" ht="12" customHeight="1">
      <c r="A28" s="187" t="s">
        <v>57</v>
      </c>
      <c r="D28" s="183"/>
    </row>
    <row r="29" spans="1:4" ht="15" customHeight="1">
      <c r="A29" s="187"/>
      <c r="D29" s="183"/>
    </row>
    <row r="30" spans="1:2" ht="15" customHeight="1">
      <c r="A30" s="31" t="s">
        <v>65</v>
      </c>
      <c r="B30" s="164"/>
    </row>
    <row r="31" spans="1:9" s="167" customFormat="1" ht="12.75" customHeight="1">
      <c r="A31" s="146" t="s">
        <v>0</v>
      </c>
      <c r="B31" s="146"/>
      <c r="C31" s="147"/>
      <c r="D31" s="144"/>
      <c r="E31" s="147"/>
      <c r="F31" s="147"/>
      <c r="G31" s="147"/>
      <c r="H31" s="148"/>
      <c r="I31" s="144"/>
    </row>
    <row r="32" spans="1:10" ht="26.25" customHeight="1">
      <c r="A32" s="100"/>
      <c r="B32" s="101" t="s">
        <v>110</v>
      </c>
      <c r="C32" s="150" t="s">
        <v>114</v>
      </c>
      <c r="D32" s="150" t="s">
        <v>115</v>
      </c>
      <c r="E32" s="150">
        <v>42917</v>
      </c>
      <c r="F32" s="150">
        <v>42948</v>
      </c>
      <c r="G32" s="103" t="s">
        <v>2</v>
      </c>
      <c r="H32" s="103" t="s">
        <v>3</v>
      </c>
      <c r="I32" s="144"/>
      <c r="J32" s="167"/>
    </row>
    <row r="33" spans="1:9" ht="23.25" customHeight="1">
      <c r="A33" s="124" t="s">
        <v>8</v>
      </c>
      <c r="B33" s="71">
        <f>SUM(B34:B36)</f>
        <v>116000</v>
      </c>
      <c r="C33" s="71">
        <v>78000</v>
      </c>
      <c r="D33" s="71">
        <f>SUM(D34:D37)</f>
        <v>77000</v>
      </c>
      <c r="E33" s="71">
        <f>SUM(E34:E37)</f>
        <v>5000</v>
      </c>
      <c r="F33" s="71">
        <f>SUM(F34:F37)</f>
        <v>8500</v>
      </c>
      <c r="G33" s="106">
        <f>F33-E33</f>
        <v>3500</v>
      </c>
      <c r="H33" s="106">
        <f>D33-C33</f>
        <v>-1000</v>
      </c>
      <c r="I33" s="144"/>
    </row>
    <row r="34" spans="1:9" ht="12.75" customHeight="1">
      <c r="A34" s="188" t="s">
        <v>21</v>
      </c>
      <c r="B34" s="157">
        <v>108000</v>
      </c>
      <c r="C34" s="157">
        <v>74000</v>
      </c>
      <c r="D34" s="157">
        <v>50000</v>
      </c>
      <c r="E34" s="157">
        <v>2500</v>
      </c>
      <c r="F34" s="157">
        <v>5000</v>
      </c>
      <c r="G34" s="106">
        <f>F34-E34</f>
        <v>2500</v>
      </c>
      <c r="H34" s="106">
        <f>D34-C34</f>
        <v>-24000</v>
      </c>
      <c r="I34" s="144"/>
    </row>
    <row r="35" spans="1:11" ht="12.75" customHeight="1">
      <c r="A35" s="188" t="s">
        <v>22</v>
      </c>
      <c r="B35" s="157">
        <v>8000</v>
      </c>
      <c r="C35" s="157">
        <v>4000</v>
      </c>
      <c r="D35" s="157" t="s">
        <v>1</v>
      </c>
      <c r="E35" s="157" t="s">
        <v>1</v>
      </c>
      <c r="F35" s="157" t="s">
        <v>1</v>
      </c>
      <c r="G35" s="106" t="s">
        <v>1</v>
      </c>
      <c r="H35" s="106">
        <f>-C35</f>
        <v>-4000</v>
      </c>
      <c r="I35" s="144"/>
      <c r="J35" s="189"/>
      <c r="K35" s="190"/>
    </row>
    <row r="36" spans="1:10" ht="12.75" customHeight="1">
      <c r="A36" s="188" t="s">
        <v>23</v>
      </c>
      <c r="B36" s="157" t="s">
        <v>1</v>
      </c>
      <c r="C36" s="157" t="s">
        <v>1</v>
      </c>
      <c r="D36" s="157">
        <v>24000</v>
      </c>
      <c r="E36" s="157">
        <v>2500</v>
      </c>
      <c r="F36" s="157">
        <v>500</v>
      </c>
      <c r="G36" s="106">
        <f>F36-E36</f>
        <v>-2000</v>
      </c>
      <c r="H36" s="106">
        <f>+D36</f>
        <v>24000</v>
      </c>
      <c r="I36" s="144"/>
      <c r="J36" s="189"/>
    </row>
    <row r="37" spans="1:10" ht="12.75" customHeight="1">
      <c r="A37" s="188" t="s">
        <v>116</v>
      </c>
      <c r="B37" s="157" t="s">
        <v>1</v>
      </c>
      <c r="C37" s="157" t="s">
        <v>1</v>
      </c>
      <c r="D37" s="157">
        <v>3000</v>
      </c>
      <c r="E37" s="157" t="s">
        <v>1</v>
      </c>
      <c r="F37" s="157">
        <v>3000</v>
      </c>
      <c r="G37" s="106">
        <f>+F37</f>
        <v>3000</v>
      </c>
      <c r="H37" s="106">
        <f>+D37</f>
        <v>3000</v>
      </c>
      <c r="I37" s="144"/>
      <c r="J37" s="189"/>
    </row>
    <row r="38" spans="1:10" ht="12.75" customHeight="1">
      <c r="A38" s="124" t="s">
        <v>7</v>
      </c>
      <c r="B38" s="71">
        <f>SUM(B39:B41)</f>
        <v>207835.08000000002</v>
      </c>
      <c r="C38" s="71">
        <v>142032.98</v>
      </c>
      <c r="D38" s="71">
        <f>SUM(D39:D42)</f>
        <v>94622.5</v>
      </c>
      <c r="E38" s="71">
        <f>SUM(E39:E41)</f>
        <v>8195</v>
      </c>
      <c r="F38" s="71">
        <f>SUM(F39:F42)</f>
        <v>13202.5</v>
      </c>
      <c r="G38" s="106">
        <f>F38-E38</f>
        <v>5007.5</v>
      </c>
      <c r="H38" s="106">
        <f>D38-C38</f>
        <v>-47410.48000000001</v>
      </c>
      <c r="I38" s="144"/>
      <c r="J38" s="189"/>
    </row>
    <row r="39" spans="1:10" ht="12.75" customHeight="1">
      <c r="A39" s="188" t="s">
        <v>21</v>
      </c>
      <c r="B39" s="157">
        <v>198390.48</v>
      </c>
      <c r="C39" s="157">
        <v>137483.98</v>
      </c>
      <c r="D39" s="157">
        <v>70983</v>
      </c>
      <c r="E39" s="157">
        <v>4130</v>
      </c>
      <c r="F39" s="157">
        <v>9461</v>
      </c>
      <c r="G39" s="106">
        <f>F39-E39</f>
        <v>5331</v>
      </c>
      <c r="H39" s="106">
        <f>D39-C39</f>
        <v>-66500.98000000001</v>
      </c>
      <c r="I39" s="144"/>
      <c r="J39" s="189"/>
    </row>
    <row r="40" spans="1:10" ht="12.75" customHeight="1">
      <c r="A40" s="188" t="s">
        <v>22</v>
      </c>
      <c r="B40" s="157">
        <v>9444.6</v>
      </c>
      <c r="C40" s="157">
        <v>4549</v>
      </c>
      <c r="D40" s="157" t="s">
        <v>1</v>
      </c>
      <c r="E40" s="157" t="s">
        <v>1</v>
      </c>
      <c r="F40" s="157" t="s">
        <v>1</v>
      </c>
      <c r="G40" s="157" t="s">
        <v>1</v>
      </c>
      <c r="H40" s="106">
        <f>-C40</f>
        <v>-4549</v>
      </c>
      <c r="I40" s="144"/>
      <c r="J40" s="189"/>
    </row>
    <row r="41" spans="1:10" ht="12.75" customHeight="1">
      <c r="A41" s="188" t="s">
        <v>23</v>
      </c>
      <c r="B41" s="157" t="s">
        <v>1</v>
      </c>
      <c r="C41" s="157" t="s">
        <v>1</v>
      </c>
      <c r="D41" s="157">
        <v>21013</v>
      </c>
      <c r="E41" s="157">
        <v>4065</v>
      </c>
      <c r="F41" s="157">
        <v>1115</v>
      </c>
      <c r="G41" s="106">
        <f>F41-E41</f>
        <v>-2950</v>
      </c>
      <c r="H41" s="106">
        <f>D41</f>
        <v>21013</v>
      </c>
      <c r="I41" s="144"/>
      <c r="J41" s="189"/>
    </row>
    <row r="42" spans="1:10" ht="12.75" customHeight="1">
      <c r="A42" s="188" t="s">
        <v>116</v>
      </c>
      <c r="B42" s="157" t="s">
        <v>1</v>
      </c>
      <c r="C42" s="157" t="s">
        <v>1</v>
      </c>
      <c r="D42" s="157">
        <v>2626.5</v>
      </c>
      <c r="E42" s="157" t="s">
        <v>1</v>
      </c>
      <c r="F42" s="157">
        <v>2626.5</v>
      </c>
      <c r="G42" s="106">
        <f>F42</f>
        <v>2626.5</v>
      </c>
      <c r="H42" s="106">
        <f>D42</f>
        <v>2626.5</v>
      </c>
      <c r="I42" s="144"/>
      <c r="J42" s="189"/>
    </row>
    <row r="43" spans="1:10" ht="12.75" customHeight="1">
      <c r="A43" s="124" t="s">
        <v>9</v>
      </c>
      <c r="B43" s="71">
        <f>SUM(B44:B46)</f>
        <v>110293.37</v>
      </c>
      <c r="C43" s="71">
        <v>73049.37</v>
      </c>
      <c r="D43" s="71">
        <f>SUM(D44:D47)</f>
        <v>63936.5</v>
      </c>
      <c r="E43" s="71">
        <f>SUM(E44:E46)</f>
        <v>5885</v>
      </c>
      <c r="F43" s="71">
        <f>SUM(F44:F47)</f>
        <v>7795.5</v>
      </c>
      <c r="G43" s="106">
        <f>F43-E43</f>
        <v>1910.5</v>
      </c>
      <c r="H43" s="106">
        <f>D43-C43</f>
        <v>-9112.869999999995</v>
      </c>
      <c r="I43" s="191"/>
      <c r="J43" s="189"/>
    </row>
    <row r="44" spans="1:10" ht="12.75" customHeight="1">
      <c r="A44" s="188" t="s">
        <v>21</v>
      </c>
      <c r="B44" s="157">
        <v>102293.37</v>
      </c>
      <c r="C44" s="157">
        <v>69049.37</v>
      </c>
      <c r="D44" s="157">
        <v>44460</v>
      </c>
      <c r="E44" s="157">
        <f>2355+475</f>
        <v>2830</v>
      </c>
      <c r="F44" s="157">
        <v>5000</v>
      </c>
      <c r="G44" s="106">
        <f>F44-E44</f>
        <v>2170</v>
      </c>
      <c r="H44" s="106">
        <f>D44-C44</f>
        <v>-24589.369999999995</v>
      </c>
      <c r="I44" s="191"/>
      <c r="J44" s="189"/>
    </row>
    <row r="45" spans="1:10" ht="12.75" customHeight="1">
      <c r="A45" s="188" t="s">
        <v>22</v>
      </c>
      <c r="B45" s="157">
        <v>8000</v>
      </c>
      <c r="C45" s="157">
        <v>4000</v>
      </c>
      <c r="D45" s="157" t="s">
        <v>1</v>
      </c>
      <c r="E45" s="157" t="s">
        <v>1</v>
      </c>
      <c r="F45" s="157" t="s">
        <v>1</v>
      </c>
      <c r="G45" s="157" t="s">
        <v>1</v>
      </c>
      <c r="H45" s="106">
        <f>-C45</f>
        <v>-4000</v>
      </c>
      <c r="I45" s="144"/>
      <c r="J45" s="189"/>
    </row>
    <row r="46" spans="1:10" ht="12.75" customHeight="1">
      <c r="A46" s="188" t="s">
        <v>23</v>
      </c>
      <c r="B46" s="157" t="s">
        <v>1</v>
      </c>
      <c r="C46" s="157" t="s">
        <v>1</v>
      </c>
      <c r="D46" s="157">
        <v>17181</v>
      </c>
      <c r="E46" s="157">
        <f>2485+570</f>
        <v>3055</v>
      </c>
      <c r="F46" s="157">
        <v>500</v>
      </c>
      <c r="G46" s="106">
        <f>F46-E46</f>
        <v>-2555</v>
      </c>
      <c r="H46" s="106">
        <f>D46</f>
        <v>17181</v>
      </c>
      <c r="I46" s="144"/>
      <c r="J46" s="189"/>
    </row>
    <row r="47" spans="1:10" ht="12.75" customHeight="1">
      <c r="A47" s="188" t="s">
        <v>116</v>
      </c>
      <c r="B47" s="157" t="s">
        <v>1</v>
      </c>
      <c r="C47" s="157" t="s">
        <v>1</v>
      </c>
      <c r="D47" s="157">
        <v>2295.5</v>
      </c>
      <c r="E47" s="157" t="s">
        <v>1</v>
      </c>
      <c r="F47" s="157">
        <v>2295.5</v>
      </c>
      <c r="G47" s="106">
        <f>F47</f>
        <v>2295.5</v>
      </c>
      <c r="H47" s="106">
        <f>D47</f>
        <v>2295.5</v>
      </c>
      <c r="I47" s="144"/>
      <c r="J47" s="189"/>
    </row>
    <row r="48" spans="1:10" ht="23.25" customHeight="1">
      <c r="A48" s="124" t="s">
        <v>10</v>
      </c>
      <c r="B48" s="207">
        <v>2.5798160534518506</v>
      </c>
      <c r="C48" s="207">
        <v>3.731228475120462</v>
      </c>
      <c r="D48" s="207">
        <v>1.55</v>
      </c>
      <c r="E48" s="207">
        <v>3.39</v>
      </c>
      <c r="F48" s="207">
        <v>2.45</v>
      </c>
      <c r="G48" s="106">
        <f>F48-E48</f>
        <v>-0.94</v>
      </c>
      <c r="H48" s="106">
        <f>D48-C48</f>
        <v>-2.181228475120462</v>
      </c>
      <c r="I48" s="192"/>
      <c r="J48" s="189"/>
    </row>
    <row r="49" spans="1:10" ht="12" customHeight="1">
      <c r="A49" s="188" t="s">
        <v>21</v>
      </c>
      <c r="B49" s="193">
        <v>2.5655802844417286</v>
      </c>
      <c r="C49" s="193">
        <v>3.7177672772148056</v>
      </c>
      <c r="D49" s="193">
        <v>1.09</v>
      </c>
      <c r="E49" s="193">
        <v>2.8</v>
      </c>
      <c r="F49" s="193">
        <v>1.5140028475378524</v>
      </c>
      <c r="G49" s="106">
        <f>F49-E49</f>
        <v>-1.2859971524621474</v>
      </c>
      <c r="H49" s="106">
        <f>D49-C49</f>
        <v>-2.6277672772148053</v>
      </c>
      <c r="I49" s="192"/>
      <c r="J49" s="189"/>
    </row>
    <row r="50" spans="1:10" ht="12" customHeight="1">
      <c r="A50" s="188" t="s">
        <v>22</v>
      </c>
      <c r="B50" s="193">
        <v>0.7298960272836348</v>
      </c>
      <c r="C50" s="193">
        <v>1.040580866000882</v>
      </c>
      <c r="D50" s="193" t="s">
        <v>1</v>
      </c>
      <c r="E50" s="193" t="s">
        <v>1</v>
      </c>
      <c r="F50" s="193" t="s">
        <v>1</v>
      </c>
      <c r="G50" s="193" t="s">
        <v>1</v>
      </c>
      <c r="H50" s="106">
        <f>-C50</f>
        <v>-1.040580866000882</v>
      </c>
      <c r="I50" s="192"/>
      <c r="J50" s="189"/>
    </row>
    <row r="51" spans="1:10" ht="12" customHeight="1">
      <c r="A51" s="188" t="s">
        <v>23</v>
      </c>
      <c r="B51" s="193" t="s">
        <v>1</v>
      </c>
      <c r="C51" s="193" t="s">
        <v>1</v>
      </c>
      <c r="D51" s="193">
        <v>2.72</v>
      </c>
      <c r="E51" s="193">
        <v>3.96</v>
      </c>
      <c r="F51" s="193">
        <v>3.12026845564529</v>
      </c>
      <c r="G51" s="106">
        <f>F51-E51</f>
        <v>-0.8397315443547098</v>
      </c>
      <c r="H51" s="106">
        <f>D51</f>
        <v>2.72</v>
      </c>
      <c r="I51" s="192"/>
      <c r="J51" s="189"/>
    </row>
    <row r="52" spans="1:9" ht="13.5" customHeight="1">
      <c r="A52" s="188" t="s">
        <v>116</v>
      </c>
      <c r="B52" s="193" t="s">
        <v>1</v>
      </c>
      <c r="C52" s="193" t="s">
        <v>1</v>
      </c>
      <c r="D52" s="144">
        <v>4.67</v>
      </c>
      <c r="E52" s="193" t="s">
        <v>1</v>
      </c>
      <c r="F52" s="193">
        <v>4.666464116276669</v>
      </c>
      <c r="G52" s="106">
        <f>F52</f>
        <v>4.666464116276669</v>
      </c>
      <c r="H52" s="106">
        <f>D52</f>
        <v>4.67</v>
      </c>
      <c r="I52" s="144"/>
    </row>
    <row r="53" spans="1:9" ht="12.75">
      <c r="A53" s="144"/>
      <c r="B53" s="144"/>
      <c r="C53" s="144"/>
      <c r="D53" s="144"/>
      <c r="E53" s="194"/>
      <c r="F53" s="144"/>
      <c r="G53" s="144"/>
      <c r="H53" s="144"/>
      <c r="I53" s="144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C45" sqref="C45"/>
    </sheetView>
  </sheetViews>
  <sheetFormatPr defaultColWidth="9.1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66</v>
      </c>
      <c r="B1" s="1"/>
      <c r="F1" s="2">
        <v>1000</v>
      </c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1"/>
      <c r="B3" s="101" t="s">
        <v>110</v>
      </c>
      <c r="C3" s="150" t="s">
        <v>114</v>
      </c>
      <c r="D3" s="150" t="s">
        <v>115</v>
      </c>
      <c r="E3" s="150">
        <v>42917</v>
      </c>
      <c r="F3" s="150">
        <v>42948</v>
      </c>
      <c r="G3" s="132" t="s">
        <v>2</v>
      </c>
      <c r="H3" s="132" t="s">
        <v>3</v>
      </c>
    </row>
    <row r="4" spans="1:13" ht="12.75" customHeight="1">
      <c r="A4" s="47" t="s">
        <v>40</v>
      </c>
      <c r="B4" s="71">
        <f>SUM(B5:B7)</f>
        <v>5397</v>
      </c>
      <c r="C4" s="71">
        <v>3981</v>
      </c>
      <c r="D4" s="71">
        <f>SUM(D5:D7)</f>
        <v>3920</v>
      </c>
      <c r="E4" s="71">
        <f>SUM(E5:E7)</f>
        <v>420</v>
      </c>
      <c r="F4" s="71">
        <f>SUM(F5:F7)</f>
        <v>420</v>
      </c>
      <c r="G4" s="50">
        <f>F4-E4</f>
        <v>0</v>
      </c>
      <c r="H4" s="50">
        <f>D4-C4</f>
        <v>-61</v>
      </c>
      <c r="K4" s="57"/>
      <c r="L4" s="57"/>
      <c r="M4" s="57"/>
    </row>
    <row r="5" spans="1:13" ht="12.75" customHeight="1">
      <c r="A5" s="48" t="s">
        <v>5</v>
      </c>
      <c r="B5" s="68">
        <v>677</v>
      </c>
      <c r="C5" s="68">
        <v>511</v>
      </c>
      <c r="D5" s="210">
        <v>570</v>
      </c>
      <c r="E5" s="68">
        <v>40</v>
      </c>
      <c r="F5" s="68">
        <v>40</v>
      </c>
      <c r="G5" s="50">
        <f aca="true" t="shared" si="0" ref="G5:G19">F5-E5</f>
        <v>0</v>
      </c>
      <c r="H5" s="50">
        <f aca="true" t="shared" si="1" ref="H5:H19">D5-C5</f>
        <v>59</v>
      </c>
      <c r="K5" s="57"/>
      <c r="L5" s="57"/>
      <c r="M5" s="57"/>
    </row>
    <row r="6" spans="1:13" ht="12.75" customHeight="1">
      <c r="A6" s="48" t="s">
        <v>24</v>
      </c>
      <c r="B6" s="68">
        <v>1550</v>
      </c>
      <c r="C6" s="68">
        <v>1160</v>
      </c>
      <c r="D6" s="210">
        <v>1180</v>
      </c>
      <c r="E6" s="68">
        <v>80</v>
      </c>
      <c r="F6" s="68">
        <v>80</v>
      </c>
      <c r="G6" s="50">
        <f t="shared" si="0"/>
        <v>0</v>
      </c>
      <c r="H6" s="50">
        <f t="shared" si="1"/>
        <v>20</v>
      </c>
      <c r="K6" s="57"/>
      <c r="L6" s="57"/>
      <c r="M6" s="57"/>
    </row>
    <row r="7" spans="1:13" ht="12.75" customHeight="1">
      <c r="A7" s="48" t="s">
        <v>6</v>
      </c>
      <c r="B7" s="68">
        <v>3170</v>
      </c>
      <c r="C7" s="68">
        <v>2310</v>
      </c>
      <c r="D7" s="210">
        <v>2170</v>
      </c>
      <c r="E7" s="68">
        <v>300</v>
      </c>
      <c r="F7" s="68">
        <v>300</v>
      </c>
      <c r="G7" s="50">
        <f t="shared" si="0"/>
        <v>0</v>
      </c>
      <c r="H7" s="50">
        <f t="shared" si="1"/>
        <v>-140</v>
      </c>
      <c r="K7" s="57"/>
      <c r="L7" s="57"/>
      <c r="M7" s="57"/>
    </row>
    <row r="8" spans="1:13" ht="12.75" customHeight="1">
      <c r="A8" s="47" t="s">
        <v>42</v>
      </c>
      <c r="B8" s="71">
        <f>SUM(B9:B11)</f>
        <v>10949.303</v>
      </c>
      <c r="C8" s="71">
        <v>8611.763</v>
      </c>
      <c r="D8" s="71">
        <f>SUM(D9:D11)</f>
        <v>7521.559</v>
      </c>
      <c r="E8" s="71">
        <f>SUM(E9:E11)</f>
        <v>377.95000000000005</v>
      </c>
      <c r="F8" s="71">
        <f>SUM(F9:F11)</f>
        <v>696.5</v>
      </c>
      <c r="G8" s="50">
        <f t="shared" si="0"/>
        <v>318.54999999999995</v>
      </c>
      <c r="H8" s="50">
        <f t="shared" si="1"/>
        <v>-1090.2040000000006</v>
      </c>
      <c r="K8" s="57"/>
      <c r="L8" s="57"/>
      <c r="M8" s="57"/>
    </row>
    <row r="9" spans="1:13" ht="12.75" customHeight="1">
      <c r="A9" s="48" t="s">
        <v>5</v>
      </c>
      <c r="B9" s="68">
        <v>964.8</v>
      </c>
      <c r="C9" s="68">
        <v>605.3</v>
      </c>
      <c r="D9" s="68">
        <v>1073</v>
      </c>
      <c r="E9" s="68">
        <v>10</v>
      </c>
      <c r="F9" s="68">
        <v>30</v>
      </c>
      <c r="G9" s="50">
        <f t="shared" si="0"/>
        <v>20</v>
      </c>
      <c r="H9" s="50">
        <f t="shared" si="1"/>
        <v>467.70000000000005</v>
      </c>
      <c r="K9" s="57"/>
      <c r="L9" s="57"/>
      <c r="M9" s="57"/>
    </row>
    <row r="10" spans="1:13" ht="12.75" customHeight="1">
      <c r="A10" s="48" t="s">
        <v>24</v>
      </c>
      <c r="B10" s="68">
        <v>4058.13</v>
      </c>
      <c r="C10" s="68">
        <v>3181.39</v>
      </c>
      <c r="D10" s="68">
        <v>2032.705</v>
      </c>
      <c r="E10" s="68">
        <v>74.65</v>
      </c>
      <c r="F10" s="68">
        <v>80</v>
      </c>
      <c r="G10" s="50">
        <f t="shared" si="0"/>
        <v>5.349999999999994</v>
      </c>
      <c r="H10" s="50">
        <f t="shared" si="1"/>
        <v>-1148.685</v>
      </c>
      <c r="K10" s="57"/>
      <c r="L10" s="57"/>
      <c r="M10" s="57"/>
    </row>
    <row r="11" spans="1:13" ht="12.75" customHeight="1">
      <c r="A11" s="76" t="s">
        <v>6</v>
      </c>
      <c r="B11" s="68">
        <v>5926.373</v>
      </c>
      <c r="C11" s="68">
        <v>4825.073</v>
      </c>
      <c r="D11" s="68">
        <v>4415.854</v>
      </c>
      <c r="E11" s="68">
        <v>293.3</v>
      </c>
      <c r="F11" s="68">
        <v>586.5</v>
      </c>
      <c r="G11" s="50">
        <f t="shared" si="0"/>
        <v>293.2</v>
      </c>
      <c r="H11" s="50">
        <f t="shared" si="1"/>
        <v>-409.21900000000005</v>
      </c>
      <c r="K11" s="57"/>
      <c r="L11" s="57"/>
      <c r="M11" s="57"/>
    </row>
    <row r="12" spans="1:13" ht="12.75" customHeight="1">
      <c r="A12" s="69" t="s">
        <v>43</v>
      </c>
      <c r="B12" s="71">
        <f>SUM(B13:B15)</f>
        <v>5719.71</v>
      </c>
      <c r="C12" s="71">
        <v>4564.11</v>
      </c>
      <c r="D12" s="71">
        <f>SUM(D13:D15)</f>
        <v>3551.3</v>
      </c>
      <c r="E12" s="71">
        <f>SUM(E13:E15)</f>
        <v>320.3</v>
      </c>
      <c r="F12" s="71">
        <f>SUM(F13:F15)</f>
        <v>387.5</v>
      </c>
      <c r="G12" s="50">
        <f t="shared" si="0"/>
        <v>67.19999999999999</v>
      </c>
      <c r="H12" s="50">
        <f t="shared" si="1"/>
        <v>-1012.8099999999995</v>
      </c>
      <c r="J12" s="49"/>
      <c r="K12" s="57"/>
      <c r="L12" s="57"/>
      <c r="M12" s="57"/>
    </row>
    <row r="13" spans="1:13" ht="12.75" customHeight="1">
      <c r="A13" s="48" t="s">
        <v>5</v>
      </c>
      <c r="B13" s="68">
        <v>456</v>
      </c>
      <c r="C13" s="68">
        <v>327</v>
      </c>
      <c r="D13" s="68">
        <v>420</v>
      </c>
      <c r="E13" s="68">
        <v>10</v>
      </c>
      <c r="F13" s="68">
        <v>30</v>
      </c>
      <c r="G13" s="50">
        <f>F13</f>
        <v>30</v>
      </c>
      <c r="H13" s="50">
        <f t="shared" si="1"/>
        <v>93</v>
      </c>
      <c r="J13" s="49"/>
      <c r="K13" s="57"/>
      <c r="L13" s="57"/>
      <c r="M13" s="57"/>
    </row>
    <row r="14" spans="1:13" ht="12.75" customHeight="1">
      <c r="A14" s="48" t="s">
        <v>24</v>
      </c>
      <c r="B14" s="68">
        <v>1800</v>
      </c>
      <c r="C14" s="68">
        <v>1435</v>
      </c>
      <c r="D14" s="68">
        <v>888.5</v>
      </c>
      <c r="E14" s="68">
        <v>40</v>
      </c>
      <c r="F14" s="68">
        <v>40</v>
      </c>
      <c r="G14" s="50">
        <f t="shared" si="0"/>
        <v>0</v>
      </c>
      <c r="H14" s="50">
        <f t="shared" si="1"/>
        <v>-546.5</v>
      </c>
      <c r="I14" s="73"/>
      <c r="J14" s="49"/>
      <c r="K14" s="57"/>
      <c r="L14" s="57"/>
      <c r="M14" s="57"/>
    </row>
    <row r="15" spans="1:13" ht="12.75" customHeight="1">
      <c r="A15" s="76" t="s">
        <v>6</v>
      </c>
      <c r="B15" s="68">
        <v>3463.71</v>
      </c>
      <c r="C15" s="68">
        <v>2802.11</v>
      </c>
      <c r="D15" s="68">
        <v>2242.8</v>
      </c>
      <c r="E15" s="68">
        <v>270.3</v>
      </c>
      <c r="F15" s="68">
        <v>317.5</v>
      </c>
      <c r="G15" s="50">
        <f t="shared" si="0"/>
        <v>47.19999999999999</v>
      </c>
      <c r="H15" s="50">
        <f t="shared" si="1"/>
        <v>-559.31</v>
      </c>
      <c r="J15" s="49"/>
      <c r="K15" s="57"/>
      <c r="L15" s="57"/>
      <c r="M15" s="57"/>
    </row>
    <row r="16" spans="1:13" ht="12.75" customHeight="1">
      <c r="A16" s="69" t="s">
        <v>41</v>
      </c>
      <c r="B16" s="208">
        <v>9.855235605926069</v>
      </c>
      <c r="C16" s="208">
        <v>11.42442584930698</v>
      </c>
      <c r="D16" s="208">
        <v>4.852634731264723</v>
      </c>
      <c r="E16" s="208">
        <v>5.45</v>
      </c>
      <c r="F16" s="208">
        <v>5.55</v>
      </c>
      <c r="G16" s="50">
        <f t="shared" si="0"/>
        <v>0.09999999999999964</v>
      </c>
      <c r="H16" s="50">
        <f t="shared" si="1"/>
        <v>-6.571791118042257</v>
      </c>
      <c r="J16" s="5"/>
      <c r="K16" s="78"/>
      <c r="L16" s="57"/>
      <c r="M16" s="57"/>
    </row>
    <row r="17" spans="1:13" ht="12.75" customHeight="1">
      <c r="A17" s="48" t="s">
        <v>5</v>
      </c>
      <c r="B17" s="209">
        <v>3.6194728260869566</v>
      </c>
      <c r="C17" s="209">
        <v>3.8618333333333332</v>
      </c>
      <c r="D17" s="209">
        <v>2.1214115646258502</v>
      </c>
      <c r="E17" s="209">
        <v>2.5</v>
      </c>
      <c r="F17" s="209">
        <v>2.67</v>
      </c>
      <c r="G17" s="50">
        <f>F17</f>
        <v>2.67</v>
      </c>
      <c r="H17" s="50">
        <f t="shared" si="1"/>
        <v>-1.740421768707483</v>
      </c>
      <c r="J17" s="68"/>
      <c r="K17" s="24"/>
      <c r="L17" s="57"/>
      <c r="M17" s="57"/>
    </row>
    <row r="18" spans="1:13" ht="12.75" customHeight="1">
      <c r="A18" s="48" t="s">
        <v>24</v>
      </c>
      <c r="B18" s="209">
        <v>8.08351551724138</v>
      </c>
      <c r="C18" s="209">
        <v>9.573214285714286</v>
      </c>
      <c r="D18" s="209">
        <v>3.7937643467643474</v>
      </c>
      <c r="E18" s="209">
        <v>4.61</v>
      </c>
      <c r="F18" s="209">
        <v>4.74</v>
      </c>
      <c r="G18" s="50">
        <f t="shared" si="0"/>
        <v>0.1299999999999999</v>
      </c>
      <c r="H18" s="50">
        <f t="shared" si="1"/>
        <v>-5.779449938949939</v>
      </c>
      <c r="L18" s="57"/>
      <c r="M18" s="57"/>
    </row>
    <row r="19" spans="1:13" ht="12.75" customHeight="1">
      <c r="A19" s="48" t="s">
        <v>6</v>
      </c>
      <c r="B19" s="209">
        <v>11.278135577538727</v>
      </c>
      <c r="C19" s="209">
        <v>12.952126895306225</v>
      </c>
      <c r="D19" s="209">
        <v>5.763944330769069</v>
      </c>
      <c r="E19" s="209">
        <v>5.69</v>
      </c>
      <c r="F19" s="209">
        <v>5.92</v>
      </c>
      <c r="G19" s="50">
        <f t="shared" si="0"/>
        <v>0.22999999999999954</v>
      </c>
      <c r="H19" s="50">
        <f t="shared" si="1"/>
        <v>-7.188182564537156</v>
      </c>
      <c r="J19" s="68"/>
      <c r="K19" s="66"/>
      <c r="L19" s="57"/>
      <c r="M19" s="57"/>
    </row>
    <row r="20" spans="2:3" ht="15" customHeight="1">
      <c r="B20" s="7"/>
      <c r="C20" s="7"/>
    </row>
    <row r="21" spans="1:3" ht="15" customHeight="1">
      <c r="A21" s="32"/>
      <c r="B21" s="211"/>
      <c r="C21" s="7"/>
    </row>
    <row r="22" spans="1:8" s="5" customFormat="1" ht="12.75" customHeight="1">
      <c r="A22" s="82" t="s">
        <v>70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0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93" t="s">
        <v>110</v>
      </c>
      <c r="C24" s="150" t="s">
        <v>114</v>
      </c>
      <c r="D24" s="150" t="s">
        <v>115</v>
      </c>
      <c r="E24" s="150">
        <v>42917</v>
      </c>
      <c r="F24" s="150">
        <v>42948</v>
      </c>
      <c r="G24" s="132" t="s">
        <v>2</v>
      </c>
      <c r="H24" s="132" t="s">
        <v>3</v>
      </c>
    </row>
    <row r="25" spans="1:12" ht="12.75" customHeight="1">
      <c r="A25" s="88" t="s">
        <v>40</v>
      </c>
      <c r="B25" s="89">
        <v>6675</v>
      </c>
      <c r="C25" s="89">
        <v>3965</v>
      </c>
      <c r="D25" s="89">
        <f>D26+D27+D28+D29</f>
        <v>6375</v>
      </c>
      <c r="E25" s="89">
        <f>E26+E27</f>
        <v>600</v>
      </c>
      <c r="F25" s="89">
        <f>SUM(F26:F29)</f>
        <v>850</v>
      </c>
      <c r="G25" s="50">
        <f>+F25-E25</f>
        <v>250</v>
      </c>
      <c r="H25" s="50">
        <f>+D25-C25</f>
        <v>2410</v>
      </c>
      <c r="I25" s="68"/>
      <c r="J25" s="5"/>
      <c r="K25" s="5"/>
      <c r="L25" s="80"/>
    </row>
    <row r="26" spans="1:12" ht="12.75" customHeight="1">
      <c r="A26" s="90" t="s">
        <v>67</v>
      </c>
      <c r="B26" s="91">
        <v>3649</v>
      </c>
      <c r="C26" s="91">
        <v>3009</v>
      </c>
      <c r="D26" s="91">
        <v>1835</v>
      </c>
      <c r="E26" s="91">
        <v>250</v>
      </c>
      <c r="F26" s="91">
        <v>250</v>
      </c>
      <c r="G26" s="50">
        <f>+F26-E26</f>
        <v>0</v>
      </c>
      <c r="H26" s="50">
        <f>+D26-C26</f>
        <v>-1174</v>
      </c>
      <c r="I26" s="68"/>
      <c r="J26" s="135"/>
      <c r="K26" s="139"/>
      <c r="L26" s="80"/>
    </row>
    <row r="27" spans="1:12" ht="12.75" customHeight="1">
      <c r="A27" s="90" t="s">
        <v>68</v>
      </c>
      <c r="B27" s="91">
        <v>1970</v>
      </c>
      <c r="C27" s="91">
        <v>200</v>
      </c>
      <c r="D27" s="91">
        <v>1350</v>
      </c>
      <c r="E27" s="91">
        <v>350</v>
      </c>
      <c r="F27" s="91" t="s">
        <v>1</v>
      </c>
      <c r="G27" s="50">
        <f>-E27</f>
        <v>-350</v>
      </c>
      <c r="H27" s="50">
        <f>+D27-C27</f>
        <v>1150</v>
      </c>
      <c r="I27" s="68"/>
      <c r="J27" s="135"/>
      <c r="K27" s="139"/>
      <c r="L27" s="80"/>
    </row>
    <row r="28" spans="1:12" ht="12.75" customHeight="1">
      <c r="A28" s="90" t="s">
        <v>69</v>
      </c>
      <c r="B28" s="91">
        <v>1056</v>
      </c>
      <c r="C28" s="91">
        <v>756</v>
      </c>
      <c r="D28" s="91">
        <v>1630</v>
      </c>
      <c r="E28" s="91" t="s">
        <v>1</v>
      </c>
      <c r="F28" s="91" t="s">
        <v>1</v>
      </c>
      <c r="G28" s="91" t="s">
        <v>1</v>
      </c>
      <c r="H28" s="50">
        <f>+D28-C28</f>
        <v>874</v>
      </c>
      <c r="I28" s="51"/>
      <c r="J28" s="135"/>
      <c r="K28" s="139"/>
      <c r="L28" s="80"/>
    </row>
    <row r="29" spans="1:12" ht="12.75" customHeight="1">
      <c r="A29" s="90" t="s">
        <v>112</v>
      </c>
      <c r="B29" s="91" t="s">
        <v>1</v>
      </c>
      <c r="C29" s="91" t="s">
        <v>1</v>
      </c>
      <c r="D29" s="91">
        <v>1560</v>
      </c>
      <c r="E29" s="91" t="s">
        <v>1</v>
      </c>
      <c r="F29" s="91">
        <v>600</v>
      </c>
      <c r="G29" s="50">
        <f>+F29</f>
        <v>600</v>
      </c>
      <c r="H29" s="50">
        <f>+D29</f>
        <v>1560</v>
      </c>
      <c r="I29" s="51"/>
      <c r="J29" s="135"/>
      <c r="K29" s="139"/>
      <c r="L29" s="80"/>
    </row>
    <row r="30" spans="1:12" ht="12.75" customHeight="1">
      <c r="A30" s="88" t="s">
        <v>42</v>
      </c>
      <c r="B30" s="89">
        <v>11562.787</v>
      </c>
      <c r="C30" s="89">
        <v>5075.687</v>
      </c>
      <c r="D30" s="89">
        <f>D31+D32+D33+D34</f>
        <v>12446.657600000002</v>
      </c>
      <c r="E30" s="89">
        <f>E31+E32</f>
        <v>770.5699999999999</v>
      </c>
      <c r="F30" s="89">
        <f>SUM(F31:F34)</f>
        <v>590.9</v>
      </c>
      <c r="G30" s="50">
        <f>+F30-E30</f>
        <v>-179.66999999999996</v>
      </c>
      <c r="H30" s="50">
        <f>+D30-C30</f>
        <v>7370.970600000002</v>
      </c>
      <c r="I30" s="51"/>
      <c r="J30" s="135"/>
      <c r="K30" s="139"/>
      <c r="L30" s="80"/>
    </row>
    <row r="31" spans="1:12" ht="12.75" customHeight="1">
      <c r="A31" s="90" t="s">
        <v>67</v>
      </c>
      <c r="B31" s="91">
        <v>5584.95</v>
      </c>
      <c r="C31" s="91">
        <v>4078.45</v>
      </c>
      <c r="D31" s="91">
        <v>3933.17</v>
      </c>
      <c r="E31" s="91">
        <v>320.57</v>
      </c>
      <c r="F31" s="91">
        <v>38</v>
      </c>
      <c r="G31" s="50">
        <f>+F31-E31</f>
        <v>-282.57</v>
      </c>
      <c r="H31" s="50">
        <f>+D31-C31</f>
        <v>-145.27999999999975</v>
      </c>
      <c r="I31" s="51"/>
      <c r="J31" s="140"/>
      <c r="K31" s="139"/>
      <c r="L31" s="80"/>
    </row>
    <row r="32" spans="1:12" ht="12.75" customHeight="1">
      <c r="A32" s="90" t="s">
        <v>68</v>
      </c>
      <c r="B32" s="91">
        <v>4714.4</v>
      </c>
      <c r="C32" s="91">
        <v>462</v>
      </c>
      <c r="D32" s="91">
        <v>2682.5</v>
      </c>
      <c r="E32" s="91">
        <v>450</v>
      </c>
      <c r="F32" s="91" t="s">
        <v>1</v>
      </c>
      <c r="G32" s="50">
        <f>-E32</f>
        <v>-450</v>
      </c>
      <c r="H32" s="50">
        <f>+D32-C32</f>
        <v>2220.5</v>
      </c>
      <c r="I32" s="51"/>
      <c r="J32" s="141"/>
      <c r="K32" s="139"/>
      <c r="L32" s="80"/>
    </row>
    <row r="33" spans="1:12" ht="12.75" customHeight="1">
      <c r="A33" s="90" t="s">
        <v>69</v>
      </c>
      <c r="B33" s="91">
        <v>1263.437</v>
      </c>
      <c r="C33" s="91">
        <v>535.237</v>
      </c>
      <c r="D33" s="91">
        <v>2683.3</v>
      </c>
      <c r="E33" s="91" t="s">
        <v>1</v>
      </c>
      <c r="F33" s="91" t="s">
        <v>1</v>
      </c>
      <c r="G33" s="91" t="s">
        <v>1</v>
      </c>
      <c r="H33" s="50">
        <f>+D33-C33</f>
        <v>2148.063</v>
      </c>
      <c r="I33" s="72"/>
      <c r="J33" s="141"/>
      <c r="K33" s="139"/>
      <c r="L33" s="80"/>
    </row>
    <row r="34" spans="1:12" ht="12.75" customHeight="1">
      <c r="A34" s="90" t="s">
        <v>112</v>
      </c>
      <c r="B34" s="91" t="s">
        <v>1</v>
      </c>
      <c r="C34" s="91" t="s">
        <v>1</v>
      </c>
      <c r="D34" s="91">
        <v>3147.6876</v>
      </c>
      <c r="E34" s="91" t="s">
        <v>1</v>
      </c>
      <c r="F34" s="91">
        <v>552.9</v>
      </c>
      <c r="G34" s="50">
        <f>+F34</f>
        <v>552.9</v>
      </c>
      <c r="H34" s="50">
        <f>+D34</f>
        <v>3147.6876</v>
      </c>
      <c r="I34" s="72"/>
      <c r="J34" s="141"/>
      <c r="K34" s="139"/>
      <c r="L34" s="80"/>
    </row>
    <row r="35" spans="1:12" ht="12.75" customHeight="1">
      <c r="A35" s="92" t="s">
        <v>43</v>
      </c>
      <c r="B35" s="89">
        <v>7994.65</v>
      </c>
      <c r="C35" s="89">
        <v>4583.8</v>
      </c>
      <c r="D35" s="89">
        <f>D36+D37+D38+D39</f>
        <v>7539.75</v>
      </c>
      <c r="E35" s="89">
        <f>E36+E37</f>
        <v>728.85</v>
      </c>
      <c r="F35" s="89">
        <f>SUM(F36:F39)</f>
        <v>575.9</v>
      </c>
      <c r="G35" s="50">
        <f>+F35-E35</f>
        <v>-152.95000000000005</v>
      </c>
      <c r="H35" s="50">
        <f>+D35-C35</f>
        <v>2955.95</v>
      </c>
      <c r="I35" s="68"/>
      <c r="J35" s="141"/>
      <c r="K35" s="139"/>
      <c r="L35" s="80"/>
    </row>
    <row r="36" spans="1:12" ht="12.75" customHeight="1">
      <c r="A36" s="90" t="s">
        <v>67</v>
      </c>
      <c r="B36" s="91">
        <v>4758.5</v>
      </c>
      <c r="C36" s="91">
        <v>3688.5</v>
      </c>
      <c r="D36" s="91">
        <v>2261.85</v>
      </c>
      <c r="E36" s="91">
        <v>278.85</v>
      </c>
      <c r="F36" s="91">
        <v>38</v>
      </c>
      <c r="G36" s="50">
        <f>+F36-E36</f>
        <v>-240.85000000000002</v>
      </c>
      <c r="H36" s="50">
        <f>+D36-C36</f>
        <v>-1426.65</v>
      </c>
      <c r="I36" s="68"/>
      <c r="J36" s="141"/>
      <c r="K36" s="139"/>
      <c r="L36" s="80"/>
    </row>
    <row r="37" spans="1:12" ht="12.75" customHeight="1">
      <c r="A37" s="90" t="s">
        <v>68</v>
      </c>
      <c r="B37" s="91">
        <v>2140.85</v>
      </c>
      <c r="C37" s="91">
        <v>400</v>
      </c>
      <c r="D37" s="91">
        <v>1550</v>
      </c>
      <c r="E37" s="91">
        <f>350+100</f>
        <v>450</v>
      </c>
      <c r="F37" s="91" t="s">
        <v>1</v>
      </c>
      <c r="G37" s="50">
        <f>-E37</f>
        <v>-450</v>
      </c>
      <c r="H37" s="50">
        <f>+D37-C37</f>
        <v>1150</v>
      </c>
      <c r="I37" s="68"/>
      <c r="J37" s="141"/>
      <c r="K37" s="139"/>
      <c r="L37" s="80"/>
    </row>
    <row r="38" spans="1:12" ht="12.75" customHeight="1">
      <c r="A38" s="90" t="s">
        <v>69</v>
      </c>
      <c r="B38" s="91">
        <v>1095.3</v>
      </c>
      <c r="C38" s="91">
        <v>495.3</v>
      </c>
      <c r="D38" s="91">
        <v>1630</v>
      </c>
      <c r="E38" s="91" t="s">
        <v>1</v>
      </c>
      <c r="F38" s="91" t="s">
        <v>1</v>
      </c>
      <c r="G38" s="91" t="s">
        <v>1</v>
      </c>
      <c r="H38" s="50">
        <f>+D38-C38</f>
        <v>1134.7</v>
      </c>
      <c r="I38" s="68"/>
      <c r="J38" s="141"/>
      <c r="K38" s="139"/>
      <c r="L38" s="80"/>
    </row>
    <row r="39" spans="1:12" ht="12.75" customHeight="1">
      <c r="A39" s="90" t="s">
        <v>112</v>
      </c>
      <c r="B39" s="91" t="s">
        <v>1</v>
      </c>
      <c r="C39" s="91" t="s">
        <v>1</v>
      </c>
      <c r="D39" s="91">
        <v>2097.9</v>
      </c>
      <c r="E39" s="91" t="s">
        <v>1</v>
      </c>
      <c r="F39" s="91">
        <v>537.9</v>
      </c>
      <c r="G39" s="50">
        <f>+F39</f>
        <v>537.9</v>
      </c>
      <c r="H39" s="50">
        <f>+D39</f>
        <v>2097.9</v>
      </c>
      <c r="I39" s="68"/>
      <c r="J39" s="141"/>
      <c r="K39" s="139"/>
      <c r="L39" s="80"/>
    </row>
    <row r="40" spans="1:12" ht="12.75" customHeight="1">
      <c r="A40" s="92" t="s">
        <v>41</v>
      </c>
      <c r="B40" s="94">
        <v>16.530439658354517</v>
      </c>
      <c r="C40" s="94">
        <v>17.096975120579366</v>
      </c>
      <c r="D40" s="94">
        <v>13.39</v>
      </c>
      <c r="E40" s="94">
        <v>10.51</v>
      </c>
      <c r="F40" s="94">
        <v>15.81</v>
      </c>
      <c r="G40" s="50">
        <f>+F40-E40</f>
        <v>5.300000000000001</v>
      </c>
      <c r="H40" s="50">
        <f>+D40-C40</f>
        <v>-3.706975120579365</v>
      </c>
      <c r="I40" s="68"/>
      <c r="J40" s="141"/>
      <c r="K40" s="139"/>
      <c r="L40" s="80"/>
    </row>
    <row r="41" spans="1:12" ht="12.75" customHeight="1">
      <c r="A41" s="90" t="s">
        <v>67</v>
      </c>
      <c r="B41" s="95">
        <v>16.118000000000002</v>
      </c>
      <c r="C41" s="95">
        <v>16.63</v>
      </c>
      <c r="D41" s="95">
        <v>10.37</v>
      </c>
      <c r="E41" s="95">
        <v>9.78</v>
      </c>
      <c r="F41" s="95">
        <v>9.69</v>
      </c>
      <c r="G41" s="50">
        <f>+F41-E41</f>
        <v>-0.08999999999999986</v>
      </c>
      <c r="H41" s="50">
        <f>+D41-C41</f>
        <v>-6.26</v>
      </c>
      <c r="I41" s="68"/>
      <c r="J41" s="140"/>
      <c r="K41" s="139"/>
      <c r="L41" s="80"/>
    </row>
    <row r="42" spans="1:11" ht="12.75" customHeight="1">
      <c r="A42" s="90" t="s">
        <v>68</v>
      </c>
      <c r="B42" s="95">
        <v>15.87049164520643</v>
      </c>
      <c r="C42" s="95">
        <v>16.73</v>
      </c>
      <c r="D42" s="95">
        <v>11.69</v>
      </c>
      <c r="E42" s="95">
        <v>11.09</v>
      </c>
      <c r="F42" s="91" t="s">
        <v>1</v>
      </c>
      <c r="G42" s="50">
        <f>-E42</f>
        <v>-11.09</v>
      </c>
      <c r="H42" s="50">
        <f>+D42-C42</f>
        <v>-5.040000000000001</v>
      </c>
      <c r="I42" s="68"/>
      <c r="J42" s="5"/>
      <c r="K42" s="5"/>
    </row>
    <row r="43" spans="1:12" ht="12.75" customHeight="1">
      <c r="A43" s="90" t="s">
        <v>69</v>
      </c>
      <c r="B43" s="95">
        <v>19.1225</v>
      </c>
      <c r="C43" s="95">
        <v>19.47</v>
      </c>
      <c r="D43" s="95">
        <v>15.03</v>
      </c>
      <c r="E43" s="95" t="s">
        <v>1</v>
      </c>
      <c r="F43" s="95" t="s">
        <v>1</v>
      </c>
      <c r="G43" s="95" t="s">
        <v>1</v>
      </c>
      <c r="H43" s="50">
        <f>+D43-C43</f>
        <v>-4.4399999999999995</v>
      </c>
      <c r="I43" s="72"/>
      <c r="J43" s="141"/>
      <c r="K43" s="139"/>
      <c r="L43" s="67"/>
    </row>
    <row r="44" spans="1:12" ht="12.75" customHeight="1">
      <c r="A44" s="46" t="s">
        <v>112</v>
      </c>
      <c r="B44" s="70" t="s">
        <v>1</v>
      </c>
      <c r="C44" s="70" t="s">
        <v>1</v>
      </c>
      <c r="D44" s="95">
        <v>16.75</v>
      </c>
      <c r="E44" s="95" t="s">
        <v>1</v>
      </c>
      <c r="F44" s="95">
        <v>16.24</v>
      </c>
      <c r="G44" s="50">
        <f>+F44</f>
        <v>16.24</v>
      </c>
      <c r="H44" s="50">
        <f>+D44</f>
        <v>16.75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82" t="s">
        <v>105</v>
      </c>
      <c r="B46" s="83"/>
      <c r="C46" s="84"/>
      <c r="D46" s="84"/>
      <c r="E46" s="84"/>
      <c r="F46" s="84"/>
      <c r="G46" s="134"/>
      <c r="H46" s="84"/>
      <c r="K46" s="78"/>
    </row>
    <row r="47" spans="1:12" ht="12.75" customHeight="1">
      <c r="A47" s="85" t="s">
        <v>100</v>
      </c>
      <c r="B47" s="85"/>
      <c r="C47" s="86"/>
      <c r="D47" s="86"/>
      <c r="E47" s="86"/>
      <c r="F47" s="86"/>
      <c r="G47" s="134"/>
      <c r="H47" s="87"/>
      <c r="I47" s="71"/>
      <c r="J47" s="68"/>
      <c r="K47" s="24"/>
      <c r="L47" s="80"/>
    </row>
    <row r="48" spans="1:8" ht="26.25" customHeight="1">
      <c r="A48" s="41"/>
      <c r="B48" s="93" t="s">
        <v>110</v>
      </c>
      <c r="C48" s="150" t="s">
        <v>114</v>
      </c>
      <c r="D48" s="150" t="s">
        <v>115</v>
      </c>
      <c r="E48" s="150">
        <v>42917</v>
      </c>
      <c r="F48" s="150">
        <v>42948</v>
      </c>
      <c r="G48" s="132" t="s">
        <v>2</v>
      </c>
      <c r="H48" s="132" t="s">
        <v>3</v>
      </c>
    </row>
    <row r="49" spans="1:12" ht="12.75" customHeight="1">
      <c r="A49" s="88" t="s">
        <v>40</v>
      </c>
      <c r="B49" s="89">
        <v>340</v>
      </c>
      <c r="C49" s="89">
        <v>340</v>
      </c>
      <c r="D49" s="89"/>
      <c r="E49" s="89" t="s">
        <v>1</v>
      </c>
      <c r="F49" s="89"/>
      <c r="G49" s="50" t="s">
        <v>1</v>
      </c>
      <c r="H49" s="50">
        <f>-C49</f>
        <v>-340</v>
      </c>
      <c r="I49" s="68"/>
      <c r="J49" s="68"/>
      <c r="K49" s="66"/>
      <c r="L49" s="80"/>
    </row>
    <row r="50" spans="1:12" ht="12.75" customHeight="1">
      <c r="A50" s="90" t="s">
        <v>69</v>
      </c>
      <c r="B50" s="91">
        <v>340</v>
      </c>
      <c r="C50" s="91">
        <v>340</v>
      </c>
      <c r="D50" s="89"/>
      <c r="E50" s="89" t="s">
        <v>1</v>
      </c>
      <c r="F50" s="89"/>
      <c r="G50" s="133" t="s">
        <v>1</v>
      </c>
      <c r="H50" s="50">
        <f aca="true" t="shared" si="2" ref="H50:H56">-C50</f>
        <v>-340</v>
      </c>
      <c r="I50" s="51"/>
      <c r="J50" s="51"/>
      <c r="K50" s="80"/>
      <c r="L50" s="80"/>
    </row>
    <row r="51" spans="1:12" ht="12.75" customHeight="1">
      <c r="A51" s="88" t="s">
        <v>42</v>
      </c>
      <c r="B51" s="89">
        <v>49.4</v>
      </c>
      <c r="C51" s="89">
        <v>49.4</v>
      </c>
      <c r="D51" s="89"/>
      <c r="E51" s="89" t="s">
        <v>1</v>
      </c>
      <c r="F51" s="89"/>
      <c r="G51" s="133" t="s">
        <v>1</v>
      </c>
      <c r="H51" s="50">
        <f t="shared" si="2"/>
        <v>-49.4</v>
      </c>
      <c r="I51" s="51"/>
      <c r="J51" s="51"/>
      <c r="K51" s="80"/>
      <c r="L51" s="80"/>
    </row>
    <row r="52" spans="1:12" ht="12.75" customHeight="1">
      <c r="A52" s="90" t="s">
        <v>69</v>
      </c>
      <c r="B52" s="91">
        <v>49.4</v>
      </c>
      <c r="C52" s="91">
        <v>49.4</v>
      </c>
      <c r="D52" s="89"/>
      <c r="E52" s="89" t="s">
        <v>1</v>
      </c>
      <c r="F52" s="89"/>
      <c r="G52" s="133" t="s">
        <v>1</v>
      </c>
      <c r="H52" s="50">
        <f t="shared" si="2"/>
        <v>-49.4</v>
      </c>
      <c r="I52" s="72"/>
      <c r="J52" s="68"/>
      <c r="K52" s="80"/>
      <c r="L52" s="80"/>
    </row>
    <row r="53" spans="1:12" ht="12.75" customHeight="1">
      <c r="A53" s="92" t="s">
        <v>43</v>
      </c>
      <c r="B53" s="89">
        <v>49.4</v>
      </c>
      <c r="C53" s="89">
        <v>49.4</v>
      </c>
      <c r="D53" s="89"/>
      <c r="E53" s="89" t="s">
        <v>1</v>
      </c>
      <c r="F53" s="89"/>
      <c r="G53" s="133" t="s">
        <v>1</v>
      </c>
      <c r="H53" s="50">
        <f>-C53</f>
        <v>-49.4</v>
      </c>
      <c r="I53" s="68"/>
      <c r="J53" s="68"/>
      <c r="K53" s="80"/>
      <c r="L53" s="80"/>
    </row>
    <row r="54" spans="1:12" ht="12.75" customHeight="1">
      <c r="A54" s="90" t="s">
        <v>69</v>
      </c>
      <c r="B54" s="91">
        <v>49.4</v>
      </c>
      <c r="C54" s="91">
        <v>49.4</v>
      </c>
      <c r="D54" s="89"/>
      <c r="E54" s="89" t="s">
        <v>1</v>
      </c>
      <c r="F54" s="89"/>
      <c r="G54" s="133" t="s">
        <v>1</v>
      </c>
      <c r="H54" s="50">
        <f t="shared" si="2"/>
        <v>-49.4</v>
      </c>
      <c r="I54" s="68"/>
      <c r="J54" s="68"/>
      <c r="K54" s="80"/>
      <c r="L54" s="80"/>
    </row>
    <row r="55" spans="1:12" ht="12.75" customHeight="1">
      <c r="A55" s="92" t="s">
        <v>41</v>
      </c>
      <c r="B55" s="94">
        <v>1.75</v>
      </c>
      <c r="C55" s="94">
        <v>1.75</v>
      </c>
      <c r="D55" s="89"/>
      <c r="E55" s="89" t="s">
        <v>1</v>
      </c>
      <c r="F55" s="89"/>
      <c r="G55" s="133" t="s">
        <v>1</v>
      </c>
      <c r="H55" s="50">
        <f t="shared" si="2"/>
        <v>-1.75</v>
      </c>
      <c r="I55" s="68"/>
      <c r="J55" s="68"/>
      <c r="K55" s="80"/>
      <c r="L55" s="80"/>
    </row>
    <row r="56" spans="1:12" ht="12.75" customHeight="1">
      <c r="A56" s="90" t="s">
        <v>69</v>
      </c>
      <c r="B56" s="95">
        <v>1.75</v>
      </c>
      <c r="C56" s="95">
        <v>1.75</v>
      </c>
      <c r="D56" s="89"/>
      <c r="E56" s="89" t="s">
        <v>1</v>
      </c>
      <c r="F56" s="89"/>
      <c r="G56" s="133" t="s">
        <v>1</v>
      </c>
      <c r="H56" s="50">
        <f t="shared" si="2"/>
        <v>-1.75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K19" sqref="K19"/>
    </sheetView>
  </sheetViews>
  <sheetFormatPr defaultColWidth="9.125" defaultRowHeight="12.75"/>
  <cols>
    <col min="1" max="1" width="27.25390625" style="144" customWidth="1"/>
    <col min="2" max="2" width="10.75390625" style="144" customWidth="1"/>
    <col min="3" max="4" width="11.125" style="144" customWidth="1"/>
    <col min="5" max="8" width="10.75390625" style="144" customWidth="1"/>
    <col min="9" max="9" width="9.00390625" style="144" customWidth="1"/>
    <col min="10" max="10" width="11.125" style="144" customWidth="1"/>
    <col min="11" max="16384" width="9.125" style="144" customWidth="1"/>
  </cols>
  <sheetData>
    <row r="1" spans="1:10" ht="12.75">
      <c r="A1" s="142" t="s">
        <v>101</v>
      </c>
      <c r="B1" s="143"/>
      <c r="J1" s="145"/>
    </row>
    <row r="2" spans="1:11" s="148" customFormat="1" ht="12.75">
      <c r="A2" s="146" t="s">
        <v>49</v>
      </c>
      <c r="B2" s="146"/>
      <c r="C2" s="147"/>
      <c r="D2" s="147"/>
      <c r="E2" s="147"/>
      <c r="F2" s="147"/>
      <c r="G2" s="147"/>
      <c r="K2" s="149"/>
    </row>
    <row r="3" spans="1:13" ht="26.25" customHeight="1">
      <c r="A3" s="100"/>
      <c r="B3" s="101" t="s">
        <v>110</v>
      </c>
      <c r="C3" s="150" t="s">
        <v>114</v>
      </c>
      <c r="D3" s="150" t="s">
        <v>115</v>
      </c>
      <c r="E3" s="150">
        <v>42917</v>
      </c>
      <c r="F3" s="150">
        <v>42948</v>
      </c>
      <c r="G3" s="103" t="s">
        <v>2</v>
      </c>
      <c r="H3" s="103" t="s">
        <v>3</v>
      </c>
      <c r="I3" s="105"/>
      <c r="J3" s="151"/>
      <c r="K3" s="151"/>
      <c r="L3" s="152"/>
      <c r="M3" s="153"/>
    </row>
    <row r="4" spans="1:13" ht="12.75" customHeight="1">
      <c r="A4" s="154" t="s">
        <v>27</v>
      </c>
      <c r="B4" s="162">
        <v>3.969491370853831</v>
      </c>
      <c r="C4" s="162">
        <v>5.515869146995532</v>
      </c>
      <c r="D4" s="162">
        <v>1.72</v>
      </c>
      <c r="E4" s="162">
        <v>2.0585940444895767</v>
      </c>
      <c r="F4" s="162">
        <v>2.5</v>
      </c>
      <c r="G4" s="106">
        <f>F4-E4</f>
        <v>0.4414059555104233</v>
      </c>
      <c r="H4" s="106">
        <f>+D4-C4</f>
        <v>-3.795869146995532</v>
      </c>
      <c r="I4" s="151"/>
      <c r="J4" s="156"/>
      <c r="K4" s="156"/>
      <c r="L4" s="151"/>
      <c r="M4" s="151"/>
    </row>
    <row r="5" spans="1:13" ht="12.75">
      <c r="A5" s="109" t="s">
        <v>18</v>
      </c>
      <c r="B5" s="155">
        <v>4.79482024017098</v>
      </c>
      <c r="C5" s="155">
        <v>5.912748336239371</v>
      </c>
      <c r="D5" s="155">
        <v>1.9</v>
      </c>
      <c r="E5" s="155">
        <v>2</v>
      </c>
      <c r="F5" s="155">
        <v>2.5</v>
      </c>
      <c r="G5" s="106">
        <f aca="true" t="shared" si="0" ref="G5:G9">F5-E5</f>
        <v>0.5</v>
      </c>
      <c r="H5" s="106">
        <f aca="true" t="shared" si="1" ref="H5:H8">+D5-C5</f>
        <v>-4.012748336239371</v>
      </c>
      <c r="I5" s="197"/>
      <c r="J5" s="157"/>
      <c r="K5" s="156"/>
      <c r="L5" s="156"/>
      <c r="M5" s="156"/>
    </row>
    <row r="6" spans="1:13" ht="12.75" customHeight="1">
      <c r="A6" s="109" t="s">
        <v>107</v>
      </c>
      <c r="B6" s="155">
        <v>3.7245906684030565</v>
      </c>
      <c r="C6" s="155">
        <v>5.0930187543881855</v>
      </c>
      <c r="D6" s="155">
        <v>1.44</v>
      </c>
      <c r="E6" s="155">
        <v>1.558093171787596</v>
      </c>
      <c r="F6" s="155">
        <v>1.68</v>
      </c>
      <c r="G6" s="106">
        <f t="shared" si="0"/>
        <v>0.12190682821240384</v>
      </c>
      <c r="H6" s="106">
        <f t="shared" si="1"/>
        <v>-3.6530187543881856</v>
      </c>
      <c r="I6" s="193"/>
      <c r="J6" s="157"/>
      <c r="K6" s="156"/>
      <c r="L6" s="157"/>
      <c r="M6" s="157"/>
    </row>
    <row r="7" spans="1:13" ht="12.75" customHeight="1">
      <c r="A7" s="109" t="s">
        <v>106</v>
      </c>
      <c r="B7" s="155">
        <v>4.608242303947717</v>
      </c>
      <c r="C7" s="155">
        <v>6.09569678925491</v>
      </c>
      <c r="D7" s="155">
        <v>1.73</v>
      </c>
      <c r="E7" s="155">
        <v>2.5</v>
      </c>
      <c r="F7" s="155">
        <v>1.86</v>
      </c>
      <c r="G7" s="106">
        <f t="shared" si="0"/>
        <v>-0.6399999999999999</v>
      </c>
      <c r="H7" s="106">
        <f t="shared" si="1"/>
        <v>-4.36569678925491</v>
      </c>
      <c r="I7" s="193"/>
      <c r="J7" s="157"/>
      <c r="K7" s="156"/>
      <c r="L7" s="157"/>
      <c r="M7" s="157"/>
    </row>
    <row r="8" spans="1:13" ht="12.75" customHeight="1">
      <c r="A8" s="109" t="s">
        <v>19</v>
      </c>
      <c r="B8" s="155">
        <v>1.5</v>
      </c>
      <c r="C8" s="155">
        <v>1.5</v>
      </c>
      <c r="D8" s="155">
        <v>2.42</v>
      </c>
      <c r="E8" s="155">
        <v>3</v>
      </c>
      <c r="F8" s="155">
        <v>3.12</v>
      </c>
      <c r="G8" s="106">
        <f t="shared" si="0"/>
        <v>0.1200000000000001</v>
      </c>
      <c r="H8" s="106">
        <f t="shared" si="1"/>
        <v>0.9199999999999999</v>
      </c>
      <c r="I8" s="193"/>
      <c r="J8" s="156"/>
      <c r="K8" s="156"/>
      <c r="L8" s="157"/>
      <c r="M8" s="157"/>
    </row>
    <row r="9" spans="1:13" ht="12.75" customHeight="1">
      <c r="A9" s="109" t="s">
        <v>20</v>
      </c>
      <c r="B9" s="158" t="s">
        <v>1</v>
      </c>
      <c r="C9" s="158" t="s">
        <v>1</v>
      </c>
      <c r="D9" s="158">
        <v>2.59</v>
      </c>
      <c r="E9" s="158">
        <v>3.5</v>
      </c>
      <c r="F9" s="158">
        <v>3.5</v>
      </c>
      <c r="G9" s="106">
        <f t="shared" si="0"/>
        <v>0</v>
      </c>
      <c r="H9" s="106">
        <f>+D9</f>
        <v>2.59</v>
      </c>
      <c r="I9" s="156"/>
      <c r="J9" s="156"/>
      <c r="K9" s="156"/>
      <c r="L9" s="156"/>
      <c r="M9" s="156"/>
    </row>
    <row r="10" spans="1:13" ht="12.75" customHeight="1">
      <c r="A10" s="109" t="s">
        <v>44</v>
      </c>
      <c r="B10" s="158" t="s">
        <v>1</v>
      </c>
      <c r="C10" s="158" t="s">
        <v>1</v>
      </c>
      <c r="D10" s="158" t="s">
        <v>1</v>
      </c>
      <c r="E10" s="158" t="s">
        <v>1</v>
      </c>
      <c r="F10" s="158" t="s">
        <v>1</v>
      </c>
      <c r="G10" s="106" t="s">
        <v>1</v>
      </c>
      <c r="H10" s="195" t="s">
        <v>1</v>
      </c>
      <c r="I10" s="156"/>
      <c r="J10" s="156"/>
      <c r="K10" s="156"/>
      <c r="L10" s="156"/>
      <c r="M10" s="156"/>
    </row>
    <row r="11" spans="1:13" ht="12.75" customHeight="1">
      <c r="A11" s="109" t="s">
        <v>108</v>
      </c>
      <c r="B11" s="158" t="s">
        <v>1</v>
      </c>
      <c r="C11" s="158" t="s">
        <v>1</v>
      </c>
      <c r="D11" s="158" t="s">
        <v>1</v>
      </c>
      <c r="E11" s="158" t="s">
        <v>1</v>
      </c>
      <c r="F11" s="158" t="s">
        <v>1</v>
      </c>
      <c r="G11" s="106" t="s">
        <v>1</v>
      </c>
      <c r="H11" s="195" t="s">
        <v>1</v>
      </c>
      <c r="I11" s="156"/>
      <c r="J11" s="156"/>
      <c r="K11" s="156"/>
      <c r="L11" s="156"/>
      <c r="M11" s="156"/>
    </row>
    <row r="12" spans="1:13" ht="12.75" customHeight="1">
      <c r="A12" s="109" t="s">
        <v>109</v>
      </c>
      <c r="B12" s="158" t="s">
        <v>1</v>
      </c>
      <c r="C12" s="158" t="s">
        <v>1</v>
      </c>
      <c r="D12" s="158" t="s">
        <v>1</v>
      </c>
      <c r="E12" s="158" t="s">
        <v>1</v>
      </c>
      <c r="F12" s="158" t="s">
        <v>1</v>
      </c>
      <c r="G12" s="106" t="s">
        <v>1</v>
      </c>
      <c r="H12" s="195" t="s">
        <v>1</v>
      </c>
      <c r="I12" s="156"/>
      <c r="J12" s="156"/>
      <c r="K12" s="156"/>
      <c r="L12" s="156"/>
      <c r="M12" s="156"/>
    </row>
    <row r="13" spans="1:13" ht="12.75" customHeight="1">
      <c r="A13" s="109" t="s">
        <v>54</v>
      </c>
      <c r="B13" s="158" t="s">
        <v>1</v>
      </c>
      <c r="C13" s="158" t="s">
        <v>1</v>
      </c>
      <c r="D13" s="158" t="s">
        <v>1</v>
      </c>
      <c r="E13" s="158" t="s">
        <v>1</v>
      </c>
      <c r="F13" s="158" t="s">
        <v>1</v>
      </c>
      <c r="G13" s="106" t="s">
        <v>1</v>
      </c>
      <c r="H13" s="195" t="s">
        <v>1</v>
      </c>
      <c r="I13" s="156"/>
      <c r="J13" s="159"/>
      <c r="K13" s="151"/>
      <c r="L13" s="156"/>
      <c r="M13" s="156"/>
    </row>
    <row r="14" spans="1:13" ht="12.75" customHeight="1">
      <c r="A14" s="154" t="s">
        <v>46</v>
      </c>
      <c r="B14" s="162">
        <v>6.889275128289065</v>
      </c>
      <c r="C14" s="162">
        <v>9.18</v>
      </c>
      <c r="D14" s="162">
        <v>2.93</v>
      </c>
      <c r="E14" s="162">
        <v>5.061146748492013</v>
      </c>
      <c r="F14" s="158" t="s">
        <v>1</v>
      </c>
      <c r="G14" s="106">
        <f>-E14</f>
        <v>-5.061146748492013</v>
      </c>
      <c r="H14" s="106">
        <f>+D14-C14</f>
        <v>-6.25</v>
      </c>
      <c r="I14" s="159"/>
      <c r="J14" s="203"/>
      <c r="K14" s="156"/>
      <c r="L14" s="159"/>
      <c r="M14" s="159"/>
    </row>
    <row r="15" spans="1:13" ht="12.75" customHeight="1">
      <c r="A15" s="109" t="s">
        <v>18</v>
      </c>
      <c r="B15" s="160" t="s">
        <v>1</v>
      </c>
      <c r="C15" s="160" t="s">
        <v>1</v>
      </c>
      <c r="D15" s="160" t="s">
        <v>1</v>
      </c>
      <c r="E15" s="160" t="s">
        <v>1</v>
      </c>
      <c r="F15" s="158" t="s">
        <v>1</v>
      </c>
      <c r="G15" s="160" t="s">
        <v>1</v>
      </c>
      <c r="H15" s="106" t="s">
        <v>1</v>
      </c>
      <c r="I15" s="157"/>
      <c r="J15" s="203"/>
      <c r="K15" s="156"/>
      <c r="L15" s="157"/>
      <c r="M15" s="157"/>
    </row>
    <row r="16" spans="1:13" ht="12.75" customHeight="1">
      <c r="A16" s="109" t="s">
        <v>107</v>
      </c>
      <c r="B16" s="160">
        <v>8.25</v>
      </c>
      <c r="C16" s="160">
        <v>11.75</v>
      </c>
      <c r="D16" s="160">
        <v>4.13</v>
      </c>
      <c r="E16" s="160">
        <v>6.75</v>
      </c>
      <c r="F16" s="158" t="s">
        <v>1</v>
      </c>
      <c r="G16" s="106">
        <f>-E16</f>
        <v>-6.75</v>
      </c>
      <c r="H16" s="106">
        <f>+D16-C16</f>
        <v>-7.62</v>
      </c>
      <c r="I16" s="157"/>
      <c r="J16" s="203"/>
      <c r="K16" s="156"/>
      <c r="L16" s="157"/>
      <c r="M16" s="157"/>
    </row>
    <row r="17" spans="1:13" ht="12.75" customHeight="1">
      <c r="A17" s="109" t="s">
        <v>106</v>
      </c>
      <c r="B17" s="160">
        <v>3.305555555555555</v>
      </c>
      <c r="C17" s="160">
        <v>3.5</v>
      </c>
      <c r="D17" s="160">
        <v>3.35</v>
      </c>
      <c r="E17" s="160" t="s">
        <v>1</v>
      </c>
      <c r="F17" s="158" t="s">
        <v>1</v>
      </c>
      <c r="G17" s="160" t="s">
        <v>1</v>
      </c>
      <c r="H17" s="106">
        <f aca="true" t="shared" si="2" ref="H17:H18">+D17-C17</f>
        <v>-0.1499999999999999</v>
      </c>
      <c r="I17" s="157"/>
      <c r="J17" s="203"/>
      <c r="K17" s="156"/>
      <c r="L17" s="157"/>
      <c r="M17" s="157"/>
    </row>
    <row r="18" spans="1:13" ht="12.75" customHeight="1">
      <c r="A18" s="109" t="s">
        <v>19</v>
      </c>
      <c r="B18" s="160">
        <v>6.68333333333334</v>
      </c>
      <c r="C18" s="160">
        <v>10.06</v>
      </c>
      <c r="D18" s="160">
        <v>1.65</v>
      </c>
      <c r="E18" s="160" t="s">
        <v>1</v>
      </c>
      <c r="F18" s="158" t="s">
        <v>1</v>
      </c>
      <c r="G18" s="160" t="s">
        <v>1</v>
      </c>
      <c r="H18" s="106">
        <f t="shared" si="2"/>
        <v>-8.41</v>
      </c>
      <c r="I18" s="157"/>
      <c r="J18" s="203"/>
      <c r="K18" s="156"/>
      <c r="L18" s="157"/>
      <c r="M18" s="157"/>
    </row>
    <row r="19" spans="1:13" ht="12.75" customHeight="1">
      <c r="A19" s="109" t="s">
        <v>20</v>
      </c>
      <c r="B19" s="158">
        <v>2</v>
      </c>
      <c r="C19" s="158" t="s">
        <v>1</v>
      </c>
      <c r="D19" s="158">
        <v>1.7</v>
      </c>
      <c r="E19" s="160" t="s">
        <v>1</v>
      </c>
      <c r="F19" s="158" t="s">
        <v>1</v>
      </c>
      <c r="G19" s="160" t="s">
        <v>1</v>
      </c>
      <c r="H19" s="106">
        <f>D19</f>
        <v>1.7</v>
      </c>
      <c r="I19" s="157"/>
      <c r="J19" s="203"/>
      <c r="K19" s="156"/>
      <c r="L19" s="157"/>
      <c r="M19" s="157"/>
    </row>
    <row r="20" spans="1:13" ht="12.75" customHeight="1">
      <c r="A20" s="109" t="s">
        <v>44</v>
      </c>
      <c r="B20" s="158">
        <v>10</v>
      </c>
      <c r="C20" s="160">
        <v>10</v>
      </c>
      <c r="D20" s="158" t="s">
        <v>1</v>
      </c>
      <c r="E20" s="160" t="s">
        <v>1</v>
      </c>
      <c r="F20" s="158" t="s">
        <v>1</v>
      </c>
      <c r="G20" s="160" t="s">
        <v>1</v>
      </c>
      <c r="H20" s="106">
        <f>-C20</f>
        <v>-10</v>
      </c>
      <c r="I20" s="157"/>
      <c r="J20" s="203"/>
      <c r="K20" s="156"/>
      <c r="L20" s="157"/>
      <c r="M20" s="157"/>
    </row>
    <row r="21" spans="1:13" ht="12.75" customHeight="1">
      <c r="A21" s="109" t="s">
        <v>108</v>
      </c>
      <c r="B21" s="160">
        <v>12</v>
      </c>
      <c r="C21" s="160">
        <v>16</v>
      </c>
      <c r="D21" s="160" t="s">
        <v>1</v>
      </c>
      <c r="E21" s="160" t="s">
        <v>1</v>
      </c>
      <c r="F21" s="158" t="s">
        <v>1</v>
      </c>
      <c r="G21" s="160" t="s">
        <v>1</v>
      </c>
      <c r="H21" s="106">
        <f>-C21</f>
        <v>-16</v>
      </c>
      <c r="I21" s="157"/>
      <c r="J21" s="203"/>
      <c r="K21" s="156"/>
      <c r="L21" s="157"/>
      <c r="M21" s="157"/>
    </row>
    <row r="22" spans="1:13" ht="12.75" customHeight="1">
      <c r="A22" s="109" t="s">
        <v>109</v>
      </c>
      <c r="B22" s="160">
        <v>10.588235294117649</v>
      </c>
      <c r="C22" s="160">
        <v>10.59</v>
      </c>
      <c r="D22" s="160">
        <v>3.5</v>
      </c>
      <c r="E22" s="158">
        <v>4</v>
      </c>
      <c r="F22" s="158" t="s">
        <v>1</v>
      </c>
      <c r="G22" s="106">
        <f>-E22</f>
        <v>-4</v>
      </c>
      <c r="H22" s="106">
        <f>+D22-C22</f>
        <v>-7.09</v>
      </c>
      <c r="I22" s="157"/>
      <c r="J22" s="157"/>
      <c r="K22" s="156"/>
      <c r="L22" s="157"/>
      <c r="M22" s="157"/>
    </row>
    <row r="23" spans="1:13" ht="12.75" customHeight="1">
      <c r="A23" s="109" t="s">
        <v>54</v>
      </c>
      <c r="B23" s="158" t="s">
        <v>1</v>
      </c>
      <c r="C23" s="158" t="s">
        <v>1</v>
      </c>
      <c r="D23" s="158">
        <v>6.7</v>
      </c>
      <c r="E23" s="158" t="s">
        <v>1</v>
      </c>
      <c r="F23" s="158" t="s">
        <v>1</v>
      </c>
      <c r="G23" s="158" t="s">
        <v>1</v>
      </c>
      <c r="H23" s="106">
        <f>D23</f>
        <v>6.7</v>
      </c>
      <c r="I23" s="157"/>
      <c r="J23" s="159"/>
      <c r="K23" s="156"/>
      <c r="L23" s="157"/>
      <c r="M23" s="157"/>
    </row>
    <row r="24" spans="1:13" ht="12.75" customHeight="1">
      <c r="A24" s="154" t="s">
        <v>47</v>
      </c>
      <c r="B24" s="162">
        <v>2</v>
      </c>
      <c r="C24" s="162" t="s">
        <v>1</v>
      </c>
      <c r="D24" s="162">
        <v>4</v>
      </c>
      <c r="E24" s="162" t="s">
        <v>1</v>
      </c>
      <c r="F24" s="158" t="s">
        <v>1</v>
      </c>
      <c r="G24" s="106" t="s">
        <v>1</v>
      </c>
      <c r="H24" s="106">
        <f>D24</f>
        <v>4</v>
      </c>
      <c r="I24" s="159"/>
      <c r="J24" s="157"/>
      <c r="K24" s="156"/>
      <c r="L24" s="159"/>
      <c r="M24" s="159"/>
    </row>
    <row r="25" spans="1:13" ht="12.75" customHeight="1">
      <c r="A25" s="109" t="s">
        <v>18</v>
      </c>
      <c r="B25" s="160" t="s">
        <v>1</v>
      </c>
      <c r="C25" s="160" t="s">
        <v>1</v>
      </c>
      <c r="D25" s="160" t="s">
        <v>1</v>
      </c>
      <c r="E25" s="162" t="s">
        <v>1</v>
      </c>
      <c r="F25" s="158" t="s">
        <v>1</v>
      </c>
      <c r="G25" s="162" t="s">
        <v>1</v>
      </c>
      <c r="H25" s="106" t="s">
        <v>1</v>
      </c>
      <c r="I25" s="157"/>
      <c r="J25" s="157"/>
      <c r="K25" s="156"/>
      <c r="L25" s="157"/>
      <c r="M25" s="157"/>
    </row>
    <row r="26" spans="1:13" ht="12.75" customHeight="1">
      <c r="A26" s="109" t="s">
        <v>107</v>
      </c>
      <c r="B26" s="160">
        <v>2</v>
      </c>
      <c r="C26" s="160" t="s">
        <v>1</v>
      </c>
      <c r="D26" s="160" t="s">
        <v>1</v>
      </c>
      <c r="E26" s="162" t="s">
        <v>1</v>
      </c>
      <c r="F26" s="158" t="s">
        <v>1</v>
      </c>
      <c r="G26" s="162" t="s">
        <v>1</v>
      </c>
      <c r="H26" s="106" t="s">
        <v>1</v>
      </c>
      <c r="I26" s="157"/>
      <c r="J26" s="157"/>
      <c r="K26" s="156"/>
      <c r="L26" s="157"/>
      <c r="M26" s="157"/>
    </row>
    <row r="27" spans="1:13" ht="12.75" customHeight="1">
      <c r="A27" s="109" t="s">
        <v>106</v>
      </c>
      <c r="B27" s="160">
        <v>2</v>
      </c>
      <c r="C27" s="160" t="s">
        <v>1</v>
      </c>
      <c r="D27" s="160" t="s">
        <v>1</v>
      </c>
      <c r="E27" s="162" t="s">
        <v>1</v>
      </c>
      <c r="F27" s="158" t="s">
        <v>1</v>
      </c>
      <c r="G27" s="162" t="s">
        <v>1</v>
      </c>
      <c r="H27" s="106" t="s">
        <v>1</v>
      </c>
      <c r="I27" s="157"/>
      <c r="J27" s="157"/>
      <c r="K27" s="156"/>
      <c r="L27" s="157"/>
      <c r="M27" s="157"/>
    </row>
    <row r="28" spans="1:13" ht="12.75" customHeight="1">
      <c r="A28" s="109" t="s">
        <v>19</v>
      </c>
      <c r="B28" s="160" t="s">
        <v>1</v>
      </c>
      <c r="C28" s="160" t="s">
        <v>1</v>
      </c>
      <c r="D28" s="160" t="s">
        <v>1</v>
      </c>
      <c r="E28" s="162" t="s">
        <v>1</v>
      </c>
      <c r="F28" s="158" t="s">
        <v>1</v>
      </c>
      <c r="G28" s="162" t="s">
        <v>1</v>
      </c>
      <c r="H28" s="106" t="s">
        <v>1</v>
      </c>
      <c r="I28" s="157"/>
      <c r="J28" s="157"/>
      <c r="K28" s="157"/>
      <c r="L28" s="157"/>
      <c r="M28" s="157"/>
    </row>
    <row r="29" spans="1:13" ht="12.75" customHeight="1">
      <c r="A29" s="109" t="s">
        <v>20</v>
      </c>
      <c r="B29" s="158" t="s">
        <v>1</v>
      </c>
      <c r="C29" s="158" t="s">
        <v>1</v>
      </c>
      <c r="D29" s="160" t="s">
        <v>1</v>
      </c>
      <c r="E29" s="162" t="s">
        <v>1</v>
      </c>
      <c r="F29" s="158" t="s">
        <v>1</v>
      </c>
      <c r="G29" s="162" t="s">
        <v>1</v>
      </c>
      <c r="H29" s="106" t="s">
        <v>1</v>
      </c>
      <c r="I29" s="157"/>
      <c r="J29" s="157"/>
      <c r="K29" s="157"/>
      <c r="L29" s="157"/>
      <c r="M29" s="157"/>
    </row>
    <row r="30" spans="1:13" ht="12.75" customHeight="1">
      <c r="A30" s="109" t="s">
        <v>44</v>
      </c>
      <c r="B30" s="158" t="s">
        <v>1</v>
      </c>
      <c r="C30" s="158" t="s">
        <v>1</v>
      </c>
      <c r="D30" s="160" t="s">
        <v>1</v>
      </c>
      <c r="E30" s="162" t="s">
        <v>1</v>
      </c>
      <c r="F30" s="158" t="s">
        <v>1</v>
      </c>
      <c r="G30" s="162" t="s">
        <v>1</v>
      </c>
      <c r="H30" s="106" t="s">
        <v>1</v>
      </c>
      <c r="I30" s="157"/>
      <c r="J30" s="157"/>
      <c r="K30" s="157"/>
      <c r="L30" s="157"/>
      <c r="M30" s="157"/>
    </row>
    <row r="31" spans="1:13" ht="12.75" customHeight="1">
      <c r="A31" s="109" t="s">
        <v>108</v>
      </c>
      <c r="B31" s="158" t="s">
        <v>1</v>
      </c>
      <c r="C31" s="158" t="s">
        <v>1</v>
      </c>
      <c r="D31" s="160" t="s">
        <v>1</v>
      </c>
      <c r="E31" s="162" t="s">
        <v>1</v>
      </c>
      <c r="F31" s="158" t="s">
        <v>1</v>
      </c>
      <c r="G31" s="162" t="s">
        <v>1</v>
      </c>
      <c r="H31" s="106" t="s">
        <v>1</v>
      </c>
      <c r="I31" s="157"/>
      <c r="J31" s="157"/>
      <c r="K31" s="157"/>
      <c r="L31" s="157"/>
      <c r="M31" s="157"/>
    </row>
    <row r="32" spans="1:13" ht="12.75" customHeight="1">
      <c r="A32" s="109" t="s">
        <v>109</v>
      </c>
      <c r="B32" s="158" t="s">
        <v>1</v>
      </c>
      <c r="C32" s="158" t="s">
        <v>1</v>
      </c>
      <c r="D32" s="158">
        <v>4</v>
      </c>
      <c r="E32" s="162" t="s">
        <v>1</v>
      </c>
      <c r="F32" s="158" t="s">
        <v>1</v>
      </c>
      <c r="G32" s="106" t="s">
        <v>1</v>
      </c>
      <c r="H32" s="106">
        <f>D32</f>
        <v>4</v>
      </c>
      <c r="I32" s="157"/>
      <c r="J32" s="157"/>
      <c r="K32" s="157"/>
      <c r="L32" s="157"/>
      <c r="M32" s="157"/>
    </row>
    <row r="33" spans="1:13" ht="12.75" customHeight="1">
      <c r="A33" s="109" t="s">
        <v>54</v>
      </c>
      <c r="B33" s="158" t="s">
        <v>1</v>
      </c>
      <c r="C33" s="158" t="s">
        <v>1</v>
      </c>
      <c r="D33" s="158" t="s">
        <v>1</v>
      </c>
      <c r="E33" s="162" t="s">
        <v>1</v>
      </c>
      <c r="F33" s="158" t="s">
        <v>1</v>
      </c>
      <c r="G33" s="162" t="s">
        <v>1</v>
      </c>
      <c r="H33" s="106" t="s">
        <v>1</v>
      </c>
      <c r="I33" s="157"/>
      <c r="J33" s="156"/>
      <c r="K33" s="156"/>
      <c r="L33" s="157"/>
      <c r="M33" s="157"/>
    </row>
    <row r="34" ht="12.75">
      <c r="D34" s="161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H34" sqref="H34"/>
    </sheetView>
  </sheetViews>
  <sheetFormatPr defaultColWidth="9.125" defaultRowHeight="12.75"/>
  <cols>
    <col min="1" max="1" width="20.875" style="115" bestFit="1" customWidth="1"/>
    <col min="2" max="2" width="10.75390625" style="115" customWidth="1"/>
    <col min="3" max="4" width="11.125" style="115" customWidth="1"/>
    <col min="5" max="8" width="10.75390625" style="115" customWidth="1"/>
    <col min="9" max="9" width="12.25390625" style="115" bestFit="1" customWidth="1"/>
    <col min="10" max="16384" width="9.125" style="115" customWidth="1"/>
  </cols>
  <sheetData>
    <row r="1" ht="14.25" customHeight="1">
      <c r="A1" s="114" t="s">
        <v>102</v>
      </c>
    </row>
    <row r="2" spans="1:7" s="118" customFormat="1" ht="12.75" customHeight="1">
      <c r="A2" s="116" t="s">
        <v>50</v>
      </c>
      <c r="B2" s="117"/>
      <c r="C2" s="77"/>
      <c r="D2" s="77"/>
      <c r="E2" s="77"/>
      <c r="F2" s="77"/>
      <c r="G2" s="77"/>
    </row>
    <row r="3" spans="1:8" ht="24" customHeight="1">
      <c r="A3" s="100"/>
      <c r="B3" s="101" t="s">
        <v>110</v>
      </c>
      <c r="C3" s="150" t="s">
        <v>114</v>
      </c>
      <c r="D3" s="150" t="s">
        <v>115</v>
      </c>
      <c r="E3" s="150">
        <v>42917</v>
      </c>
      <c r="F3" s="150">
        <v>42948</v>
      </c>
      <c r="G3" s="102" t="s">
        <v>2</v>
      </c>
      <c r="H3" s="103" t="s">
        <v>3</v>
      </c>
    </row>
    <row r="4" spans="1:9" ht="12.75" customHeight="1">
      <c r="A4" s="104" t="s">
        <v>48</v>
      </c>
      <c r="B4" s="163">
        <v>6402.918100000001</v>
      </c>
      <c r="C4" s="163">
        <v>4847.665</v>
      </c>
      <c r="D4" s="163">
        <v>3805.5377</v>
      </c>
      <c r="E4" s="163">
        <v>940.0363</v>
      </c>
      <c r="F4" s="163">
        <f>F5</f>
        <v>565.4047999999999</v>
      </c>
      <c r="G4" s="138">
        <f>F4-E4</f>
        <v>-374.6315000000001</v>
      </c>
      <c r="H4" s="106">
        <f>D4-C4</f>
        <v>-1042.1273</v>
      </c>
      <c r="I4" s="119"/>
    </row>
    <row r="5" spans="1:9" ht="12.75" customHeight="1">
      <c r="A5" s="107" t="s">
        <v>29</v>
      </c>
      <c r="B5" s="136">
        <v>4515.2439</v>
      </c>
      <c r="C5" s="136">
        <v>3457.5833000000002</v>
      </c>
      <c r="D5" s="136">
        <v>3123.4101</v>
      </c>
      <c r="E5" s="163">
        <v>810.4595</v>
      </c>
      <c r="F5" s="163">
        <v>565.4047999999999</v>
      </c>
      <c r="G5" s="138">
        <f aca="true" t="shared" si="0" ref="G5:G10">F5-E5</f>
        <v>-245.05470000000014</v>
      </c>
      <c r="H5" s="106">
        <f aca="true" t="shared" si="1" ref="H5:H9">D5-C5</f>
        <v>-334.1732000000002</v>
      </c>
      <c r="I5" s="119"/>
    </row>
    <row r="6" spans="1:10" ht="12.75" customHeight="1">
      <c r="A6" s="108" t="s">
        <v>18</v>
      </c>
      <c r="B6" s="137">
        <v>824.7366999999999</v>
      </c>
      <c r="C6" s="137">
        <v>544.6167999999999</v>
      </c>
      <c r="D6" s="137">
        <v>139.9704</v>
      </c>
      <c r="E6" s="137">
        <v>48.899</v>
      </c>
      <c r="F6" s="120">
        <v>18.944599999999998</v>
      </c>
      <c r="G6" s="138">
        <f t="shared" si="0"/>
        <v>-29.954400000000003</v>
      </c>
      <c r="H6" s="106">
        <f t="shared" si="1"/>
        <v>-404.64639999999986</v>
      </c>
      <c r="I6" s="119"/>
      <c r="J6" s="120"/>
    </row>
    <row r="7" spans="1:10" ht="12.75" customHeight="1">
      <c r="A7" s="108" t="s">
        <v>107</v>
      </c>
      <c r="B7" s="137">
        <v>2152.0083999999997</v>
      </c>
      <c r="C7" s="137">
        <v>1661.9189000000001</v>
      </c>
      <c r="D7" s="137">
        <v>1724.228</v>
      </c>
      <c r="E7" s="137">
        <v>514.7438</v>
      </c>
      <c r="F7" s="120">
        <v>150.5346</v>
      </c>
      <c r="G7" s="138">
        <f t="shared" si="0"/>
        <v>-364.20919999999995</v>
      </c>
      <c r="H7" s="106">
        <f t="shared" si="1"/>
        <v>62.309099999999944</v>
      </c>
      <c r="I7" s="119"/>
      <c r="J7" s="120"/>
    </row>
    <row r="8" spans="1:10" ht="12.75" customHeight="1">
      <c r="A8" s="108" t="s">
        <v>106</v>
      </c>
      <c r="B8" s="137">
        <v>1441.4638000000002</v>
      </c>
      <c r="C8" s="137">
        <v>1154.0126</v>
      </c>
      <c r="D8" s="137">
        <v>367.4669</v>
      </c>
      <c r="E8" s="137">
        <v>44.7616</v>
      </c>
      <c r="F8" s="120">
        <v>110.6738</v>
      </c>
      <c r="G8" s="138">
        <f t="shared" si="0"/>
        <v>65.9122</v>
      </c>
      <c r="H8" s="106">
        <f t="shared" si="1"/>
        <v>-786.5457</v>
      </c>
      <c r="I8" s="119"/>
      <c r="J8" s="120"/>
    </row>
    <row r="9" spans="1:10" ht="12.75" customHeight="1">
      <c r="A9" s="108" t="s">
        <v>19</v>
      </c>
      <c r="B9" s="137">
        <v>97.035</v>
      </c>
      <c r="C9" s="137">
        <v>97.035</v>
      </c>
      <c r="D9" s="137">
        <v>472.9834</v>
      </c>
      <c r="E9" s="137">
        <v>101.0131</v>
      </c>
      <c r="F9" s="120">
        <v>232.90179999999998</v>
      </c>
      <c r="G9" s="138">
        <f t="shared" si="0"/>
        <v>131.88869999999997</v>
      </c>
      <c r="H9" s="106">
        <f t="shared" si="1"/>
        <v>375.9484</v>
      </c>
      <c r="I9" s="119"/>
      <c r="J9" s="120"/>
    </row>
    <row r="10" spans="1:10" ht="12.75" customHeight="1">
      <c r="A10" s="108" t="s">
        <v>20</v>
      </c>
      <c r="B10" s="137" t="s">
        <v>1</v>
      </c>
      <c r="C10" s="137" t="s">
        <v>1</v>
      </c>
      <c r="D10" s="137">
        <v>418.7615</v>
      </c>
      <c r="E10" s="137">
        <v>101.042</v>
      </c>
      <c r="F10" s="120">
        <v>52.35</v>
      </c>
      <c r="G10" s="138">
        <f t="shared" si="0"/>
        <v>-48.692</v>
      </c>
      <c r="H10" s="106">
        <f>D10</f>
        <v>418.7615</v>
      </c>
      <c r="I10" s="119"/>
      <c r="J10" s="120"/>
    </row>
    <row r="11" spans="1:10" ht="12.75" customHeight="1">
      <c r="A11" s="108" t="s">
        <v>44</v>
      </c>
      <c r="B11" s="137" t="s">
        <v>1</v>
      </c>
      <c r="C11" s="137" t="s">
        <v>1</v>
      </c>
      <c r="D11" s="137" t="s">
        <v>1</v>
      </c>
      <c r="E11" s="137" t="s">
        <v>1</v>
      </c>
      <c r="F11" s="137" t="s">
        <v>1</v>
      </c>
      <c r="G11" s="137" t="s">
        <v>1</v>
      </c>
      <c r="H11" s="106" t="s">
        <v>1</v>
      </c>
      <c r="J11" s="120"/>
    </row>
    <row r="12" spans="1:10" ht="12.75" customHeight="1">
      <c r="A12" s="108" t="s">
        <v>108</v>
      </c>
      <c r="B12" s="137" t="s">
        <v>1</v>
      </c>
      <c r="C12" s="137" t="s">
        <v>1</v>
      </c>
      <c r="D12" s="137" t="s">
        <v>1</v>
      </c>
      <c r="E12" s="137" t="s">
        <v>1</v>
      </c>
      <c r="F12" s="137" t="s">
        <v>1</v>
      </c>
      <c r="G12" s="137" t="s">
        <v>1</v>
      </c>
      <c r="H12" s="106" t="s">
        <v>1</v>
      </c>
      <c r="J12" s="120"/>
    </row>
    <row r="13" spans="1:10" ht="12.75" customHeight="1">
      <c r="A13" s="108" t="s">
        <v>109</v>
      </c>
      <c r="B13" s="137" t="s">
        <v>1</v>
      </c>
      <c r="C13" s="137" t="s">
        <v>1</v>
      </c>
      <c r="D13" s="137" t="s">
        <v>1</v>
      </c>
      <c r="E13" s="137" t="s">
        <v>1</v>
      </c>
      <c r="F13" s="137" t="s">
        <v>1</v>
      </c>
      <c r="G13" s="137" t="s">
        <v>1</v>
      </c>
      <c r="H13" s="106" t="s">
        <v>1</v>
      </c>
      <c r="J13" s="120"/>
    </row>
    <row r="14" spans="1:10" ht="12.75" customHeight="1">
      <c r="A14" s="108" t="s">
        <v>54</v>
      </c>
      <c r="B14" s="137" t="s">
        <v>1</v>
      </c>
      <c r="C14" s="137" t="s">
        <v>1</v>
      </c>
      <c r="D14" s="137" t="s">
        <v>1</v>
      </c>
      <c r="E14" s="137" t="s">
        <v>1</v>
      </c>
      <c r="F14" s="137" t="s">
        <v>1</v>
      </c>
      <c r="G14" s="137" t="s">
        <v>1</v>
      </c>
      <c r="H14" s="106" t="s">
        <v>1</v>
      </c>
      <c r="J14" s="120"/>
    </row>
    <row r="15" spans="1:10" ht="12.75" customHeight="1">
      <c r="A15" s="107" t="s">
        <v>11</v>
      </c>
      <c r="B15" s="136">
        <v>1852.0497</v>
      </c>
      <c r="C15" s="136">
        <v>1390.0817</v>
      </c>
      <c r="D15" s="136">
        <v>648.0065</v>
      </c>
      <c r="E15" s="136">
        <v>129.5768</v>
      </c>
      <c r="F15" s="137" t="s">
        <v>1</v>
      </c>
      <c r="G15" s="138">
        <f>-E15</f>
        <v>-129.5768</v>
      </c>
      <c r="H15" s="106">
        <f>D15-C15</f>
        <v>-742.0752</v>
      </c>
      <c r="I15" s="119"/>
      <c r="J15" s="120"/>
    </row>
    <row r="16" spans="1:10" ht="12.75" customHeight="1">
      <c r="A16" s="108" t="s">
        <v>18</v>
      </c>
      <c r="B16" s="137" t="s">
        <v>1</v>
      </c>
      <c r="C16" s="137" t="s">
        <v>1</v>
      </c>
      <c r="D16" s="137" t="s">
        <v>1</v>
      </c>
      <c r="E16" s="137" t="s">
        <v>1</v>
      </c>
      <c r="F16" s="137" t="s">
        <v>1</v>
      </c>
      <c r="G16" s="138" t="s">
        <v>1</v>
      </c>
      <c r="H16" s="106" t="s">
        <v>1</v>
      </c>
      <c r="I16" s="119"/>
      <c r="J16" s="120"/>
    </row>
    <row r="17" spans="1:10" ht="12.75" customHeight="1">
      <c r="A17" s="108" t="s">
        <v>107</v>
      </c>
      <c r="B17" s="137">
        <v>362.0817</v>
      </c>
      <c r="C17" s="137">
        <v>165.041</v>
      </c>
      <c r="D17" s="137">
        <v>89.0735</v>
      </c>
      <c r="E17" s="137">
        <v>50</v>
      </c>
      <c r="F17" s="137" t="s">
        <v>1</v>
      </c>
      <c r="G17" s="138">
        <f>-E17</f>
        <v>-50</v>
      </c>
      <c r="H17" s="106">
        <f>D17-C17</f>
        <v>-75.9675</v>
      </c>
      <c r="I17" s="119"/>
      <c r="J17" s="120"/>
    </row>
    <row r="18" spans="1:10" ht="12.75" customHeight="1">
      <c r="A18" s="108" t="s">
        <v>106</v>
      </c>
      <c r="B18" s="137">
        <v>390</v>
      </c>
      <c r="C18" s="137">
        <v>200</v>
      </c>
      <c r="D18" s="137">
        <v>190.92</v>
      </c>
      <c r="E18" s="137" t="s">
        <v>1</v>
      </c>
      <c r="F18" s="137" t="s">
        <v>1</v>
      </c>
      <c r="G18" s="138" t="s">
        <v>1</v>
      </c>
      <c r="H18" s="106">
        <f>D18-C18</f>
        <v>-9.080000000000013</v>
      </c>
      <c r="I18" s="119"/>
      <c r="J18" s="120"/>
    </row>
    <row r="19" spans="1:10" ht="12.75" customHeight="1">
      <c r="A19" s="108" t="s">
        <v>19</v>
      </c>
      <c r="B19" s="137">
        <v>569.968</v>
      </c>
      <c r="C19" s="137">
        <v>450</v>
      </c>
      <c r="D19" s="137">
        <v>105.9</v>
      </c>
      <c r="E19" s="137" t="s">
        <v>1</v>
      </c>
      <c r="F19" s="137" t="s">
        <v>1</v>
      </c>
      <c r="G19" s="138" t="s">
        <v>1</v>
      </c>
      <c r="H19" s="106">
        <f>D19-C19</f>
        <v>-344.1</v>
      </c>
      <c r="I19" s="119"/>
      <c r="J19" s="120"/>
    </row>
    <row r="20" spans="1:10" ht="12.75" customHeight="1">
      <c r="A20" s="108" t="s">
        <v>20</v>
      </c>
      <c r="B20" s="137">
        <v>20</v>
      </c>
      <c r="C20" s="137" t="s">
        <v>1</v>
      </c>
      <c r="D20" s="137">
        <v>43.6</v>
      </c>
      <c r="E20" s="137" t="s">
        <v>1</v>
      </c>
      <c r="F20" s="137" t="s">
        <v>1</v>
      </c>
      <c r="G20" s="138" t="s">
        <v>1</v>
      </c>
      <c r="H20" s="106">
        <f>D20</f>
        <v>43.6</v>
      </c>
      <c r="I20" s="119"/>
      <c r="J20" s="120"/>
    </row>
    <row r="21" spans="1:10" ht="12.75" customHeight="1">
      <c r="A21" s="108" t="s">
        <v>44</v>
      </c>
      <c r="B21" s="137">
        <v>100</v>
      </c>
      <c r="C21" s="137">
        <v>100</v>
      </c>
      <c r="D21" s="137" t="s">
        <v>1</v>
      </c>
      <c r="E21" s="137" t="s">
        <v>1</v>
      </c>
      <c r="F21" s="137" t="s">
        <v>1</v>
      </c>
      <c r="G21" s="138" t="s">
        <v>1</v>
      </c>
      <c r="H21" s="106">
        <f>-C21</f>
        <v>-100</v>
      </c>
      <c r="I21" s="119"/>
      <c r="J21" s="120"/>
    </row>
    <row r="22" spans="1:10" ht="12.75" customHeight="1">
      <c r="A22" s="108" t="s">
        <v>108</v>
      </c>
      <c r="B22" s="137">
        <v>190</v>
      </c>
      <c r="C22" s="137">
        <v>90</v>
      </c>
      <c r="D22" s="137" t="s">
        <v>1</v>
      </c>
      <c r="E22" s="137" t="s">
        <v>1</v>
      </c>
      <c r="F22" s="137" t="s">
        <v>1</v>
      </c>
      <c r="G22" s="138" t="s">
        <v>1</v>
      </c>
      <c r="H22" s="106">
        <f>-C22</f>
        <v>-90</v>
      </c>
      <c r="I22" s="119"/>
      <c r="J22" s="120"/>
    </row>
    <row r="23" spans="1:10" ht="12.75" customHeight="1">
      <c r="A23" s="108" t="s">
        <v>109</v>
      </c>
      <c r="B23" s="137">
        <v>220</v>
      </c>
      <c r="C23" s="137">
        <v>220</v>
      </c>
      <c r="D23" s="137">
        <v>146.513</v>
      </c>
      <c r="E23" s="137">
        <v>79.5768</v>
      </c>
      <c r="F23" s="137" t="s">
        <v>1</v>
      </c>
      <c r="G23" s="138">
        <f>-E23</f>
        <v>-79.5768</v>
      </c>
      <c r="H23" s="106">
        <f>D23-C23</f>
        <v>-73.487</v>
      </c>
      <c r="I23" s="119"/>
      <c r="J23" s="120"/>
    </row>
    <row r="24" spans="1:10" ht="12.75" customHeight="1">
      <c r="A24" s="109" t="s">
        <v>54</v>
      </c>
      <c r="B24" s="137" t="s">
        <v>1</v>
      </c>
      <c r="C24" s="137" t="s">
        <v>1</v>
      </c>
      <c r="D24" s="137">
        <v>72</v>
      </c>
      <c r="E24" s="137" t="s">
        <v>1</v>
      </c>
      <c r="F24" s="137" t="s">
        <v>1</v>
      </c>
      <c r="G24" s="138" t="s">
        <v>1</v>
      </c>
      <c r="H24" s="106">
        <f>D24</f>
        <v>72</v>
      </c>
      <c r="I24" s="119"/>
      <c r="J24" s="120"/>
    </row>
    <row r="25" spans="1:10" ht="12.75" customHeight="1">
      <c r="A25" s="107" t="s">
        <v>12</v>
      </c>
      <c r="B25" s="136">
        <v>35.6245</v>
      </c>
      <c r="C25" s="136" t="s">
        <v>1</v>
      </c>
      <c r="D25" s="136">
        <v>34.1211</v>
      </c>
      <c r="E25" s="136" t="s">
        <v>1</v>
      </c>
      <c r="F25" s="137" t="s">
        <v>1</v>
      </c>
      <c r="G25" s="106" t="s">
        <v>1</v>
      </c>
      <c r="H25" s="106">
        <f>-D25</f>
        <v>-34.1211</v>
      </c>
      <c r="I25" s="121"/>
      <c r="J25" s="120"/>
    </row>
    <row r="26" spans="1:10" ht="12.75" customHeight="1">
      <c r="A26" s="108" t="s">
        <v>18</v>
      </c>
      <c r="B26" s="137" t="s">
        <v>1</v>
      </c>
      <c r="C26" s="137" t="s">
        <v>1</v>
      </c>
      <c r="D26" s="137" t="s">
        <v>1</v>
      </c>
      <c r="E26" s="136" t="s">
        <v>1</v>
      </c>
      <c r="F26" s="137" t="s">
        <v>1</v>
      </c>
      <c r="G26" s="106" t="s">
        <v>1</v>
      </c>
      <c r="H26" s="106" t="s">
        <v>1</v>
      </c>
      <c r="I26" s="121"/>
      <c r="J26" s="120"/>
    </row>
    <row r="27" spans="1:10" ht="12.75" customHeight="1">
      <c r="A27" s="108" t="s">
        <v>107</v>
      </c>
      <c r="B27" s="137">
        <v>17.7499</v>
      </c>
      <c r="C27" s="137" t="s">
        <v>1</v>
      </c>
      <c r="D27" s="137" t="s">
        <v>1</v>
      </c>
      <c r="E27" s="136" t="s">
        <v>1</v>
      </c>
      <c r="F27" s="137" t="s">
        <v>1</v>
      </c>
      <c r="G27" s="106" t="s">
        <v>1</v>
      </c>
      <c r="H27" s="106" t="s">
        <v>1</v>
      </c>
      <c r="I27" s="121"/>
      <c r="J27" s="120"/>
    </row>
    <row r="28" spans="1:10" ht="12.75" customHeight="1">
      <c r="A28" s="108" t="s">
        <v>106</v>
      </c>
      <c r="B28" s="137">
        <v>17.874599999999997</v>
      </c>
      <c r="C28" s="137" t="s">
        <v>1</v>
      </c>
      <c r="D28" s="137" t="s">
        <v>1</v>
      </c>
      <c r="E28" s="136" t="s">
        <v>1</v>
      </c>
      <c r="F28" s="137" t="s">
        <v>1</v>
      </c>
      <c r="G28" s="106" t="s">
        <v>1</v>
      </c>
      <c r="H28" s="106" t="s">
        <v>1</v>
      </c>
      <c r="I28" s="121"/>
      <c r="J28" s="120"/>
    </row>
    <row r="29" spans="1:10" ht="12.75" customHeight="1">
      <c r="A29" s="108" t="s">
        <v>19</v>
      </c>
      <c r="B29" s="137" t="s">
        <v>1</v>
      </c>
      <c r="C29" s="137" t="s">
        <v>1</v>
      </c>
      <c r="D29" s="137" t="s">
        <v>1</v>
      </c>
      <c r="E29" s="136" t="s">
        <v>1</v>
      </c>
      <c r="F29" s="137" t="s">
        <v>1</v>
      </c>
      <c r="G29" s="106" t="s">
        <v>1</v>
      </c>
      <c r="H29" s="106" t="s">
        <v>1</v>
      </c>
      <c r="I29" s="121"/>
      <c r="J29" s="120"/>
    </row>
    <row r="30" spans="1:10" ht="12.75" customHeight="1">
      <c r="A30" s="108" t="s">
        <v>20</v>
      </c>
      <c r="B30" s="137" t="s">
        <v>1</v>
      </c>
      <c r="C30" s="137" t="s">
        <v>1</v>
      </c>
      <c r="D30" s="137" t="s">
        <v>1</v>
      </c>
      <c r="E30" s="136" t="s">
        <v>1</v>
      </c>
      <c r="F30" s="137" t="s">
        <v>1</v>
      </c>
      <c r="G30" s="106" t="s">
        <v>1</v>
      </c>
      <c r="H30" s="106" t="s">
        <v>1</v>
      </c>
      <c r="I30" s="121"/>
      <c r="J30" s="120"/>
    </row>
    <row r="31" spans="1:10" ht="12.75" customHeight="1">
      <c r="A31" s="108" t="s">
        <v>44</v>
      </c>
      <c r="B31" s="137" t="s">
        <v>1</v>
      </c>
      <c r="C31" s="137" t="s">
        <v>1</v>
      </c>
      <c r="D31" s="137" t="s">
        <v>1</v>
      </c>
      <c r="E31" s="136" t="s">
        <v>1</v>
      </c>
      <c r="F31" s="137" t="s">
        <v>1</v>
      </c>
      <c r="G31" s="106" t="s">
        <v>1</v>
      </c>
      <c r="H31" s="106" t="s">
        <v>1</v>
      </c>
      <c r="I31" s="121"/>
      <c r="J31" s="120"/>
    </row>
    <row r="32" spans="1:10" ht="12.75" customHeight="1">
      <c r="A32" s="108" t="s">
        <v>108</v>
      </c>
      <c r="B32" s="137" t="s">
        <v>1</v>
      </c>
      <c r="C32" s="137" t="s">
        <v>1</v>
      </c>
      <c r="D32" s="137" t="s">
        <v>1</v>
      </c>
      <c r="E32" s="136" t="s">
        <v>1</v>
      </c>
      <c r="F32" s="137" t="s">
        <v>1</v>
      </c>
      <c r="G32" s="106" t="s">
        <v>1</v>
      </c>
      <c r="H32" s="106" t="s">
        <v>1</v>
      </c>
      <c r="I32" s="121"/>
      <c r="J32" s="120"/>
    </row>
    <row r="33" spans="1:10" ht="12.75" customHeight="1">
      <c r="A33" s="108" t="s">
        <v>109</v>
      </c>
      <c r="B33" s="137" t="s">
        <v>1</v>
      </c>
      <c r="C33" s="137" t="s">
        <v>1</v>
      </c>
      <c r="D33" s="137">
        <v>34.1211</v>
      </c>
      <c r="E33" s="136" t="s">
        <v>1</v>
      </c>
      <c r="F33" s="137" t="s">
        <v>1</v>
      </c>
      <c r="G33" s="106" t="s">
        <v>1</v>
      </c>
      <c r="H33" s="106">
        <f>-D33</f>
        <v>-34.1211</v>
      </c>
      <c r="I33" s="121"/>
      <c r="J33" s="120"/>
    </row>
    <row r="34" spans="1:10" ht="12.75" customHeight="1">
      <c r="A34" s="109" t="s">
        <v>54</v>
      </c>
      <c r="B34" s="137" t="s">
        <v>1</v>
      </c>
      <c r="C34" s="137" t="s">
        <v>1</v>
      </c>
      <c r="D34" s="137" t="s">
        <v>1</v>
      </c>
      <c r="E34" s="136" t="s">
        <v>1</v>
      </c>
      <c r="F34" s="137" t="s">
        <v>1</v>
      </c>
      <c r="G34" s="106" t="s">
        <v>1</v>
      </c>
      <c r="H34" s="106" t="s">
        <v>1</v>
      </c>
      <c r="I34" s="121"/>
      <c r="J34" s="120"/>
    </row>
    <row r="36" ht="14.25" customHeight="1">
      <c r="A36" s="114" t="s">
        <v>103</v>
      </c>
    </row>
    <row r="37" ht="12.75" customHeight="1">
      <c r="A37" s="122" t="s">
        <v>4</v>
      </c>
    </row>
    <row r="38" spans="1:10" ht="21">
      <c r="A38" s="110"/>
      <c r="B38" s="101" t="s">
        <v>99</v>
      </c>
      <c r="C38" s="39">
        <v>42552</v>
      </c>
      <c r="D38" s="39">
        <v>42583</v>
      </c>
      <c r="E38" s="93" t="s">
        <v>110</v>
      </c>
      <c r="F38" s="39">
        <v>42917</v>
      </c>
      <c r="G38" s="39">
        <v>42948</v>
      </c>
      <c r="H38" s="103" t="s">
        <v>2</v>
      </c>
      <c r="I38" s="103" t="s">
        <v>30</v>
      </c>
      <c r="J38" s="123"/>
    </row>
    <row r="39" spans="1:9" ht="12.75" customHeight="1">
      <c r="A39" s="111" t="s">
        <v>51</v>
      </c>
      <c r="B39" s="105">
        <v>102877.68537795001</v>
      </c>
      <c r="C39" s="105">
        <v>101225.03088788001</v>
      </c>
      <c r="D39" s="105">
        <v>101463.76689929</v>
      </c>
      <c r="E39" s="105">
        <v>107079.35607115</v>
      </c>
      <c r="F39" s="105">
        <v>114347.79772885001</v>
      </c>
      <c r="G39" s="105">
        <v>116154.12792778</v>
      </c>
      <c r="H39" s="131">
        <f>G39/F39-1</f>
        <v>0.015796807938647905</v>
      </c>
      <c r="I39" s="131">
        <f>G39/E39-1</f>
        <v>0.08474809888285262</v>
      </c>
    </row>
    <row r="40" spans="1:9" ht="12.75" customHeight="1">
      <c r="A40" s="130" t="s">
        <v>31</v>
      </c>
      <c r="B40" s="112">
        <v>42225.592244900006</v>
      </c>
      <c r="C40" s="112">
        <v>38952.05976984</v>
      </c>
      <c r="D40" s="112">
        <v>38274.28262437</v>
      </c>
      <c r="E40" s="112">
        <v>41297.613612810004</v>
      </c>
      <c r="F40" s="112">
        <v>41250.91872847</v>
      </c>
      <c r="G40" s="112">
        <v>42446.798340049994</v>
      </c>
      <c r="H40" s="131">
        <f aca="true" t="shared" si="2" ref="H40:H53">G40/F40-1</f>
        <v>0.028990375207198493</v>
      </c>
      <c r="I40" s="131">
        <f aca="true" t="shared" si="3" ref="I40:I53">G40/E40-1</f>
        <v>0.027826903946903236</v>
      </c>
    </row>
    <row r="41" spans="1:9" ht="12.75" customHeight="1">
      <c r="A41" s="130" t="s">
        <v>32</v>
      </c>
      <c r="B41" s="112">
        <v>47128.88711009</v>
      </c>
      <c r="C41" s="112">
        <v>48496.49285473</v>
      </c>
      <c r="D41" s="112">
        <v>49567.88556411</v>
      </c>
      <c r="E41" s="112">
        <v>52664.35167891</v>
      </c>
      <c r="F41" s="112">
        <v>59105.77045157</v>
      </c>
      <c r="G41" s="112">
        <v>59612.39588163</v>
      </c>
      <c r="H41" s="131">
        <f t="shared" si="2"/>
        <v>0.00857150539091811</v>
      </c>
      <c r="I41" s="131">
        <f t="shared" si="3"/>
        <v>0.13193068899967897</v>
      </c>
    </row>
    <row r="42" spans="1:9" ht="12.75" customHeight="1">
      <c r="A42" s="130" t="s">
        <v>33</v>
      </c>
      <c r="B42" s="112">
        <v>7108.0608438300005</v>
      </c>
      <c r="C42" s="112">
        <v>8083.634054440001</v>
      </c>
      <c r="D42" s="112">
        <v>7872.17418119</v>
      </c>
      <c r="E42" s="112">
        <v>7255.34431592</v>
      </c>
      <c r="F42" s="112">
        <v>7294.10224237</v>
      </c>
      <c r="G42" s="112">
        <v>7324.858219979999</v>
      </c>
      <c r="H42" s="131">
        <f t="shared" si="2"/>
        <v>0.004216554222580493</v>
      </c>
      <c r="I42" s="131">
        <f t="shared" si="3"/>
        <v>0.00958106204656195</v>
      </c>
    </row>
    <row r="43" spans="1:9" ht="12.75" customHeight="1">
      <c r="A43" s="130" t="s">
        <v>34</v>
      </c>
      <c r="B43" s="112">
        <v>6415.14517913</v>
      </c>
      <c r="C43" s="112">
        <v>5692.844208869999</v>
      </c>
      <c r="D43" s="112">
        <v>5749.42452962</v>
      </c>
      <c r="E43" s="112">
        <v>5862.046463510001</v>
      </c>
      <c r="F43" s="112">
        <v>6697.00630644</v>
      </c>
      <c r="G43" s="112">
        <v>6770.07548612</v>
      </c>
      <c r="H43" s="131">
        <f t="shared" si="2"/>
        <v>0.010910722841896536</v>
      </c>
      <c r="I43" s="131">
        <f t="shared" si="3"/>
        <v>0.15489966315727588</v>
      </c>
    </row>
    <row r="44" spans="1:9" ht="12.75" customHeight="1">
      <c r="A44" s="124" t="s">
        <v>38</v>
      </c>
      <c r="B44" s="105">
        <v>35383.4640178</v>
      </c>
      <c r="C44" s="105">
        <v>46094.965718600004</v>
      </c>
      <c r="D44" s="105">
        <v>45733.09048278</v>
      </c>
      <c r="E44" s="105">
        <v>52427.11747348</v>
      </c>
      <c r="F44" s="105">
        <v>58874.003569810004</v>
      </c>
      <c r="G44" s="105">
        <v>60163.56576438</v>
      </c>
      <c r="H44" s="131">
        <f t="shared" si="2"/>
        <v>0.02190376255015325</v>
      </c>
      <c r="I44" s="131">
        <f t="shared" si="3"/>
        <v>0.1475657763334679</v>
      </c>
    </row>
    <row r="45" spans="1:9" ht="12.75" customHeight="1">
      <c r="A45" s="130" t="s">
        <v>31</v>
      </c>
      <c r="B45" s="112">
        <v>12997.217447359999</v>
      </c>
      <c r="C45" s="112">
        <v>16886.65651516</v>
      </c>
      <c r="D45" s="112">
        <v>16642.82012263</v>
      </c>
      <c r="E45" s="112">
        <v>19032.1253949</v>
      </c>
      <c r="F45" s="112">
        <v>19769.715196830002</v>
      </c>
      <c r="G45" s="112">
        <v>20228.61938493</v>
      </c>
      <c r="H45" s="131">
        <f t="shared" si="2"/>
        <v>0.023212483514865268</v>
      </c>
      <c r="I45" s="131">
        <f t="shared" si="3"/>
        <v>0.06286707160675942</v>
      </c>
    </row>
    <row r="46" spans="1:9" ht="12.75" customHeight="1">
      <c r="A46" s="130" t="s">
        <v>32</v>
      </c>
      <c r="B46" s="112">
        <v>15860.4432707</v>
      </c>
      <c r="C46" s="112">
        <v>21461.13718199</v>
      </c>
      <c r="D46" s="112">
        <v>21558.67065298</v>
      </c>
      <c r="E46" s="112">
        <v>26644.56196908</v>
      </c>
      <c r="F46" s="112">
        <v>32213.57403574</v>
      </c>
      <c r="G46" s="112">
        <v>32991.09486531</v>
      </c>
      <c r="H46" s="131">
        <f t="shared" si="2"/>
        <v>0.02413643480563077</v>
      </c>
      <c r="I46" s="131">
        <f t="shared" si="3"/>
        <v>0.23819242754281</v>
      </c>
    </row>
    <row r="47" spans="1:9" ht="12.75" customHeight="1">
      <c r="A47" s="130" t="s">
        <v>33</v>
      </c>
      <c r="B47" s="112">
        <v>6112.28155894</v>
      </c>
      <c r="C47" s="112">
        <v>7187.948871</v>
      </c>
      <c r="D47" s="112">
        <v>6943.687349</v>
      </c>
      <c r="E47" s="112">
        <v>6033.44677984</v>
      </c>
      <c r="F47" s="112">
        <v>5854.876804230001</v>
      </c>
      <c r="G47" s="112">
        <v>5935.56524283</v>
      </c>
      <c r="H47" s="131">
        <f t="shared" si="2"/>
        <v>0.013781406731172119</v>
      </c>
      <c r="I47" s="131">
        <f t="shared" si="3"/>
        <v>-0.016223154124282435</v>
      </c>
    </row>
    <row r="48" spans="1:9" ht="12.75" customHeight="1">
      <c r="A48" s="130" t="s">
        <v>34</v>
      </c>
      <c r="B48" s="112">
        <v>413.52174080000003</v>
      </c>
      <c r="C48" s="112">
        <v>559.2231504499999</v>
      </c>
      <c r="D48" s="112">
        <v>587.91235817</v>
      </c>
      <c r="E48" s="112">
        <v>716.9833296600001</v>
      </c>
      <c r="F48" s="112">
        <v>1035.83753301</v>
      </c>
      <c r="G48" s="112">
        <v>1008.28627131</v>
      </c>
      <c r="H48" s="131">
        <f t="shared" si="2"/>
        <v>-0.026598053094233687</v>
      </c>
      <c r="I48" s="131">
        <f t="shared" si="3"/>
        <v>0.40628969963379524</v>
      </c>
    </row>
    <row r="49" spans="1:9" ht="12.75" customHeight="1">
      <c r="A49" s="124" t="s">
        <v>39</v>
      </c>
      <c r="B49" s="105">
        <v>67494.22136015001</v>
      </c>
      <c r="C49" s="105">
        <v>55130.06516928001</v>
      </c>
      <c r="D49" s="105">
        <v>55730.67641651</v>
      </c>
      <c r="E49" s="105">
        <v>54652.23859767</v>
      </c>
      <c r="F49" s="105">
        <v>55473.79415904001</v>
      </c>
      <c r="G49" s="105">
        <v>55990.56216339999</v>
      </c>
      <c r="H49" s="131">
        <f t="shared" si="2"/>
        <v>0.009315533797425779</v>
      </c>
      <c r="I49" s="131">
        <f t="shared" si="3"/>
        <v>0.02448799171031668</v>
      </c>
    </row>
    <row r="50" spans="1:9" ht="12.75" customHeight="1">
      <c r="A50" s="130" t="s">
        <v>31</v>
      </c>
      <c r="B50" s="112">
        <v>29228.374797540007</v>
      </c>
      <c r="C50" s="112">
        <v>22065.40325468</v>
      </c>
      <c r="D50" s="112">
        <v>21631.462501739996</v>
      </c>
      <c r="E50" s="112">
        <v>22265.488217910006</v>
      </c>
      <c r="F50" s="112">
        <v>21481.20353164</v>
      </c>
      <c r="G50" s="112">
        <v>22218.178955119998</v>
      </c>
      <c r="H50" s="131">
        <f t="shared" si="2"/>
        <v>0.03430792052198073</v>
      </c>
      <c r="I50" s="131">
        <f t="shared" si="3"/>
        <v>-0.0021247799431567405</v>
      </c>
    </row>
    <row r="51" spans="1:10" ht="12.75" customHeight="1">
      <c r="A51" s="130" t="s">
        <v>32</v>
      </c>
      <c r="B51" s="112">
        <v>31268.443839389998</v>
      </c>
      <c r="C51" s="112">
        <v>27035.35567274</v>
      </c>
      <c r="D51" s="112">
        <v>28009.214911130002</v>
      </c>
      <c r="E51" s="112">
        <v>26019.78970983</v>
      </c>
      <c r="F51" s="112">
        <v>26892.196415830003</v>
      </c>
      <c r="G51" s="112">
        <v>26621.301016319998</v>
      </c>
      <c r="H51" s="131">
        <f t="shared" si="2"/>
        <v>-0.010073383197162111</v>
      </c>
      <c r="I51" s="131">
        <f t="shared" si="3"/>
        <v>0.02311745456815717</v>
      </c>
      <c r="J51" s="126"/>
    </row>
    <row r="52" spans="1:10" ht="12.75" customHeight="1">
      <c r="A52" s="130" t="s">
        <v>33</v>
      </c>
      <c r="B52" s="112">
        <v>995.7792848900008</v>
      </c>
      <c r="C52" s="112">
        <v>895.6851834400013</v>
      </c>
      <c r="D52" s="112">
        <v>928.4868321900003</v>
      </c>
      <c r="E52" s="112">
        <v>1221.8975360799996</v>
      </c>
      <c r="F52" s="112">
        <v>1439.225438139999</v>
      </c>
      <c r="G52" s="112">
        <v>1389.29297715</v>
      </c>
      <c r="H52" s="131">
        <f t="shared" si="2"/>
        <v>-0.03469398168401583</v>
      </c>
      <c r="I52" s="131">
        <f t="shared" si="3"/>
        <v>0.13699629971186122</v>
      </c>
      <c r="J52" s="126"/>
    </row>
    <row r="53" spans="1:10" ht="12.75" customHeight="1">
      <c r="A53" s="130" t="s">
        <v>34</v>
      </c>
      <c r="B53" s="112">
        <v>6001.62343833</v>
      </c>
      <c r="C53" s="112">
        <v>5133.62105842</v>
      </c>
      <c r="D53" s="112">
        <v>5161.51217145</v>
      </c>
      <c r="E53" s="112">
        <v>5145.063133850001</v>
      </c>
      <c r="F53" s="112">
        <v>5661.16877343</v>
      </c>
      <c r="G53" s="112">
        <v>5761.78921481</v>
      </c>
      <c r="H53" s="131">
        <f t="shared" si="2"/>
        <v>0.017773792905141583</v>
      </c>
      <c r="I53" s="131">
        <f t="shared" si="3"/>
        <v>0.11986754387958487</v>
      </c>
      <c r="J53" s="126"/>
    </row>
    <row r="54" spans="1:10" ht="12.75">
      <c r="A54" s="44"/>
      <c r="B54" s="112"/>
      <c r="C54" s="112"/>
      <c r="D54" s="112"/>
      <c r="E54" s="112"/>
      <c r="F54" s="112"/>
      <c r="G54" s="112"/>
      <c r="H54" s="112"/>
      <c r="I54" s="113"/>
      <c r="J54" s="113"/>
    </row>
    <row r="55" spans="1:8" ht="14.25" customHeight="1">
      <c r="A55" s="114" t="s">
        <v>104</v>
      </c>
      <c r="C55" s="127"/>
      <c r="D55" s="127"/>
      <c r="E55" s="127"/>
      <c r="F55" s="127"/>
      <c r="G55" s="127"/>
      <c r="H55" s="127"/>
    </row>
    <row r="56" spans="1:10" ht="12.75" customHeight="1">
      <c r="A56" s="122" t="s">
        <v>4</v>
      </c>
      <c r="B56" s="122"/>
      <c r="C56" s="122"/>
      <c r="D56" s="122"/>
      <c r="E56" s="122"/>
      <c r="F56" s="122"/>
      <c r="G56" s="122"/>
      <c r="H56" s="123"/>
      <c r="I56" s="123"/>
      <c r="J56" s="123"/>
    </row>
    <row r="57" spans="1:10" s="125" customFormat="1" ht="21">
      <c r="A57" s="110"/>
      <c r="B57" s="101" t="s">
        <v>99</v>
      </c>
      <c r="C57" s="39">
        <v>42552</v>
      </c>
      <c r="D57" s="39">
        <v>42583</v>
      </c>
      <c r="E57" s="93" t="s">
        <v>110</v>
      </c>
      <c r="F57" s="39">
        <v>42917</v>
      </c>
      <c r="G57" s="39">
        <v>42948</v>
      </c>
      <c r="H57" s="103" t="s">
        <v>2</v>
      </c>
      <c r="I57" s="103" t="s">
        <v>30</v>
      </c>
      <c r="J57" s="128"/>
    </row>
    <row r="58" spans="1:10" ht="12.75" customHeight="1">
      <c r="A58" s="111" t="s">
        <v>13</v>
      </c>
      <c r="B58" s="105">
        <v>93953.51624836998</v>
      </c>
      <c r="C58" s="105">
        <v>90779.06424614</v>
      </c>
      <c r="D58" s="105">
        <v>92095.87926642</v>
      </c>
      <c r="E58" s="105">
        <v>93498.99718681</v>
      </c>
      <c r="F58" s="105">
        <v>103476.65400007</v>
      </c>
      <c r="G58" s="105">
        <v>104926.50399735001</v>
      </c>
      <c r="H58" s="131">
        <f>G58/F58-1</f>
        <v>0.014011373012496442</v>
      </c>
      <c r="I58" s="131">
        <f>G58/E58-1</f>
        <v>0.12222063502679048</v>
      </c>
      <c r="J58" s="129"/>
    </row>
    <row r="59" spans="1:10" ht="12.75" customHeight="1">
      <c r="A59" s="130" t="s">
        <v>35</v>
      </c>
      <c r="B59" s="112">
        <v>65526.569945979994</v>
      </c>
      <c r="C59" s="112">
        <v>61220.99269835</v>
      </c>
      <c r="D59" s="112">
        <v>62135.64917387</v>
      </c>
      <c r="E59" s="112">
        <v>62965.85700413</v>
      </c>
      <c r="F59" s="112">
        <v>63443.145200830004</v>
      </c>
      <c r="G59" s="112">
        <v>64502.554634980006</v>
      </c>
      <c r="H59" s="131">
        <f aca="true" t="shared" si="4" ref="H59:H69">G59/F59-1</f>
        <v>0.01669856421519511</v>
      </c>
      <c r="I59" s="131">
        <f aca="true" t="shared" si="5" ref="I59:I69">G59/E59-1</f>
        <v>0.0244052523695375</v>
      </c>
      <c r="J59" s="129"/>
    </row>
    <row r="60" spans="1:10" ht="12.75" customHeight="1">
      <c r="A60" s="130" t="s">
        <v>36</v>
      </c>
      <c r="B60" s="112">
        <v>27523.470896839997</v>
      </c>
      <c r="C60" s="112">
        <v>28827.65499613</v>
      </c>
      <c r="D60" s="112">
        <v>29204.42773387</v>
      </c>
      <c r="E60" s="112">
        <v>29729.21311045</v>
      </c>
      <c r="F60" s="112">
        <v>39448.8060707</v>
      </c>
      <c r="G60" s="112">
        <v>40423.94936237</v>
      </c>
      <c r="H60" s="131">
        <f t="shared" si="4"/>
        <v>0.02471920924355353</v>
      </c>
      <c r="I60" s="131">
        <f t="shared" si="5"/>
        <v>0.3597382888065992</v>
      </c>
      <c r="J60" s="129"/>
    </row>
    <row r="61" spans="1:10" ht="12.75" customHeight="1">
      <c r="A61" s="130" t="s">
        <v>37</v>
      </c>
      <c r="B61" s="112">
        <v>903.47540555</v>
      </c>
      <c r="C61" s="112">
        <v>730.4165516599999</v>
      </c>
      <c r="D61" s="112">
        <v>755.8023586800001</v>
      </c>
      <c r="E61" s="112">
        <v>803.92707223</v>
      </c>
      <c r="F61" s="112">
        <v>584.7027285400001</v>
      </c>
      <c r="G61" s="112">
        <v>603.30811287</v>
      </c>
      <c r="H61" s="131">
        <f t="shared" si="4"/>
        <v>0.03182024543729667</v>
      </c>
      <c r="I61" s="131">
        <f t="shared" si="5"/>
        <v>-0.24954870446582478</v>
      </c>
      <c r="J61" s="129"/>
    </row>
    <row r="62" spans="1:10" ht="12.75" customHeight="1">
      <c r="A62" s="124" t="s">
        <v>38</v>
      </c>
      <c r="B62" s="105">
        <v>42215.26383393</v>
      </c>
      <c r="C62" s="105">
        <v>50510.0271795</v>
      </c>
      <c r="D62" s="105">
        <v>51200.69400005999</v>
      </c>
      <c r="E62" s="105">
        <v>51874.99897487999</v>
      </c>
      <c r="F62" s="105">
        <v>61468.51460400001</v>
      </c>
      <c r="G62" s="105">
        <v>62859.25421444</v>
      </c>
      <c r="H62" s="131">
        <f t="shared" si="4"/>
        <v>0.022625235364797325</v>
      </c>
      <c r="I62" s="131">
        <f t="shared" si="5"/>
        <v>0.21174468350118003</v>
      </c>
      <c r="J62" s="129"/>
    </row>
    <row r="63" spans="1:10" ht="12.75" customHeight="1">
      <c r="A63" s="130" t="s">
        <v>35</v>
      </c>
      <c r="B63" s="112">
        <v>30202.87464953</v>
      </c>
      <c r="C63" s="112">
        <v>32004.377380749997</v>
      </c>
      <c r="D63" s="112">
        <v>32206.928173829998</v>
      </c>
      <c r="E63" s="112">
        <v>31972.481218379995</v>
      </c>
      <c r="F63" s="112">
        <v>34474.012122780005</v>
      </c>
      <c r="G63" s="112">
        <v>34799.3760584</v>
      </c>
      <c r="H63" s="131">
        <f t="shared" si="4"/>
        <v>0.009437948053774514</v>
      </c>
      <c r="I63" s="131">
        <f t="shared" si="5"/>
        <v>0.08841649857299494</v>
      </c>
      <c r="J63" s="129"/>
    </row>
    <row r="64" spans="1:10" ht="12.75" customHeight="1">
      <c r="A64" s="130" t="s">
        <v>36</v>
      </c>
      <c r="B64" s="112">
        <v>11847.759267790001</v>
      </c>
      <c r="C64" s="112">
        <v>18477.059091820003</v>
      </c>
      <c r="D64" s="112">
        <v>18965.309449099997</v>
      </c>
      <c r="E64" s="112">
        <v>19849.56790216</v>
      </c>
      <c r="F64" s="112">
        <v>26935.47306151</v>
      </c>
      <c r="G64" s="112">
        <v>27994.4695273</v>
      </c>
      <c r="H64" s="131">
        <f t="shared" si="4"/>
        <v>0.03931605223237278</v>
      </c>
      <c r="I64" s="131">
        <f t="shared" si="5"/>
        <v>0.41033143216450996</v>
      </c>
      <c r="J64" s="129"/>
    </row>
    <row r="65" spans="1:10" ht="12.75" customHeight="1">
      <c r="A65" s="130" t="s">
        <v>37</v>
      </c>
      <c r="B65" s="112">
        <v>164.62991660999998</v>
      </c>
      <c r="C65" s="112">
        <v>28.59070693</v>
      </c>
      <c r="D65" s="112">
        <v>28.45637713</v>
      </c>
      <c r="E65" s="112">
        <v>52.94985433999999</v>
      </c>
      <c r="F65" s="112">
        <v>59.02941971</v>
      </c>
      <c r="G65" s="112">
        <v>65.40862874</v>
      </c>
      <c r="H65" s="131">
        <f t="shared" si="4"/>
        <v>0.10806829986369171</v>
      </c>
      <c r="I65" s="131">
        <f t="shared" si="5"/>
        <v>0.23529383707082752</v>
      </c>
      <c r="J65" s="129"/>
    </row>
    <row r="66" spans="1:10" ht="12.75" customHeight="1">
      <c r="A66" s="124" t="s">
        <v>39</v>
      </c>
      <c r="B66" s="105">
        <v>51738.25241443998</v>
      </c>
      <c r="C66" s="105">
        <v>40269.03706664</v>
      </c>
      <c r="D66" s="105">
        <v>40895.18526636001</v>
      </c>
      <c r="E66" s="105">
        <v>41623.998211930004</v>
      </c>
      <c r="F66" s="105">
        <v>42008.13939606999</v>
      </c>
      <c r="G66" s="105">
        <v>42067.249782909996</v>
      </c>
      <c r="H66" s="131">
        <f t="shared" si="4"/>
        <v>0.0014071174703236267</v>
      </c>
      <c r="I66" s="131">
        <f t="shared" si="5"/>
        <v>0.010648942677807138</v>
      </c>
      <c r="J66" s="129"/>
    </row>
    <row r="67" spans="1:10" ht="12.75" customHeight="1">
      <c r="A67" s="130" t="s">
        <v>35</v>
      </c>
      <c r="B67" s="112">
        <v>35323.695296449994</v>
      </c>
      <c r="C67" s="112">
        <v>29216.6153176</v>
      </c>
      <c r="D67" s="112">
        <v>29928.72100004</v>
      </c>
      <c r="E67" s="112">
        <v>30993.375785750002</v>
      </c>
      <c r="F67" s="112">
        <v>28969.13307805</v>
      </c>
      <c r="G67" s="112">
        <v>29099.87</v>
      </c>
      <c r="H67" s="131">
        <f t="shared" si="4"/>
        <v>0.004512973225597072</v>
      </c>
      <c r="I67" s="131">
        <f t="shared" si="5"/>
        <v>-0.06109388660465287</v>
      </c>
      <c r="J67" s="129"/>
    </row>
    <row r="68" spans="1:10" ht="12.75" customHeight="1">
      <c r="A68" s="130" t="s">
        <v>36</v>
      </c>
      <c r="B68" s="112">
        <v>15675.711629049996</v>
      </c>
      <c r="C68" s="112">
        <v>10350.595904309997</v>
      </c>
      <c r="D68" s="112">
        <v>10239.118284770004</v>
      </c>
      <c r="E68" s="112">
        <v>9879.64520829</v>
      </c>
      <c r="F68" s="112">
        <v>12513.333009189995</v>
      </c>
      <c r="G68" s="112">
        <v>12429.47983507</v>
      </c>
      <c r="H68" s="131">
        <f t="shared" si="4"/>
        <v>-0.006701106256695288</v>
      </c>
      <c r="I68" s="131">
        <f t="shared" si="5"/>
        <v>0.2580896958364898</v>
      </c>
      <c r="J68" s="129"/>
    </row>
    <row r="69" spans="1:10" ht="12.75" customHeight="1">
      <c r="A69" s="130" t="s">
        <v>37</v>
      </c>
      <c r="B69" s="112">
        <v>738.84548894</v>
      </c>
      <c r="C69" s="112">
        <v>701.8258447299999</v>
      </c>
      <c r="D69" s="112">
        <v>727.3459815500001</v>
      </c>
      <c r="E69" s="112">
        <v>750.97721789</v>
      </c>
      <c r="F69" s="112">
        <v>525.6733088300001</v>
      </c>
      <c r="G69" s="112">
        <v>537.9</v>
      </c>
      <c r="H69" s="131">
        <f t="shared" si="4"/>
        <v>0.02325910592115288</v>
      </c>
      <c r="I69" s="131">
        <f t="shared" si="5"/>
        <v>-0.28373326489008177</v>
      </c>
      <c r="J69" s="129"/>
    </row>
    <row r="71" spans="2:6" ht="12.75">
      <c r="B71" s="119"/>
      <c r="C71" s="119"/>
      <c r="D71" s="119"/>
      <c r="E71" s="119"/>
      <c r="F71" s="119"/>
    </row>
    <row r="72" spans="2:6" ht="12.75">
      <c r="B72" s="119"/>
      <c r="C72" s="119"/>
      <c r="D72" s="119"/>
      <c r="E72" s="119"/>
      <c r="F72" s="119"/>
    </row>
    <row r="73" spans="2:6" ht="12.75">
      <c r="B73" s="119"/>
      <c r="C73" s="119"/>
      <c r="D73" s="119"/>
      <c r="E73" s="119"/>
      <c r="F73" s="119"/>
    </row>
    <row r="74" spans="2:6" ht="12.75">
      <c r="B74" s="119"/>
      <c r="C74" s="119"/>
      <c r="D74" s="119"/>
      <c r="E74" s="119"/>
      <c r="F74" s="119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2017-08-14T04:08:22Z</cp:lastPrinted>
  <dcterms:created xsi:type="dcterms:W3CDTF">2008-11-05T07:26:31Z</dcterms:created>
  <dcterms:modified xsi:type="dcterms:W3CDTF">2017-09-15T09:37:08Z</dcterms:modified>
  <cp:category/>
  <cp:version/>
  <cp:contentType/>
  <cp:contentStatus/>
</cp:coreProperties>
</file>