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50" yWindow="-210" windowWidth="10305" windowHeight="1143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'ГКВ-ГКО'!$A$1:$H$53</definedName>
    <definedName name="_xlnm.Print_Area" localSheetId="4">'Деп-Кред'!$A$1:$H$71</definedName>
    <definedName name="_xlnm.Print_Area" localSheetId="0">'Макро-эконом'!$A$1:$I$41</definedName>
    <definedName name="_xlnm.Print_Area" localSheetId="3">'МБКР '!$A$1:$H$36</definedName>
    <definedName name="_xlnm.Print_Area" localSheetId="1">'Операции НБКР'!$A$10:$H$62</definedName>
  </definedNames>
  <calcPr calcId="125725"/>
</workbook>
</file>

<file path=xl/calcChain.xml><?xml version="1.0" encoding="utf-8"?>
<calcChain xmlns="http://schemas.openxmlformats.org/spreadsheetml/2006/main">
  <c r="E50" i="2"/>
  <c r="E51"/>
  <c r="E52"/>
  <c r="E53"/>
  <c r="E49"/>
  <c r="D43" i="6"/>
  <c r="D38"/>
  <c r="D33"/>
  <c r="G58" i="1" l="1"/>
  <c r="G52"/>
  <c r="G46"/>
  <c r="G40"/>
  <c r="G19"/>
  <c r="G29"/>
  <c r="F13" l="1"/>
  <c r="F16" i="6"/>
  <c r="F10"/>
  <c r="F4"/>
  <c r="D7" i="3" l="1"/>
  <c r="G28" l="1"/>
  <c r="F28"/>
  <c r="D13"/>
  <c r="G20"/>
  <c r="G19"/>
  <c r="G18"/>
  <c r="F20"/>
  <c r="F19"/>
  <c r="F18"/>
  <c r="D12"/>
  <c r="C12"/>
  <c r="F60" i="2" l="1"/>
  <c r="G63"/>
  <c r="F66"/>
  <c r="E71"/>
  <c r="E70"/>
  <c r="E69"/>
  <c r="E68"/>
  <c r="G60"/>
  <c r="H27"/>
  <c r="H25"/>
  <c r="H19"/>
  <c r="H17"/>
  <c r="H15"/>
  <c r="H9"/>
  <c r="G20"/>
  <c r="G19"/>
  <c r="G18"/>
  <c r="G9"/>
  <c r="G8"/>
  <c r="H29" i="7"/>
  <c r="H27"/>
  <c r="G22"/>
  <c r="G20"/>
  <c r="G21"/>
  <c r="G19"/>
  <c r="H21"/>
  <c r="H19"/>
  <c r="H17"/>
  <c r="G17"/>
  <c r="G11"/>
  <c r="H25" i="1"/>
  <c r="H7" l="1"/>
  <c r="G7"/>
  <c r="H6"/>
  <c r="G6"/>
  <c r="H5"/>
  <c r="G5"/>
  <c r="H4"/>
  <c r="G4"/>
  <c r="G40" i="3" l="1"/>
  <c r="F40"/>
  <c r="F35"/>
  <c r="G34"/>
  <c r="G33"/>
  <c r="F33"/>
  <c r="F34"/>
  <c r="G71" i="2" l="1"/>
  <c r="F71"/>
  <c r="F61"/>
  <c r="G61"/>
  <c r="F62"/>
  <c r="G62"/>
  <c r="F63"/>
  <c r="F64"/>
  <c r="G64"/>
  <c r="F65"/>
  <c r="G65"/>
  <c r="G66"/>
  <c r="F67"/>
  <c r="G67"/>
  <c r="F68"/>
  <c r="G68"/>
  <c r="F69"/>
  <c r="G69"/>
  <c r="F70"/>
  <c r="G70"/>
  <c r="B71"/>
  <c r="B70"/>
  <c r="B69"/>
  <c r="B68"/>
  <c r="G39"/>
  <c r="F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B53"/>
  <c r="B52"/>
  <c r="B51"/>
  <c r="B50"/>
  <c r="B49"/>
  <c r="H4"/>
  <c r="G4"/>
  <c r="G5"/>
  <c r="H5"/>
  <c r="G6"/>
  <c r="H6"/>
  <c r="G7"/>
  <c r="H7"/>
  <c r="H8"/>
  <c r="G15"/>
  <c r="G17"/>
  <c r="H7" i="7"/>
  <c r="G7"/>
  <c r="G8"/>
  <c r="H8"/>
  <c r="G9"/>
  <c r="H9"/>
  <c r="G10"/>
  <c r="H10"/>
  <c r="H33" i="6"/>
  <c r="G48"/>
  <c r="G34"/>
  <c r="H34"/>
  <c r="G38"/>
  <c r="H38"/>
  <c r="G39"/>
  <c r="H39"/>
  <c r="G43"/>
  <c r="H43"/>
  <c r="G44"/>
  <c r="H44"/>
  <c r="H48"/>
  <c r="G49"/>
  <c r="H49"/>
  <c r="G33"/>
  <c r="H4"/>
  <c r="G4"/>
  <c r="G5"/>
  <c r="H5"/>
  <c r="G6"/>
  <c r="H6"/>
  <c r="G7"/>
  <c r="H7"/>
  <c r="G8"/>
  <c r="H8"/>
  <c r="G9"/>
  <c r="H9"/>
  <c r="G10"/>
  <c r="H10"/>
  <c r="G12"/>
  <c r="H12"/>
  <c r="G13"/>
  <c r="H13"/>
  <c r="G14"/>
  <c r="H14"/>
  <c r="G15"/>
  <c r="H15"/>
  <c r="G16"/>
  <c r="H16"/>
  <c r="H17"/>
  <c r="G18"/>
  <c r="H18"/>
  <c r="G19"/>
  <c r="H19"/>
  <c r="G20"/>
  <c r="H20"/>
  <c r="G21"/>
  <c r="H21"/>
  <c r="G22"/>
  <c r="H22"/>
  <c r="G24"/>
  <c r="H24"/>
  <c r="G25"/>
  <c r="H25"/>
  <c r="H38" i="1"/>
  <c r="G38"/>
  <c r="G39"/>
  <c r="H39"/>
  <c r="G42"/>
  <c r="H42"/>
  <c r="G43"/>
  <c r="H43"/>
  <c r="G44"/>
  <c r="H44"/>
  <c r="G45"/>
  <c r="H45"/>
  <c r="G48"/>
  <c r="H48"/>
  <c r="G49"/>
  <c r="H49"/>
  <c r="G50"/>
  <c r="H50"/>
  <c r="G51"/>
  <c r="H51"/>
  <c r="G54"/>
  <c r="H54"/>
  <c r="G55"/>
  <c r="H55"/>
  <c r="G56"/>
  <c r="H56"/>
  <c r="G57"/>
  <c r="H57"/>
  <c r="K60"/>
  <c r="L60"/>
  <c r="K61"/>
  <c r="L61"/>
  <c r="H13"/>
  <c r="G13"/>
  <c r="H19"/>
  <c r="G21"/>
  <c r="H21"/>
  <c r="G22"/>
  <c r="H22"/>
  <c r="G25"/>
  <c r="G28"/>
  <c r="H28"/>
  <c r="H29"/>
  <c r="G31"/>
  <c r="H31"/>
  <c r="F37" i="3"/>
  <c r="F38"/>
  <c r="F39"/>
  <c r="B4" i="2" l="1"/>
  <c r="H60" i="1" l="1"/>
  <c r="H61"/>
  <c r="B13" l="1"/>
  <c r="B16" i="6" l="1"/>
  <c r="G35" i="3" l="1"/>
  <c r="G38"/>
  <c r="B38" i="1" l="1"/>
  <c r="B38" i="6" l="1"/>
  <c r="G37" i="3" l="1"/>
  <c r="G39"/>
  <c r="B33" i="6" l="1"/>
  <c r="K2" i="7" l="1"/>
  <c r="H2"/>
  <c r="G2"/>
  <c r="K1"/>
  <c r="H1"/>
  <c r="G1"/>
  <c r="B43" i="6" l="1"/>
  <c r="K27" l="1"/>
  <c r="H27"/>
  <c r="G27"/>
  <c r="K26"/>
  <c r="H26"/>
  <c r="G26" l="1"/>
  <c r="B10" l="1"/>
  <c r="B4" l="1"/>
  <c r="G61" i="1"/>
  <c r="G60" l="1"/>
  <c r="B50"/>
  <c r="B44"/>
</calcChain>
</file>

<file path=xl/comments1.xml><?xml version="1.0" encoding="utf-8"?>
<comments xmlns="http://schemas.openxmlformats.org/spreadsheetml/2006/main">
  <authors>
    <author>Your User Name</author>
  </authors>
  <commentList>
    <comment ref="A30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<sst xmlns="http://schemas.openxmlformats.org/spreadsheetml/2006/main" count="735" uniqueCount="118">
  <si>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</si>
  <si>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</si>
  <si>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</si>
  <si>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</si>
  <si>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</si>
  <si>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</si>
  <si>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</si>
  <si>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</si>
  <si>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</si>
  <si>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</si>
  <si>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</si>
  <si>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</si>
  <si>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</si>
  <si>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</si>
  <si>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</si>
  <si>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</si>
  <si>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</si>
  <si>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</si>
  <si>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</si>
  <si>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 2  до   7 дней</t>
  </si>
  <si>
    <t xml:space="preserve"> от  8  до 14 дней</t>
  </si>
  <si>
    <t xml:space="preserve"> от 15 до 30 дней</t>
  </si>
  <si>
    <t xml:space="preserve"> от 31 до 60 дней</t>
  </si>
  <si>
    <t>7-дн.</t>
  </si>
  <si>
    <t>14-дн.</t>
  </si>
  <si>
    <t>28-дн.</t>
  </si>
  <si>
    <t>91-дн.</t>
  </si>
  <si>
    <t>180-дн.</t>
  </si>
  <si>
    <t xml:space="preserve">6-мес. </t>
  </si>
  <si>
    <t xml:space="preserve">18-мес. </t>
  </si>
  <si>
    <t xml:space="preserve">24-мес.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</si>
  <si>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</si>
  <si>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</si>
  <si>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</si>
  <si>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</si>
  <si>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</si>
  <si>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</si>
  <si>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</si>
  <si>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</si>
  <si>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</si>
  <si>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</si>
  <si>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</si>
  <si>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</si>
  <si>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</si>
  <si>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</si>
  <si>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</si>
  <si>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</si>
  <si>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</si>
  <si>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</si>
  <si>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</si>
  <si>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</si>
  <si>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 xml:space="preserve"> от  91 до 180 дней </t>
  </si>
  <si>
    <t xml:space="preserve"> от  181 до 360 дней </t>
  </si>
  <si>
    <t>Учетная ставка (на конец периода)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</si>
  <si>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</si>
  <si>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</si>
  <si>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</si>
  <si>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</si>
  <si>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</si>
  <si>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</si>
  <si>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</si>
  <si>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нац. валюте</t>
  </si>
  <si>
    <t>Депозитные операции в ин. валюте</t>
  </si>
  <si>
    <t xml:space="preserve">Внутридневные кредиты </t>
  </si>
  <si>
    <t>Покупка ЦБ</t>
  </si>
  <si>
    <t xml:space="preserve">    Покупка ЦБ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</si>
  <si>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</si>
  <si>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</si>
  <si>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</si>
  <si>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</si>
  <si>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</si>
  <si>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</si>
  <si>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</si>
  <si>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</si>
  <si>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</si>
  <si>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</si>
  <si>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</si>
  <si>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</si>
  <si>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</si>
  <si>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</si>
  <si>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</si>
  <si>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</si>
  <si>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</si>
  <si>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>Таблица 10. Процентные ставки на межбанковском кредитном рынке (за период)</t>
  </si>
  <si>
    <t>Таблица 11. Объем операций на межбанковском кредитном рынке (за период)</t>
  </si>
  <si>
    <t>Таблица 12. Депозиты, принятые коммерческими банками (на конец периода)</t>
  </si>
  <si>
    <t>Таблица 13. Кредиты, выданные коммерческими банками (задолженность на конец периода)</t>
  </si>
  <si>
    <t>2014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</si>
  <si>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</si>
  <si>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</si>
  <si>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</si>
  <si>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</si>
  <si>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</si>
  <si>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</si>
  <si>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</si>
  <si>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</si>
  <si>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</si>
  <si>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</si>
  <si>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</si>
  <si>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</si>
  <si>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</si>
  <si>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</si>
  <si>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</si>
  <si>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</si>
  <si>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</si>
  <si>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</si>
  <si>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</si>
  <si>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</si>
  <si>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</si>
  <si>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</si>
  <si>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</si>
  <si>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</si>
  <si>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</si>
  <si>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</si>
  <si>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</si>
  <si>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</si>
  <si>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</si>
  <si>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Январь 2016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</si>
</sst>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b/>
      <i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10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30" fillId="0" borderId="0"/>
    <xf numFmtId="0" fontId="14" fillId="0" borderId="0"/>
    <xf numFmtId="9" fontId="7" fillId="0" borderId="0" applyFont="0" applyFill="0" applyBorder="0" applyAlignment="0" applyProtection="0"/>
    <xf numFmtId="0" fontId="31" fillId="0" borderId="0"/>
    <xf numFmtId="0" fontId="15" fillId="0" borderId="0"/>
    <xf numFmtId="0" fontId="32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5" applyNumberFormat="0" applyAlignment="0" applyProtection="0"/>
    <xf numFmtId="0" fontId="40" fillId="6" borderId="6" applyNumberFormat="0" applyAlignment="0" applyProtection="0"/>
    <xf numFmtId="0" fontId="41" fillId="6" borderId="5" applyNumberFormat="0" applyAlignment="0" applyProtection="0"/>
    <xf numFmtId="0" fontId="42" fillId="0" borderId="7" applyNumberFormat="0" applyFill="0" applyAlignment="0" applyProtection="0"/>
    <xf numFmtId="0" fontId="43" fillId="7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7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4" fillId="0" borderId="0"/>
    <xf numFmtId="0" fontId="3" fillId="0" borderId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" fillId="0" borderId="0"/>
    <xf numFmtId="0" fontId="1" fillId="0" borderId="0"/>
  </cellStyleXfs>
  <cellXfs count="174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6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/>
    <xf numFmtId="0" fontId="12" fillId="0" borderId="0" xfId="0" applyFont="1"/>
    <xf numFmtId="164" fontId="9" fillId="0" borderId="0" xfId="0" applyNumberFormat="1" applyFont="1"/>
    <xf numFmtId="10" fontId="12" fillId="0" borderId="0" xfId="0" applyNumberFormat="1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 indent="2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 indent="4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0" fontId="8" fillId="0" borderId="0" xfId="0" applyFont="1" applyFill="1" applyBorder="1"/>
    <xf numFmtId="0" fontId="10" fillId="0" borderId="0" xfId="0" applyFont="1" applyBorder="1" applyAlignment="1">
      <alignment horizontal="left" vertical="center" wrapText="1" indent="1"/>
    </xf>
    <xf numFmtId="167" fontId="10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7" fontId="8" fillId="0" borderId="0" xfId="0" applyNumberFormat="1" applyFont="1"/>
    <xf numFmtId="175" fontId="8" fillId="0" borderId="0" xfId="0" applyNumberFormat="1" applyFont="1" applyFill="1"/>
    <xf numFmtId="164" fontId="27" fillId="0" borderId="0" xfId="0" applyNumberFormat="1" applyFont="1" applyFill="1" applyBorder="1" applyAlignment="1">
      <alignment horizontal="right" vertical="center" wrapText="1"/>
    </xf>
    <xf numFmtId="173" fontId="26" fillId="0" borderId="0" xfId="0" applyNumberFormat="1" applyFont="1" applyFill="1" applyAlignment="1">
      <alignment horizontal="right"/>
    </xf>
    <xf numFmtId="0" fontId="28" fillId="0" borderId="0" xfId="0" applyFont="1"/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43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43" fontId="8" fillId="0" borderId="0" xfId="0" applyNumberFormat="1" applyFont="1"/>
    <xf numFmtId="178" fontId="8" fillId="0" borderId="0" xfId="0" applyNumberFormat="1" applyFont="1"/>
    <xf numFmtId="168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7" fontId="11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/>
    <xf numFmtId="4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2" fontId="29" fillId="0" borderId="0" xfId="0" applyNumberFormat="1" applyFont="1"/>
    <xf numFmtId="164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Alignment="1">
      <alignment horizontal="right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164" fontId="8" fillId="0" borderId="0" xfId="0" applyNumberFormat="1" applyFont="1" applyBorder="1"/>
    <xf numFmtId="175" fontId="8" fillId="0" borderId="0" xfId="0" applyNumberFormat="1" applyFont="1" applyFill="1" applyBorder="1"/>
    <xf numFmtId="1" fontId="8" fillId="0" borderId="0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166" fontId="8" fillId="0" borderId="0" xfId="0" applyNumberFormat="1" applyFont="1" applyBorder="1"/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8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/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" fontId="10" fillId="0" borderId="0" xfId="0" applyNumberFormat="1" applyFont="1" applyFill="1" applyBorder="1" applyAlignment="1">
      <alignment horizontal="center" vertical="center" wrapText="1"/>
    </xf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72" fontId="12" fillId="0" borderId="0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left" vertical="center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4" fontId="8" fillId="33" borderId="0" xfId="0" applyNumberFormat="1" applyFont="1" applyFill="1" applyAlignment="1">
      <alignment horizontal="right" vertical="center"/>
    </xf>
    <xf numFmtId="164" fontId="8" fillId="33" borderId="0" xfId="0" applyNumberFormat="1" applyFont="1" applyFill="1" applyBorder="1" applyAlignment="1">
      <alignment horizontal="right" vertical="center"/>
    </xf>
    <xf numFmtId="1" fontId="8" fillId="0" borderId="0" xfId="0" applyNumberFormat="1" applyFon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168" fontId="11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/>
    </xf>
    <xf numFmtId="4" fontId="49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64" fontId="13" fillId="0" borderId="0" xfId="2" applyNumberFormat="1" applyFont="1" applyFill="1" applyBorder="1" applyAlignment="1">
      <alignment vertical="center"/>
    </xf>
    <xf numFmtId="167" fontId="8" fillId="33" borderId="0" xfId="0" applyNumberFormat="1" applyFont="1" applyFill="1" applyAlignment="1">
      <alignment horizontal="right" vertical="center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64"/>
          <c:y val="0.35714285714286637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6464000"/>
        <c:axId val="86465920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6464000"/>
        <c:axId val="86465920"/>
      </c:lineChart>
      <c:catAx>
        <c:axId val="8646400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465920"/>
        <c:crosses val="autoZero"/>
        <c:auto val="1"/>
        <c:lblAlgn val="ctr"/>
        <c:lblOffset val="100"/>
        <c:tickLblSkip val="1"/>
        <c:tickMarkSkip val="1"/>
      </c:catAx>
      <c:valAx>
        <c:axId val="8646592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46400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64"/>
          <c:y val="0.35714285714286637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6496768"/>
        <c:axId val="8649868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6496768"/>
        <c:axId val="86498688"/>
      </c:lineChart>
      <c:catAx>
        <c:axId val="8649676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498688"/>
        <c:crosses val="autoZero"/>
        <c:auto val="1"/>
        <c:lblAlgn val="ctr"/>
        <c:lblOffset val="100"/>
        <c:tickLblSkip val="1"/>
        <c:tickMarkSkip val="1"/>
      </c:catAx>
      <c:valAx>
        <c:axId val="8649868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49676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87"/>
          <c:y val="0.35714285714286648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492096"/>
        <c:axId val="87494016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492096"/>
        <c:axId val="87494016"/>
      </c:lineChart>
      <c:catAx>
        <c:axId val="8749209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494016"/>
        <c:crosses val="autoZero"/>
        <c:auto val="1"/>
        <c:lblAlgn val="ctr"/>
        <c:lblOffset val="100"/>
        <c:tickLblSkip val="1"/>
        <c:tickMarkSkip val="1"/>
      </c:catAx>
      <c:valAx>
        <c:axId val="8749401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49209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155" r="0.7500000000000115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581056"/>
        <c:axId val="87582976"/>
      </c:lineChart>
      <c:catAx>
        <c:axId val="87581056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582976"/>
        <c:crosses val="autoZero"/>
        <c:lblAlgn val="ctr"/>
        <c:lblOffset val="100"/>
        <c:tickLblSkip val="1"/>
        <c:tickMarkSkip val="1"/>
      </c:catAx>
      <c:valAx>
        <c:axId val="87582976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581056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87778816"/>
        <c:axId val="87780736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87795200"/>
        <c:axId val="87796736"/>
      </c:lineChart>
      <c:catAx>
        <c:axId val="87778816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80736"/>
        <c:crosses val="autoZero"/>
        <c:lblAlgn val="ctr"/>
        <c:lblOffset val="100"/>
        <c:tickLblSkip val="5"/>
        <c:tickMarkSkip val="1"/>
      </c:catAx>
      <c:valAx>
        <c:axId val="87780736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78816"/>
        <c:crosses val="autoZero"/>
        <c:crossBetween val="between"/>
        <c:majorUnit val="2000"/>
        <c:minorUnit val="100"/>
      </c:valAx>
      <c:catAx>
        <c:axId val="87795200"/>
        <c:scaling>
          <c:orientation val="minMax"/>
        </c:scaling>
        <c:delete val="1"/>
        <c:axPos val="b"/>
        <c:numFmt formatCode="General" sourceLinked="1"/>
        <c:tickLblPos val="none"/>
        <c:crossAx val="87796736"/>
        <c:crossesAt val="39"/>
        <c:lblAlgn val="ctr"/>
        <c:lblOffset val="100"/>
      </c:catAx>
      <c:valAx>
        <c:axId val="87796736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95200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132" r="0.7500000000000113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848448"/>
        <c:axId val="87850368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848448"/>
        <c:axId val="87850368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87860736"/>
        <c:axId val="87862272"/>
      </c:lineChart>
      <c:catAx>
        <c:axId val="87848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850368"/>
        <c:crosses val="autoZero"/>
        <c:lblAlgn val="ctr"/>
        <c:lblOffset val="100"/>
        <c:tickLblSkip val="1"/>
        <c:tickMarkSkip val="1"/>
      </c:catAx>
      <c:valAx>
        <c:axId val="87850368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848448"/>
        <c:crosses val="autoZero"/>
        <c:crossBetween val="between"/>
        <c:majorUnit val="1"/>
      </c:valAx>
      <c:catAx>
        <c:axId val="87860736"/>
        <c:scaling>
          <c:orientation val="minMax"/>
        </c:scaling>
        <c:delete val="1"/>
        <c:axPos val="b"/>
        <c:tickLblPos val="none"/>
        <c:crossAx val="87862272"/>
        <c:crosses val="autoZero"/>
        <c:lblAlgn val="ctr"/>
        <c:lblOffset val="100"/>
      </c:catAx>
      <c:valAx>
        <c:axId val="87862272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860736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132" r="0.7500000000000113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64"/>
          <c:y val="0.35714285714286637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708032"/>
        <c:axId val="8770995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708032"/>
        <c:axId val="87709952"/>
      </c:lineChart>
      <c:catAx>
        <c:axId val="8770803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09952"/>
        <c:crosses val="autoZero"/>
        <c:auto val="1"/>
        <c:lblAlgn val="ctr"/>
        <c:lblOffset val="100"/>
        <c:tickLblSkip val="1"/>
        <c:tickMarkSkip val="1"/>
      </c:catAx>
      <c:valAx>
        <c:axId val="8770995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0803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I26" sqref="I26"/>
    </sheetView>
  </sheetViews>
  <sheetFormatPr defaultColWidth="8" defaultRowHeight="15"/>
  <cols>
    <col min="1" max="1" width="33.140625" style="19" customWidth="1"/>
    <col min="2" max="5" width="10.7109375" style="19" customWidth="1"/>
    <col min="6" max="8" width="10.7109375" style="20" customWidth="1"/>
    <col min="9" max="9" width="10.7109375" style="21" customWidth="1"/>
    <col min="10" max="20" width="10.7109375" style="19" customWidth="1"/>
    <col min="21" max="24" width="9.7109375" style="19" customWidth="1"/>
    <col min="25" max="26" width="8.42578125" style="19" bestFit="1" customWidth="1"/>
    <col min="27" max="16384" width="8" style="19"/>
  </cols>
  <sheetData>
    <row r="1" spans="1:27" ht="15.75">
      <c r="A1" s="118" t="s">
        <v>88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52"/>
      <c r="R1" s="52"/>
      <c r="S1" s="52"/>
      <c r="T1" s="52"/>
      <c r="U1" s="52"/>
      <c r="V1" s="52"/>
      <c r="W1" s="52"/>
      <c r="X1" s="52"/>
    </row>
    <row r="2" spans="1:27" ht="15.75">
      <c r="A2" s="119" t="s">
        <v>117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80"/>
      <c r="R2" s="80"/>
      <c r="S2" s="80"/>
      <c r="T2" s="80"/>
      <c r="U2" s="80"/>
      <c r="V2" s="80"/>
      <c r="W2" s="80"/>
      <c r="X2" s="80"/>
    </row>
    <row r="3" spans="1:27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71"/>
      <c r="P3" s="52"/>
      <c r="Q3" s="52"/>
      <c r="R3" s="52"/>
      <c r="S3" s="52"/>
      <c r="T3" s="52"/>
      <c r="U3" s="52"/>
      <c r="V3" s="52"/>
      <c r="W3" s="52"/>
      <c r="X3" s="52"/>
    </row>
    <row r="4" spans="1:27" ht="15" customHeight="1">
      <c r="A4" s="41" t="s">
        <v>89</v>
      </c>
      <c r="B4" s="18"/>
      <c r="C4" s="18"/>
      <c r="D4" s="18"/>
    </row>
    <row r="5" spans="1:27" ht="15" customHeight="1">
      <c r="A5" s="13" t="s">
        <v>90</v>
      </c>
      <c r="B5" s="22"/>
      <c r="C5" s="22"/>
      <c r="D5" s="22"/>
      <c r="E5" s="23"/>
      <c r="F5" s="24"/>
      <c r="G5" s="24"/>
      <c r="H5" s="24"/>
    </row>
    <row r="6" spans="1:27" s="27" customFormat="1" ht="26.25" customHeight="1">
      <c r="A6" s="53"/>
      <c r="B6" s="164" t="s">
        <v>87</v>
      </c>
      <c r="C6" s="164" t="s">
        <v>116</v>
      </c>
      <c r="D6" s="54">
        <v>42370</v>
      </c>
      <c r="E6" s="136"/>
      <c r="F6" s="136"/>
      <c r="G6" s="136"/>
    </row>
    <row r="7" spans="1:27" ht="26.25" customHeight="1">
      <c r="A7" s="29" t="s">
        <v>91</v>
      </c>
      <c r="B7" s="97">
        <v>4</v>
      </c>
      <c r="C7" s="137">
        <v>3.5</v>
      </c>
      <c r="D7" s="97">
        <f>89.3-100</f>
        <v>-10.700000000000003</v>
      </c>
      <c r="E7" s="137"/>
      <c r="F7" s="137"/>
      <c r="G7" s="137"/>
      <c r="H7" s="19"/>
      <c r="I7" s="19"/>
    </row>
    <row r="8" spans="1:27" ht="26.25" customHeight="1">
      <c r="A8" s="29" t="s">
        <v>92</v>
      </c>
      <c r="B8" s="69">
        <v>110.47536836915444</v>
      </c>
      <c r="C8" s="138">
        <v>103.35191559523442</v>
      </c>
      <c r="D8" s="69">
        <v>100</v>
      </c>
      <c r="E8" s="138"/>
      <c r="F8" s="138"/>
      <c r="G8" s="138"/>
      <c r="H8" s="19"/>
      <c r="I8" s="19"/>
    </row>
    <row r="9" spans="1:27" ht="26.25" customHeight="1">
      <c r="A9" s="29" t="s">
        <v>93</v>
      </c>
      <c r="B9" s="70" t="s">
        <v>1</v>
      </c>
      <c r="C9" s="92" t="s">
        <v>1</v>
      </c>
      <c r="D9" s="69">
        <v>100</v>
      </c>
      <c r="E9" s="138"/>
      <c r="F9" s="138"/>
      <c r="G9" s="138"/>
      <c r="H9" s="19"/>
      <c r="I9" s="19"/>
    </row>
    <row r="10" spans="1:27" ht="26.25" customHeight="1">
      <c r="A10" s="29" t="s">
        <v>94</v>
      </c>
      <c r="B10" s="70">
        <v>10.5</v>
      </c>
      <c r="C10" s="92">
        <v>10</v>
      </c>
      <c r="D10" s="70">
        <v>10</v>
      </c>
      <c r="E10" s="92"/>
      <c r="F10" s="92"/>
      <c r="G10" s="92"/>
      <c r="H10" s="70"/>
      <c r="I10" s="19"/>
    </row>
    <row r="11" spans="1:27" ht="26.25" customHeight="1">
      <c r="A11" s="29" t="s">
        <v>95</v>
      </c>
      <c r="B11" s="98">
        <v>58.886499999999998</v>
      </c>
      <c r="C11" s="98">
        <v>75.899299999999997</v>
      </c>
      <c r="D11" s="98">
        <v>75.882599999999996</v>
      </c>
      <c r="E11" s="98"/>
      <c r="F11" s="98"/>
      <c r="G11" s="98"/>
      <c r="H11" s="19"/>
      <c r="I11" s="19"/>
    </row>
    <row r="12" spans="1:27" s="25" customFormat="1" ht="26.25" customHeight="1">
      <c r="A12" s="29" t="s">
        <v>96</v>
      </c>
      <c r="B12" s="99">
        <v>19.573781144029084</v>
      </c>
      <c r="C12" s="99">
        <f>C11/B11*100-100</f>
        <v>28.890832363954388</v>
      </c>
      <c r="D12" s="99">
        <f>D11/C11*100-100</f>
        <v>-2.2002837970831024E-2</v>
      </c>
      <c r="E12" s="139"/>
      <c r="F12" s="139"/>
      <c r="G12" s="139"/>
    </row>
    <row r="13" spans="1:27" s="25" customFormat="1" ht="26.25" customHeight="1">
      <c r="A13" s="29" t="s">
        <v>97</v>
      </c>
      <c r="B13" s="99" t="s">
        <v>1</v>
      </c>
      <c r="C13" s="99" t="s">
        <v>1</v>
      </c>
      <c r="D13" s="99">
        <f>D11/C11*100-100</f>
        <v>-2.2002837970831024E-2</v>
      </c>
      <c r="E13" s="139"/>
      <c r="F13" s="139"/>
      <c r="G13" s="139"/>
    </row>
    <row r="14" spans="1:27" s="25" customFormat="1" ht="15" customHeight="1">
      <c r="A14" s="30"/>
      <c r="B14" s="49"/>
      <c r="C14" s="74"/>
      <c r="D14" s="74"/>
      <c r="E14" s="81"/>
      <c r="F14" s="78"/>
      <c r="G14" s="78"/>
      <c r="H14" s="78"/>
      <c r="I14" s="7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7" s="25" customFormat="1" ht="15" customHeight="1">
      <c r="A15" s="41" t="s">
        <v>98</v>
      </c>
      <c r="B15" s="49"/>
      <c r="C15" s="49"/>
      <c r="D15" s="49"/>
      <c r="E15" s="49"/>
      <c r="F15" s="49"/>
      <c r="G15" s="49"/>
      <c r="H15" s="49"/>
      <c r="I15" s="2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82"/>
      <c r="Z15" s="82"/>
      <c r="AA15" s="82"/>
    </row>
    <row r="16" spans="1:27" s="25" customFormat="1" ht="12.75" customHeight="1">
      <c r="A16" s="13" t="s">
        <v>4</v>
      </c>
      <c r="B16" s="49"/>
      <c r="C16" s="49"/>
      <c r="D16" s="49"/>
      <c r="E16" s="49"/>
      <c r="F16" s="49"/>
      <c r="G16" s="49"/>
      <c r="H16" s="49"/>
      <c r="I16" s="21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5" customFormat="1" ht="31.5">
      <c r="A17" s="55"/>
      <c r="B17" s="164" t="s">
        <v>87</v>
      </c>
      <c r="C17" s="54">
        <v>42005</v>
      </c>
      <c r="D17" s="164" t="s">
        <v>116</v>
      </c>
      <c r="E17" s="54">
        <v>42370</v>
      </c>
      <c r="F17" s="57" t="s">
        <v>2</v>
      </c>
      <c r="G17" s="57" t="s">
        <v>36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4" s="25" customFormat="1" ht="13.5" customHeight="1">
      <c r="A18" s="29" t="s">
        <v>99</v>
      </c>
      <c r="B18" s="70">
        <v>57074.591200000003</v>
      </c>
      <c r="C18" s="70">
        <v>50990.480299999996</v>
      </c>
      <c r="D18" s="70">
        <v>58398.015399999997</v>
      </c>
      <c r="E18" s="70">
        <v>51148.9568</v>
      </c>
      <c r="F18" s="72">
        <f>E18-D18</f>
        <v>-7249.0585999999967</v>
      </c>
      <c r="G18" s="72">
        <f>E18-D18</f>
        <v>-7249.0585999999967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4" s="25" customFormat="1" ht="13.5" customHeight="1">
      <c r="A19" s="29" t="s">
        <v>100</v>
      </c>
      <c r="B19" s="70">
        <v>64471.911799999994</v>
      </c>
      <c r="C19" s="70">
        <v>58947.788500000002</v>
      </c>
      <c r="D19" s="70">
        <v>67055.319199999998</v>
      </c>
      <c r="E19" s="70">
        <v>60469.849900000001</v>
      </c>
      <c r="F19" s="72">
        <f>E19-D19</f>
        <v>-6585.469299999997</v>
      </c>
      <c r="G19" s="72">
        <f>E19-D19</f>
        <v>-6585.469299999997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4" s="25" customFormat="1" ht="13.5" customHeight="1">
      <c r="A20" s="29" t="s">
        <v>101</v>
      </c>
      <c r="B20" s="70">
        <v>124544.35376750001</v>
      </c>
      <c r="C20" s="70">
        <v>118760.44169131998</v>
      </c>
      <c r="D20" s="70">
        <v>143142.99196366</v>
      </c>
      <c r="E20" s="70">
        <v>133070.27449309998</v>
      </c>
      <c r="F20" s="72">
        <f>E20-D20</f>
        <v>-10072.717470560019</v>
      </c>
      <c r="G20" s="72">
        <f>E20-D20</f>
        <v>-10072.717470560019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4" s="25" customFormat="1" ht="13.5" customHeight="1">
      <c r="A21" s="59" t="s">
        <v>102</v>
      </c>
      <c r="B21" s="92">
        <v>30.656548478029372</v>
      </c>
      <c r="C21" s="92">
        <v>30.30462989335178</v>
      </c>
      <c r="D21" s="92">
        <v>30.519838492107603</v>
      </c>
      <c r="E21" s="92">
        <v>30.916993474727324</v>
      </c>
      <c r="F21" s="86"/>
      <c r="G21" s="8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4" s="25" customFormat="1" ht="6" customHeight="1">
      <c r="A22" s="59"/>
      <c r="B22" s="92"/>
      <c r="C22" s="92"/>
      <c r="D22" s="92"/>
      <c r="E22" s="92"/>
      <c r="F22" s="92"/>
      <c r="G22" s="92"/>
      <c r="H22" s="92"/>
      <c r="I22" s="92"/>
      <c r="J22" s="90"/>
      <c r="K22" s="90"/>
      <c r="L22" s="90"/>
      <c r="M22" s="90"/>
      <c r="N22" s="90"/>
      <c r="O22" s="90"/>
      <c r="P22" s="90"/>
      <c r="Q22" s="27"/>
      <c r="R22" s="27"/>
      <c r="S22" s="27"/>
      <c r="T22" s="27"/>
      <c r="U22" s="27"/>
      <c r="V22" s="27"/>
      <c r="W22" s="27"/>
      <c r="X22" s="27"/>
    </row>
    <row r="23" spans="1:24" s="25" customFormat="1" ht="15" customHeight="1">
      <c r="A23" s="124" t="s">
        <v>103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27"/>
      <c r="R23" s="27"/>
      <c r="S23" s="27"/>
      <c r="T23" s="27"/>
      <c r="U23" s="27"/>
      <c r="V23" s="27"/>
      <c r="W23" s="27"/>
      <c r="X23" s="27"/>
    </row>
    <row r="24" spans="1:24" ht="15.75" customHeight="1">
      <c r="C24" s="25"/>
      <c r="D24" s="25"/>
      <c r="E24" s="169"/>
      <c r="F24" s="170"/>
      <c r="G24" s="170"/>
      <c r="H24" s="21"/>
      <c r="I24" s="101"/>
      <c r="K24" s="95"/>
    </row>
    <row r="25" spans="1:24" s="36" customFormat="1" ht="15" customHeight="1">
      <c r="A25" s="35" t="s">
        <v>104</v>
      </c>
      <c r="B25" s="39"/>
      <c r="C25" s="40"/>
      <c r="D25" s="40"/>
      <c r="E25" s="40"/>
      <c r="F25" s="47"/>
      <c r="G25" s="47"/>
      <c r="H25" s="48"/>
    </row>
    <row r="26" spans="1:24" s="36" customFormat="1" ht="12.75" customHeight="1">
      <c r="A26" s="38" t="s">
        <v>105</v>
      </c>
      <c r="B26" s="39"/>
      <c r="C26" s="40"/>
      <c r="D26" s="40"/>
      <c r="E26" s="40"/>
      <c r="F26" s="47"/>
      <c r="G26" s="47"/>
      <c r="H26" s="48"/>
    </row>
    <row r="27" spans="1:24" s="36" customFormat="1" ht="31.5">
      <c r="A27" s="55"/>
      <c r="B27" s="164" t="s">
        <v>87</v>
      </c>
      <c r="C27" s="54">
        <v>42005</v>
      </c>
      <c r="D27" s="164" t="s">
        <v>116</v>
      </c>
      <c r="E27" s="54">
        <v>42370</v>
      </c>
      <c r="F27" s="57" t="s">
        <v>2</v>
      </c>
      <c r="G27" s="57" t="s">
        <v>36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4" s="37" customFormat="1" ht="26.25" customHeight="1">
      <c r="A28" s="29" t="s">
        <v>106</v>
      </c>
      <c r="B28" s="172">
        <v>1957.55597687923</v>
      </c>
      <c r="C28" s="172">
        <v>1874.7924917599998</v>
      </c>
      <c r="D28" s="172">
        <v>1778.2621027299999</v>
      </c>
      <c r="E28" s="172">
        <v>1686.94417013</v>
      </c>
      <c r="F28" s="72">
        <f>E28-D28</f>
        <v>-91.317932599999949</v>
      </c>
      <c r="G28" s="72">
        <f>E28-D28</f>
        <v>-91.317932599999949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30" spans="1:24" s="2" customFormat="1" ht="15.75" customHeight="1">
      <c r="A30" s="42" t="s">
        <v>107</v>
      </c>
      <c r="B30" s="1"/>
    </row>
    <row r="31" spans="1:24" s="2" customFormat="1" ht="12.75" customHeight="1">
      <c r="B31" s="19"/>
      <c r="C31" s="19"/>
      <c r="D31" s="19"/>
    </row>
    <row r="32" spans="1:24" s="2" customFormat="1" ht="31.5">
      <c r="A32" s="58"/>
      <c r="B32" s="164" t="s">
        <v>87</v>
      </c>
      <c r="C32" s="54">
        <v>42005</v>
      </c>
      <c r="D32" s="164" t="s">
        <v>116</v>
      </c>
      <c r="E32" s="54">
        <v>42370</v>
      </c>
      <c r="F32" s="57" t="s">
        <v>2</v>
      </c>
      <c r="G32" s="57" t="s">
        <v>36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2" s="2" customFormat="1" ht="26.25" customHeight="1">
      <c r="A33" s="3" t="s">
        <v>108</v>
      </c>
      <c r="B33" s="96">
        <v>58.886499999999998</v>
      </c>
      <c r="C33" s="96">
        <v>59.81</v>
      </c>
      <c r="D33" s="96">
        <v>75.899299999999997</v>
      </c>
      <c r="E33" s="98">
        <v>75.882599999999996</v>
      </c>
      <c r="F33" s="72">
        <f>E33-D33</f>
        <v>-1.6700000000000159E-2</v>
      </c>
      <c r="G33" s="72">
        <f>E33-D33</f>
        <v>-1.6700000000000159E-2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9"/>
      <c r="V33" s="9"/>
    </row>
    <row r="34" spans="1:22" s="2" customFormat="1" ht="26.25" customHeight="1">
      <c r="A34" s="3" t="s">
        <v>109</v>
      </c>
      <c r="B34" s="96">
        <v>58.895600000000002</v>
      </c>
      <c r="C34" s="96">
        <v>59.81</v>
      </c>
      <c r="D34" s="96">
        <v>75.896900000000002</v>
      </c>
      <c r="E34" s="96">
        <v>75.882599999999996</v>
      </c>
      <c r="F34" s="72">
        <f>E34-D34</f>
        <v>-1.4300000000005753E-2</v>
      </c>
      <c r="G34" s="72">
        <f>E34-D34</f>
        <v>-1.4300000000005753E-2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9"/>
      <c r="V34" s="9"/>
    </row>
    <row r="35" spans="1:22" s="2" customFormat="1" ht="26.25" customHeight="1">
      <c r="A35" s="3" t="s">
        <v>110</v>
      </c>
      <c r="B35" s="96">
        <v>1.2097</v>
      </c>
      <c r="C35" s="96">
        <v>1.1286</v>
      </c>
      <c r="D35" s="96">
        <v>1.0860000000000001</v>
      </c>
      <c r="E35" s="96">
        <v>1.0833999999999999</v>
      </c>
      <c r="F35" s="72">
        <f>E35-D35</f>
        <v>-2.6000000000001577E-3</v>
      </c>
      <c r="G35" s="72">
        <f>E35-D35</f>
        <v>-2.6000000000001577E-3</v>
      </c>
      <c r="H35" s="96"/>
      <c r="I35" s="96"/>
      <c r="J35" s="96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9"/>
      <c r="V35" s="9"/>
    </row>
    <row r="36" spans="1:22" s="2" customFormat="1" ht="26.25" customHeight="1">
      <c r="A36" s="3" t="s">
        <v>111</v>
      </c>
      <c r="B36" s="96"/>
      <c r="C36" s="96"/>
      <c r="D36" s="96"/>
      <c r="E36" s="96"/>
      <c r="F36" s="72"/>
      <c r="G36" s="7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9"/>
      <c r="V36" s="9"/>
    </row>
    <row r="37" spans="1:22" s="2" customFormat="1" ht="13.5" customHeight="1">
      <c r="A37" s="60" t="s">
        <v>112</v>
      </c>
      <c r="B37" s="96">
        <v>59.220500000000001</v>
      </c>
      <c r="C37" s="96">
        <v>60.4026</v>
      </c>
      <c r="D37" s="96">
        <v>75.973699999999994</v>
      </c>
      <c r="E37" s="96">
        <v>75.780799999999999</v>
      </c>
      <c r="F37" s="72">
        <f>E37-D37</f>
        <v>-0.19289999999999452</v>
      </c>
      <c r="G37" s="72">
        <f>E37-D37</f>
        <v>-0.19289999999999452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9"/>
      <c r="V37" s="9"/>
    </row>
    <row r="38" spans="1:22" s="2" customFormat="1" ht="13.5" customHeight="1">
      <c r="A38" s="60" t="s">
        <v>113</v>
      </c>
      <c r="B38" s="96">
        <v>71.521100000000004</v>
      </c>
      <c r="C38" s="96">
        <v>68.673000000000002</v>
      </c>
      <c r="D38" s="96">
        <v>82.851100000000002</v>
      </c>
      <c r="E38" s="96">
        <v>82.632599999999996</v>
      </c>
      <c r="F38" s="72">
        <f>E38-D38</f>
        <v>-0.21850000000000591</v>
      </c>
      <c r="G38" s="72">
        <f>E38-D38</f>
        <v>-0.21850000000000591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9"/>
      <c r="V38" s="9"/>
    </row>
    <row r="39" spans="1:22" s="2" customFormat="1" ht="13.5" customHeight="1">
      <c r="A39" s="60" t="s">
        <v>114</v>
      </c>
      <c r="B39" s="96">
        <v>1.0176000000000001</v>
      </c>
      <c r="C39" s="96">
        <v>0.8871</v>
      </c>
      <c r="D39" s="96">
        <v>1.0381</v>
      </c>
      <c r="E39" s="96">
        <v>0.99980000000000002</v>
      </c>
      <c r="F39" s="72">
        <f>E39-D39</f>
        <v>-3.8300000000000001E-2</v>
      </c>
      <c r="G39" s="72">
        <f>E39-D39</f>
        <v>-3.8300000000000001E-2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9"/>
      <c r="V39" s="9"/>
    </row>
    <row r="40" spans="1:22" s="2" customFormat="1" ht="13.5" customHeight="1">
      <c r="A40" s="60" t="s">
        <v>115</v>
      </c>
      <c r="B40" s="96">
        <v>0.31979999999999997</v>
      </c>
      <c r="C40" s="96">
        <v>0.32550000000000001</v>
      </c>
      <c r="D40" s="96">
        <v>0.22409999999999999</v>
      </c>
      <c r="E40" s="96">
        <v>0.20799999999999999</v>
      </c>
      <c r="F40" s="72">
        <f>E40-D40</f>
        <v>-1.6100000000000003E-2</v>
      </c>
      <c r="G40" s="72">
        <f>E40-D40</f>
        <v>-1.6100000000000003E-2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0"/>
      <c r="V40" s="10"/>
    </row>
    <row r="41" spans="1:22">
      <c r="F41" s="21"/>
      <c r="G41" s="21"/>
    </row>
    <row r="42" spans="1:22">
      <c r="C42" s="100"/>
      <c r="D42" s="100"/>
      <c r="E42" s="100"/>
    </row>
    <row r="43" spans="1:22">
      <c r="C43" s="100"/>
      <c r="D43" s="100"/>
      <c r="E43" s="100"/>
      <c r="G43" s="133"/>
    </row>
    <row r="44" spans="1:22">
      <c r="C44" s="100"/>
      <c r="D44" s="100"/>
      <c r="E44" s="100"/>
      <c r="G44" s="133"/>
    </row>
    <row r="45" spans="1:22" ht="15.75">
      <c r="C45" s="100"/>
      <c r="D45" s="100"/>
      <c r="E45" s="100"/>
      <c r="G45" s="135"/>
    </row>
    <row r="46" spans="1:22" ht="15.75">
      <c r="G46" s="135"/>
    </row>
    <row r="47" spans="1:22" ht="15.75">
      <c r="G47" s="135"/>
    </row>
    <row r="48" spans="1:22" ht="15.75">
      <c r="G48" s="135"/>
    </row>
  </sheetData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N62"/>
  <sheetViews>
    <sheetView workbookViewId="0">
      <selection activeCell="J31" sqref="J31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42" t="s">
        <v>71</v>
      </c>
      <c r="B1" s="1"/>
    </row>
    <row r="2" spans="1:12" s="6" customFormat="1" ht="12.75" customHeight="1">
      <c r="A2" s="5" t="s">
        <v>72</v>
      </c>
      <c r="B2" s="5"/>
      <c r="C2" s="7"/>
      <c r="D2" s="7"/>
      <c r="E2" s="7"/>
      <c r="F2" s="7"/>
      <c r="G2" s="7"/>
    </row>
    <row r="3" spans="1:12" ht="26.25" customHeight="1">
      <c r="A3" s="56"/>
      <c r="B3" s="164" t="s">
        <v>87</v>
      </c>
      <c r="C3" s="164" t="s">
        <v>116</v>
      </c>
      <c r="D3" s="54">
        <v>42005</v>
      </c>
      <c r="E3" s="54">
        <v>42339</v>
      </c>
      <c r="F3" s="54">
        <v>42370</v>
      </c>
      <c r="G3" s="57" t="s">
        <v>2</v>
      </c>
      <c r="H3" s="57" t="s">
        <v>3</v>
      </c>
      <c r="J3" s="129"/>
    </row>
    <row r="4" spans="1:12" ht="13.5" customHeight="1">
      <c r="A4" s="8" t="s">
        <v>73</v>
      </c>
      <c r="B4" s="162">
        <v>557.17446400000006</v>
      </c>
      <c r="C4" s="162">
        <v>383.06</v>
      </c>
      <c r="D4" s="162">
        <v>60.47</v>
      </c>
      <c r="E4" s="162">
        <v>42.95</v>
      </c>
      <c r="F4" s="70">
        <v>77.444999999999993</v>
      </c>
      <c r="G4" s="72">
        <f>F4-E4</f>
        <v>34.49499999999999</v>
      </c>
      <c r="H4" s="72">
        <f>F4-D4</f>
        <v>16.974999999999994</v>
      </c>
      <c r="I4" s="71"/>
      <c r="K4" s="125"/>
      <c r="L4" s="125"/>
    </row>
    <row r="5" spans="1:12" ht="13.5" customHeight="1">
      <c r="A5" s="46" t="s">
        <v>74</v>
      </c>
      <c r="B5" s="69">
        <v>-516.27446399999997</v>
      </c>
      <c r="C5" s="69">
        <v>-295.16000000000003</v>
      </c>
      <c r="D5" s="69">
        <v>-60.47</v>
      </c>
      <c r="E5" s="69">
        <v>-42.95</v>
      </c>
      <c r="F5" s="69">
        <v>-77.444999999999993</v>
      </c>
      <c r="G5" s="72">
        <f>F5-E5</f>
        <v>-34.49499999999999</v>
      </c>
      <c r="H5" s="72">
        <f>F5-D5</f>
        <v>-16.974999999999994</v>
      </c>
      <c r="I5" s="69"/>
      <c r="J5" s="130"/>
      <c r="K5" s="125"/>
      <c r="L5" s="125"/>
    </row>
    <row r="6" spans="1:12" ht="13.5" customHeight="1">
      <c r="A6" s="51" t="s">
        <v>16</v>
      </c>
      <c r="B6" s="70">
        <v>20.45</v>
      </c>
      <c r="C6" s="70">
        <v>43.95</v>
      </c>
      <c r="D6" s="70">
        <v>0</v>
      </c>
      <c r="E6" s="70">
        <v>0</v>
      </c>
      <c r="F6" s="70">
        <v>0</v>
      </c>
      <c r="G6" s="72">
        <f>F6-E6</f>
        <v>0</v>
      </c>
      <c r="H6" s="72">
        <f>F6-D6</f>
        <v>0</v>
      </c>
      <c r="I6" s="89"/>
      <c r="K6" s="125"/>
      <c r="L6" s="125"/>
    </row>
    <row r="7" spans="1:12" ht="13.5" customHeight="1">
      <c r="A7" s="51" t="s">
        <v>17</v>
      </c>
      <c r="B7" s="70">
        <v>536.72446400000001</v>
      </c>
      <c r="C7" s="70">
        <v>339.11</v>
      </c>
      <c r="D7" s="70">
        <v>60.47</v>
      </c>
      <c r="E7" s="70">
        <v>42.95</v>
      </c>
      <c r="F7" s="70">
        <v>77.444999999999993</v>
      </c>
      <c r="G7" s="72">
        <f>F7-E7</f>
        <v>34.49499999999999</v>
      </c>
      <c r="H7" s="72">
        <f>F7-D7</f>
        <v>16.974999999999994</v>
      </c>
      <c r="I7" s="89"/>
      <c r="K7" s="125"/>
      <c r="L7" s="125"/>
    </row>
    <row r="8" spans="1:12" ht="13.5" customHeight="1">
      <c r="A8" s="46" t="s">
        <v>75</v>
      </c>
      <c r="B8" s="89" t="s">
        <v>1</v>
      </c>
      <c r="C8" s="89" t="s">
        <v>1</v>
      </c>
      <c r="D8" s="89" t="s">
        <v>1</v>
      </c>
      <c r="E8" s="89" t="s">
        <v>1</v>
      </c>
      <c r="F8" s="89" t="s">
        <v>1</v>
      </c>
      <c r="G8" s="72" t="s">
        <v>1</v>
      </c>
      <c r="H8" s="72" t="s">
        <v>1</v>
      </c>
      <c r="I8" s="89"/>
      <c r="J8" s="89"/>
      <c r="K8" s="125"/>
      <c r="L8" s="125"/>
    </row>
    <row r="9" spans="1:12" ht="13.5" customHeight="1">
      <c r="A9" s="46"/>
      <c r="B9" s="89"/>
      <c r="C9" s="89"/>
      <c r="D9" s="89"/>
      <c r="E9" s="89"/>
      <c r="F9" s="89"/>
      <c r="G9" s="89"/>
      <c r="H9" s="89"/>
      <c r="I9" s="89"/>
      <c r="J9" s="89"/>
      <c r="K9" s="125"/>
      <c r="L9" s="125"/>
    </row>
    <row r="10" spans="1:12" s="9" customFormat="1" ht="15" customHeight="1">
      <c r="A10" s="93" t="s">
        <v>76</v>
      </c>
      <c r="B10" s="94"/>
      <c r="K10" s="105"/>
      <c r="L10" s="105"/>
    </row>
    <row r="11" spans="1:12" s="6" customFormat="1" ht="12.75" customHeight="1">
      <c r="A11" s="5" t="s">
        <v>0</v>
      </c>
      <c r="B11" s="5"/>
      <c r="C11" s="7"/>
      <c r="D11" s="7"/>
      <c r="E11" s="7"/>
      <c r="F11" s="7"/>
      <c r="G11" s="7"/>
      <c r="J11" s="9"/>
      <c r="K11" s="125"/>
      <c r="L11" s="125"/>
    </row>
    <row r="12" spans="1:12" ht="26.25" customHeight="1">
      <c r="A12" s="56"/>
      <c r="B12" s="164" t="s">
        <v>87</v>
      </c>
      <c r="C12" s="164" t="s">
        <v>116</v>
      </c>
      <c r="D12" s="54">
        <v>42005</v>
      </c>
      <c r="E12" s="54">
        <v>42339</v>
      </c>
      <c r="F12" s="54">
        <v>42370</v>
      </c>
      <c r="G12" s="57" t="s">
        <v>2</v>
      </c>
      <c r="H12" s="57" t="s">
        <v>3</v>
      </c>
      <c r="K12" s="125"/>
      <c r="L12" s="125"/>
    </row>
    <row r="13" spans="1:12" ht="12.75" customHeight="1">
      <c r="A13" s="8" t="s">
        <v>14</v>
      </c>
      <c r="B13" s="71">
        <f>B14+B18+B19+B20+B21+B23</f>
        <v>243680.71245111999</v>
      </c>
      <c r="C13" s="71">
        <v>353838.48099969001</v>
      </c>
      <c r="D13" s="71">
        <v>30550.272727269999</v>
      </c>
      <c r="E13" s="71">
        <v>43668.800000000003</v>
      </c>
      <c r="F13" s="71">
        <f>F19+F21</f>
        <v>21557.900636359998</v>
      </c>
      <c r="G13" s="72">
        <f t="shared" ref="G13:G22" si="0">F13-E13</f>
        <v>-22110.899363640005</v>
      </c>
      <c r="H13" s="72">
        <f t="shared" ref="H13:H22" si="1">+F13-D13</f>
        <v>-8992.3720909100011</v>
      </c>
      <c r="I13" s="140"/>
      <c r="J13" s="9"/>
      <c r="K13" s="125"/>
      <c r="L13" s="125"/>
    </row>
    <row r="14" spans="1:12" ht="12.75" customHeight="1">
      <c r="A14" s="46" t="s">
        <v>33</v>
      </c>
      <c r="B14" s="70">
        <v>421.43302</v>
      </c>
      <c r="C14" s="70" t="s">
        <v>1</v>
      </c>
      <c r="D14" s="70" t="s">
        <v>1</v>
      </c>
      <c r="E14" s="70" t="s">
        <v>1</v>
      </c>
      <c r="F14" s="70" t="s">
        <v>1</v>
      </c>
      <c r="G14" s="70" t="s">
        <v>1</v>
      </c>
      <c r="H14" s="70" t="s">
        <v>1</v>
      </c>
      <c r="I14" s="141"/>
      <c r="J14" s="9"/>
    </row>
    <row r="15" spans="1:12" ht="12.75" customHeight="1">
      <c r="A15" s="51" t="s">
        <v>16</v>
      </c>
      <c r="B15" s="70" t="s">
        <v>1</v>
      </c>
      <c r="C15" s="70" t="s">
        <v>1</v>
      </c>
      <c r="D15" s="70" t="s">
        <v>1</v>
      </c>
      <c r="E15" s="70" t="s">
        <v>1</v>
      </c>
      <c r="F15" s="70" t="s">
        <v>1</v>
      </c>
      <c r="G15" s="70" t="s">
        <v>1</v>
      </c>
      <c r="H15" s="70" t="s">
        <v>1</v>
      </c>
      <c r="I15" s="141"/>
      <c r="J15" s="9"/>
    </row>
    <row r="16" spans="1:12" ht="12.75" customHeight="1">
      <c r="A16" s="51" t="s">
        <v>17</v>
      </c>
      <c r="B16" s="70">
        <v>421.43302</v>
      </c>
      <c r="C16" s="70" t="s">
        <v>1</v>
      </c>
      <c r="D16" s="70" t="s">
        <v>1</v>
      </c>
      <c r="E16" s="70" t="s">
        <v>1</v>
      </c>
      <c r="F16" s="70" t="s">
        <v>1</v>
      </c>
      <c r="G16" s="70" t="s">
        <v>1</v>
      </c>
      <c r="H16" s="70" t="s">
        <v>1</v>
      </c>
      <c r="I16" s="141"/>
      <c r="J16" s="9"/>
    </row>
    <row r="17" spans="1:14" ht="12.75" hidden="1" customHeight="1">
      <c r="A17" s="103" t="s">
        <v>65</v>
      </c>
      <c r="B17" s="89" t="s">
        <v>1</v>
      </c>
      <c r="C17" s="89"/>
      <c r="D17" s="89" t="s">
        <v>1</v>
      </c>
      <c r="E17" s="89"/>
      <c r="F17" s="89"/>
      <c r="G17" s="70" t="s">
        <v>1</v>
      </c>
      <c r="H17" s="70" t="s">
        <v>1</v>
      </c>
      <c r="I17" s="141"/>
      <c r="J17" s="9"/>
    </row>
    <row r="18" spans="1:14" ht="12.75" customHeight="1">
      <c r="A18" s="46" t="s">
        <v>63</v>
      </c>
      <c r="B18" s="89">
        <v>4345.5891812099999</v>
      </c>
      <c r="C18" s="89">
        <v>139.35809090000001</v>
      </c>
      <c r="D18" s="89" t="s">
        <v>1</v>
      </c>
      <c r="E18" s="89" t="s">
        <v>1</v>
      </c>
      <c r="F18" s="89" t="s">
        <v>1</v>
      </c>
      <c r="G18" s="70" t="s">
        <v>1</v>
      </c>
      <c r="H18" s="70" t="s">
        <v>1</v>
      </c>
      <c r="I18" s="141"/>
      <c r="J18" s="9"/>
    </row>
    <row r="19" spans="1:14" ht="12.75" customHeight="1">
      <c r="A19" s="46" t="s">
        <v>32</v>
      </c>
      <c r="B19" s="89">
        <v>56724.64658991</v>
      </c>
      <c r="C19" s="89">
        <v>26663.292908790001</v>
      </c>
      <c r="D19" s="89">
        <v>1967.2727272699999</v>
      </c>
      <c r="E19" s="89" t="s">
        <v>1</v>
      </c>
      <c r="F19" s="89">
        <v>349.10063636000001</v>
      </c>
      <c r="G19" s="72">
        <f>F19</f>
        <v>349.10063636000001</v>
      </c>
      <c r="H19" s="72">
        <f t="shared" si="1"/>
        <v>-1618.17209091</v>
      </c>
      <c r="I19" s="142"/>
      <c r="J19" s="11"/>
    </row>
    <row r="20" spans="1:14" ht="12.75" customHeight="1">
      <c r="A20" s="46" t="s">
        <v>68</v>
      </c>
      <c r="B20" s="89">
        <v>3190</v>
      </c>
      <c r="C20" s="89">
        <v>1475</v>
      </c>
      <c r="D20" s="89" t="s">
        <v>1</v>
      </c>
      <c r="E20" s="89" t="s">
        <v>1</v>
      </c>
      <c r="F20" s="89" t="s">
        <v>1</v>
      </c>
      <c r="G20" s="89" t="s">
        <v>1</v>
      </c>
      <c r="H20" s="89" t="s">
        <v>1</v>
      </c>
      <c r="I20" s="142"/>
      <c r="J20" s="9"/>
    </row>
    <row r="21" spans="1:14" ht="12.75" customHeight="1">
      <c r="A21" s="102" t="s">
        <v>70</v>
      </c>
      <c r="B21" s="89">
        <v>137629.5</v>
      </c>
      <c r="C21" s="89">
        <v>325560.83</v>
      </c>
      <c r="D21" s="89">
        <v>28583</v>
      </c>
      <c r="E21" s="89">
        <v>43668.800000000003</v>
      </c>
      <c r="F21" s="89">
        <v>21208.799999999999</v>
      </c>
      <c r="G21" s="72">
        <f t="shared" si="0"/>
        <v>-22460.000000000004</v>
      </c>
      <c r="H21" s="72">
        <f t="shared" si="1"/>
        <v>-7374.2000000000007</v>
      </c>
      <c r="I21" s="141"/>
      <c r="J21" s="9"/>
    </row>
    <row r="22" spans="1:14" s="9" customFormat="1" ht="27" hidden="1" customHeight="1">
      <c r="A22" s="102" t="s">
        <v>61</v>
      </c>
      <c r="B22" s="31" t="s">
        <v>1</v>
      </c>
      <c r="C22" s="173"/>
      <c r="D22" s="31" t="s">
        <v>1</v>
      </c>
      <c r="E22" s="31"/>
      <c r="F22" s="31"/>
      <c r="G22" s="72">
        <f t="shared" si="0"/>
        <v>0</v>
      </c>
      <c r="H22" s="72" t="e">
        <f t="shared" si="1"/>
        <v>#VALUE!</v>
      </c>
      <c r="I22" s="142"/>
      <c r="J22" s="11"/>
    </row>
    <row r="23" spans="1:14" ht="25.5" customHeight="1">
      <c r="A23" s="102" t="s">
        <v>62</v>
      </c>
      <c r="B23" s="70">
        <v>41369.543660000003</v>
      </c>
      <c r="C23" s="70" t="s">
        <v>1</v>
      </c>
      <c r="D23" s="70" t="s">
        <v>1</v>
      </c>
      <c r="E23" s="70" t="s">
        <v>1</v>
      </c>
      <c r="F23" s="70" t="s">
        <v>1</v>
      </c>
      <c r="G23" s="70" t="s">
        <v>1</v>
      </c>
      <c r="H23" s="70" t="s">
        <v>1</v>
      </c>
      <c r="I23" s="143"/>
      <c r="J23" s="11"/>
    </row>
    <row r="24" spans="1:14" ht="12.75" customHeight="1">
      <c r="A24" s="131" t="s">
        <v>31</v>
      </c>
      <c r="B24" s="31"/>
      <c r="C24" s="31"/>
      <c r="D24" s="31"/>
      <c r="E24" s="31"/>
      <c r="F24" s="31"/>
      <c r="G24" s="72"/>
      <c r="H24" s="72"/>
      <c r="I24" s="6"/>
      <c r="J24" s="11"/>
    </row>
    <row r="25" spans="1:14" ht="26.25" customHeight="1">
      <c r="A25" s="102" t="s">
        <v>53</v>
      </c>
      <c r="B25" s="31">
        <v>10.5</v>
      </c>
      <c r="C25" s="31">
        <v>10</v>
      </c>
      <c r="D25" s="31">
        <v>11</v>
      </c>
      <c r="E25" s="31">
        <v>10</v>
      </c>
      <c r="F25" s="31">
        <v>10</v>
      </c>
      <c r="G25" s="72">
        <f t="shared" ref="G25:G31" si="2">F25-E25</f>
        <v>0</v>
      </c>
      <c r="H25" s="72">
        <f>+F25-D25</f>
        <v>-1</v>
      </c>
      <c r="I25" s="144"/>
      <c r="J25" s="11"/>
    </row>
    <row r="26" spans="1:14" ht="12.75" customHeight="1">
      <c r="A26" s="102" t="s">
        <v>34</v>
      </c>
      <c r="B26" s="31" t="s">
        <v>1</v>
      </c>
      <c r="C26" s="31" t="s">
        <v>1</v>
      </c>
      <c r="D26" s="31" t="s">
        <v>1</v>
      </c>
      <c r="E26" s="31" t="s">
        <v>1</v>
      </c>
      <c r="F26" s="31" t="s">
        <v>1</v>
      </c>
      <c r="G26" s="72" t="s">
        <v>1</v>
      </c>
      <c r="H26" s="72" t="s">
        <v>1</v>
      </c>
      <c r="I26" s="144"/>
      <c r="J26" s="11"/>
    </row>
    <row r="27" spans="1:14" ht="12.75" customHeight="1">
      <c r="A27" s="102" t="s">
        <v>15</v>
      </c>
      <c r="B27" s="31">
        <v>4.0149169366523871</v>
      </c>
      <c r="C27" s="31" t="s">
        <v>1</v>
      </c>
      <c r="D27" s="31" t="s">
        <v>1</v>
      </c>
      <c r="E27" s="31" t="s">
        <v>1</v>
      </c>
      <c r="F27" s="31" t="s">
        <v>1</v>
      </c>
      <c r="G27" s="72" t="s">
        <v>1</v>
      </c>
      <c r="H27" s="72" t="s">
        <v>1</v>
      </c>
      <c r="I27" s="145"/>
      <c r="J27" s="128"/>
    </row>
    <row r="28" spans="1:14" ht="12.75" hidden="1" customHeight="1">
      <c r="A28" s="102" t="s">
        <v>64</v>
      </c>
      <c r="B28" s="31" t="s">
        <v>1</v>
      </c>
      <c r="C28" s="173"/>
      <c r="D28" s="31" t="s">
        <v>1</v>
      </c>
      <c r="E28" s="31"/>
      <c r="F28" s="31"/>
      <c r="G28" s="72">
        <f t="shared" si="2"/>
        <v>0</v>
      </c>
      <c r="H28" s="72" t="e">
        <f t="shared" ref="H28:H31" si="3">+F28-D28</f>
        <v>#VALUE!</v>
      </c>
      <c r="I28" s="145"/>
      <c r="J28" s="128"/>
    </row>
    <row r="29" spans="1:14" ht="26.25" customHeight="1">
      <c r="A29" s="102" t="s">
        <v>54</v>
      </c>
      <c r="B29" s="31">
        <v>9.0816376605950193</v>
      </c>
      <c r="C29" s="31">
        <v>12.124116691272176</v>
      </c>
      <c r="D29" s="31">
        <v>12</v>
      </c>
      <c r="E29" s="31" t="s">
        <v>1</v>
      </c>
      <c r="F29" s="31">
        <v>12</v>
      </c>
      <c r="G29" s="72">
        <f>F29</f>
        <v>12</v>
      </c>
      <c r="H29" s="72">
        <f t="shared" si="3"/>
        <v>0</v>
      </c>
      <c r="I29" s="145"/>
      <c r="J29" s="128"/>
    </row>
    <row r="30" spans="1:14">
      <c r="A30" s="102" t="s">
        <v>67</v>
      </c>
      <c r="B30" s="31">
        <v>10.275734585024271</v>
      </c>
      <c r="C30" s="31">
        <v>11.14</v>
      </c>
      <c r="D30" s="31" t="s">
        <v>1</v>
      </c>
      <c r="E30" s="31" t="s">
        <v>1</v>
      </c>
      <c r="F30" s="31" t="s">
        <v>1</v>
      </c>
      <c r="G30" s="31" t="s">
        <v>1</v>
      </c>
      <c r="H30" s="31" t="s">
        <v>1</v>
      </c>
      <c r="I30" s="145"/>
      <c r="J30" s="9"/>
    </row>
    <row r="31" spans="1:14">
      <c r="A31" s="102" t="s">
        <v>70</v>
      </c>
      <c r="B31" s="31">
        <v>2.0076398266359448</v>
      </c>
      <c r="C31" s="31">
        <v>3.7610647511288726</v>
      </c>
      <c r="D31" s="31">
        <v>4.6081761886435997</v>
      </c>
      <c r="E31" s="31">
        <v>4</v>
      </c>
      <c r="F31" s="31">
        <v>4</v>
      </c>
      <c r="G31" s="72">
        <f t="shared" si="2"/>
        <v>0</v>
      </c>
      <c r="H31" s="72">
        <f t="shared" si="3"/>
        <v>-0.60817618864359968</v>
      </c>
      <c r="I31" s="145"/>
      <c r="J31" s="9"/>
    </row>
    <row r="32" spans="1:14" ht="27" hidden="1" customHeight="1">
      <c r="A32" s="46" t="s">
        <v>61</v>
      </c>
      <c r="B32" s="31" t="s">
        <v>1</v>
      </c>
      <c r="C32" s="31" t="s">
        <v>1</v>
      </c>
      <c r="D32" s="31"/>
      <c r="E32" s="31" t="s">
        <v>1</v>
      </c>
      <c r="F32" s="31"/>
      <c r="G32" s="72" t="s">
        <v>1</v>
      </c>
      <c r="H32" s="72" t="s">
        <v>1</v>
      </c>
      <c r="I32" s="32"/>
      <c r="J32" s="11"/>
      <c r="M32" s="2" t="s">
        <v>61</v>
      </c>
      <c r="N32" s="2" t="s">
        <v>1</v>
      </c>
    </row>
    <row r="33" spans="1:11" ht="12" customHeight="1">
      <c r="A33" s="13" t="s">
        <v>69</v>
      </c>
      <c r="D33" s="31"/>
    </row>
    <row r="34" spans="1:11" ht="15" customHeight="1">
      <c r="A34" s="13"/>
      <c r="D34" s="31"/>
    </row>
    <row r="35" spans="1:11" ht="15" customHeight="1">
      <c r="A35" s="42" t="s">
        <v>77</v>
      </c>
      <c r="B35" s="1"/>
    </row>
    <row r="36" spans="1:11" s="6" customFormat="1" ht="12.75" customHeight="1">
      <c r="A36" s="5" t="s">
        <v>0</v>
      </c>
      <c r="B36" s="5"/>
      <c r="C36" s="7"/>
      <c r="D36" s="2"/>
      <c r="E36" s="7"/>
      <c r="F36" s="7"/>
      <c r="G36" s="7"/>
      <c r="I36" s="2"/>
    </row>
    <row r="37" spans="1:11" ht="26.25" customHeight="1">
      <c r="A37" s="56"/>
      <c r="B37" s="164" t="s">
        <v>87</v>
      </c>
      <c r="C37" s="164" t="s">
        <v>116</v>
      </c>
      <c r="D37" s="54">
        <v>42005</v>
      </c>
      <c r="E37" s="54">
        <v>42339</v>
      </c>
      <c r="F37" s="54">
        <v>42370</v>
      </c>
      <c r="G37" s="57" t="s">
        <v>2</v>
      </c>
      <c r="H37" s="57" t="s">
        <v>3</v>
      </c>
      <c r="J37" s="6"/>
    </row>
    <row r="38" spans="1:11" ht="23.25" customHeight="1">
      <c r="A38" s="8" t="s">
        <v>8</v>
      </c>
      <c r="B38" s="111">
        <f>SUM(B39:B41)</f>
        <v>137860</v>
      </c>
      <c r="C38" s="111">
        <v>130500</v>
      </c>
      <c r="D38" s="111">
        <v>10500</v>
      </c>
      <c r="E38" s="111">
        <v>15000</v>
      </c>
      <c r="F38" s="111">
        <v>12000</v>
      </c>
      <c r="G38" s="72">
        <f t="shared" ref="G38:G61" si="4">F38-E38</f>
        <v>-3000</v>
      </c>
      <c r="H38" s="72">
        <f t="shared" ref="H38:H57" si="5">F38-D38</f>
        <v>1500</v>
      </c>
    </row>
    <row r="39" spans="1:11" ht="12.75" customHeight="1">
      <c r="A39" s="50" t="s">
        <v>23</v>
      </c>
      <c r="B39" s="108">
        <v>125200</v>
      </c>
      <c r="C39" s="108">
        <v>128500</v>
      </c>
      <c r="D39" s="108">
        <v>10500</v>
      </c>
      <c r="E39" s="108">
        <v>13000</v>
      </c>
      <c r="F39" s="108">
        <v>12000</v>
      </c>
      <c r="G39" s="72">
        <f t="shared" si="4"/>
        <v>-1000</v>
      </c>
      <c r="H39" s="72">
        <f t="shared" si="5"/>
        <v>1500</v>
      </c>
    </row>
    <row r="40" spans="1:11" ht="12.75" customHeight="1">
      <c r="A40" s="50" t="s">
        <v>24</v>
      </c>
      <c r="B40" s="108" t="s">
        <v>1</v>
      </c>
      <c r="C40" s="108">
        <v>2000</v>
      </c>
      <c r="D40" s="108" t="s">
        <v>1</v>
      </c>
      <c r="E40" s="108">
        <v>2000</v>
      </c>
      <c r="F40" s="108" t="s">
        <v>1</v>
      </c>
      <c r="G40" s="72">
        <f>-E40</f>
        <v>-2000</v>
      </c>
      <c r="H40" s="72" t="s">
        <v>1</v>
      </c>
      <c r="J40" s="87"/>
      <c r="K40" s="163"/>
    </row>
    <row r="41" spans="1:11" ht="12.75" customHeight="1">
      <c r="A41" s="50" t="s">
        <v>25</v>
      </c>
      <c r="B41" s="108">
        <v>12660</v>
      </c>
      <c r="C41" s="108" t="s">
        <v>1</v>
      </c>
      <c r="D41" s="108" t="s">
        <v>1</v>
      </c>
      <c r="E41" s="108" t="s">
        <v>1</v>
      </c>
      <c r="F41" s="108" t="s">
        <v>1</v>
      </c>
      <c r="G41" s="108" t="s">
        <v>1</v>
      </c>
      <c r="H41" s="72" t="s">
        <v>1</v>
      </c>
      <c r="J41" s="87"/>
    </row>
    <row r="42" spans="1:11" ht="12.75" hidden="1" customHeight="1">
      <c r="A42" s="50" t="s">
        <v>26</v>
      </c>
      <c r="B42" s="108"/>
      <c r="C42" s="146"/>
      <c r="D42" s="108"/>
      <c r="E42" s="108"/>
      <c r="F42" s="108"/>
      <c r="G42" s="72">
        <f t="shared" si="4"/>
        <v>0</v>
      </c>
      <c r="H42" s="72">
        <f t="shared" si="5"/>
        <v>0</v>
      </c>
      <c r="J42" s="87"/>
    </row>
    <row r="43" spans="1:11" ht="12.75" hidden="1" customHeight="1">
      <c r="A43" s="50" t="s">
        <v>27</v>
      </c>
      <c r="B43" s="115"/>
      <c r="C43" s="147"/>
      <c r="D43" s="115"/>
      <c r="E43" s="115"/>
      <c r="F43" s="115"/>
      <c r="G43" s="72">
        <f t="shared" si="4"/>
        <v>0</v>
      </c>
      <c r="H43" s="72">
        <f t="shared" si="5"/>
        <v>0</v>
      </c>
      <c r="J43" s="87"/>
    </row>
    <row r="44" spans="1:11" ht="12.75" customHeight="1">
      <c r="A44" s="8" t="s">
        <v>7</v>
      </c>
      <c r="B44" s="111">
        <f>SUM(B45:B47)</f>
        <v>81773.200000000012</v>
      </c>
      <c r="C44" s="111">
        <v>69439.22</v>
      </c>
      <c r="D44" s="111">
        <v>3478</v>
      </c>
      <c r="E44" s="111">
        <v>8553.5499999999993</v>
      </c>
      <c r="F44" s="111">
        <v>9636.4699999999993</v>
      </c>
      <c r="G44" s="72">
        <f t="shared" si="4"/>
        <v>1082.92</v>
      </c>
      <c r="H44" s="72">
        <f t="shared" si="5"/>
        <v>6158.4699999999993</v>
      </c>
      <c r="J44" s="87"/>
    </row>
    <row r="45" spans="1:11" ht="12.75" customHeight="1">
      <c r="A45" s="50" t="s">
        <v>23</v>
      </c>
      <c r="B45" s="108">
        <v>69340.850000000006</v>
      </c>
      <c r="C45" s="108">
        <v>68639.22</v>
      </c>
      <c r="D45" s="108">
        <v>3478</v>
      </c>
      <c r="E45" s="108">
        <v>7753.55</v>
      </c>
      <c r="F45" s="108">
        <v>9636.4699999999993</v>
      </c>
      <c r="G45" s="72">
        <f t="shared" si="4"/>
        <v>1882.9199999999992</v>
      </c>
      <c r="H45" s="72">
        <f t="shared" si="5"/>
        <v>6158.4699999999993</v>
      </c>
      <c r="J45" s="87"/>
    </row>
    <row r="46" spans="1:11" ht="12.75" customHeight="1">
      <c r="A46" s="50" t="s">
        <v>24</v>
      </c>
      <c r="B46" s="108" t="s">
        <v>1</v>
      </c>
      <c r="C46" s="108">
        <v>800</v>
      </c>
      <c r="D46" s="108" t="s">
        <v>1</v>
      </c>
      <c r="E46" s="108">
        <v>800</v>
      </c>
      <c r="F46" s="108" t="s">
        <v>1</v>
      </c>
      <c r="G46" s="72">
        <f>-E46</f>
        <v>-800</v>
      </c>
      <c r="H46" s="72" t="s">
        <v>1</v>
      </c>
      <c r="J46" s="87"/>
    </row>
    <row r="47" spans="1:11" ht="12.75" customHeight="1">
      <c r="A47" s="50" t="s">
        <v>25</v>
      </c>
      <c r="B47" s="108">
        <v>12432.35</v>
      </c>
      <c r="C47" s="108" t="s">
        <v>1</v>
      </c>
      <c r="D47" s="108" t="s">
        <v>1</v>
      </c>
      <c r="E47" s="108" t="s">
        <v>1</v>
      </c>
      <c r="F47" s="108" t="s">
        <v>1</v>
      </c>
      <c r="G47" s="72" t="s">
        <v>1</v>
      </c>
      <c r="H47" s="72" t="s">
        <v>1</v>
      </c>
      <c r="J47" s="87"/>
    </row>
    <row r="48" spans="1:11" ht="12.75" hidden="1" customHeight="1">
      <c r="A48" s="50" t="s">
        <v>26</v>
      </c>
      <c r="B48" s="115"/>
      <c r="C48" s="115"/>
      <c r="D48" s="115"/>
      <c r="E48" s="115"/>
      <c r="F48" s="115"/>
      <c r="G48" s="72">
        <f t="shared" si="4"/>
        <v>0</v>
      </c>
      <c r="H48" s="72">
        <f t="shared" si="5"/>
        <v>0</v>
      </c>
      <c r="I48" s="2">
        <v>7421</v>
      </c>
      <c r="J48" s="87"/>
    </row>
    <row r="49" spans="1:12" ht="12.75" hidden="1" customHeight="1">
      <c r="A49" s="50" t="s">
        <v>27</v>
      </c>
      <c r="B49" s="115"/>
      <c r="C49" s="115"/>
      <c r="D49" s="115"/>
      <c r="E49" s="115"/>
      <c r="F49" s="115"/>
      <c r="G49" s="72">
        <f t="shared" si="4"/>
        <v>0</v>
      </c>
      <c r="H49" s="72">
        <f t="shared" si="5"/>
        <v>0</v>
      </c>
      <c r="J49" s="87"/>
    </row>
    <row r="50" spans="1:12" ht="12.75" customHeight="1">
      <c r="A50" s="8" t="s">
        <v>9</v>
      </c>
      <c r="B50" s="111">
        <f>SUM(B51:B53)</f>
        <v>78756.17</v>
      </c>
      <c r="C50" s="111">
        <v>67939.679999999993</v>
      </c>
      <c r="D50" s="111">
        <v>3478</v>
      </c>
      <c r="E50" s="111">
        <v>8553.5499999999993</v>
      </c>
      <c r="F50" s="111">
        <v>9636.4699999999993</v>
      </c>
      <c r="G50" s="72">
        <f t="shared" si="4"/>
        <v>1082.92</v>
      </c>
      <c r="H50" s="72">
        <f t="shared" si="5"/>
        <v>6158.4699999999993</v>
      </c>
      <c r="I50" s="12"/>
      <c r="J50" s="87"/>
    </row>
    <row r="51" spans="1:12" ht="12.75" customHeight="1">
      <c r="A51" s="50" t="s">
        <v>23</v>
      </c>
      <c r="B51" s="108">
        <v>68172.62</v>
      </c>
      <c r="C51" s="108">
        <v>67139.679999999993</v>
      </c>
      <c r="D51" s="108">
        <v>3478</v>
      </c>
      <c r="E51" s="108">
        <v>7753.55</v>
      </c>
      <c r="F51" s="108">
        <v>9636.4699999999993</v>
      </c>
      <c r="G51" s="72">
        <f t="shared" si="4"/>
        <v>1882.9199999999992</v>
      </c>
      <c r="H51" s="72">
        <f t="shared" si="5"/>
        <v>6158.4699999999993</v>
      </c>
      <c r="I51" s="12"/>
      <c r="J51" s="87"/>
    </row>
    <row r="52" spans="1:12" ht="12.75" customHeight="1">
      <c r="A52" s="50" t="s">
        <v>24</v>
      </c>
      <c r="B52" s="108" t="s">
        <v>1</v>
      </c>
      <c r="C52" s="108">
        <v>800</v>
      </c>
      <c r="D52" s="108" t="s">
        <v>1</v>
      </c>
      <c r="E52" s="108">
        <v>800</v>
      </c>
      <c r="F52" s="108" t="s">
        <v>1</v>
      </c>
      <c r="G52" s="72">
        <f>-E52</f>
        <v>-800</v>
      </c>
      <c r="H52" s="72" t="s">
        <v>1</v>
      </c>
      <c r="J52" s="87"/>
    </row>
    <row r="53" spans="1:12" ht="12.75" customHeight="1">
      <c r="A53" s="50" t="s">
        <v>25</v>
      </c>
      <c r="B53" s="108">
        <v>10583.55</v>
      </c>
      <c r="C53" s="108" t="s">
        <v>1</v>
      </c>
      <c r="D53" s="108" t="s">
        <v>1</v>
      </c>
      <c r="E53" s="108" t="s">
        <v>1</v>
      </c>
      <c r="F53" s="108" t="s">
        <v>1</v>
      </c>
      <c r="G53" s="72" t="s">
        <v>1</v>
      </c>
      <c r="H53" s="72" t="s">
        <v>1</v>
      </c>
      <c r="J53" s="87"/>
    </row>
    <row r="54" spans="1:12" ht="12.75" hidden="1" customHeight="1">
      <c r="A54" s="50" t="s">
        <v>26</v>
      </c>
      <c r="B54" s="115"/>
      <c r="C54" s="147"/>
      <c r="D54" s="115"/>
      <c r="E54" s="115"/>
      <c r="F54" s="115"/>
      <c r="G54" s="72">
        <f t="shared" si="4"/>
        <v>0</v>
      </c>
      <c r="H54" s="72">
        <f t="shared" si="5"/>
        <v>0</v>
      </c>
      <c r="J54" s="87"/>
    </row>
    <row r="55" spans="1:12" ht="12.75" hidden="1" customHeight="1">
      <c r="A55" s="50" t="s">
        <v>27</v>
      </c>
      <c r="B55" s="115"/>
      <c r="C55" s="147"/>
      <c r="D55" s="115"/>
      <c r="E55" s="115"/>
      <c r="F55" s="115"/>
      <c r="G55" s="72">
        <f t="shared" si="4"/>
        <v>0</v>
      </c>
      <c r="H55" s="72">
        <f t="shared" si="5"/>
        <v>0</v>
      </c>
      <c r="J55" s="87"/>
    </row>
    <row r="56" spans="1:12" ht="23.25" customHeight="1">
      <c r="A56" s="8" t="s">
        <v>10</v>
      </c>
      <c r="B56" s="165">
        <v>6.35</v>
      </c>
      <c r="C56" s="165">
        <v>9.9158618299759009</v>
      </c>
      <c r="D56" s="165">
        <v>10.998327573899919</v>
      </c>
      <c r="E56" s="165">
        <v>9.9875257741194687</v>
      </c>
      <c r="F56" s="165">
        <v>10</v>
      </c>
      <c r="G56" s="72">
        <f t="shared" si="4"/>
        <v>1.2474225880531264E-2</v>
      </c>
      <c r="H56" s="72">
        <f t="shared" si="5"/>
        <v>-0.99832757389991933</v>
      </c>
      <c r="I56" s="65"/>
      <c r="J56" s="87"/>
    </row>
    <row r="57" spans="1:12" ht="12" customHeight="1">
      <c r="A57" s="50" t="s">
        <v>23</v>
      </c>
      <c r="B57" s="166">
        <v>6.11</v>
      </c>
      <c r="C57" s="166">
        <v>9.9170429331382834</v>
      </c>
      <c r="D57" s="166">
        <v>10.998327573899919</v>
      </c>
      <c r="E57" s="166">
        <v>10.001699012068064</v>
      </c>
      <c r="F57" s="166">
        <v>10</v>
      </c>
      <c r="G57" s="72">
        <f t="shared" si="4"/>
        <v>-1.6990120680642207E-3</v>
      </c>
      <c r="H57" s="72">
        <f t="shared" si="5"/>
        <v>-0.99832757389991933</v>
      </c>
      <c r="I57" s="65"/>
      <c r="J57" s="87"/>
    </row>
    <row r="58" spans="1:12" ht="12" customHeight="1">
      <c r="A58" s="50" t="s">
        <v>24</v>
      </c>
      <c r="B58" s="166" t="s">
        <v>1</v>
      </c>
      <c r="C58" s="166">
        <v>9.8501596377490426</v>
      </c>
      <c r="D58" s="166" t="s">
        <v>1</v>
      </c>
      <c r="E58" s="166">
        <v>9.8501596377490426</v>
      </c>
      <c r="F58" s="166" t="s">
        <v>1</v>
      </c>
      <c r="G58" s="72">
        <f>E58</f>
        <v>9.8501596377490426</v>
      </c>
      <c r="H58" s="72" t="s">
        <v>1</v>
      </c>
      <c r="I58" s="65"/>
      <c r="J58" s="87"/>
    </row>
    <row r="59" spans="1:12" ht="12" customHeight="1">
      <c r="A59" s="50" t="s">
        <v>25</v>
      </c>
      <c r="B59" s="166">
        <v>4.8099999999999996</v>
      </c>
      <c r="C59" s="166" t="s">
        <v>1</v>
      </c>
      <c r="D59" s="166" t="s">
        <v>1</v>
      </c>
      <c r="E59" s="166" t="s">
        <v>1</v>
      </c>
      <c r="F59" s="166" t="s">
        <v>1</v>
      </c>
      <c r="G59" s="72" t="s">
        <v>1</v>
      </c>
      <c r="H59" s="72" t="s">
        <v>1</v>
      </c>
      <c r="I59" s="65"/>
      <c r="J59" s="87"/>
    </row>
    <row r="60" spans="1:12" ht="12" hidden="1" customHeight="1">
      <c r="A60" s="50" t="s">
        <v>26</v>
      </c>
      <c r="B60" s="84">
        <v>0</v>
      </c>
      <c r="C60" s="84"/>
      <c r="D60" s="108"/>
      <c r="E60" s="84">
        <v>0</v>
      </c>
      <c r="F60" s="84"/>
      <c r="G60" s="72">
        <f t="shared" si="4"/>
        <v>0</v>
      </c>
      <c r="H60" s="72">
        <f t="shared" ref="H60:H61" si="6">D60-C60</f>
        <v>0</v>
      </c>
      <c r="I60" s="87"/>
      <c r="J60" s="65"/>
      <c r="K60" s="72">
        <f t="shared" ref="K60:K61" si="7">F60-E60</f>
        <v>0</v>
      </c>
      <c r="L60" s="72">
        <f t="shared" ref="L60:L61" si="8">F60-D60</f>
        <v>0</v>
      </c>
    </row>
    <row r="61" spans="1:12" ht="12" hidden="1" customHeight="1">
      <c r="A61" s="50" t="s">
        <v>27</v>
      </c>
      <c r="B61" s="84">
        <v>0</v>
      </c>
      <c r="C61" s="84"/>
      <c r="D61" s="108"/>
      <c r="E61" s="84">
        <v>0</v>
      </c>
      <c r="F61" s="84"/>
      <c r="G61" s="72">
        <f t="shared" si="4"/>
        <v>0</v>
      </c>
      <c r="H61" s="72">
        <f t="shared" si="6"/>
        <v>0</v>
      </c>
      <c r="K61" s="72">
        <f t="shared" si="7"/>
        <v>0</v>
      </c>
      <c r="L61" s="72">
        <f t="shared" si="8"/>
        <v>0</v>
      </c>
    </row>
    <row r="62" spans="1:12" ht="13.5" customHeight="1"/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O53"/>
  <sheetViews>
    <sheetView workbookViewId="0">
      <selection activeCell="K28" sqref="K28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42" t="s">
        <v>78</v>
      </c>
      <c r="B1" s="1"/>
      <c r="J1"/>
    </row>
    <row r="2" spans="1:13" s="6" customFormat="1" ht="12.75" customHeight="1">
      <c r="A2" s="5" t="s">
        <v>0</v>
      </c>
      <c r="B2" s="5"/>
      <c r="C2" s="7"/>
      <c r="D2" s="7"/>
      <c r="E2" s="7"/>
      <c r="F2" s="7"/>
      <c r="G2" s="7"/>
    </row>
    <row r="3" spans="1:13" ht="26.25" customHeight="1">
      <c r="A3" s="56"/>
      <c r="B3" s="164" t="s">
        <v>87</v>
      </c>
      <c r="C3" s="164" t="s">
        <v>116</v>
      </c>
      <c r="D3" s="54">
        <v>42005</v>
      </c>
      <c r="E3" s="54">
        <v>42339</v>
      </c>
      <c r="F3" s="54">
        <v>42370</v>
      </c>
      <c r="G3" s="57" t="s">
        <v>2</v>
      </c>
      <c r="H3" s="57" t="s">
        <v>3</v>
      </c>
    </row>
    <row r="4" spans="1:13" ht="12.75" customHeight="1">
      <c r="A4" s="63" t="s">
        <v>46</v>
      </c>
      <c r="B4" s="111">
        <f>SUM(B5:B7)</f>
        <v>5375.5</v>
      </c>
      <c r="C4" s="111">
        <v>6638.4</v>
      </c>
      <c r="D4" s="111">
        <v>576.4</v>
      </c>
      <c r="E4" s="111">
        <v>740</v>
      </c>
      <c r="F4" s="111">
        <f>SUM(F5:F7)</f>
        <v>377</v>
      </c>
      <c r="G4" s="72">
        <f>F4-E4</f>
        <v>-363</v>
      </c>
      <c r="H4" s="72">
        <f>+F4-D4</f>
        <v>-199.39999999999998</v>
      </c>
      <c r="K4" s="88"/>
      <c r="L4" s="88"/>
      <c r="M4" s="88"/>
    </row>
    <row r="5" spans="1:13" ht="12.75" customHeight="1">
      <c r="A5" s="64" t="s">
        <v>5</v>
      </c>
      <c r="B5" s="108">
        <v>233</v>
      </c>
      <c r="C5" s="108">
        <v>393</v>
      </c>
      <c r="D5" s="108">
        <v>22</v>
      </c>
      <c r="E5" s="108">
        <v>100</v>
      </c>
      <c r="F5" s="108">
        <v>17</v>
      </c>
      <c r="G5" s="72">
        <f t="shared" ref="G5:G25" si="0">F5-E5</f>
        <v>-83</v>
      </c>
      <c r="H5" s="72">
        <f t="shared" ref="H5:H25" si="1">+F5-D5</f>
        <v>-5</v>
      </c>
      <c r="K5" s="88"/>
      <c r="L5" s="88"/>
      <c r="M5" s="88"/>
    </row>
    <row r="6" spans="1:13" ht="12.75" customHeight="1">
      <c r="A6" s="64" t="s">
        <v>28</v>
      </c>
      <c r="B6" s="108">
        <v>1332</v>
      </c>
      <c r="C6" s="108">
        <v>1508</v>
      </c>
      <c r="D6" s="108">
        <v>187</v>
      </c>
      <c r="E6" s="108">
        <v>140</v>
      </c>
      <c r="F6" s="108">
        <v>60</v>
      </c>
      <c r="G6" s="72">
        <f t="shared" si="0"/>
        <v>-80</v>
      </c>
      <c r="H6" s="72">
        <f t="shared" si="1"/>
        <v>-127</v>
      </c>
      <c r="K6" s="88"/>
      <c r="L6" s="88"/>
      <c r="M6" s="88"/>
    </row>
    <row r="7" spans="1:13" ht="12.75" customHeight="1">
      <c r="A7" s="64" t="s">
        <v>6</v>
      </c>
      <c r="B7" s="108">
        <v>3810.5</v>
      </c>
      <c r="C7" s="108">
        <v>4737.3999999999996</v>
      </c>
      <c r="D7" s="108">
        <v>367.4</v>
      </c>
      <c r="E7" s="108">
        <v>500</v>
      </c>
      <c r="F7" s="108">
        <v>300</v>
      </c>
      <c r="G7" s="72">
        <f t="shared" si="0"/>
        <v>-200</v>
      </c>
      <c r="H7" s="72">
        <f t="shared" si="1"/>
        <v>-67.399999999999977</v>
      </c>
      <c r="K7" s="88"/>
      <c r="L7" s="88"/>
      <c r="M7" s="88"/>
    </row>
    <row r="8" spans="1:13" ht="13.5" hidden="1" customHeight="1">
      <c r="A8" s="64" t="s">
        <v>29</v>
      </c>
      <c r="B8" s="108"/>
      <c r="C8" s="108"/>
      <c r="D8" s="108"/>
      <c r="E8" s="108"/>
      <c r="F8" s="108"/>
      <c r="G8" s="72">
        <f t="shared" si="0"/>
        <v>0</v>
      </c>
      <c r="H8" s="72">
        <f t="shared" si="1"/>
        <v>0</v>
      </c>
      <c r="K8" s="88"/>
      <c r="L8" s="88"/>
      <c r="M8" s="88"/>
    </row>
    <row r="9" spans="1:13" ht="12.75" hidden="1" customHeight="1">
      <c r="A9" s="64" t="s">
        <v>30</v>
      </c>
      <c r="B9" s="108"/>
      <c r="C9" s="108"/>
      <c r="D9" s="108"/>
      <c r="E9" s="108"/>
      <c r="F9" s="108"/>
      <c r="G9" s="72">
        <f t="shared" si="0"/>
        <v>0</v>
      </c>
      <c r="H9" s="72">
        <f t="shared" si="1"/>
        <v>0</v>
      </c>
      <c r="K9" s="88"/>
      <c r="L9" s="88"/>
      <c r="M9" s="88"/>
    </row>
    <row r="10" spans="1:13" ht="12.75" customHeight="1">
      <c r="A10" s="63" t="s">
        <v>48</v>
      </c>
      <c r="B10" s="111">
        <f>SUM(B11:B13)</f>
        <v>7739.4349999999995</v>
      </c>
      <c r="C10" s="111">
        <v>4806.174</v>
      </c>
      <c r="D10" s="111">
        <v>308.42009999999999</v>
      </c>
      <c r="E10" s="111">
        <v>147.63999999999999</v>
      </c>
      <c r="F10" s="111">
        <f>SUM(F11:F13)</f>
        <v>155.797</v>
      </c>
      <c r="G10" s="72">
        <f t="shared" si="0"/>
        <v>8.1570000000000107</v>
      </c>
      <c r="H10" s="72">
        <f t="shared" si="1"/>
        <v>-152.62309999999999</v>
      </c>
      <c r="J10" s="12"/>
      <c r="K10" s="88"/>
      <c r="L10" s="88"/>
      <c r="M10" s="88"/>
    </row>
    <row r="11" spans="1:13" ht="12.75" customHeight="1">
      <c r="A11" s="64" t="s">
        <v>5</v>
      </c>
      <c r="B11" s="108">
        <v>56.27</v>
      </c>
      <c r="C11" s="108">
        <v>35.549999999999997</v>
      </c>
      <c r="D11" s="108" t="s">
        <v>1</v>
      </c>
      <c r="E11" s="108" t="s">
        <v>1</v>
      </c>
      <c r="F11" s="108" t="s">
        <v>1</v>
      </c>
      <c r="G11" s="72" t="s">
        <v>1</v>
      </c>
      <c r="H11" s="72" t="s">
        <v>1</v>
      </c>
      <c r="J11" s="12"/>
      <c r="K11" s="88"/>
      <c r="L11" s="88"/>
      <c r="M11" s="88"/>
    </row>
    <row r="12" spans="1:13" ht="12.75" customHeight="1">
      <c r="A12" s="64" t="s">
        <v>28</v>
      </c>
      <c r="B12" s="108">
        <v>1522.7049999999999</v>
      </c>
      <c r="C12" s="108">
        <v>1184.1600000000001</v>
      </c>
      <c r="D12" s="108">
        <v>55.000100000000003</v>
      </c>
      <c r="E12" s="108">
        <v>68.14</v>
      </c>
      <c r="F12" s="108">
        <v>60</v>
      </c>
      <c r="G12" s="72">
        <f t="shared" si="0"/>
        <v>-8.14</v>
      </c>
      <c r="H12" s="72">
        <f t="shared" si="1"/>
        <v>4.9998999999999967</v>
      </c>
      <c r="K12" s="88"/>
      <c r="L12" s="88"/>
      <c r="M12" s="88"/>
    </row>
    <row r="13" spans="1:13" ht="12.75" customHeight="1">
      <c r="A13" s="120" t="s">
        <v>6</v>
      </c>
      <c r="B13" s="108">
        <v>6160.46</v>
      </c>
      <c r="C13" s="108">
        <v>3586.4639999999999</v>
      </c>
      <c r="D13" s="108">
        <v>253.42</v>
      </c>
      <c r="E13" s="108">
        <v>79.5</v>
      </c>
      <c r="F13" s="108">
        <v>95.796999999999997</v>
      </c>
      <c r="G13" s="72">
        <f t="shared" si="0"/>
        <v>16.296999999999997</v>
      </c>
      <c r="H13" s="72">
        <f t="shared" si="1"/>
        <v>-157.62299999999999</v>
      </c>
      <c r="K13" s="88"/>
      <c r="L13" s="88"/>
      <c r="M13" s="88"/>
    </row>
    <row r="14" spans="1:13" ht="12.75" hidden="1" customHeight="1">
      <c r="A14" s="120" t="s">
        <v>29</v>
      </c>
      <c r="B14" s="108"/>
      <c r="C14" s="146"/>
      <c r="D14" s="108"/>
      <c r="E14" s="108"/>
      <c r="F14" s="108"/>
      <c r="G14" s="72">
        <f t="shared" si="0"/>
        <v>0</v>
      </c>
      <c r="H14" s="72">
        <f t="shared" si="1"/>
        <v>0</v>
      </c>
      <c r="K14" s="88"/>
      <c r="L14" s="88"/>
      <c r="M14" s="88"/>
    </row>
    <row r="15" spans="1:13" ht="12.75" hidden="1" customHeight="1">
      <c r="A15" s="120" t="s">
        <v>30</v>
      </c>
      <c r="B15" s="108"/>
      <c r="C15" s="146"/>
      <c r="D15" s="108"/>
      <c r="E15" s="108"/>
      <c r="F15" s="108"/>
      <c r="G15" s="72">
        <f t="shared" si="0"/>
        <v>0</v>
      </c>
      <c r="H15" s="72">
        <f t="shared" si="1"/>
        <v>0</v>
      </c>
      <c r="K15" s="88"/>
      <c r="L15" s="88"/>
      <c r="M15" s="88"/>
    </row>
    <row r="16" spans="1:13" ht="12.75" customHeight="1">
      <c r="A16" s="109" t="s">
        <v>49</v>
      </c>
      <c r="B16" s="111">
        <f>SUM(B17:B19)</f>
        <v>3419.86</v>
      </c>
      <c r="C16" s="111">
        <v>3777.33</v>
      </c>
      <c r="D16" s="111">
        <v>282.52</v>
      </c>
      <c r="E16" s="111">
        <v>147.63999999999999</v>
      </c>
      <c r="F16" s="111">
        <f>SUM(F17:F19)</f>
        <v>155.79000000000002</v>
      </c>
      <c r="G16" s="72">
        <f t="shared" si="0"/>
        <v>8.1500000000000341</v>
      </c>
      <c r="H16" s="72">
        <f t="shared" si="1"/>
        <v>-126.72999999999996</v>
      </c>
      <c r="K16" s="88"/>
      <c r="L16" s="88"/>
      <c r="M16" s="88"/>
    </row>
    <row r="17" spans="1:15" ht="12.75" customHeight="1">
      <c r="A17" s="64" t="s">
        <v>5</v>
      </c>
      <c r="B17" s="108">
        <v>15</v>
      </c>
      <c r="C17" s="108">
        <v>14</v>
      </c>
      <c r="D17" s="108">
        <v>4</v>
      </c>
      <c r="E17" s="108" t="s">
        <v>1</v>
      </c>
      <c r="F17" s="108"/>
      <c r="G17" s="72" t="s">
        <v>1</v>
      </c>
      <c r="H17" s="72">
        <f t="shared" si="1"/>
        <v>-4</v>
      </c>
      <c r="K17" s="88"/>
      <c r="L17" s="88"/>
      <c r="M17" s="88"/>
    </row>
    <row r="18" spans="1:15" ht="12.75" customHeight="1">
      <c r="A18" s="64" t="s">
        <v>28</v>
      </c>
      <c r="B18" s="108">
        <v>615.46</v>
      </c>
      <c r="C18" s="108">
        <v>878.87</v>
      </c>
      <c r="D18" s="108">
        <v>61</v>
      </c>
      <c r="E18" s="108">
        <v>68.14</v>
      </c>
      <c r="F18" s="108">
        <v>60</v>
      </c>
      <c r="G18" s="72">
        <f t="shared" si="0"/>
        <v>-8.14</v>
      </c>
      <c r="H18" s="72">
        <f t="shared" si="1"/>
        <v>-1</v>
      </c>
      <c r="I18" s="117"/>
      <c r="K18" s="88"/>
      <c r="L18" s="88"/>
      <c r="M18" s="88"/>
    </row>
    <row r="19" spans="1:15" ht="12.75" customHeight="1">
      <c r="A19" s="120" t="s">
        <v>6</v>
      </c>
      <c r="B19" s="108">
        <v>2789.4</v>
      </c>
      <c r="C19" s="108">
        <v>2884.46</v>
      </c>
      <c r="D19" s="108">
        <v>217.52</v>
      </c>
      <c r="E19" s="108">
        <v>79.5</v>
      </c>
      <c r="F19" s="108">
        <v>95.79</v>
      </c>
      <c r="G19" s="72">
        <f t="shared" si="0"/>
        <v>16.290000000000006</v>
      </c>
      <c r="H19" s="72">
        <f t="shared" si="1"/>
        <v>-121.73</v>
      </c>
      <c r="K19" s="88"/>
      <c r="L19" s="88"/>
      <c r="M19" s="88"/>
    </row>
    <row r="20" spans="1:15" ht="12.75" hidden="1" customHeight="1">
      <c r="A20" s="120" t="s">
        <v>29</v>
      </c>
      <c r="B20" s="108"/>
      <c r="C20" s="146"/>
      <c r="D20" s="108"/>
      <c r="E20" s="108"/>
      <c r="F20" s="108"/>
      <c r="G20" s="72">
        <f t="shared" si="0"/>
        <v>0</v>
      </c>
      <c r="H20" s="72">
        <f t="shared" si="1"/>
        <v>0</v>
      </c>
      <c r="K20" s="88"/>
      <c r="L20" s="88"/>
      <c r="M20" s="88"/>
    </row>
    <row r="21" spans="1:15" ht="12.75" hidden="1" customHeight="1">
      <c r="A21" s="120" t="s">
        <v>30</v>
      </c>
      <c r="B21" s="108"/>
      <c r="C21" s="146"/>
      <c r="D21" s="108"/>
      <c r="E21" s="108"/>
      <c r="F21" s="108"/>
      <c r="G21" s="72">
        <f t="shared" si="0"/>
        <v>0</v>
      </c>
      <c r="H21" s="72">
        <f t="shared" si="1"/>
        <v>0</v>
      </c>
      <c r="K21" s="88"/>
      <c r="L21" s="88"/>
      <c r="M21" s="88"/>
    </row>
    <row r="22" spans="1:15" ht="12.75" customHeight="1">
      <c r="A22" s="109" t="s">
        <v>47</v>
      </c>
      <c r="B22" s="165">
        <v>9.4600000000000009</v>
      </c>
      <c r="C22" s="165">
        <v>12.762447126132999</v>
      </c>
      <c r="D22" s="165">
        <v>11.340327056491574</v>
      </c>
      <c r="E22" s="165">
        <v>13.480039284746681</v>
      </c>
      <c r="F22" s="165">
        <v>14.714449579562231</v>
      </c>
      <c r="G22" s="72">
        <f t="shared" si="0"/>
        <v>1.2344102948155502</v>
      </c>
      <c r="H22" s="72">
        <f t="shared" si="1"/>
        <v>3.3741225230706569</v>
      </c>
      <c r="J22" s="65"/>
      <c r="K22" s="88"/>
      <c r="L22" s="88"/>
      <c r="M22" s="88"/>
    </row>
    <row r="23" spans="1:15" ht="12.75" customHeight="1">
      <c r="A23" s="64" t="s">
        <v>5</v>
      </c>
      <c r="B23" s="166">
        <v>5.17</v>
      </c>
      <c r="C23" s="166">
        <v>8.0649999999999995</v>
      </c>
      <c r="D23" s="166">
        <v>4.63</v>
      </c>
      <c r="E23" s="166" t="s">
        <v>1</v>
      </c>
      <c r="F23" s="166" t="s">
        <v>1</v>
      </c>
      <c r="G23" s="72" t="s">
        <v>1</v>
      </c>
      <c r="H23" s="72" t="s">
        <v>1</v>
      </c>
      <c r="J23" s="65"/>
      <c r="K23" s="88"/>
      <c r="L23" s="88"/>
      <c r="M23" s="88"/>
    </row>
    <row r="24" spans="1:15" ht="12.75" customHeight="1">
      <c r="A24" s="64" t="s">
        <v>28</v>
      </c>
      <c r="B24" s="166">
        <v>8.77</v>
      </c>
      <c r="C24" s="166">
        <v>12.084720693260245</v>
      </c>
      <c r="D24" s="166">
        <v>11.17</v>
      </c>
      <c r="E24" s="166">
        <v>13.2</v>
      </c>
      <c r="F24" s="166">
        <v>13.966666666666667</v>
      </c>
      <c r="G24" s="72">
        <f t="shared" si="0"/>
        <v>0.7666666666666675</v>
      </c>
      <c r="H24" s="72">
        <f t="shared" si="1"/>
        <v>2.7966666666666669</v>
      </c>
      <c r="J24" s="65"/>
      <c r="K24" s="88"/>
      <c r="L24" s="88"/>
      <c r="M24" s="88"/>
    </row>
    <row r="25" spans="1:15" ht="12.75" customHeight="1">
      <c r="A25" s="64" t="s">
        <v>6</v>
      </c>
      <c r="B25" s="166">
        <v>9.74</v>
      </c>
      <c r="C25" s="166">
        <v>13.020777081458638</v>
      </c>
      <c r="D25" s="166">
        <v>11.511489518205222</v>
      </c>
      <c r="E25" s="166">
        <v>13.720062893081762</v>
      </c>
      <c r="F25" s="166">
        <v>15.182838500887359</v>
      </c>
      <c r="G25" s="72">
        <f t="shared" si="0"/>
        <v>1.4627756078055967</v>
      </c>
      <c r="H25" s="72">
        <f t="shared" si="1"/>
        <v>3.6713489826821366</v>
      </c>
      <c r="J25" s="65"/>
      <c r="K25" s="88"/>
      <c r="L25" s="88"/>
      <c r="M25" s="88"/>
    </row>
    <row r="26" spans="1:15" ht="12.75" hidden="1" customHeight="1">
      <c r="A26" s="64" t="s">
        <v>29</v>
      </c>
      <c r="B26" s="85">
        <v>0</v>
      </c>
      <c r="C26" s="83">
        <v>0</v>
      </c>
      <c r="D26" s="85">
        <v>0</v>
      </c>
      <c r="E26" s="85"/>
      <c r="F26" s="85"/>
      <c r="G26" s="72">
        <f>F26-E26</f>
        <v>0</v>
      </c>
      <c r="H26" s="72">
        <f>+D26-C26</f>
        <v>0</v>
      </c>
      <c r="I26"/>
      <c r="K26" s="2" t="b">
        <f>B26=C26</f>
        <v>1</v>
      </c>
      <c r="M26" s="88"/>
      <c r="N26" s="88"/>
      <c r="O26" s="88"/>
    </row>
    <row r="27" spans="1:15" ht="12.75" hidden="1" customHeight="1">
      <c r="A27" s="64" t="s">
        <v>30</v>
      </c>
      <c r="B27" s="85">
        <v>0</v>
      </c>
      <c r="C27" s="83">
        <v>0</v>
      </c>
      <c r="D27" s="85">
        <v>0</v>
      </c>
      <c r="E27" s="85"/>
      <c r="F27" s="85"/>
      <c r="G27" s="72">
        <f>F27-E27</f>
        <v>0</v>
      </c>
      <c r="H27" s="72">
        <f>+D27-C27</f>
        <v>0</v>
      </c>
      <c r="I27"/>
      <c r="K27" s="2" t="b">
        <f>B27=C27</f>
        <v>1</v>
      </c>
      <c r="M27" s="88"/>
      <c r="N27" s="88"/>
      <c r="O27" s="88"/>
    </row>
    <row r="28" spans="1:15" ht="15" customHeight="1">
      <c r="C28" s="9"/>
    </row>
    <row r="29" spans="1:15" ht="15" customHeight="1">
      <c r="A29" s="42"/>
      <c r="B29" s="1"/>
      <c r="J29"/>
    </row>
    <row r="30" spans="1:15" s="6" customFormat="1" ht="12.75" customHeight="1">
      <c r="A30" s="149" t="s">
        <v>82</v>
      </c>
      <c r="B30" s="150"/>
      <c r="C30" s="151"/>
      <c r="D30" s="151"/>
      <c r="E30" s="151"/>
      <c r="F30" s="151"/>
      <c r="G30" s="151"/>
      <c r="H30" s="151"/>
      <c r="K30" s="126"/>
    </row>
    <row r="31" spans="1:15" ht="12.75" customHeight="1">
      <c r="A31" s="152" t="s">
        <v>0</v>
      </c>
      <c r="B31" s="152"/>
      <c r="C31" s="153"/>
      <c r="D31" s="153"/>
      <c r="E31" s="153"/>
      <c r="F31" s="153"/>
      <c r="G31" s="153"/>
      <c r="H31" s="154"/>
      <c r="I31" s="111"/>
      <c r="J31" s="108"/>
      <c r="K31" s="31"/>
      <c r="L31" s="134"/>
    </row>
    <row r="32" spans="1:15" ht="26.25" customHeight="1">
      <c r="A32" s="56"/>
      <c r="B32" s="164" t="s">
        <v>87</v>
      </c>
      <c r="C32" s="164" t="s">
        <v>116</v>
      </c>
      <c r="D32" s="54">
        <v>42005</v>
      </c>
      <c r="E32" s="54">
        <v>42339</v>
      </c>
      <c r="F32" s="54">
        <v>42370</v>
      </c>
      <c r="G32" s="57" t="s">
        <v>2</v>
      </c>
      <c r="H32" s="57" t="s">
        <v>3</v>
      </c>
    </row>
    <row r="33" spans="1:12" ht="12.75" customHeight="1">
      <c r="A33" s="155" t="s">
        <v>46</v>
      </c>
      <c r="B33" s="156">
        <f>B34+B35+B36</f>
        <v>4004.7</v>
      </c>
      <c r="C33" s="156">
        <v>7651.8</v>
      </c>
      <c r="D33" s="156">
        <f>D34</f>
        <v>442.8</v>
      </c>
      <c r="E33" s="156">
        <v>1200</v>
      </c>
      <c r="F33" s="156">
        <v>450</v>
      </c>
      <c r="G33" s="157">
        <f>+F33-E33</f>
        <v>-750</v>
      </c>
      <c r="H33" s="157">
        <f>+F33-D33</f>
        <v>7.1999999999999886</v>
      </c>
      <c r="I33" s="108"/>
      <c r="J33" s="108"/>
      <c r="K33" s="104"/>
      <c r="L33" s="134"/>
    </row>
    <row r="34" spans="1:12" ht="12.75" customHeight="1">
      <c r="A34" s="158" t="s">
        <v>79</v>
      </c>
      <c r="B34" s="159">
        <v>3454.7</v>
      </c>
      <c r="C34" s="159">
        <v>5226.8</v>
      </c>
      <c r="D34" s="159">
        <v>442.8</v>
      </c>
      <c r="E34" s="159">
        <v>1200</v>
      </c>
      <c r="F34" s="159">
        <v>450</v>
      </c>
      <c r="G34" s="157">
        <f>+F34-E34</f>
        <v>-750</v>
      </c>
      <c r="H34" s="157">
        <f>+F34-D34</f>
        <v>7.1999999999999886</v>
      </c>
      <c r="I34" s="108"/>
      <c r="J34" s="73"/>
      <c r="K34" s="134"/>
      <c r="L34" s="134"/>
    </row>
    <row r="35" spans="1:12" ht="12.75" customHeight="1">
      <c r="A35" s="158" t="s">
        <v>80</v>
      </c>
      <c r="B35" s="159">
        <v>100</v>
      </c>
      <c r="C35" s="159">
        <v>1410</v>
      </c>
      <c r="D35" s="159" t="s">
        <v>1</v>
      </c>
      <c r="E35" s="159" t="s">
        <v>1</v>
      </c>
      <c r="F35" s="159" t="s">
        <v>1</v>
      </c>
      <c r="G35" s="157" t="s">
        <v>1</v>
      </c>
      <c r="H35" s="157" t="s">
        <v>1</v>
      </c>
      <c r="I35" s="108"/>
      <c r="J35" s="73"/>
      <c r="K35" s="134"/>
      <c r="L35" s="134"/>
    </row>
    <row r="36" spans="1:12" ht="12.75" customHeight="1">
      <c r="A36" s="158" t="s">
        <v>81</v>
      </c>
      <c r="B36" s="159">
        <v>450</v>
      </c>
      <c r="C36" s="159">
        <v>1015</v>
      </c>
      <c r="D36" s="159" t="s">
        <v>1</v>
      </c>
      <c r="E36" s="159" t="s">
        <v>1</v>
      </c>
      <c r="F36" s="159" t="s">
        <v>1</v>
      </c>
      <c r="G36" s="157" t="s">
        <v>1</v>
      </c>
      <c r="H36" s="157" t="s">
        <v>1</v>
      </c>
      <c r="I36" s="73"/>
      <c r="J36" s="73"/>
      <c r="K36" s="134"/>
      <c r="L36" s="134"/>
    </row>
    <row r="37" spans="1:12" ht="12.75" customHeight="1">
      <c r="A37" s="158"/>
      <c r="B37" s="159"/>
      <c r="C37" s="159"/>
      <c r="D37" s="159"/>
      <c r="E37" s="159"/>
      <c r="F37" s="159"/>
      <c r="G37" s="157"/>
      <c r="H37" s="157"/>
      <c r="I37" s="73"/>
      <c r="J37" s="73"/>
      <c r="K37" s="134"/>
      <c r="L37" s="134"/>
    </row>
    <row r="38" spans="1:12" ht="12.75" customHeight="1">
      <c r="A38" s="155" t="s">
        <v>48</v>
      </c>
      <c r="B38" s="156">
        <f>B39+B40+B41</f>
        <v>7656.31</v>
      </c>
      <c r="C38" s="156">
        <v>6319.1916000000001</v>
      </c>
      <c r="D38" s="156">
        <f>D39</f>
        <v>520.79999999999995</v>
      </c>
      <c r="E38" s="156">
        <v>433.1</v>
      </c>
      <c r="F38" s="156">
        <v>389.5</v>
      </c>
      <c r="G38" s="157">
        <f>+F38-E38</f>
        <v>-43.600000000000023</v>
      </c>
      <c r="H38" s="157">
        <f>+F38-D38</f>
        <v>-131.29999999999995</v>
      </c>
      <c r="I38" s="73"/>
      <c r="J38" s="73"/>
      <c r="K38" s="134"/>
      <c r="L38" s="134"/>
    </row>
    <row r="39" spans="1:12" ht="12.75" customHeight="1">
      <c r="A39" s="158" t="s">
        <v>79</v>
      </c>
      <c r="B39" s="159">
        <v>6906.81</v>
      </c>
      <c r="C39" s="159">
        <v>3266.2676000000001</v>
      </c>
      <c r="D39" s="159">
        <v>520.79999999999995</v>
      </c>
      <c r="E39" s="159">
        <v>433.1</v>
      </c>
      <c r="F39" s="159">
        <v>389.5</v>
      </c>
      <c r="G39" s="157">
        <f>+F39-E39</f>
        <v>-43.600000000000023</v>
      </c>
      <c r="H39" s="157">
        <f>+F39-D39</f>
        <v>-131.29999999999995</v>
      </c>
      <c r="I39" s="73"/>
      <c r="J39" s="114"/>
      <c r="K39" s="134"/>
      <c r="L39" s="134"/>
    </row>
    <row r="40" spans="1:12" ht="12.75" customHeight="1">
      <c r="A40" s="158" t="s">
        <v>80</v>
      </c>
      <c r="B40" s="159">
        <v>180.5</v>
      </c>
      <c r="C40" s="159">
        <v>1271.1500000000001</v>
      </c>
      <c r="D40" s="159" t="s">
        <v>1</v>
      </c>
      <c r="E40" s="159" t="s">
        <v>1</v>
      </c>
      <c r="F40" s="159" t="s">
        <v>1</v>
      </c>
      <c r="G40" s="157" t="s">
        <v>1</v>
      </c>
      <c r="H40" s="157" t="s">
        <v>1</v>
      </c>
      <c r="I40" s="73"/>
      <c r="J40" s="108"/>
      <c r="K40" s="134"/>
      <c r="L40" s="134"/>
    </row>
    <row r="41" spans="1:12" ht="12.75" customHeight="1">
      <c r="A41" s="158" t="s">
        <v>81</v>
      </c>
      <c r="B41" s="159">
        <v>569</v>
      </c>
      <c r="C41" s="159">
        <v>1781.7739999999999</v>
      </c>
      <c r="D41" s="159" t="s">
        <v>1</v>
      </c>
      <c r="E41" s="159" t="s">
        <v>1</v>
      </c>
      <c r="F41" s="159" t="s">
        <v>1</v>
      </c>
      <c r="G41" s="157" t="s">
        <v>1</v>
      </c>
      <c r="H41" s="157" t="s">
        <v>1</v>
      </c>
      <c r="I41" s="114"/>
      <c r="J41" s="108"/>
      <c r="K41" s="134"/>
      <c r="L41" s="134"/>
    </row>
    <row r="42" spans="1:12" ht="12.75" customHeight="1">
      <c r="A42" s="160"/>
      <c r="B42" s="159"/>
      <c r="C42" s="159"/>
      <c r="D42" s="159"/>
      <c r="E42" s="159"/>
      <c r="F42" s="159"/>
      <c r="G42" s="157"/>
      <c r="H42" s="157"/>
      <c r="I42" s="108"/>
      <c r="J42" s="108"/>
      <c r="K42" s="134"/>
      <c r="L42" s="134"/>
    </row>
    <row r="43" spans="1:12" ht="12.75" customHeight="1">
      <c r="A43" s="161" t="s">
        <v>49</v>
      </c>
      <c r="B43" s="156">
        <f>B44+B45+B46</f>
        <v>4793.8</v>
      </c>
      <c r="C43" s="156">
        <v>5243.4619999999995</v>
      </c>
      <c r="D43" s="156">
        <f>D44</f>
        <v>456.85</v>
      </c>
      <c r="E43" s="156">
        <v>433.1</v>
      </c>
      <c r="F43" s="156">
        <v>389.5</v>
      </c>
      <c r="G43" s="157">
        <f>+F43-E43</f>
        <v>-43.600000000000023</v>
      </c>
      <c r="H43" s="157">
        <f>+F43-D43</f>
        <v>-67.350000000000023</v>
      </c>
      <c r="I43" s="108"/>
      <c r="J43" s="108"/>
      <c r="K43" s="134"/>
      <c r="L43" s="134"/>
    </row>
    <row r="44" spans="1:12" ht="12.75" customHeight="1">
      <c r="A44" s="158" t="s">
        <v>79</v>
      </c>
      <c r="B44" s="159">
        <v>4333.8</v>
      </c>
      <c r="C44" s="159">
        <v>3009.2170000000001</v>
      </c>
      <c r="D44" s="159">
        <v>456.85</v>
      </c>
      <c r="E44" s="159">
        <v>433.1</v>
      </c>
      <c r="F44" s="159">
        <v>389.5</v>
      </c>
      <c r="G44" s="157">
        <f>+F44-E44</f>
        <v>-43.600000000000023</v>
      </c>
      <c r="H44" s="157">
        <f>+F44-D44</f>
        <v>-67.350000000000023</v>
      </c>
      <c r="I44" s="108"/>
      <c r="J44" s="108"/>
      <c r="K44" s="134"/>
      <c r="L44" s="134"/>
    </row>
    <row r="45" spans="1:12" ht="12.75" customHeight="1">
      <c r="A45" s="158" t="s">
        <v>80</v>
      </c>
      <c r="B45" s="159">
        <v>50</v>
      </c>
      <c r="C45" s="159">
        <v>828.5</v>
      </c>
      <c r="D45" s="159" t="s">
        <v>1</v>
      </c>
      <c r="E45" s="159" t="s">
        <v>1</v>
      </c>
      <c r="F45" s="159" t="s">
        <v>1</v>
      </c>
      <c r="G45" s="157" t="s">
        <v>1</v>
      </c>
      <c r="H45" s="157" t="s">
        <v>1</v>
      </c>
      <c r="I45" s="108"/>
      <c r="J45" s="108"/>
      <c r="K45" s="134"/>
      <c r="L45" s="134"/>
    </row>
    <row r="46" spans="1:12" ht="12.75" customHeight="1">
      <c r="A46" s="158" t="s">
        <v>81</v>
      </c>
      <c r="B46" s="159">
        <v>410</v>
      </c>
      <c r="C46" s="159">
        <v>1405.7449999999999</v>
      </c>
      <c r="D46" s="159" t="s">
        <v>1</v>
      </c>
      <c r="E46" s="159" t="s">
        <v>1</v>
      </c>
      <c r="F46" s="159" t="s">
        <v>1</v>
      </c>
      <c r="G46" s="157" t="s">
        <v>1</v>
      </c>
      <c r="H46" s="157" t="s">
        <v>1</v>
      </c>
      <c r="I46" s="108"/>
      <c r="J46" s="108"/>
      <c r="K46" s="134"/>
      <c r="L46" s="134"/>
    </row>
    <row r="47" spans="1:12" ht="12.75" customHeight="1">
      <c r="A47" s="160"/>
      <c r="B47" s="159"/>
      <c r="C47" s="159"/>
      <c r="D47" s="156"/>
      <c r="E47" s="159"/>
      <c r="F47" s="159"/>
      <c r="G47" s="157"/>
      <c r="H47" s="157"/>
      <c r="I47" s="108"/>
      <c r="J47" s="108"/>
      <c r="K47" s="134"/>
      <c r="L47" s="134"/>
    </row>
    <row r="48" spans="1:12" ht="12.75" customHeight="1">
      <c r="A48" s="161" t="s">
        <v>47</v>
      </c>
      <c r="B48" s="167">
        <v>14.41</v>
      </c>
      <c r="C48" s="167">
        <v>15.835829868668016</v>
      </c>
      <c r="D48" s="167">
        <v>14.48</v>
      </c>
      <c r="E48" s="167">
        <v>15.7</v>
      </c>
      <c r="F48" s="167">
        <v>16.2</v>
      </c>
      <c r="G48" s="157">
        <f>+F48-E48</f>
        <v>0.5</v>
      </c>
      <c r="H48" s="157">
        <f>+F48-D48</f>
        <v>1.7199999999999989</v>
      </c>
      <c r="I48" s="108"/>
      <c r="J48" s="108"/>
      <c r="K48" s="134"/>
      <c r="L48" s="134"/>
    </row>
    <row r="49" spans="1:12" ht="12.75" customHeight="1">
      <c r="A49" s="158" t="s">
        <v>79</v>
      </c>
      <c r="B49" s="168">
        <v>13.91</v>
      </c>
      <c r="C49" s="168">
        <v>15.49028830830261</v>
      </c>
      <c r="D49" s="168">
        <v>14.484101623886852</v>
      </c>
      <c r="E49" s="168">
        <v>15.7</v>
      </c>
      <c r="F49" s="168">
        <v>16.2</v>
      </c>
      <c r="G49" s="157">
        <f>+F49-E49</f>
        <v>0.5</v>
      </c>
      <c r="H49" s="157">
        <f>+F49-D49</f>
        <v>1.715898376113147</v>
      </c>
      <c r="I49" s="108"/>
      <c r="J49" s="114"/>
      <c r="K49" s="134"/>
      <c r="L49" s="134"/>
    </row>
    <row r="50" spans="1:12" ht="12.75" customHeight="1">
      <c r="A50" s="158" t="s">
        <v>80</v>
      </c>
      <c r="B50" s="168">
        <v>16.350000000000001</v>
      </c>
      <c r="C50" s="168">
        <v>16.2775</v>
      </c>
      <c r="D50" s="168" t="s">
        <v>1</v>
      </c>
      <c r="E50" s="168" t="s">
        <v>1</v>
      </c>
      <c r="F50" s="168"/>
      <c r="G50" s="157" t="s">
        <v>1</v>
      </c>
      <c r="H50" s="157" t="s">
        <v>1</v>
      </c>
      <c r="I50" s="108"/>
    </row>
    <row r="51" spans="1:12" ht="12.75" customHeight="1">
      <c r="A51" s="158" t="s">
        <v>81</v>
      </c>
      <c r="B51" s="168">
        <v>19.59</v>
      </c>
      <c r="C51" s="168">
        <v>17.72582827568521</v>
      </c>
      <c r="D51" s="168" t="s">
        <v>1</v>
      </c>
      <c r="E51" s="168" t="s">
        <v>1</v>
      </c>
      <c r="F51" s="168"/>
      <c r="G51" s="157" t="s">
        <v>1</v>
      </c>
      <c r="H51" s="157" t="s">
        <v>1</v>
      </c>
      <c r="I51" s="114"/>
      <c r="J51" s="108"/>
      <c r="K51" s="106"/>
      <c r="L51" s="106"/>
    </row>
    <row r="52" spans="1:12" ht="12.75" customHeight="1">
      <c r="A52" s="61"/>
      <c r="B52" s="110"/>
      <c r="C52" s="110"/>
      <c r="D52" s="110"/>
      <c r="E52" s="110"/>
      <c r="F52" s="110"/>
      <c r="G52" s="72"/>
      <c r="H52" s="72"/>
      <c r="I52" s="108"/>
      <c r="J52" s="108"/>
      <c r="K52" s="106"/>
      <c r="L52" s="106"/>
    </row>
    <row r="53" spans="1:12" ht="12.75" customHeight="1">
      <c r="A53" s="61"/>
      <c r="B53" s="110"/>
      <c r="C53" s="110"/>
      <c r="D53" s="110"/>
      <c r="E53" s="110"/>
      <c r="F53" s="110"/>
      <c r="G53" s="72"/>
      <c r="H53" s="72"/>
      <c r="I53" s="108"/>
      <c r="J53" s="108"/>
      <c r="K53" s="106"/>
      <c r="L53" s="106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3" workbookViewId="0">
      <selection activeCell="I36" sqref="I36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5" ht="12.75" hidden="1" customHeight="1">
      <c r="A1" s="64" t="s">
        <v>29</v>
      </c>
      <c r="B1" s="85">
        <v>0</v>
      </c>
      <c r="C1" s="83">
        <v>0</v>
      </c>
      <c r="D1" s="85">
        <v>0</v>
      </c>
      <c r="E1" s="85"/>
      <c r="F1" s="85"/>
      <c r="G1" s="72">
        <f>F1-E1</f>
        <v>0</v>
      </c>
      <c r="H1" s="72">
        <f>+D1-C1</f>
        <v>0</v>
      </c>
      <c r="I1"/>
      <c r="K1" s="2" t="b">
        <f>B1=C1</f>
        <v>1</v>
      </c>
      <c r="M1" s="88"/>
      <c r="N1" s="88"/>
      <c r="O1" s="88"/>
    </row>
    <row r="2" spans="1:15" ht="12.75" hidden="1" customHeight="1">
      <c r="A2" s="64" t="s">
        <v>30</v>
      </c>
      <c r="B2" s="85">
        <v>0</v>
      </c>
      <c r="C2" s="83">
        <v>0</v>
      </c>
      <c r="D2" s="85">
        <v>0</v>
      </c>
      <c r="E2" s="85"/>
      <c r="F2" s="85"/>
      <c r="G2" s="72">
        <f>F2-E2</f>
        <v>0</v>
      </c>
      <c r="H2" s="72">
        <f>+D2-C2</f>
        <v>0</v>
      </c>
      <c r="I2"/>
      <c r="K2" s="2" t="b">
        <f>B2=C2</f>
        <v>1</v>
      </c>
      <c r="M2" s="88"/>
      <c r="N2" s="88"/>
      <c r="O2" s="88"/>
    </row>
    <row r="3" spans="1:15" ht="15" customHeight="1">
      <c r="C3" s="9"/>
    </row>
    <row r="4" spans="1:15" ht="15" customHeight="1">
      <c r="A4" s="42" t="s">
        <v>83</v>
      </c>
      <c r="B4" s="1"/>
      <c r="J4"/>
    </row>
    <row r="5" spans="1:15" s="6" customFormat="1" ht="12.75" customHeight="1">
      <c r="A5" s="5" t="s">
        <v>58</v>
      </c>
      <c r="B5" s="5"/>
      <c r="C5" s="7"/>
      <c r="D5" s="7"/>
      <c r="E5" s="7"/>
      <c r="F5" s="7"/>
      <c r="G5" s="7"/>
      <c r="K5" s="126"/>
    </row>
    <row r="6" spans="1:15" ht="26.25" customHeight="1">
      <c r="A6" s="56"/>
      <c r="B6" s="164" t="s">
        <v>87</v>
      </c>
      <c r="C6" s="164" t="s">
        <v>116</v>
      </c>
      <c r="D6" s="54">
        <v>42005</v>
      </c>
      <c r="E6" s="54">
        <v>42339</v>
      </c>
      <c r="F6" s="54">
        <v>42370</v>
      </c>
      <c r="G6" s="57" t="s">
        <v>2</v>
      </c>
      <c r="H6" s="57" t="s">
        <v>3</v>
      </c>
      <c r="I6" s="17"/>
      <c r="J6" s="111"/>
      <c r="K6" s="111"/>
      <c r="L6" s="134"/>
      <c r="M6" s="106"/>
    </row>
    <row r="7" spans="1:15" ht="12.75" customHeight="1">
      <c r="A7" s="109" t="s">
        <v>33</v>
      </c>
      <c r="B7" s="68">
        <v>6.7720929902876366</v>
      </c>
      <c r="C7" s="68">
        <v>9.2624753229863224</v>
      </c>
      <c r="D7" s="68">
        <v>10.024792173272749</v>
      </c>
      <c r="E7" s="68">
        <v>10.980715254284901</v>
      </c>
      <c r="F7" s="68">
        <v>9.9600000000000009</v>
      </c>
      <c r="G7" s="72">
        <f>F7-E7</f>
        <v>-1.0207152542848998</v>
      </c>
      <c r="H7" s="72">
        <f>+F7-D7</f>
        <v>-6.4792173272747888E-2</v>
      </c>
      <c r="I7" s="111"/>
      <c r="J7" s="73"/>
      <c r="K7" s="73"/>
      <c r="L7" s="111"/>
      <c r="M7" s="111"/>
    </row>
    <row r="8" spans="1:15" ht="12.75" customHeight="1">
      <c r="A8" s="61" t="s">
        <v>18</v>
      </c>
      <c r="B8" s="31">
        <v>6.7502009435852708</v>
      </c>
      <c r="C8" s="31">
        <v>8.871638409210826</v>
      </c>
      <c r="D8" s="31">
        <v>10.002983789057994</v>
      </c>
      <c r="E8" s="31">
        <v>8.1744473038662395</v>
      </c>
      <c r="F8" s="31">
        <v>9.6727175512508996</v>
      </c>
      <c r="G8" s="72">
        <f t="shared" ref="G8:G10" si="0">F8-E8</f>
        <v>1.4982702473846601</v>
      </c>
      <c r="H8" s="72">
        <f t="shared" ref="H8:H10" si="1">+F8-D8</f>
        <v>-0.33026623780709485</v>
      </c>
      <c r="I8" s="73"/>
      <c r="J8" s="108"/>
      <c r="K8" s="108"/>
      <c r="L8" s="73"/>
      <c r="M8" s="73"/>
    </row>
    <row r="9" spans="1:15" ht="12.75" customHeight="1">
      <c r="A9" s="61" t="s">
        <v>19</v>
      </c>
      <c r="B9" s="31">
        <v>6.8023780756214904</v>
      </c>
      <c r="C9" s="31">
        <v>9.1900686770967308</v>
      </c>
      <c r="D9" s="31">
        <v>10.041374843785929</v>
      </c>
      <c r="E9" s="31">
        <v>9.9347292551305504</v>
      </c>
      <c r="F9" s="31">
        <v>9.9939508666197892</v>
      </c>
      <c r="G9" s="72">
        <f t="shared" si="0"/>
        <v>5.9221611489238768E-2</v>
      </c>
      <c r="H9" s="72">
        <f t="shared" si="1"/>
        <v>-4.7423977166140219E-2</v>
      </c>
      <c r="I9" s="108"/>
      <c r="J9" s="108"/>
      <c r="K9" s="108"/>
      <c r="L9" s="108"/>
      <c r="M9" s="108"/>
    </row>
    <row r="10" spans="1:15" ht="12.75" customHeight="1">
      <c r="A10" s="61" t="s">
        <v>20</v>
      </c>
      <c r="B10" s="31">
        <v>7.6655854447411969</v>
      </c>
      <c r="C10" s="31">
        <v>10.121148970603327</v>
      </c>
      <c r="D10" s="31">
        <v>10.092562693857502</v>
      </c>
      <c r="E10" s="31">
        <v>14.434312718253999</v>
      </c>
      <c r="F10" s="31">
        <v>11</v>
      </c>
      <c r="G10" s="72">
        <f t="shared" si="0"/>
        <v>-3.4343127182539988</v>
      </c>
      <c r="H10" s="72">
        <f t="shared" si="1"/>
        <v>0.90743730614249785</v>
      </c>
      <c r="I10" s="108"/>
      <c r="J10" s="108"/>
      <c r="K10" s="108"/>
      <c r="L10" s="108"/>
      <c r="M10" s="108"/>
    </row>
    <row r="11" spans="1:15" ht="12.75" customHeight="1">
      <c r="A11" s="61" t="s">
        <v>21</v>
      </c>
      <c r="B11" s="31">
        <v>9.4744655239384521</v>
      </c>
      <c r="C11" s="31">
        <v>10.666666666666666</v>
      </c>
      <c r="D11" s="31">
        <v>10</v>
      </c>
      <c r="E11" s="116">
        <v>13</v>
      </c>
      <c r="F11" s="31" t="s">
        <v>1</v>
      </c>
      <c r="G11" s="72">
        <f>-E11</f>
        <v>-13</v>
      </c>
      <c r="H11" s="72" t="s">
        <v>1</v>
      </c>
      <c r="I11" s="108"/>
      <c r="J11" s="73"/>
      <c r="K11" s="73"/>
      <c r="L11" s="108"/>
      <c r="M11" s="108"/>
    </row>
    <row r="12" spans="1:15" ht="12.75" customHeight="1">
      <c r="A12" s="61" t="s">
        <v>22</v>
      </c>
      <c r="B12" s="105" t="s">
        <v>1</v>
      </c>
      <c r="C12" s="105" t="s">
        <v>1</v>
      </c>
      <c r="D12" s="105" t="s">
        <v>1</v>
      </c>
      <c r="E12" s="105" t="s">
        <v>1</v>
      </c>
      <c r="F12" s="105" t="s">
        <v>1</v>
      </c>
      <c r="G12" s="72" t="s">
        <v>1</v>
      </c>
      <c r="H12" s="72" t="s">
        <v>1</v>
      </c>
      <c r="I12" s="73"/>
      <c r="J12" s="73"/>
      <c r="K12" s="73"/>
      <c r="L12" s="73"/>
      <c r="M12" s="73"/>
    </row>
    <row r="13" spans="1:15" ht="12.75" customHeight="1">
      <c r="A13" s="61" t="s">
        <v>50</v>
      </c>
      <c r="B13" s="105" t="s">
        <v>1</v>
      </c>
      <c r="C13" s="105" t="s">
        <v>1</v>
      </c>
      <c r="D13" s="105" t="s">
        <v>1</v>
      </c>
      <c r="E13" s="105" t="s">
        <v>1</v>
      </c>
      <c r="F13" s="105" t="s">
        <v>1</v>
      </c>
      <c r="G13" s="72" t="s">
        <v>1</v>
      </c>
      <c r="H13" s="72" t="s">
        <v>1</v>
      </c>
      <c r="I13" s="73"/>
      <c r="J13" s="73"/>
      <c r="K13" s="73"/>
      <c r="L13" s="73"/>
      <c r="M13" s="73"/>
    </row>
    <row r="14" spans="1:15" ht="12.75" customHeight="1">
      <c r="A14" s="61" t="s">
        <v>51</v>
      </c>
      <c r="B14" s="105" t="s">
        <v>1</v>
      </c>
      <c r="C14" s="105" t="s">
        <v>1</v>
      </c>
      <c r="D14" s="105" t="s">
        <v>1</v>
      </c>
      <c r="E14" s="105" t="s">
        <v>1</v>
      </c>
      <c r="F14" s="105" t="s">
        <v>1</v>
      </c>
      <c r="G14" s="72" t="s">
        <v>1</v>
      </c>
      <c r="H14" s="72" t="s">
        <v>1</v>
      </c>
      <c r="I14" s="73"/>
      <c r="J14" s="73"/>
      <c r="K14" s="73"/>
      <c r="L14" s="73"/>
      <c r="M14" s="73"/>
    </row>
    <row r="15" spans="1:15" ht="12.75" customHeight="1">
      <c r="A15" s="61" t="s">
        <v>52</v>
      </c>
      <c r="B15" s="105" t="s">
        <v>1</v>
      </c>
      <c r="C15" s="105" t="s">
        <v>1</v>
      </c>
      <c r="D15" s="105" t="s">
        <v>1</v>
      </c>
      <c r="E15" s="105" t="s">
        <v>1</v>
      </c>
      <c r="F15" s="105" t="s">
        <v>1</v>
      </c>
      <c r="G15" s="72" t="s">
        <v>1</v>
      </c>
      <c r="H15" s="72" t="s">
        <v>1</v>
      </c>
      <c r="I15" s="73"/>
      <c r="J15" s="73"/>
      <c r="K15" s="73"/>
      <c r="L15" s="73"/>
      <c r="M15" s="73"/>
    </row>
    <row r="16" spans="1:15" ht="12.75" customHeight="1">
      <c r="A16" s="61" t="s">
        <v>66</v>
      </c>
      <c r="B16" s="105" t="s">
        <v>1</v>
      </c>
      <c r="C16" s="105" t="s">
        <v>1</v>
      </c>
      <c r="D16" s="105" t="s">
        <v>1</v>
      </c>
      <c r="E16" s="105" t="s">
        <v>1</v>
      </c>
      <c r="F16" s="105" t="s">
        <v>1</v>
      </c>
      <c r="G16" s="72" t="s">
        <v>1</v>
      </c>
      <c r="H16" s="72" t="s">
        <v>1</v>
      </c>
      <c r="I16" s="73"/>
      <c r="J16" s="114"/>
      <c r="K16" s="111"/>
      <c r="L16" s="73"/>
      <c r="M16" s="73"/>
    </row>
    <row r="17" spans="1:13" ht="12.75" customHeight="1">
      <c r="A17" s="109" t="s">
        <v>55</v>
      </c>
      <c r="B17" s="91">
        <v>10.548093168631008</v>
      </c>
      <c r="C17" s="91">
        <v>14.0577872369748</v>
      </c>
      <c r="D17" s="91" t="s">
        <v>1</v>
      </c>
      <c r="E17" s="91">
        <v>11.231148947899198</v>
      </c>
      <c r="F17" s="91">
        <v>14.175587366212302</v>
      </c>
      <c r="G17" s="72">
        <f>F17-E17</f>
        <v>2.9444384183131032</v>
      </c>
      <c r="H17" s="72">
        <f>+F17</f>
        <v>14.175587366212302</v>
      </c>
      <c r="I17" s="114"/>
      <c r="J17" s="108"/>
      <c r="K17" s="73"/>
      <c r="L17" s="114"/>
      <c r="M17" s="114"/>
    </row>
    <row r="18" spans="1:13" ht="12.75" customHeight="1">
      <c r="A18" s="61" t="s">
        <v>18</v>
      </c>
      <c r="B18" s="110" t="s">
        <v>1</v>
      </c>
      <c r="C18" s="110" t="s">
        <v>1</v>
      </c>
      <c r="D18" s="110" t="s">
        <v>1</v>
      </c>
      <c r="E18" s="110" t="s">
        <v>1</v>
      </c>
      <c r="F18" s="110" t="s">
        <v>1</v>
      </c>
      <c r="G18" s="72" t="s">
        <v>1</v>
      </c>
      <c r="H18" s="72" t="s">
        <v>1</v>
      </c>
      <c r="I18" s="108"/>
      <c r="J18" s="108"/>
      <c r="K18" s="108"/>
      <c r="L18" s="108"/>
      <c r="M18" s="108"/>
    </row>
    <row r="19" spans="1:13" ht="12.75" customHeight="1">
      <c r="A19" s="61" t="s">
        <v>19</v>
      </c>
      <c r="B19" s="110">
        <v>7</v>
      </c>
      <c r="C19" s="110">
        <v>10.959183673469399</v>
      </c>
      <c r="D19" s="110" t="s">
        <v>1</v>
      </c>
      <c r="E19" s="110">
        <v>10.959183673469399</v>
      </c>
      <c r="F19" s="110">
        <v>10.5</v>
      </c>
      <c r="G19" s="72">
        <f>F19-E19</f>
        <v>-0.45918367346939881</v>
      </c>
      <c r="H19" s="72">
        <f>+F19</f>
        <v>10.5</v>
      </c>
      <c r="I19" s="108"/>
      <c r="J19" s="108"/>
      <c r="K19" s="108"/>
      <c r="L19" s="108"/>
      <c r="M19" s="108"/>
    </row>
    <row r="20" spans="1:13" ht="12.75" customHeight="1">
      <c r="A20" s="61" t="s">
        <v>20</v>
      </c>
      <c r="B20" s="110">
        <v>11.75</v>
      </c>
      <c r="C20" s="110">
        <v>13</v>
      </c>
      <c r="D20" s="110" t="s">
        <v>1</v>
      </c>
      <c r="E20" s="110">
        <v>11</v>
      </c>
      <c r="F20" s="110" t="s">
        <v>1</v>
      </c>
      <c r="G20" s="72">
        <f>-E20</f>
        <v>-11</v>
      </c>
      <c r="H20" s="72" t="s">
        <v>1</v>
      </c>
      <c r="I20" s="108"/>
      <c r="J20" s="108"/>
      <c r="K20" s="108"/>
      <c r="L20" s="108"/>
      <c r="M20" s="108"/>
    </row>
    <row r="21" spans="1:13" ht="12.75" customHeight="1">
      <c r="A21" s="61" t="s">
        <v>21</v>
      </c>
      <c r="B21" s="110" t="s">
        <v>1</v>
      </c>
      <c r="C21" s="110" t="s">
        <v>1</v>
      </c>
      <c r="D21" s="110" t="s">
        <v>1</v>
      </c>
      <c r="E21" s="110" t="s">
        <v>1</v>
      </c>
      <c r="F21" s="110">
        <v>14.6666666666667</v>
      </c>
      <c r="G21" s="72">
        <f>F21</f>
        <v>14.6666666666667</v>
      </c>
      <c r="H21" s="72">
        <f>+F21</f>
        <v>14.6666666666667</v>
      </c>
      <c r="I21" s="108"/>
      <c r="J21" s="108"/>
      <c r="K21" s="73"/>
      <c r="L21" s="108"/>
      <c r="M21" s="108"/>
    </row>
    <row r="22" spans="1:13" ht="12.75" customHeight="1">
      <c r="A22" s="61" t="s">
        <v>22</v>
      </c>
      <c r="B22" s="104" t="s">
        <v>1</v>
      </c>
      <c r="C22" s="104">
        <v>13</v>
      </c>
      <c r="D22" s="104" t="s">
        <v>1</v>
      </c>
      <c r="E22" s="104">
        <v>14</v>
      </c>
      <c r="F22" s="104" t="s">
        <v>1</v>
      </c>
      <c r="G22" s="72">
        <f>-E22</f>
        <v>-14</v>
      </c>
      <c r="H22" s="72" t="s">
        <v>1</v>
      </c>
      <c r="I22" s="108"/>
      <c r="J22" s="108"/>
      <c r="K22" s="73"/>
      <c r="L22" s="108"/>
      <c r="M22" s="108"/>
    </row>
    <row r="23" spans="1:13" ht="12.75" customHeight="1">
      <c r="A23" s="61" t="s">
        <v>50</v>
      </c>
      <c r="B23" s="105" t="s">
        <v>1</v>
      </c>
      <c r="C23" s="105" t="s">
        <v>1</v>
      </c>
      <c r="D23" s="105" t="s">
        <v>1</v>
      </c>
      <c r="E23" s="105" t="s">
        <v>1</v>
      </c>
      <c r="F23" s="105" t="s">
        <v>1</v>
      </c>
      <c r="G23" s="72" t="s">
        <v>1</v>
      </c>
      <c r="H23" s="72" t="s">
        <v>1</v>
      </c>
      <c r="I23" s="108"/>
      <c r="J23" s="108"/>
      <c r="K23" s="73"/>
      <c r="L23" s="108"/>
      <c r="M23" s="108"/>
    </row>
    <row r="24" spans="1:13" ht="12.75" customHeight="1">
      <c r="A24" s="61" t="s">
        <v>51</v>
      </c>
      <c r="B24" s="110">
        <v>7.5036978191560397</v>
      </c>
      <c r="C24" s="110">
        <v>18</v>
      </c>
      <c r="D24" s="110" t="s">
        <v>1</v>
      </c>
      <c r="E24" s="104" t="s">
        <v>1</v>
      </c>
      <c r="F24" s="110" t="s">
        <v>1</v>
      </c>
      <c r="G24" s="72" t="s">
        <v>1</v>
      </c>
      <c r="H24" s="72" t="s">
        <v>1</v>
      </c>
      <c r="I24" s="108"/>
      <c r="J24" s="108"/>
      <c r="K24" s="73"/>
      <c r="L24" s="108"/>
      <c r="M24" s="108"/>
    </row>
    <row r="25" spans="1:13" ht="12.75" customHeight="1">
      <c r="A25" s="61" t="s">
        <v>52</v>
      </c>
      <c r="B25" s="110">
        <v>9.75</v>
      </c>
      <c r="C25" s="110" t="s">
        <v>1</v>
      </c>
      <c r="D25" s="110" t="s">
        <v>1</v>
      </c>
      <c r="E25" s="104" t="s">
        <v>1</v>
      </c>
      <c r="F25" s="110" t="s">
        <v>1</v>
      </c>
      <c r="G25" s="72" t="s">
        <v>1</v>
      </c>
      <c r="H25" s="72" t="s">
        <v>1</v>
      </c>
      <c r="I25" s="108"/>
      <c r="J25" s="108"/>
      <c r="K25" s="73"/>
      <c r="L25" s="108"/>
      <c r="M25" s="108"/>
    </row>
    <row r="26" spans="1:13" ht="12.75" customHeight="1">
      <c r="A26" s="61" t="s">
        <v>66</v>
      </c>
      <c r="B26" s="104" t="s">
        <v>1</v>
      </c>
      <c r="C26" s="104" t="s">
        <v>1</v>
      </c>
      <c r="D26" s="104" t="s">
        <v>1</v>
      </c>
      <c r="E26" s="105" t="s">
        <v>1</v>
      </c>
      <c r="F26" s="104" t="s">
        <v>1</v>
      </c>
      <c r="G26" s="72" t="s">
        <v>1</v>
      </c>
      <c r="H26" s="72" t="s">
        <v>1</v>
      </c>
      <c r="I26" s="108"/>
      <c r="J26" s="114"/>
      <c r="K26" s="114"/>
      <c r="L26" s="108"/>
      <c r="M26" s="108"/>
    </row>
    <row r="27" spans="1:13" ht="12.75" customHeight="1">
      <c r="A27" s="109" t="s">
        <v>56</v>
      </c>
      <c r="B27" s="91">
        <v>0.5</v>
      </c>
      <c r="C27" s="91">
        <v>1.405653102541816</v>
      </c>
      <c r="D27" s="91">
        <v>0.81130620508363194</v>
      </c>
      <c r="E27" s="91" t="s">
        <v>1</v>
      </c>
      <c r="F27" s="91" t="s">
        <v>1</v>
      </c>
      <c r="G27" s="72" t="s">
        <v>1</v>
      </c>
      <c r="H27" s="72">
        <f>-D27</f>
        <v>-0.81130620508363194</v>
      </c>
      <c r="I27" s="114"/>
      <c r="J27" s="108"/>
      <c r="K27" s="108"/>
      <c r="L27" s="114"/>
      <c r="M27" s="114"/>
    </row>
    <row r="28" spans="1:13" ht="12.75" customHeight="1">
      <c r="A28" s="61" t="s">
        <v>18</v>
      </c>
      <c r="B28" s="110" t="s">
        <v>1</v>
      </c>
      <c r="C28" s="110" t="s">
        <v>1</v>
      </c>
      <c r="D28" s="110" t="s">
        <v>1</v>
      </c>
      <c r="E28" s="110" t="s">
        <v>1</v>
      </c>
      <c r="F28" s="110" t="s">
        <v>1</v>
      </c>
      <c r="G28" s="72" t="s">
        <v>1</v>
      </c>
      <c r="H28" s="72" t="s">
        <v>1</v>
      </c>
      <c r="I28" s="108"/>
      <c r="J28" s="108"/>
      <c r="K28" s="108"/>
      <c r="L28" s="108"/>
      <c r="M28" s="108"/>
    </row>
    <row r="29" spans="1:13" ht="12.75" customHeight="1">
      <c r="A29" s="61" t="s">
        <v>19</v>
      </c>
      <c r="B29" s="110">
        <v>0.5</v>
      </c>
      <c r="C29" s="110">
        <v>1.405653102541816</v>
      </c>
      <c r="D29" s="110">
        <v>0.81130620508363194</v>
      </c>
      <c r="E29" s="110" t="s">
        <v>1</v>
      </c>
      <c r="F29" s="110" t="s">
        <v>1</v>
      </c>
      <c r="G29" s="72" t="s">
        <v>1</v>
      </c>
      <c r="H29" s="72">
        <f>-D29</f>
        <v>-0.81130620508363194</v>
      </c>
      <c r="I29" s="108"/>
      <c r="J29" s="108"/>
      <c r="K29" s="108"/>
      <c r="L29" s="108"/>
      <c r="M29" s="108"/>
    </row>
    <row r="30" spans="1:13" ht="12.75" customHeight="1">
      <c r="A30" s="61" t="s">
        <v>20</v>
      </c>
      <c r="B30" s="110" t="s">
        <v>1</v>
      </c>
      <c r="C30" s="110" t="s">
        <v>1</v>
      </c>
      <c r="D30" s="110" t="s">
        <v>1</v>
      </c>
      <c r="E30" s="110" t="s">
        <v>1</v>
      </c>
      <c r="F30" s="110" t="s">
        <v>1</v>
      </c>
      <c r="G30" s="72" t="s">
        <v>1</v>
      </c>
      <c r="H30" s="72" t="s">
        <v>1</v>
      </c>
      <c r="I30" s="108"/>
      <c r="J30" s="108"/>
      <c r="K30" s="108"/>
      <c r="L30" s="108"/>
      <c r="M30" s="108"/>
    </row>
    <row r="31" spans="1:13" ht="12.75" customHeight="1">
      <c r="A31" s="61" t="s">
        <v>21</v>
      </c>
      <c r="B31" s="110" t="s">
        <v>1</v>
      </c>
      <c r="C31" s="110" t="s">
        <v>1</v>
      </c>
      <c r="D31" s="110" t="s">
        <v>1</v>
      </c>
      <c r="E31" s="110" t="s">
        <v>1</v>
      </c>
      <c r="F31" s="110" t="s">
        <v>1</v>
      </c>
      <c r="G31" s="72" t="s">
        <v>1</v>
      </c>
      <c r="H31" s="72" t="s">
        <v>1</v>
      </c>
      <c r="I31" s="108"/>
      <c r="J31" s="108"/>
      <c r="K31" s="108"/>
      <c r="L31" s="108"/>
      <c r="M31" s="108"/>
    </row>
    <row r="32" spans="1:13" ht="12.75" customHeight="1">
      <c r="A32" s="61" t="s">
        <v>22</v>
      </c>
      <c r="B32" s="104" t="s">
        <v>1</v>
      </c>
      <c r="C32" s="104" t="s">
        <v>1</v>
      </c>
      <c r="D32" s="104" t="s">
        <v>1</v>
      </c>
      <c r="E32" s="104" t="s">
        <v>1</v>
      </c>
      <c r="F32" s="104" t="s">
        <v>1</v>
      </c>
      <c r="G32" s="72" t="s">
        <v>1</v>
      </c>
      <c r="H32" s="72" t="s">
        <v>1</v>
      </c>
      <c r="I32" s="108"/>
      <c r="J32" s="108"/>
      <c r="K32" s="108"/>
      <c r="L32" s="108"/>
      <c r="M32" s="108"/>
    </row>
    <row r="33" spans="1:13" ht="12.75" customHeight="1">
      <c r="A33" s="61" t="s">
        <v>50</v>
      </c>
      <c r="B33" s="105" t="s">
        <v>1</v>
      </c>
      <c r="C33" s="105" t="s">
        <v>1</v>
      </c>
      <c r="D33" s="105" t="s">
        <v>1</v>
      </c>
      <c r="E33" s="105" t="s">
        <v>1</v>
      </c>
      <c r="F33" s="105" t="s">
        <v>1</v>
      </c>
      <c r="G33" s="72" t="s">
        <v>1</v>
      </c>
      <c r="H33" s="72" t="s">
        <v>1</v>
      </c>
      <c r="I33" s="108"/>
      <c r="J33" s="108"/>
      <c r="K33" s="108"/>
      <c r="L33" s="108"/>
      <c r="M33" s="108"/>
    </row>
    <row r="34" spans="1:13" ht="12.75" customHeight="1">
      <c r="A34" s="61" t="s">
        <v>51</v>
      </c>
      <c r="B34" s="104" t="s">
        <v>1</v>
      </c>
      <c r="C34" s="104" t="s">
        <v>1</v>
      </c>
      <c r="D34" s="104" t="s">
        <v>1</v>
      </c>
      <c r="E34" s="104" t="s">
        <v>1</v>
      </c>
      <c r="F34" s="104" t="s">
        <v>1</v>
      </c>
      <c r="G34" s="72" t="s">
        <v>1</v>
      </c>
      <c r="H34" s="72" t="s">
        <v>1</v>
      </c>
      <c r="I34" s="108"/>
      <c r="J34" s="108"/>
      <c r="K34" s="108"/>
      <c r="L34" s="108"/>
      <c r="M34" s="108"/>
    </row>
    <row r="35" spans="1:13" ht="12.75" customHeight="1">
      <c r="A35" s="61" t="s">
        <v>52</v>
      </c>
      <c r="B35" s="105" t="s">
        <v>1</v>
      </c>
      <c r="C35" s="105" t="s">
        <v>1</v>
      </c>
      <c r="D35" s="105" t="s">
        <v>1</v>
      </c>
      <c r="E35" s="105" t="s">
        <v>1</v>
      </c>
      <c r="F35" s="105" t="s">
        <v>1</v>
      </c>
      <c r="G35" s="72" t="s">
        <v>1</v>
      </c>
      <c r="H35" s="72" t="s">
        <v>1</v>
      </c>
      <c r="I35" s="108"/>
      <c r="J35" s="108"/>
      <c r="K35" s="108"/>
      <c r="L35" s="108"/>
      <c r="M35" s="108"/>
    </row>
    <row r="36" spans="1:13" ht="12.75" customHeight="1">
      <c r="A36" s="61" t="s">
        <v>66</v>
      </c>
      <c r="B36" s="105" t="s">
        <v>1</v>
      </c>
      <c r="C36" s="105" t="s">
        <v>1</v>
      </c>
      <c r="D36" s="105" t="s">
        <v>1</v>
      </c>
      <c r="E36" s="105" t="s">
        <v>1</v>
      </c>
      <c r="F36" s="105" t="s">
        <v>1</v>
      </c>
      <c r="G36" s="72" t="s">
        <v>1</v>
      </c>
      <c r="H36" s="72" t="s">
        <v>1</v>
      </c>
      <c r="I36" s="108"/>
      <c r="L36" s="108"/>
      <c r="M36" s="108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O82"/>
  <sheetViews>
    <sheetView workbookViewId="0">
      <selection activeCell="L59" sqref="L59"/>
    </sheetView>
  </sheetViews>
  <sheetFormatPr defaultRowHeight="12.75"/>
  <cols>
    <col min="1" max="1" width="21.42578125" style="2" customWidth="1"/>
    <col min="2" max="2" width="9.85546875" style="2" customWidth="1"/>
    <col min="3" max="4" width="11.140625" style="2" customWidth="1"/>
    <col min="5" max="7" width="9.85546875" style="2" customWidth="1"/>
    <col min="8" max="8" width="10.7109375" style="2" customWidth="1"/>
    <col min="9" max="9" width="12.28515625" bestFit="1" customWidth="1"/>
    <col min="10" max="10" width="10.140625" style="2" customWidth="1"/>
    <col min="11" max="16384" width="9.140625" style="2"/>
  </cols>
  <sheetData>
    <row r="1" spans="1:10" ht="15" customHeight="1">
      <c r="A1" s="42" t="s">
        <v>84</v>
      </c>
      <c r="B1" s="1"/>
    </row>
    <row r="2" spans="1:10" s="6" customFormat="1" ht="12.75" customHeight="1">
      <c r="A2" s="5" t="s">
        <v>59</v>
      </c>
      <c r="B2" s="5"/>
      <c r="C2" s="7"/>
      <c r="D2" s="7"/>
      <c r="E2" s="7"/>
      <c r="F2" s="7"/>
    </row>
    <row r="3" spans="1:10" ht="26.25" customHeight="1">
      <c r="A3" s="56"/>
      <c r="B3" s="164" t="s">
        <v>87</v>
      </c>
      <c r="C3" s="164" t="s">
        <v>116</v>
      </c>
      <c r="D3" s="54">
        <v>42005</v>
      </c>
      <c r="E3" s="54">
        <v>42339</v>
      </c>
      <c r="F3" s="54">
        <v>42370</v>
      </c>
      <c r="G3" s="57" t="s">
        <v>2</v>
      </c>
      <c r="H3" s="57" t="s">
        <v>3</v>
      </c>
      <c r="I3" s="2"/>
    </row>
    <row r="4" spans="1:10" ht="12.75" customHeight="1">
      <c r="A4" s="63" t="s">
        <v>57</v>
      </c>
      <c r="B4" s="17">
        <f>B5+B15+B25</f>
        <v>50138.269500000002</v>
      </c>
      <c r="C4" s="17">
        <v>33556.772799999992</v>
      </c>
      <c r="D4" s="17">
        <v>5374.5115999999998</v>
      </c>
      <c r="E4" s="17">
        <v>1410.1124</v>
      </c>
      <c r="F4" s="17">
        <v>1350.7887000000001</v>
      </c>
      <c r="G4" s="72">
        <f>F4-E4</f>
        <v>-59.323699999999917</v>
      </c>
      <c r="H4" s="72">
        <f>+F4-D4</f>
        <v>-4023.7228999999998</v>
      </c>
      <c r="I4" s="12"/>
    </row>
    <row r="5" spans="1:10" ht="12.75" customHeight="1">
      <c r="A5" s="67" t="s">
        <v>35</v>
      </c>
      <c r="B5" s="111">
        <v>49459.660200000006</v>
      </c>
      <c r="C5" s="111">
        <v>32077.054799999998</v>
      </c>
      <c r="D5" s="111">
        <v>4997.1435999999994</v>
      </c>
      <c r="E5" s="111">
        <v>611.94740000000002</v>
      </c>
      <c r="F5" s="111">
        <v>1010.707</v>
      </c>
      <c r="G5" s="72">
        <f t="shared" ref="G5:G17" si="0">F5-E5</f>
        <v>398.75959999999998</v>
      </c>
      <c r="H5" s="72">
        <f t="shared" ref="H5:H8" si="1">+F5-D5</f>
        <v>-3986.4365999999995</v>
      </c>
      <c r="I5" s="12"/>
      <c r="J5" s="112"/>
    </row>
    <row r="6" spans="1:10" ht="12.75" customHeight="1">
      <c r="A6" s="34" t="s">
        <v>18</v>
      </c>
      <c r="B6" s="73">
        <v>16820.987499999999</v>
      </c>
      <c r="C6" s="73">
        <v>12086.736599999998</v>
      </c>
      <c r="D6" s="73">
        <v>2180.1138999999998</v>
      </c>
      <c r="E6" s="73">
        <v>205.98570000000001</v>
      </c>
      <c r="F6" s="73">
        <v>341.41840000000002</v>
      </c>
      <c r="G6" s="72">
        <f t="shared" si="0"/>
        <v>135.43270000000001</v>
      </c>
      <c r="H6" s="72">
        <f t="shared" si="1"/>
        <v>-1838.6954999999998</v>
      </c>
      <c r="I6" s="12"/>
      <c r="J6" s="112"/>
    </row>
    <row r="7" spans="1:10" ht="12.75" customHeight="1">
      <c r="A7" s="34" t="s">
        <v>19</v>
      </c>
      <c r="B7" s="108">
        <v>31286.0543</v>
      </c>
      <c r="C7" s="108">
        <v>17633.879200000003</v>
      </c>
      <c r="D7" s="108">
        <v>2787.9211000000005</v>
      </c>
      <c r="E7" s="108">
        <v>151.45070000000001</v>
      </c>
      <c r="F7" s="108">
        <v>591.10119999999995</v>
      </c>
      <c r="G7" s="72">
        <f t="shared" si="0"/>
        <v>439.65049999999997</v>
      </c>
      <c r="H7" s="72">
        <f t="shared" si="1"/>
        <v>-2196.8199000000004</v>
      </c>
      <c r="I7" s="12"/>
      <c r="J7" s="112"/>
    </row>
    <row r="8" spans="1:10" ht="12.75" customHeight="1">
      <c r="A8" s="34" t="s">
        <v>20</v>
      </c>
      <c r="B8" s="108">
        <v>1277.4213</v>
      </c>
      <c r="C8" s="108">
        <v>2229.2565999999997</v>
      </c>
      <c r="D8" s="108">
        <v>21.987800000000004</v>
      </c>
      <c r="E8" s="108">
        <v>155.15180000000001</v>
      </c>
      <c r="F8" s="108">
        <v>78.187399999999997</v>
      </c>
      <c r="G8" s="72">
        <f>F8-E8</f>
        <v>-76.964400000000012</v>
      </c>
      <c r="H8" s="72">
        <f t="shared" si="1"/>
        <v>56.19959999999999</v>
      </c>
      <c r="I8" s="12"/>
      <c r="J8" s="112"/>
    </row>
    <row r="9" spans="1:10" ht="12.75" customHeight="1">
      <c r="A9" s="34" t="s">
        <v>21</v>
      </c>
      <c r="B9" s="108">
        <v>75.197100000000006</v>
      </c>
      <c r="C9" s="108">
        <v>127.1824</v>
      </c>
      <c r="D9" s="108">
        <v>7.1208</v>
      </c>
      <c r="E9" s="108">
        <v>99.359200000000001</v>
      </c>
      <c r="F9" s="108" t="s">
        <v>1</v>
      </c>
      <c r="G9" s="72">
        <f>-E9</f>
        <v>-99.359200000000001</v>
      </c>
      <c r="H9" s="72">
        <f>-D9</f>
        <v>-7.1208</v>
      </c>
      <c r="I9" s="12"/>
      <c r="J9" s="112"/>
    </row>
    <row r="10" spans="1:10" ht="12.75" customHeight="1">
      <c r="A10" s="34" t="s">
        <v>22</v>
      </c>
      <c r="B10" s="73" t="s">
        <v>1</v>
      </c>
      <c r="C10" s="73" t="s">
        <v>1</v>
      </c>
      <c r="D10" s="73" t="s">
        <v>1</v>
      </c>
      <c r="E10" s="73" t="s">
        <v>1</v>
      </c>
      <c r="F10" s="73" t="s">
        <v>1</v>
      </c>
      <c r="G10" s="72" t="s">
        <v>1</v>
      </c>
      <c r="H10" s="72" t="s">
        <v>1</v>
      </c>
      <c r="J10" s="112"/>
    </row>
    <row r="11" spans="1:10" ht="12.75" customHeight="1">
      <c r="A11" s="34" t="s">
        <v>50</v>
      </c>
      <c r="B11" s="73" t="s">
        <v>1</v>
      </c>
      <c r="C11" s="73" t="s">
        <v>1</v>
      </c>
      <c r="D11" s="73" t="s">
        <v>1</v>
      </c>
      <c r="E11" s="73" t="s">
        <v>1</v>
      </c>
      <c r="F11" s="73" t="s">
        <v>1</v>
      </c>
      <c r="G11" s="72" t="s">
        <v>1</v>
      </c>
      <c r="H11" s="72" t="s">
        <v>1</v>
      </c>
      <c r="J11" s="112"/>
    </row>
    <row r="12" spans="1:10" ht="12.75" customHeight="1">
      <c r="A12" s="34" t="s">
        <v>51</v>
      </c>
      <c r="B12" s="73" t="s">
        <v>1</v>
      </c>
      <c r="C12" s="73" t="s">
        <v>1</v>
      </c>
      <c r="D12" s="73" t="s">
        <v>1</v>
      </c>
      <c r="E12" s="73" t="s">
        <v>1</v>
      </c>
      <c r="F12" s="73" t="s">
        <v>1</v>
      </c>
      <c r="G12" s="72" t="s">
        <v>1</v>
      </c>
      <c r="H12" s="72" t="s">
        <v>1</v>
      </c>
      <c r="J12" s="112"/>
    </row>
    <row r="13" spans="1:10" ht="12.75" customHeight="1">
      <c r="A13" s="34" t="s">
        <v>52</v>
      </c>
      <c r="B13" s="73" t="s">
        <v>1</v>
      </c>
      <c r="C13" s="73" t="s">
        <v>1</v>
      </c>
      <c r="D13" s="73" t="s">
        <v>1</v>
      </c>
      <c r="E13" s="73" t="s">
        <v>1</v>
      </c>
      <c r="F13" s="73" t="s">
        <v>1</v>
      </c>
      <c r="G13" s="72" t="s">
        <v>1</v>
      </c>
      <c r="H13" s="72" t="s">
        <v>1</v>
      </c>
      <c r="J13" s="112"/>
    </row>
    <row r="14" spans="1:10" ht="12.75" customHeight="1">
      <c r="A14" s="61" t="s">
        <v>66</v>
      </c>
      <c r="B14" s="73" t="s">
        <v>1</v>
      </c>
      <c r="C14" s="73" t="s">
        <v>1</v>
      </c>
      <c r="D14" s="73" t="s">
        <v>1</v>
      </c>
      <c r="E14" s="73" t="s">
        <v>1</v>
      </c>
      <c r="F14" s="73" t="s">
        <v>1</v>
      </c>
      <c r="G14" s="72" t="s">
        <v>1</v>
      </c>
      <c r="H14" s="72" t="s">
        <v>1</v>
      </c>
      <c r="J14" s="112"/>
    </row>
    <row r="15" spans="1:10" ht="12.75" customHeight="1">
      <c r="A15" s="67" t="s">
        <v>11</v>
      </c>
      <c r="B15" s="114">
        <v>563.40930000000003</v>
      </c>
      <c r="C15" s="114">
        <v>1058.9649999999999</v>
      </c>
      <c r="D15" s="114" t="s">
        <v>1</v>
      </c>
      <c r="E15" s="114">
        <v>798.16499999999996</v>
      </c>
      <c r="F15" s="114">
        <v>340.08170000000001</v>
      </c>
      <c r="G15" s="72">
        <f t="shared" si="0"/>
        <v>-458.08329999999995</v>
      </c>
      <c r="H15" s="72">
        <f>+F15</f>
        <v>340.08170000000001</v>
      </c>
      <c r="I15" s="12"/>
      <c r="J15" s="112"/>
    </row>
    <row r="16" spans="1:10" ht="12.75" customHeight="1">
      <c r="A16" s="34" t="s">
        <v>18</v>
      </c>
      <c r="B16" s="108" t="s">
        <v>1</v>
      </c>
      <c r="C16" s="108" t="s">
        <v>1</v>
      </c>
      <c r="D16" s="108" t="s">
        <v>1</v>
      </c>
      <c r="E16" s="108" t="s">
        <v>1</v>
      </c>
      <c r="F16" s="108" t="s">
        <v>1</v>
      </c>
      <c r="G16" s="72" t="s">
        <v>1</v>
      </c>
      <c r="H16" s="72" t="s">
        <v>1</v>
      </c>
      <c r="I16" s="12"/>
      <c r="J16" s="112"/>
    </row>
    <row r="17" spans="1:10" ht="12.75" customHeight="1">
      <c r="A17" s="34" t="s">
        <v>19</v>
      </c>
      <c r="B17" s="108">
        <v>104</v>
      </c>
      <c r="C17" s="108">
        <v>490</v>
      </c>
      <c r="D17" s="108" t="s">
        <v>1</v>
      </c>
      <c r="E17" s="108">
        <v>490</v>
      </c>
      <c r="F17" s="108">
        <v>40.081699999999998</v>
      </c>
      <c r="G17" s="72">
        <f t="shared" si="0"/>
        <v>-449.91829999999999</v>
      </c>
      <c r="H17" s="72">
        <f>+F17</f>
        <v>40.081699999999998</v>
      </c>
      <c r="I17" s="12"/>
      <c r="J17" s="112"/>
    </row>
    <row r="18" spans="1:10" ht="12.75" customHeight="1">
      <c r="A18" s="34" t="s">
        <v>20</v>
      </c>
      <c r="B18" s="108">
        <v>224.84039999999999</v>
      </c>
      <c r="C18" s="108">
        <v>300.8</v>
      </c>
      <c r="D18" s="108" t="s">
        <v>1</v>
      </c>
      <c r="E18" s="108">
        <v>240</v>
      </c>
      <c r="F18" s="108" t="s">
        <v>1</v>
      </c>
      <c r="G18" s="72">
        <f>-E18</f>
        <v>-240</v>
      </c>
      <c r="H18" s="72" t="s">
        <v>1</v>
      </c>
      <c r="I18" s="12"/>
      <c r="J18" s="112"/>
    </row>
    <row r="19" spans="1:10" ht="12.75" customHeight="1">
      <c r="A19" s="34" t="s">
        <v>21</v>
      </c>
      <c r="B19" s="108" t="s">
        <v>1</v>
      </c>
      <c r="C19" s="108" t="s">
        <v>1</v>
      </c>
      <c r="D19" s="108" t="s">
        <v>1</v>
      </c>
      <c r="E19" s="108" t="s">
        <v>1</v>
      </c>
      <c r="F19" s="108">
        <v>300</v>
      </c>
      <c r="G19" s="72">
        <f>F19</f>
        <v>300</v>
      </c>
      <c r="H19" s="72">
        <f>+F19</f>
        <v>300</v>
      </c>
      <c r="I19" s="12"/>
      <c r="J19" s="112"/>
    </row>
    <row r="20" spans="1:10" ht="12.75" customHeight="1">
      <c r="A20" s="34" t="s">
        <v>22</v>
      </c>
      <c r="B20" s="108" t="s">
        <v>1</v>
      </c>
      <c r="C20" s="108">
        <v>168.16499999999999</v>
      </c>
      <c r="D20" s="108" t="s">
        <v>1</v>
      </c>
      <c r="E20" s="108">
        <v>68.165000000000006</v>
      </c>
      <c r="F20" s="108" t="s">
        <v>1</v>
      </c>
      <c r="G20" s="72">
        <f>-E20</f>
        <v>-68.165000000000006</v>
      </c>
      <c r="H20" s="72" t="s">
        <v>1</v>
      </c>
      <c r="I20" s="12"/>
      <c r="J20" s="112"/>
    </row>
    <row r="21" spans="1:10" ht="12.75" customHeight="1">
      <c r="A21" s="34" t="s">
        <v>50</v>
      </c>
      <c r="B21" s="108" t="s">
        <v>1</v>
      </c>
      <c r="C21" s="108" t="s">
        <v>1</v>
      </c>
      <c r="D21" s="108" t="s">
        <v>1</v>
      </c>
      <c r="E21" s="108" t="s">
        <v>1</v>
      </c>
      <c r="F21" s="108" t="s">
        <v>1</v>
      </c>
      <c r="G21" s="72" t="s">
        <v>1</v>
      </c>
      <c r="H21" s="72" t="s">
        <v>1</v>
      </c>
      <c r="I21" s="12"/>
      <c r="J21" s="112"/>
    </row>
    <row r="22" spans="1:10" ht="12.75" customHeight="1">
      <c r="A22" s="34" t="s">
        <v>51</v>
      </c>
      <c r="B22" s="108">
        <v>104.10190000000001</v>
      </c>
      <c r="C22" s="108">
        <v>100</v>
      </c>
      <c r="D22" s="108" t="s">
        <v>1</v>
      </c>
      <c r="E22" s="108" t="s">
        <v>1</v>
      </c>
      <c r="F22" s="108" t="s">
        <v>1</v>
      </c>
      <c r="G22" s="72" t="s">
        <v>1</v>
      </c>
      <c r="H22" s="72" t="s">
        <v>1</v>
      </c>
      <c r="I22" s="12"/>
      <c r="J22" s="112"/>
    </row>
    <row r="23" spans="1:10" ht="12.75" customHeight="1">
      <c r="A23" s="34" t="s">
        <v>52</v>
      </c>
      <c r="B23" s="108">
        <v>130.46700000000001</v>
      </c>
      <c r="C23" s="108" t="s">
        <v>1</v>
      </c>
      <c r="D23" s="108" t="s">
        <v>1</v>
      </c>
      <c r="E23" s="108" t="s">
        <v>1</v>
      </c>
      <c r="F23" s="108" t="s">
        <v>1</v>
      </c>
      <c r="G23" s="72" t="s">
        <v>1</v>
      </c>
      <c r="H23" s="72" t="s">
        <v>1</v>
      </c>
      <c r="I23" s="12"/>
      <c r="J23" s="112"/>
    </row>
    <row r="24" spans="1:10" ht="12.75" customHeight="1">
      <c r="A24" s="61" t="s">
        <v>66</v>
      </c>
      <c r="B24" s="108" t="s">
        <v>1</v>
      </c>
      <c r="C24" s="108" t="s">
        <v>1</v>
      </c>
      <c r="D24" s="108" t="s">
        <v>1</v>
      </c>
      <c r="E24" s="108" t="s">
        <v>1</v>
      </c>
      <c r="F24" s="108" t="s">
        <v>1</v>
      </c>
      <c r="G24" s="72" t="s">
        <v>1</v>
      </c>
      <c r="H24" s="72" t="s">
        <v>1</v>
      </c>
      <c r="I24" s="12"/>
      <c r="J24" s="112"/>
    </row>
    <row r="25" spans="1:10" ht="12.75" customHeight="1">
      <c r="A25" s="67" t="s">
        <v>12</v>
      </c>
      <c r="B25" s="114">
        <v>115.2</v>
      </c>
      <c r="C25" s="114">
        <v>420.75299999999999</v>
      </c>
      <c r="D25" s="114">
        <v>377.36799999999999</v>
      </c>
      <c r="E25" s="114" t="s">
        <v>1</v>
      </c>
      <c r="F25" s="114" t="s">
        <v>1</v>
      </c>
      <c r="G25" s="72" t="s">
        <v>1</v>
      </c>
      <c r="H25" s="72">
        <f>-D25</f>
        <v>-377.36799999999999</v>
      </c>
      <c r="I25" s="107"/>
      <c r="J25" s="112"/>
    </row>
    <row r="26" spans="1:10" ht="12.75" customHeight="1">
      <c r="A26" s="34" t="s">
        <v>18</v>
      </c>
      <c r="B26" s="108" t="s">
        <v>1</v>
      </c>
      <c r="C26" s="108" t="s">
        <v>1</v>
      </c>
      <c r="D26" s="108" t="s">
        <v>1</v>
      </c>
      <c r="E26" s="108" t="s">
        <v>1</v>
      </c>
      <c r="F26" s="108" t="s">
        <v>1</v>
      </c>
      <c r="G26" s="72" t="s">
        <v>1</v>
      </c>
      <c r="H26" s="72" t="s">
        <v>1</v>
      </c>
      <c r="I26" s="107"/>
      <c r="J26" s="112"/>
    </row>
    <row r="27" spans="1:10" ht="12.75" customHeight="1">
      <c r="A27" s="34" t="s">
        <v>19</v>
      </c>
      <c r="B27" s="108">
        <v>115.2</v>
      </c>
      <c r="C27" s="108">
        <v>420.75299999999999</v>
      </c>
      <c r="D27" s="108">
        <v>377.36799999999999</v>
      </c>
      <c r="E27" s="108" t="s">
        <v>1</v>
      </c>
      <c r="F27" s="108" t="s">
        <v>1</v>
      </c>
      <c r="G27" s="72" t="s">
        <v>1</v>
      </c>
      <c r="H27" s="72">
        <f>-D27</f>
        <v>-377.36799999999999</v>
      </c>
      <c r="I27" s="107"/>
      <c r="J27" s="112"/>
    </row>
    <row r="28" spans="1:10" ht="12.75" customHeight="1">
      <c r="A28" s="34" t="s">
        <v>20</v>
      </c>
      <c r="B28" s="108" t="s">
        <v>1</v>
      </c>
      <c r="C28" s="108" t="s">
        <v>1</v>
      </c>
      <c r="D28" s="108" t="s">
        <v>1</v>
      </c>
      <c r="E28" s="108" t="s">
        <v>1</v>
      </c>
      <c r="F28" s="108" t="s">
        <v>1</v>
      </c>
      <c r="G28" s="72" t="s">
        <v>1</v>
      </c>
      <c r="H28" s="72" t="s">
        <v>1</v>
      </c>
      <c r="I28" s="107"/>
      <c r="J28" s="112"/>
    </row>
    <row r="29" spans="1:10" ht="12.75" customHeight="1">
      <c r="A29" s="34" t="s">
        <v>21</v>
      </c>
      <c r="B29" s="108" t="s">
        <v>1</v>
      </c>
      <c r="C29" s="108" t="s">
        <v>1</v>
      </c>
      <c r="D29" s="108" t="s">
        <v>1</v>
      </c>
      <c r="E29" s="108" t="s">
        <v>1</v>
      </c>
      <c r="F29" s="108" t="s">
        <v>1</v>
      </c>
      <c r="G29" s="72" t="s">
        <v>1</v>
      </c>
      <c r="H29" s="72" t="s">
        <v>1</v>
      </c>
      <c r="I29" s="107"/>
      <c r="J29" s="112"/>
    </row>
    <row r="30" spans="1:10" ht="12.75" customHeight="1">
      <c r="A30" s="34" t="s">
        <v>22</v>
      </c>
      <c r="B30" s="108" t="s">
        <v>1</v>
      </c>
      <c r="C30" s="108" t="s">
        <v>1</v>
      </c>
      <c r="D30" s="108" t="s">
        <v>1</v>
      </c>
      <c r="E30" s="108" t="s">
        <v>1</v>
      </c>
      <c r="F30" s="108" t="s">
        <v>1</v>
      </c>
      <c r="G30" s="72" t="s">
        <v>1</v>
      </c>
      <c r="H30" s="72" t="s">
        <v>1</v>
      </c>
      <c r="I30" s="107"/>
      <c r="J30" s="112"/>
    </row>
    <row r="31" spans="1:10" ht="12.75" customHeight="1">
      <c r="A31" s="34" t="s">
        <v>50</v>
      </c>
      <c r="B31" s="108" t="s">
        <v>1</v>
      </c>
      <c r="C31" s="108" t="s">
        <v>1</v>
      </c>
      <c r="D31" s="108" t="s">
        <v>1</v>
      </c>
      <c r="E31" s="108" t="s">
        <v>1</v>
      </c>
      <c r="F31" s="108" t="s">
        <v>1</v>
      </c>
      <c r="G31" s="72" t="s">
        <v>1</v>
      </c>
      <c r="H31" s="72" t="s">
        <v>1</v>
      </c>
      <c r="I31" s="107"/>
      <c r="J31" s="112"/>
    </row>
    <row r="32" spans="1:10" ht="12.75" customHeight="1">
      <c r="A32" s="34" t="s">
        <v>51</v>
      </c>
      <c r="B32" s="108" t="s">
        <v>1</v>
      </c>
      <c r="C32" s="108" t="s">
        <v>1</v>
      </c>
      <c r="D32" s="108" t="s">
        <v>1</v>
      </c>
      <c r="E32" s="108" t="s">
        <v>1</v>
      </c>
      <c r="F32" s="108" t="s">
        <v>1</v>
      </c>
      <c r="G32" s="72" t="s">
        <v>1</v>
      </c>
      <c r="H32" s="72" t="s">
        <v>1</v>
      </c>
      <c r="I32" s="107"/>
      <c r="J32" s="112"/>
    </row>
    <row r="33" spans="1:15" ht="12.75" customHeight="1">
      <c r="A33" s="34" t="s">
        <v>52</v>
      </c>
      <c r="B33" s="108" t="s">
        <v>1</v>
      </c>
      <c r="C33" s="108" t="s">
        <v>1</v>
      </c>
      <c r="D33" s="108" t="s">
        <v>1</v>
      </c>
      <c r="E33" s="108" t="s">
        <v>1</v>
      </c>
      <c r="F33" s="108" t="s">
        <v>1</v>
      </c>
      <c r="G33" s="72" t="s">
        <v>1</v>
      </c>
      <c r="H33" s="72" t="s">
        <v>1</v>
      </c>
      <c r="I33" s="107"/>
      <c r="J33" s="112"/>
    </row>
    <row r="34" spans="1:15" ht="12.75" customHeight="1">
      <c r="A34" s="61" t="s">
        <v>66</v>
      </c>
      <c r="B34" s="108" t="s">
        <v>1</v>
      </c>
      <c r="C34" s="108" t="s">
        <v>1</v>
      </c>
      <c r="D34" s="108" t="s">
        <v>1</v>
      </c>
      <c r="E34" s="108" t="s">
        <v>1</v>
      </c>
      <c r="F34" s="108" t="s">
        <v>1</v>
      </c>
      <c r="G34" s="72" t="s">
        <v>1</v>
      </c>
      <c r="H34" s="72" t="s">
        <v>1</v>
      </c>
      <c r="I34" s="107"/>
      <c r="J34" s="112"/>
    </row>
    <row r="35" spans="1:15" ht="15" customHeight="1">
      <c r="F35" s="9"/>
    </row>
    <row r="36" spans="1:15" ht="15" customHeight="1">
      <c r="A36" s="42" t="s">
        <v>85</v>
      </c>
      <c r="G36" s="12"/>
      <c r="I36" s="2"/>
    </row>
    <row r="37" spans="1:15" ht="12.75" customHeight="1">
      <c r="A37" s="13" t="s">
        <v>4</v>
      </c>
      <c r="G37" s="12"/>
    </row>
    <row r="38" spans="1:15" ht="31.5" customHeight="1">
      <c r="A38" s="58"/>
      <c r="B38" s="164" t="s">
        <v>87</v>
      </c>
      <c r="C38" s="54">
        <v>42005</v>
      </c>
      <c r="D38" s="164" t="s">
        <v>116</v>
      </c>
      <c r="E38" s="54">
        <v>42370</v>
      </c>
      <c r="F38" s="57" t="s">
        <v>2</v>
      </c>
      <c r="G38" s="57" t="s">
        <v>36</v>
      </c>
      <c r="I38" s="2"/>
    </row>
    <row r="39" spans="1:15" ht="12.75" customHeight="1">
      <c r="A39" s="43" t="s">
        <v>60</v>
      </c>
      <c r="B39" s="17">
        <v>82534.654019280002</v>
      </c>
      <c r="C39" s="17">
        <v>81916.992594409996</v>
      </c>
      <c r="D39" s="17">
        <v>102877.68537794999</v>
      </c>
      <c r="E39" s="17">
        <v>99415.721913279995</v>
      </c>
      <c r="F39" s="16">
        <f>E39/D39-1</f>
        <v>-3.3651257334877838E-2</v>
      </c>
      <c r="G39" s="16">
        <f>E39/D39-1</f>
        <v>-3.3651257334877838E-2</v>
      </c>
      <c r="I39" s="123"/>
      <c r="J39" s="123"/>
      <c r="K39" s="123"/>
      <c r="L39" s="123"/>
    </row>
    <row r="40" spans="1:15" ht="12.75" customHeight="1">
      <c r="A40" s="61" t="s">
        <v>37</v>
      </c>
      <c r="B40" s="33">
        <v>37501.240316720003</v>
      </c>
      <c r="C40" s="33">
        <v>36517.844393250001</v>
      </c>
      <c r="D40" s="33">
        <v>42225.592244900006</v>
      </c>
      <c r="E40" s="33">
        <v>38578.556158479994</v>
      </c>
      <c r="F40" s="16">
        <f t="shared" ref="F40:F53" si="2">E40/D40-1</f>
        <v>-8.6370276709629823E-2</v>
      </c>
      <c r="G40" s="16">
        <f t="shared" ref="G40:G53" si="3">E40/D40-1</f>
        <v>-8.6370276709629823E-2</v>
      </c>
      <c r="I40" s="123"/>
      <c r="J40" s="123"/>
      <c r="K40" s="123"/>
      <c r="L40" s="123"/>
      <c r="M40" s="123"/>
      <c r="N40" s="123"/>
      <c r="O40" s="123"/>
    </row>
    <row r="41" spans="1:15" ht="12.75" customHeight="1">
      <c r="A41" s="61" t="s">
        <v>38</v>
      </c>
      <c r="B41" s="33">
        <v>34615.594705899995</v>
      </c>
      <c r="C41" s="33">
        <v>34957.32407011</v>
      </c>
      <c r="D41" s="33">
        <v>47128.88711009</v>
      </c>
      <c r="E41" s="33">
        <v>47294.405114230001</v>
      </c>
      <c r="F41" s="16">
        <f t="shared" si="2"/>
        <v>3.5120287002186057E-3</v>
      </c>
      <c r="G41" s="16">
        <f t="shared" si="3"/>
        <v>3.5120287002186057E-3</v>
      </c>
      <c r="I41" s="123"/>
      <c r="J41" s="123"/>
      <c r="K41" s="123"/>
      <c r="L41" s="123"/>
    </row>
    <row r="42" spans="1:15" ht="12.75" customHeight="1">
      <c r="A42" s="61" t="s">
        <v>39</v>
      </c>
      <c r="B42" s="33">
        <v>6252.7773932800001</v>
      </c>
      <c r="C42" s="33">
        <v>5805.1084116199991</v>
      </c>
      <c r="D42" s="33">
        <v>7108.0608438300005</v>
      </c>
      <c r="E42" s="33">
        <v>6796.0574864699993</v>
      </c>
      <c r="F42" s="16">
        <f t="shared" si="2"/>
        <v>-4.3894300318325086E-2</v>
      </c>
      <c r="G42" s="16">
        <f t="shared" si="3"/>
        <v>-4.3894300318325086E-2</v>
      </c>
      <c r="I42" s="123"/>
      <c r="J42" s="123"/>
      <c r="K42" s="123"/>
      <c r="L42" s="123"/>
    </row>
    <row r="43" spans="1:15" ht="12.75" customHeight="1">
      <c r="A43" s="61" t="s">
        <v>40</v>
      </c>
      <c r="B43" s="33">
        <v>4165.0416033800002</v>
      </c>
      <c r="C43" s="33">
        <v>4636.7157194299998</v>
      </c>
      <c r="D43" s="33">
        <v>6415.1451791299996</v>
      </c>
      <c r="E43" s="33">
        <v>6746.7031540999997</v>
      </c>
      <c r="F43" s="16">
        <f t="shared" si="2"/>
        <v>5.1683627682914679E-2</v>
      </c>
      <c r="G43" s="16">
        <f t="shared" si="3"/>
        <v>5.1683627682914679E-2</v>
      </c>
      <c r="I43" s="123"/>
      <c r="J43" s="123"/>
      <c r="K43" s="123"/>
      <c r="L43" s="123"/>
    </row>
    <row r="44" spans="1:15" ht="12.75" customHeight="1">
      <c r="A44" s="62" t="s">
        <v>44</v>
      </c>
      <c r="B44" s="17">
        <v>36033.658588289996</v>
      </c>
      <c r="C44" s="17">
        <v>35608.228380510001</v>
      </c>
      <c r="D44" s="17">
        <v>35383.464017800005</v>
      </c>
      <c r="E44" s="17">
        <v>32924.39280519</v>
      </c>
      <c r="F44" s="16">
        <f t="shared" si="2"/>
        <v>-6.9497752152614112E-2</v>
      </c>
      <c r="G44" s="16">
        <f t="shared" si="3"/>
        <v>-6.9497752152614112E-2</v>
      </c>
      <c r="I44" s="123"/>
      <c r="J44" s="123"/>
      <c r="K44" s="123"/>
      <c r="L44" s="123"/>
    </row>
    <row r="45" spans="1:15" ht="12.75" customHeight="1">
      <c r="A45" s="61" t="s">
        <v>37</v>
      </c>
      <c r="B45" s="33">
        <v>16204.947857129999</v>
      </c>
      <c r="C45" s="33">
        <v>16310.17403201</v>
      </c>
      <c r="D45" s="33">
        <v>12997.217447359999</v>
      </c>
      <c r="E45" s="33">
        <v>11052.995694460002</v>
      </c>
      <c r="F45" s="16">
        <f t="shared" si="2"/>
        <v>-0.1495875375459621</v>
      </c>
      <c r="G45" s="16">
        <f t="shared" si="3"/>
        <v>-0.1495875375459621</v>
      </c>
      <c r="I45" s="123"/>
      <c r="J45" s="123"/>
      <c r="K45" s="123"/>
      <c r="L45" s="4"/>
    </row>
    <row r="46" spans="1:15" ht="12.75" customHeight="1">
      <c r="A46" s="61" t="s">
        <v>38</v>
      </c>
      <c r="B46" s="33">
        <v>14001.552952759999</v>
      </c>
      <c r="C46" s="33">
        <v>13929.34910528</v>
      </c>
      <c r="D46" s="33">
        <v>15860.4432707</v>
      </c>
      <c r="E46" s="33">
        <v>15597.77565041</v>
      </c>
      <c r="F46" s="16">
        <f t="shared" si="2"/>
        <v>-1.6561177755683665E-2</v>
      </c>
      <c r="G46" s="16">
        <f t="shared" si="3"/>
        <v>-1.6561177755683665E-2</v>
      </c>
      <c r="I46" s="123"/>
      <c r="J46" s="123"/>
      <c r="K46" s="123"/>
      <c r="L46" s="4"/>
    </row>
    <row r="47" spans="1:15" ht="12.75" customHeight="1">
      <c r="A47" s="61" t="s">
        <v>39</v>
      </c>
      <c r="B47" s="33">
        <v>5490.1031323899997</v>
      </c>
      <c r="C47" s="33">
        <v>4995.7787533499995</v>
      </c>
      <c r="D47" s="33">
        <v>6112.2815589399997</v>
      </c>
      <c r="E47" s="33">
        <v>5864.5740435400003</v>
      </c>
      <c r="F47" s="16">
        <f t="shared" si="2"/>
        <v>-4.0526195171375123E-2</v>
      </c>
      <c r="G47" s="16">
        <f t="shared" si="3"/>
        <v>-4.0526195171375123E-2</v>
      </c>
      <c r="I47" s="123"/>
      <c r="J47" s="123"/>
      <c r="K47" s="123"/>
      <c r="L47" s="4"/>
    </row>
    <row r="48" spans="1:15" ht="12.75" customHeight="1">
      <c r="A48" s="61" t="s">
        <v>40</v>
      </c>
      <c r="B48" s="33">
        <v>337.05464601</v>
      </c>
      <c r="C48" s="33">
        <v>372.92648986999995</v>
      </c>
      <c r="D48" s="33">
        <v>413.52174080000003</v>
      </c>
      <c r="E48" s="33">
        <v>409.04741677999999</v>
      </c>
      <c r="F48" s="16">
        <f t="shared" si="2"/>
        <v>-1.0820045425771307E-2</v>
      </c>
      <c r="G48" s="16">
        <f t="shared" si="3"/>
        <v>-1.0820045425771307E-2</v>
      </c>
      <c r="I48" s="123"/>
      <c r="J48" s="123"/>
      <c r="K48" s="123"/>
      <c r="L48" s="4"/>
    </row>
    <row r="49" spans="1:14" ht="12.75" customHeight="1">
      <c r="A49" s="62" t="s">
        <v>45</v>
      </c>
      <c r="B49" s="45">
        <f t="shared" ref="B49" si="4">+B39-B44</f>
        <v>46500.995430990006</v>
      </c>
      <c r="C49" s="45">
        <v>46308.764213899995</v>
      </c>
      <c r="D49" s="45">
        <v>67494.221360149997</v>
      </c>
      <c r="E49" s="45">
        <f>E39-E44</f>
        <v>66491.329108089994</v>
      </c>
      <c r="F49" s="16">
        <f t="shared" si="2"/>
        <v>-1.4858935059174239E-2</v>
      </c>
      <c r="G49" s="16">
        <f t="shared" si="3"/>
        <v>-1.4858935059174239E-2</v>
      </c>
      <c r="I49" s="148"/>
      <c r="J49" s="148"/>
      <c r="K49" s="123"/>
    </row>
    <row r="50" spans="1:14" ht="12.75" customHeight="1">
      <c r="A50" s="61" t="s">
        <v>37</v>
      </c>
      <c r="B50" s="33">
        <f>+B40-B45</f>
        <v>21296.292459590004</v>
      </c>
      <c r="C50" s="33">
        <v>20207.670361240002</v>
      </c>
      <c r="D50" s="33">
        <v>29228.374797540007</v>
      </c>
      <c r="E50" s="33">
        <f t="shared" ref="E50:E53" si="5">E40-E45</f>
        <v>27525.560464019993</v>
      </c>
      <c r="F50" s="16">
        <f t="shared" si="2"/>
        <v>-5.825894683899191E-2</v>
      </c>
      <c r="G50" s="16">
        <f t="shared" si="3"/>
        <v>-5.825894683899191E-2</v>
      </c>
      <c r="I50" s="127"/>
      <c r="J50" s="127"/>
      <c r="K50" s="123"/>
      <c r="L50" s="127"/>
    </row>
    <row r="51" spans="1:14" ht="12.75" customHeight="1">
      <c r="A51" s="61" t="s">
        <v>38</v>
      </c>
      <c r="B51" s="33">
        <f t="shared" ref="B51" si="6">+B41-B46</f>
        <v>20614.041753139994</v>
      </c>
      <c r="C51" s="33">
        <v>21027.974964829998</v>
      </c>
      <c r="D51" s="33">
        <v>31268.443839389998</v>
      </c>
      <c r="E51" s="33">
        <f t="shared" si="5"/>
        <v>31696.629463820002</v>
      </c>
      <c r="F51" s="16">
        <f t="shared" si="2"/>
        <v>1.3693857827699274E-2</v>
      </c>
      <c r="G51" s="16">
        <f t="shared" si="3"/>
        <v>1.3693857827699274E-2</v>
      </c>
      <c r="H51" s="75"/>
      <c r="I51" s="121"/>
      <c r="J51" s="121"/>
      <c r="K51" s="121"/>
      <c r="L51" s="121"/>
    </row>
    <row r="52" spans="1:14" ht="12.75" customHeight="1">
      <c r="A52" s="61" t="s">
        <v>39</v>
      </c>
      <c r="B52" s="33">
        <f t="shared" ref="B52" si="7">+B42-B47</f>
        <v>762.67426089000037</v>
      </c>
      <c r="C52" s="33">
        <v>809.32965826999953</v>
      </c>
      <c r="D52" s="33">
        <v>995.77928489000078</v>
      </c>
      <c r="E52" s="33">
        <f t="shared" si="5"/>
        <v>931.483442929999</v>
      </c>
      <c r="F52" s="16">
        <f t="shared" si="2"/>
        <v>-6.4568366640710195E-2</v>
      </c>
      <c r="G52" s="16">
        <f t="shared" si="3"/>
        <v>-6.4568366640710195E-2</v>
      </c>
      <c r="H52" s="75"/>
      <c r="I52" s="121"/>
      <c r="J52" s="121"/>
      <c r="K52" s="121"/>
      <c r="L52" s="121"/>
    </row>
    <row r="53" spans="1:14" ht="12.75" customHeight="1">
      <c r="A53" s="61" t="s">
        <v>40</v>
      </c>
      <c r="B53" s="33">
        <f t="shared" ref="B53" si="8">+B43-B48</f>
        <v>3827.9869573700003</v>
      </c>
      <c r="C53" s="33">
        <v>4263.7892295599995</v>
      </c>
      <c r="D53" s="33">
        <v>6001.6234383299998</v>
      </c>
      <c r="E53" s="33">
        <f t="shared" si="5"/>
        <v>6337.6557373199994</v>
      </c>
      <c r="F53" s="16">
        <f t="shared" si="2"/>
        <v>5.5990233716413096E-2</v>
      </c>
      <c r="G53" s="16">
        <f t="shared" si="3"/>
        <v>5.5990233716413096E-2</v>
      </c>
      <c r="H53" s="75"/>
      <c r="I53" s="121"/>
      <c r="J53" s="121"/>
      <c r="K53" s="121"/>
      <c r="L53" s="121"/>
    </row>
    <row r="54" spans="1:14" ht="12.75" customHeight="1">
      <c r="A54" s="61"/>
      <c r="B54" s="33"/>
      <c r="C54" s="33"/>
      <c r="D54" s="33"/>
      <c r="E54" s="33"/>
      <c r="F54" s="33"/>
      <c r="G54" s="33"/>
      <c r="H54" s="33"/>
      <c r="I54" s="15"/>
      <c r="J54" s="15"/>
      <c r="K54" s="123"/>
      <c r="L54" s="123"/>
      <c r="M54" s="123"/>
      <c r="N54" s="123"/>
    </row>
    <row r="55" spans="1:14" ht="12.75" customHeight="1">
      <c r="A55" s="79"/>
      <c r="B55" s="77"/>
      <c r="C55" s="77"/>
      <c r="D55" s="77"/>
      <c r="E55" s="77"/>
      <c r="F55" s="77"/>
      <c r="G55" s="77"/>
      <c r="H55" s="77"/>
      <c r="I55" s="79"/>
      <c r="K55" s="122"/>
      <c r="L55" s="122"/>
      <c r="M55" s="121"/>
      <c r="N55" s="4"/>
    </row>
    <row r="56" spans="1:14" ht="12.75" customHeight="1">
      <c r="A56" s="79"/>
      <c r="B56" s="77"/>
      <c r="C56" s="77"/>
      <c r="D56" s="77"/>
      <c r="E56" s="77"/>
      <c r="F56" s="77"/>
      <c r="G56" s="77"/>
      <c r="H56" s="77"/>
      <c r="I56" s="79"/>
      <c r="K56" s="122"/>
      <c r="L56" s="122"/>
      <c r="M56" s="121"/>
      <c r="N56" s="4"/>
    </row>
    <row r="57" spans="1:14" ht="15.75" customHeight="1">
      <c r="A57" s="42" t="s">
        <v>86</v>
      </c>
      <c r="B57" s="1"/>
      <c r="C57" s="14"/>
      <c r="D57" s="14"/>
      <c r="E57" s="14"/>
      <c r="F57" s="14"/>
      <c r="G57" s="14"/>
      <c r="H57" s="14"/>
      <c r="I57" s="2"/>
      <c r="K57" s="122"/>
      <c r="L57" s="122"/>
      <c r="M57" s="121"/>
      <c r="N57" s="4"/>
    </row>
    <row r="58" spans="1:14" ht="12.75" customHeight="1">
      <c r="A58" s="13" t="s">
        <v>4</v>
      </c>
      <c r="B58" s="13"/>
      <c r="C58" s="13"/>
      <c r="D58" s="13"/>
      <c r="E58" s="13"/>
      <c r="F58" s="13"/>
      <c r="I58" s="2"/>
      <c r="K58" s="122"/>
      <c r="L58" s="122"/>
      <c r="M58" s="121"/>
      <c r="N58" s="4"/>
    </row>
    <row r="59" spans="1:14" s="4" customFormat="1" ht="32.25" customHeight="1">
      <c r="A59" s="58"/>
      <c r="B59" s="164" t="s">
        <v>87</v>
      </c>
      <c r="C59" s="54">
        <v>42005</v>
      </c>
      <c r="D59" s="164" t="s">
        <v>116</v>
      </c>
      <c r="E59" s="54">
        <v>42370</v>
      </c>
      <c r="F59" s="57" t="s">
        <v>2</v>
      </c>
      <c r="G59" s="57" t="s">
        <v>36</v>
      </c>
      <c r="H59" s="66"/>
      <c r="I59" s="122"/>
      <c r="J59" s="122"/>
      <c r="K59" s="121"/>
    </row>
    <row r="60" spans="1:14" ht="12.75" customHeight="1">
      <c r="A60" s="43" t="s">
        <v>13</v>
      </c>
      <c r="B60" s="17">
        <v>78756.321715639991</v>
      </c>
      <c r="C60" s="17">
        <v>78457.125389759996</v>
      </c>
      <c r="D60" s="17">
        <v>93953.516248369997</v>
      </c>
      <c r="E60" s="17">
        <v>96328.869459230002</v>
      </c>
      <c r="F60" s="16">
        <f>E60/D60-1</f>
        <v>2.5282217267746043E-2</v>
      </c>
      <c r="G60" s="16">
        <f>E60/D60-1</f>
        <v>2.5282217267746043E-2</v>
      </c>
      <c r="H60" s="76"/>
      <c r="I60" s="4"/>
      <c r="J60" s="4"/>
      <c r="K60" s="121"/>
      <c r="L60" s="4"/>
    </row>
    <row r="61" spans="1:14" ht="12.75" customHeight="1">
      <c r="A61" s="61" t="s">
        <v>41</v>
      </c>
      <c r="B61" s="33">
        <v>53137.92552443</v>
      </c>
      <c r="C61" s="33">
        <v>53036.914549000001</v>
      </c>
      <c r="D61" s="33">
        <v>65526.569945980002</v>
      </c>
      <c r="E61" s="33">
        <v>64642.240426600001</v>
      </c>
      <c r="F61" s="16">
        <f t="shared" ref="F61:F71" si="9">E61/D61-1</f>
        <v>-1.3495739516184657E-2</v>
      </c>
      <c r="G61" s="16">
        <f t="shared" ref="G61:G71" si="10">E61/D61-1</f>
        <v>-1.3495739516184657E-2</v>
      </c>
      <c r="H61" s="76"/>
      <c r="I61" s="2"/>
      <c r="K61" s="121"/>
      <c r="L61" s="4"/>
    </row>
    <row r="62" spans="1:14" ht="12.75" customHeight="1">
      <c r="A62" s="61" t="s">
        <v>42</v>
      </c>
      <c r="B62" s="33">
        <v>25106.657938070002</v>
      </c>
      <c r="C62" s="33">
        <v>24945.76223307</v>
      </c>
      <c r="D62" s="33">
        <v>27523.470896840001</v>
      </c>
      <c r="E62" s="33">
        <v>30882.891254260001</v>
      </c>
      <c r="F62" s="16">
        <f t="shared" si="9"/>
        <v>0.12205656655773378</v>
      </c>
      <c r="G62" s="16">
        <f t="shared" si="10"/>
        <v>0.12205656655773378</v>
      </c>
      <c r="H62" s="76"/>
      <c r="I62" s="2"/>
      <c r="K62" s="121"/>
      <c r="L62" s="4"/>
    </row>
    <row r="63" spans="1:14" ht="12.75" customHeight="1">
      <c r="A63" s="61" t="s">
        <v>43</v>
      </c>
      <c r="B63" s="33">
        <v>511.73825313999993</v>
      </c>
      <c r="C63" s="33">
        <v>474.4486076899999</v>
      </c>
      <c r="D63" s="33">
        <v>903.47540555</v>
      </c>
      <c r="E63" s="33">
        <v>803.73777837</v>
      </c>
      <c r="F63" s="16">
        <f t="shared" si="9"/>
        <v>-0.11039329523229657</v>
      </c>
      <c r="G63" s="16">
        <f>E63/D63-1</f>
        <v>-0.11039329523229657</v>
      </c>
      <c r="H63" s="76"/>
      <c r="I63" s="2"/>
      <c r="K63" s="121"/>
      <c r="L63" s="4"/>
    </row>
    <row r="64" spans="1:14" ht="12.75" customHeight="1">
      <c r="A64" s="62" t="s">
        <v>44</v>
      </c>
      <c r="B64" s="17">
        <v>33363.157884109998</v>
      </c>
      <c r="C64" s="17">
        <v>32941.433204770001</v>
      </c>
      <c r="D64" s="17">
        <v>42215.263833930003</v>
      </c>
      <c r="E64" s="17">
        <v>46041.947474940003</v>
      </c>
      <c r="F64" s="16">
        <f t="shared" si="9"/>
        <v>9.064691994023133E-2</v>
      </c>
      <c r="G64" s="16">
        <f t="shared" si="10"/>
        <v>9.064691994023133E-2</v>
      </c>
      <c r="H64" s="76"/>
      <c r="I64" s="2"/>
      <c r="K64" s="121"/>
      <c r="L64" s="4"/>
    </row>
    <row r="65" spans="1:15" ht="12.75" customHeight="1">
      <c r="A65" s="61" t="s">
        <v>41</v>
      </c>
      <c r="B65" s="33">
        <v>21916.231668760007</v>
      </c>
      <c r="C65" s="33">
        <v>21627.926950279998</v>
      </c>
      <c r="D65" s="33">
        <v>30202.87464953</v>
      </c>
      <c r="E65" s="33">
        <v>30087.379557739994</v>
      </c>
      <c r="F65" s="16">
        <f t="shared" si="9"/>
        <v>-3.8239767945996705E-3</v>
      </c>
      <c r="G65" s="16">
        <f t="shared" si="10"/>
        <v>-3.8239767945996705E-3</v>
      </c>
      <c r="H65" s="76"/>
      <c r="I65" s="12"/>
      <c r="J65" s="12"/>
      <c r="K65" s="121"/>
      <c r="L65" s="4"/>
    </row>
    <row r="66" spans="1:15" ht="12.75" customHeight="1">
      <c r="A66" s="61" t="s">
        <v>42</v>
      </c>
      <c r="B66" s="33">
        <v>11289.148373550001</v>
      </c>
      <c r="C66" s="33">
        <v>11164.287942659999</v>
      </c>
      <c r="D66" s="33">
        <v>11847.759267789999</v>
      </c>
      <c r="E66" s="33">
        <v>15789.85490554</v>
      </c>
      <c r="F66" s="16">
        <f>E66/D66-1</f>
        <v>0.33272921475263328</v>
      </c>
      <c r="G66" s="16">
        <f t="shared" si="10"/>
        <v>0.33272921475263328</v>
      </c>
      <c r="H66" s="76"/>
      <c r="I66" s="12"/>
      <c r="J66" s="12"/>
      <c r="K66" s="121"/>
      <c r="L66" s="4"/>
    </row>
    <row r="67" spans="1:15" ht="12.75" customHeight="1">
      <c r="A67" s="61" t="s">
        <v>43</v>
      </c>
      <c r="B67" s="33">
        <v>157.7778418</v>
      </c>
      <c r="C67" s="33">
        <v>149.21831183</v>
      </c>
      <c r="D67" s="33">
        <v>164.62991661000001</v>
      </c>
      <c r="E67" s="33">
        <v>164.71301165999998</v>
      </c>
      <c r="F67" s="16">
        <f t="shared" si="9"/>
        <v>5.047384564789148E-4</v>
      </c>
      <c r="G67" s="16">
        <f t="shared" si="10"/>
        <v>5.047384564789148E-4</v>
      </c>
      <c r="H67" s="76"/>
      <c r="I67" s="132"/>
      <c r="K67" s="121"/>
    </row>
    <row r="68" spans="1:15" ht="12.75" customHeight="1">
      <c r="A68" s="62" t="s">
        <v>45</v>
      </c>
      <c r="B68" s="17">
        <f t="shared" ref="B68" si="11">+B60-B64</f>
        <v>45393.163831529993</v>
      </c>
      <c r="C68" s="17">
        <v>45515.692184989995</v>
      </c>
      <c r="D68" s="17">
        <v>51738.252414439994</v>
      </c>
      <c r="E68" s="17">
        <f>+E60-E64</f>
        <v>50286.921984289998</v>
      </c>
      <c r="F68" s="16">
        <f t="shared" si="9"/>
        <v>-2.8051400316430719E-2</v>
      </c>
      <c r="G68" s="16">
        <f t="shared" si="10"/>
        <v>-2.8051400316430719E-2</v>
      </c>
      <c r="H68" s="76"/>
      <c r="I68" s="12"/>
      <c r="J68" s="12"/>
      <c r="K68" s="121"/>
    </row>
    <row r="69" spans="1:15" ht="12.75" customHeight="1">
      <c r="A69" s="61" t="s">
        <v>41</v>
      </c>
      <c r="B69" s="33">
        <f t="shared" ref="B69" si="12">+B61-B65</f>
        <v>31221.693855669993</v>
      </c>
      <c r="C69" s="33">
        <v>31408.987598720003</v>
      </c>
      <c r="D69" s="33">
        <v>35323.695296450001</v>
      </c>
      <c r="E69" s="33">
        <f>+E61-E65</f>
        <v>34554.860868860007</v>
      </c>
      <c r="F69" s="16">
        <f t="shared" si="9"/>
        <v>-2.1765401981237886E-2</v>
      </c>
      <c r="G69" s="16">
        <f t="shared" si="10"/>
        <v>-2.1765401981237886E-2</v>
      </c>
      <c r="H69" s="76"/>
      <c r="I69" s="12"/>
      <c r="J69" s="12"/>
      <c r="K69" s="121"/>
      <c r="L69" s="12"/>
      <c r="M69" s="12"/>
    </row>
    <row r="70" spans="1:15" ht="12.75" customHeight="1">
      <c r="A70" s="61" t="s">
        <v>42</v>
      </c>
      <c r="B70" s="33">
        <f t="shared" ref="B70" si="13">+B62-B66</f>
        <v>13817.509564520002</v>
      </c>
      <c r="C70" s="33">
        <v>13781.47429041</v>
      </c>
      <c r="D70" s="33">
        <v>15675.711629050002</v>
      </c>
      <c r="E70" s="33">
        <f>+E62-E66</f>
        <v>15093.036348720001</v>
      </c>
      <c r="F70" s="16">
        <f t="shared" si="9"/>
        <v>-3.7170579181247221E-2</v>
      </c>
      <c r="G70" s="16">
        <f t="shared" si="10"/>
        <v>-3.7170579181247221E-2</v>
      </c>
      <c r="H70" s="76"/>
      <c r="I70" s="12"/>
      <c r="J70" s="12"/>
      <c r="K70" s="121"/>
      <c r="L70" s="12"/>
      <c r="M70" s="12"/>
    </row>
    <row r="71" spans="1:15" ht="12.75" customHeight="1">
      <c r="A71" s="61" t="s">
        <v>43</v>
      </c>
      <c r="B71" s="33">
        <f t="shared" ref="B71" si="14">+B63-B67</f>
        <v>353.96041133999995</v>
      </c>
      <c r="C71" s="33">
        <v>325.2302958599999</v>
      </c>
      <c r="D71" s="33">
        <v>738.84548894</v>
      </c>
      <c r="E71" s="33">
        <f>+E63-E67</f>
        <v>639.02476670999999</v>
      </c>
      <c r="F71" s="16">
        <f t="shared" si="9"/>
        <v>-0.13510364984864409</v>
      </c>
      <c r="G71" s="16">
        <f t="shared" si="10"/>
        <v>-0.13510364984864409</v>
      </c>
      <c r="H71" s="76"/>
      <c r="I71" s="12"/>
      <c r="J71" s="12"/>
      <c r="K71" s="121"/>
      <c r="L71" s="12"/>
      <c r="M71" s="12"/>
    </row>
    <row r="72" spans="1:15" ht="12" customHeight="1">
      <c r="B72" s="12"/>
      <c r="C72" s="12"/>
      <c r="D72" s="12"/>
      <c r="E72" s="12"/>
      <c r="F72" s="16"/>
      <c r="G72" s="16"/>
      <c r="H72" s="113"/>
      <c r="I72" s="79"/>
      <c r="J72"/>
      <c r="K72" s="12"/>
      <c r="L72" s="12"/>
      <c r="M72" s="121"/>
      <c r="N72" s="12"/>
      <c r="O72" s="12"/>
    </row>
    <row r="73" spans="1:15" ht="11.25">
      <c r="B73" s="33"/>
      <c r="C73" s="33"/>
      <c r="I73" s="17"/>
      <c r="K73" s="12"/>
      <c r="L73" s="12"/>
      <c r="M73" s="121"/>
      <c r="N73" s="12"/>
      <c r="O73" s="12"/>
    </row>
    <row r="74" spans="1:15" ht="11.25">
      <c r="B74" s="17"/>
      <c r="C74" s="17"/>
      <c r="I74" s="33"/>
      <c r="K74" s="12"/>
      <c r="L74" s="12"/>
      <c r="M74" s="121"/>
      <c r="N74" s="12"/>
      <c r="O74" s="12"/>
    </row>
    <row r="75" spans="1:15" ht="11.25">
      <c r="B75" s="33"/>
      <c r="C75" s="33"/>
      <c r="I75" s="33"/>
      <c r="K75" s="12"/>
      <c r="L75" s="12"/>
      <c r="M75" s="121"/>
      <c r="N75" s="12"/>
      <c r="O75" s="12"/>
    </row>
    <row r="76" spans="1:15" ht="11.25">
      <c r="B76" s="33"/>
      <c r="C76" s="33"/>
      <c r="D76" s="33"/>
      <c r="F76" s="33"/>
      <c r="G76" s="33"/>
      <c r="I76" s="33"/>
      <c r="K76" s="12"/>
      <c r="L76" s="12"/>
      <c r="M76" s="12"/>
      <c r="N76" s="12"/>
      <c r="O76" s="12"/>
    </row>
    <row r="77" spans="1:15" ht="11.25">
      <c r="B77" s="33"/>
      <c r="C77" s="33"/>
      <c r="D77" s="33"/>
      <c r="F77" s="33"/>
      <c r="G77" s="33"/>
      <c r="I77" s="17"/>
      <c r="K77" s="132"/>
      <c r="M77" s="12"/>
    </row>
    <row r="78" spans="1:15" ht="11.25">
      <c r="B78" s="65"/>
      <c r="C78" s="65"/>
      <c r="D78" s="65"/>
      <c r="E78" s="65"/>
      <c r="F78" s="65"/>
      <c r="I78" s="33"/>
      <c r="K78" s="132"/>
      <c r="M78" s="12"/>
    </row>
    <row r="79" spans="1:15">
      <c r="C79" s="12"/>
      <c r="D79" s="12"/>
      <c r="E79" s="12"/>
      <c r="F79" s="12"/>
      <c r="K79" s="132"/>
    </row>
    <row r="80" spans="1:15">
      <c r="C80" s="12"/>
      <c r="D80" s="12"/>
      <c r="E80" s="12"/>
      <c r="F80" s="12"/>
    </row>
    <row r="81" spans="3:6">
      <c r="C81" s="12"/>
      <c r="D81" s="12"/>
      <c r="E81" s="12"/>
      <c r="F81" s="12"/>
    </row>
    <row r="82" spans="3:6">
      <c r="C82" s="12"/>
      <c r="D82" s="12"/>
      <c r="E82" s="12"/>
      <c r="F82" s="12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2015-06-09T02:49:37Z</cp:lastPrinted>
  <dcterms:created xsi:type="dcterms:W3CDTF">2008-11-05T07:26:31Z</dcterms:created>
  <dcterms:modified xsi:type="dcterms:W3CDTF">2016-02-15T11:48:37Z</dcterms:modified>
</cp:coreProperties>
</file>