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краткий анализ" sheetId="1" r:id="rId1"/>
    <sheet name="ВВП" sheetId="2" r:id="rId2"/>
  </sheets>
  <definedNames/>
  <calcPr fullCalcOnLoad="1"/>
</workbook>
</file>

<file path=xl/comments1.xml><?xml version="1.0" encoding="utf-8"?>
<comments xmlns="http://schemas.openxmlformats.org/spreadsheetml/2006/main">
  <authors>
    <author>gkerimkulova</author>
  </authors>
  <commentList>
    <comment ref="A19" authorId="0">
      <text>
        <r>
          <rPr>
            <b/>
            <sz val="8"/>
            <rFont val="Tahoma"/>
            <family val="2"/>
          </rPr>
          <t>gkerimkulova:</t>
        </r>
        <r>
          <rPr>
            <sz val="8"/>
            <rFont val="Tahoma"/>
            <family val="2"/>
          </rPr>
          <t xml:space="preserve">
по КО: по педстажу+прочие</t>
        </r>
      </text>
    </comment>
  </commentList>
</comments>
</file>

<file path=xl/sharedStrings.xml><?xml version="1.0" encoding="utf-8"?>
<sst xmlns="http://schemas.openxmlformats.org/spreadsheetml/2006/main" count="126" uniqueCount="87">
  <si>
    <t>Изменение, +/-</t>
  </si>
  <si>
    <t>млрд.сомов</t>
  </si>
  <si>
    <t>% к ВВП</t>
  </si>
  <si>
    <t>Доходы (вкл. гранты ПГИ)</t>
  </si>
  <si>
    <t xml:space="preserve"> -Налоговые доходы</t>
  </si>
  <si>
    <t xml:space="preserve"> -Неналоговые доходы</t>
  </si>
  <si>
    <t xml:space="preserve"> -Трансферты</t>
  </si>
  <si>
    <t>Расходы</t>
  </si>
  <si>
    <t>Дефицит(-) / Профицит (+)</t>
  </si>
  <si>
    <t>Дефицит(-) / Профицит (+) (вкл. чистое кредитование)</t>
  </si>
  <si>
    <t>Финансирование дефицита</t>
  </si>
  <si>
    <t>данные отсутствуют</t>
  </si>
  <si>
    <t xml:space="preserve">  Внутреннее финансирование</t>
  </si>
  <si>
    <t>НБКР</t>
  </si>
  <si>
    <t>Изм. на остатках счетов ПКР</t>
  </si>
  <si>
    <t>Комбанки</t>
  </si>
  <si>
    <t>ГКВ, ГКО - поступление</t>
  </si>
  <si>
    <t>ГКВ, КО - погашение</t>
  </si>
  <si>
    <t>Исключительное финансирование (приватизация)</t>
  </si>
  <si>
    <t>Бюджетные ссуды (чистое заимствование)</t>
  </si>
  <si>
    <t xml:space="preserve">Приобретение финансовых активов </t>
  </si>
  <si>
    <t xml:space="preserve">  Внешнее финансирование</t>
  </si>
  <si>
    <t>Кредиты ПГИ</t>
  </si>
  <si>
    <t>Поступление ( программных займов)</t>
  </si>
  <si>
    <t>Погашение (осн.суммы)</t>
  </si>
  <si>
    <t>1 - Согласно Закону КР "О республиканском бюджете на 2011 год и прогнозе на 2012-2013 годы" принятого 4 июля 2011 года</t>
  </si>
  <si>
    <t>2 - Согласно проекту Закона КР "О республиканском бюджете на 2012 год и прогнозе на 2013-2014 годы"</t>
  </si>
  <si>
    <t>Всего доходы</t>
  </si>
  <si>
    <t>I. Страховые взносы, всего</t>
  </si>
  <si>
    <t>II. Прочие доходы (дивиденды и др.)</t>
  </si>
  <si>
    <t>III. Поступления из республиканского бюджета</t>
  </si>
  <si>
    <t>IV. Доходы от инвестирования (от средств ГНПФ)</t>
  </si>
  <si>
    <t>Всего расходы</t>
  </si>
  <si>
    <t>I. По пенсионным средствам</t>
  </si>
  <si>
    <t>II. В Государственный накопительный пенсионный фонд</t>
  </si>
  <si>
    <t>III. В Фонд обязательного медицинского страхования</t>
  </si>
  <si>
    <t>IV. В Фонд оздоравления трудящихся</t>
  </si>
  <si>
    <t>Дефицит(-), профицит(+)</t>
  </si>
  <si>
    <t xml:space="preserve">1 - Согласно проекту Закона КР "О бюджете Социального фонда Кыргызской Республики на 2011 год и прогнозе на 2012 - 2013 годы", принятого в двух чтениях ЖК КР
 </t>
  </si>
  <si>
    <t>-</t>
  </si>
  <si>
    <t>Отклонение от данных действующего Закона</t>
  </si>
  <si>
    <t xml:space="preserve"> -Официальные трансферты</t>
  </si>
  <si>
    <t>Финансирование</t>
  </si>
  <si>
    <t xml:space="preserve">        в т.ч., приватизация</t>
  </si>
  <si>
    <t>1 - Согласно Закону КР  "О республиканском бюджете на 2011 год и прогнозе на 2012-2013 годы" от 30 марта 2011 года</t>
  </si>
  <si>
    <t>2 - Согласно проекту Закона КР "О внесении изменений и дополнений в Закон Кыргызской Республики "О республиканском бюджете на 2011 год и прогнозе на 2012-2013 годы"</t>
  </si>
  <si>
    <t>2 - Согласно проекту  Закона КР  "О республиканском бюджете на 2011 год и прогнозе на 2012-2013 годы", представленного на рассмотрение 26 января 2011 г.</t>
  </si>
  <si>
    <r>
      <t>2012 г. (согласно  проекту Закона)</t>
    </r>
    <r>
      <rPr>
        <b/>
        <vertAlign val="superscript"/>
        <sz val="9"/>
        <rFont val="Times New Roman"/>
        <family val="1"/>
      </rPr>
      <t>1</t>
    </r>
  </si>
  <si>
    <r>
      <t>2013 г. (согласно  проекту Закона)</t>
    </r>
    <r>
      <rPr>
        <b/>
        <vertAlign val="superscript"/>
        <sz val="9"/>
        <rFont val="Times New Roman"/>
        <family val="1"/>
      </rPr>
      <t>1</t>
    </r>
  </si>
  <si>
    <r>
      <t>2011 г. (измененный)</t>
    </r>
    <r>
      <rPr>
        <b/>
        <vertAlign val="superscript"/>
        <sz val="9"/>
        <rFont val="Times New Roman"/>
        <family val="1"/>
      </rPr>
      <t>2</t>
    </r>
  </si>
  <si>
    <t>факт</t>
  </si>
  <si>
    <t>прогноз</t>
  </si>
  <si>
    <t>Сельское хозяйство</t>
  </si>
  <si>
    <t>Промышленность</t>
  </si>
  <si>
    <t>Строительство</t>
  </si>
  <si>
    <t>Услуги</t>
  </si>
  <si>
    <t>Чистые налоги на продукты</t>
  </si>
  <si>
    <t>ВВП</t>
  </si>
  <si>
    <r>
      <t xml:space="preserve">Дефлятор, </t>
    </r>
    <r>
      <rPr>
        <i/>
        <sz val="10"/>
        <rFont val="Times New Roman"/>
        <family val="1"/>
      </rPr>
      <t>проценты</t>
    </r>
  </si>
  <si>
    <r>
      <t xml:space="preserve">Номинальный ВВП, </t>
    </r>
    <r>
      <rPr>
        <i/>
        <sz val="10"/>
        <rFont val="Times New Roman"/>
        <family val="1"/>
      </rPr>
      <t>млн. сомов</t>
    </r>
  </si>
  <si>
    <t>фактические данные</t>
  </si>
  <si>
    <t>расчетные данные НБКР</t>
  </si>
  <si>
    <r>
      <t xml:space="preserve">текущие цены,       </t>
    </r>
    <r>
      <rPr>
        <i/>
        <sz val="9"/>
        <rFont val="Times New Roman"/>
        <family val="1"/>
      </rPr>
      <t>млн. сомов</t>
    </r>
  </si>
  <si>
    <r>
      <t xml:space="preserve">текущие цены,
</t>
    </r>
    <r>
      <rPr>
        <i/>
        <sz val="9"/>
        <rFont val="Times New Roman"/>
        <family val="1"/>
      </rPr>
      <t>млн. сомов</t>
    </r>
  </si>
  <si>
    <r>
      <t xml:space="preserve">сопоставимые цены,
</t>
    </r>
    <r>
      <rPr>
        <i/>
        <sz val="9"/>
        <rFont val="Times New Roman"/>
        <family val="1"/>
      </rPr>
      <t>млн. сомов</t>
    </r>
  </si>
  <si>
    <r>
      <t xml:space="preserve">реальный прирост,
</t>
    </r>
    <r>
      <rPr>
        <i/>
        <sz val="9"/>
        <rFont val="Times New Roman"/>
        <family val="1"/>
      </rPr>
      <t>проценты</t>
    </r>
  </si>
  <si>
    <r>
      <t xml:space="preserve">вклад, </t>
    </r>
    <r>
      <rPr>
        <i/>
        <sz val="9"/>
        <rFont val="Times New Roman"/>
        <family val="1"/>
      </rPr>
      <t>проценты</t>
    </r>
  </si>
  <si>
    <t>Сельское хозяйство, охота и лесное хозяйство</t>
  </si>
  <si>
    <t>Горнодобывающая промышленность</t>
  </si>
  <si>
    <t>Обрабатывающая промышленность</t>
  </si>
  <si>
    <t>в том числе "Кумтор"</t>
  </si>
  <si>
    <t xml:space="preserve">Производство и распределение э/э, газа и воды </t>
  </si>
  <si>
    <t>Торговля</t>
  </si>
  <si>
    <t>Транспорт и связь</t>
  </si>
  <si>
    <t>Прочие</t>
  </si>
  <si>
    <t>ВВП без Кумтор</t>
  </si>
  <si>
    <t>Справочно</t>
  </si>
  <si>
    <r>
      <t>2011 г. (согласно  проекту Закона)</t>
    </r>
    <r>
      <rPr>
        <b/>
        <vertAlign val="superscript"/>
        <sz val="9"/>
        <rFont val="Times New Roman"/>
        <family val="1"/>
      </rPr>
      <t>1</t>
    </r>
  </si>
  <si>
    <r>
      <t>2011 г. (утвержденный)</t>
    </r>
    <r>
      <rPr>
        <b/>
        <vertAlign val="superscript"/>
        <sz val="9"/>
        <rFont val="Times New Roman"/>
        <family val="1"/>
      </rPr>
      <t>1</t>
    </r>
  </si>
  <si>
    <r>
      <t>Приложение 6</t>
    </r>
    <r>
      <rPr>
        <sz val="11"/>
        <rFont val="Times New Roman"/>
        <family val="1"/>
      </rPr>
      <t xml:space="preserve">
</t>
    </r>
    <r>
      <rPr>
        <i/>
        <sz val="11"/>
        <rFont val="Times New Roman"/>
        <family val="1"/>
      </rPr>
      <t>к Основным направлениям развития банковского сектора
на период до конца 2014 года.</t>
    </r>
  </si>
  <si>
    <r>
      <t>2011 г. (согласно Закону)</t>
    </r>
    <r>
      <rPr>
        <b/>
        <vertAlign val="superscript"/>
        <sz val="10"/>
        <rFont val="Times New Roman"/>
        <family val="1"/>
      </rPr>
      <t>1</t>
    </r>
  </si>
  <si>
    <r>
      <t xml:space="preserve">2012 г. (согласно  проекту Закона) </t>
    </r>
    <r>
      <rPr>
        <b/>
        <vertAlign val="superscript"/>
        <sz val="10"/>
        <rFont val="Times New Roman"/>
        <family val="1"/>
      </rPr>
      <t>2</t>
    </r>
  </si>
  <si>
    <r>
      <t xml:space="preserve">2013 г. (согласно  проекту Закона) </t>
    </r>
    <r>
      <rPr>
        <b/>
        <vertAlign val="superscript"/>
        <sz val="10"/>
        <rFont val="Times New Roman"/>
        <family val="1"/>
      </rPr>
      <t>2</t>
    </r>
  </si>
  <si>
    <r>
      <t xml:space="preserve">2014 г. (согласно  проекту Закона) </t>
    </r>
    <r>
      <rPr>
        <b/>
        <vertAlign val="superscript"/>
        <sz val="10"/>
        <rFont val="Times New Roman"/>
        <family val="1"/>
      </rPr>
      <t>2</t>
    </r>
  </si>
  <si>
    <t>к Основным направлениям развития банковского сектора</t>
  </si>
  <si>
    <t>на период до конца 2014 года.</t>
  </si>
  <si>
    <t>Приложение 7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</si>
</sst>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_-* #,##0\ &quot;c.&quot;_-;\-* #,##0\ &quot;c.&quot;_-;_-* &quot;-&quot;\ &quot;c.&quot;_-;_-@_-"/>
    <numFmt numFmtId="176" formatCode="_-* #,##0\ _c_._-;\-* #,##0\ _c_._-;_-* &quot;-&quot;\ _c_._-;_-@_-"/>
    <numFmt numFmtId="177" formatCode="_-* #,##0.00\ &quot;c.&quot;_-;\-* #,##0.00\ &quot;c.&quot;_-;_-* &quot;-&quot;??\ &quot;c.&quot;_-;_-@_-"/>
    <numFmt numFmtId="178" formatCode="_-* #,##0.00\ _c_._-;\-* #,##0.00\ _c_._-;_-* &quot;-&quot;??\ _c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0000000"/>
    <numFmt numFmtId="188" formatCode="0.0000000"/>
    <numFmt numFmtId="189" formatCode="0.000000"/>
    <numFmt numFmtId="190" formatCode="0.00000"/>
    <numFmt numFmtId="191" formatCode="_(* #,##0.000_);_(* \(#,##0.000\);_(* &quot;-&quot;??_);_(@_)"/>
    <numFmt numFmtId="192" formatCode="#,##0.000"/>
    <numFmt numFmtId="193" formatCode="0.0_ ;[Red]\-0.0\ "/>
    <numFmt numFmtId="194" formatCode="0.0_);[Red]\(0.0\)"/>
    <numFmt numFmtId="195" formatCode="0.00_);[Red]\(0.00\)"/>
    <numFmt numFmtId="196" formatCode="0_);[Red]\(0\)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#,##0.0000000000"/>
    <numFmt numFmtId="204" formatCode="0.000_);[Red]\(0.000\)"/>
    <numFmt numFmtId="205" formatCode="0.0_)"/>
    <numFmt numFmtId="206" formatCode="0_)"/>
    <numFmt numFmtId="207" formatCode="#&quot; &quot;##0"/>
    <numFmt numFmtId="208" formatCode="[$-FC19]d\ mmmm\ yyyy\ &quot;г.&quot;"/>
    <numFmt numFmtId="209" formatCode="[$-409]dddd\,\ mmmm\ dd\,\ yyyy"/>
    <numFmt numFmtId="210" formatCode="d/m;@"/>
    <numFmt numFmtId="211" formatCode="[$-419]mmmm\ yyyy;@"/>
    <numFmt numFmtId="212" formatCode="[$-F419]yyyy\,\ mmmm;@"/>
    <numFmt numFmtId="213" formatCode="0.0;[Red]0.0"/>
    <numFmt numFmtId="214" formatCode="0.00;[Red]0.00"/>
    <numFmt numFmtId="215" formatCode="0.000;[Red]0.000"/>
    <numFmt numFmtId="216" formatCode="0.0000;[Red]0.0000"/>
    <numFmt numFmtId="217" formatCode="0.0000_);[Red]\(0.0000\)"/>
    <numFmt numFmtId="218" formatCode="0.00000_);[Red]\(0.00000\)"/>
    <numFmt numFmtId="219" formatCode="0.000%"/>
    <numFmt numFmtId="220" formatCode="_(* #,##0_);_(* \(#,##0\);_(* &quot;-&quot;??_);_(@_)"/>
    <numFmt numFmtId="221" formatCode="#,##0.0_ ;[Red]\-#,##0.0\ 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vertAlign val="superscript"/>
      <sz val="10"/>
      <name val="Times New Roman"/>
      <family val="1"/>
    </font>
    <font>
      <sz val="11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205" fontId="4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2" fillId="25" borderId="10" xfId="33" applyFont="1" applyFill="1" applyBorder="1">
      <alignment/>
      <protection/>
    </xf>
    <xf numFmtId="0" fontId="24" fillId="25" borderId="10" xfId="33" applyFont="1" applyFill="1" applyBorder="1" applyAlignment="1">
      <alignment horizontal="center" wrapText="1"/>
      <protection/>
    </xf>
    <xf numFmtId="0" fontId="24" fillId="0" borderId="0" xfId="33" applyFont="1" applyFill="1" applyBorder="1" applyAlignment="1">
      <alignment horizontal="center" wrapText="1"/>
      <protection/>
    </xf>
    <xf numFmtId="0" fontId="22" fillId="25" borderId="11" xfId="33" applyFont="1" applyFill="1" applyBorder="1">
      <alignment/>
      <protection/>
    </xf>
    <xf numFmtId="0" fontId="25" fillId="25" borderId="11" xfId="33" applyFont="1" applyFill="1" applyBorder="1" applyAlignment="1">
      <alignment horizontal="right"/>
      <protection/>
    </xf>
    <xf numFmtId="0" fontId="25" fillId="0" borderId="0" xfId="33" applyFont="1" applyFill="1" applyBorder="1" applyAlignment="1">
      <alignment horizontal="right"/>
      <protection/>
    </xf>
    <xf numFmtId="0" fontId="22" fillId="24" borderId="0" xfId="0" applyFont="1" applyFill="1" applyBorder="1" applyAlignment="1">
      <alignment horizontal="justify" vertical="top" wrapText="1"/>
    </xf>
    <xf numFmtId="186" fontId="26" fillId="24" borderId="0" xfId="0" applyNumberFormat="1" applyFont="1" applyFill="1" applyBorder="1" applyAlignment="1">
      <alignment horizontal="right"/>
    </xf>
    <xf numFmtId="186" fontId="26" fillId="0" borderId="0" xfId="0" applyNumberFormat="1" applyFont="1" applyFill="1" applyBorder="1" applyAlignment="1">
      <alignment horizontal="right"/>
    </xf>
    <xf numFmtId="0" fontId="22" fillId="24" borderId="0" xfId="0" applyFont="1" applyFill="1" applyBorder="1" applyAlignment="1">
      <alignment horizontal="left" vertical="top" wrapText="1" indent="1"/>
    </xf>
    <xf numFmtId="49" fontId="22" fillId="24" borderId="0" xfId="0" applyNumberFormat="1" applyFont="1" applyFill="1" applyBorder="1" applyAlignment="1">
      <alignment horizontal="left" vertical="top" wrapText="1" indent="1"/>
    </xf>
    <xf numFmtId="0" fontId="22" fillId="24" borderId="0" xfId="0" applyFont="1" applyFill="1" applyBorder="1" applyAlignment="1">
      <alignment horizontal="justify" vertical="center" wrapText="1"/>
    </xf>
    <xf numFmtId="0" fontId="22" fillId="24" borderId="11" xfId="0" applyFont="1" applyFill="1" applyBorder="1" applyAlignment="1">
      <alignment horizontal="justify" vertical="center" wrapText="1"/>
    </xf>
    <xf numFmtId="186" fontId="26" fillId="24" borderId="11" xfId="0" applyNumberFormat="1" applyFont="1" applyFill="1" applyBorder="1" applyAlignment="1">
      <alignment horizontal="right"/>
    </xf>
    <xf numFmtId="186" fontId="26" fillId="0" borderId="0" xfId="0" applyNumberFormat="1" applyFont="1" applyFill="1" applyBorder="1" applyAlignment="1">
      <alignment/>
    </xf>
    <xf numFmtId="186" fontId="26" fillId="0" borderId="0" xfId="0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left" vertical="center" wrapText="1"/>
    </xf>
    <xf numFmtId="0" fontId="22" fillId="24" borderId="0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2" fontId="28" fillId="25" borderId="12" xfId="34" applyNumberFormat="1" applyFont="1" applyFill="1" applyBorder="1">
      <alignment/>
      <protection/>
    </xf>
    <xf numFmtId="2" fontId="28" fillId="25" borderId="0" xfId="34" applyNumberFormat="1" applyFont="1" applyFill="1" applyBorder="1">
      <alignment/>
      <protection/>
    </xf>
    <xf numFmtId="186" fontId="0" fillId="0" borderId="0" xfId="0" applyNumberFormat="1" applyAlignment="1">
      <alignment/>
    </xf>
    <xf numFmtId="186" fontId="28" fillId="25" borderId="0" xfId="34" applyNumberFormat="1" applyFont="1" applyFill="1" applyBorder="1">
      <alignment/>
      <protection/>
    </xf>
    <xf numFmtId="172" fontId="0" fillId="0" borderId="0" xfId="0" applyNumberFormat="1" applyFill="1" applyBorder="1" applyAlignment="1">
      <alignment/>
    </xf>
    <xf numFmtId="3" fontId="28" fillId="25" borderId="0" xfId="34" applyNumberFormat="1" applyFont="1" applyFill="1" applyBorder="1">
      <alignment/>
      <protection/>
    </xf>
    <xf numFmtId="172" fontId="0" fillId="0" borderId="0" xfId="0" applyNumberFormat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29" fillId="0" borderId="0" xfId="0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0" fontId="24" fillId="0" borderId="0" xfId="33" applyFont="1" applyFill="1" applyBorder="1" applyAlignment="1">
      <alignment wrapText="1"/>
      <protection/>
    </xf>
    <xf numFmtId="0" fontId="22" fillId="24" borderId="11" xfId="0" applyFont="1" applyFill="1" applyBorder="1" applyAlignment="1">
      <alignment horizontal="left" vertical="top" wrapText="1" indent="1"/>
    </xf>
    <xf numFmtId="0" fontId="22" fillId="24" borderId="13" xfId="0" applyFont="1" applyFill="1" applyBorder="1" applyAlignment="1">
      <alignment horizontal="justify" vertical="center" wrapText="1"/>
    </xf>
    <xf numFmtId="186" fontId="26" fillId="24" borderId="13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vertical="center" wrapText="1"/>
    </xf>
    <xf numFmtId="186" fontId="26" fillId="24" borderId="0" xfId="0" applyNumberFormat="1" applyFont="1" applyFill="1" applyBorder="1" applyAlignment="1">
      <alignment/>
    </xf>
    <xf numFmtId="186" fontId="22" fillId="0" borderId="0" xfId="0" applyNumberFormat="1" applyFont="1" applyFill="1" applyBorder="1" applyAlignment="1">
      <alignment vertical="center" wrapText="1"/>
    </xf>
    <xf numFmtId="197" fontId="30" fillId="0" borderId="0" xfId="0" applyNumberFormat="1" applyFont="1" applyFill="1" applyBorder="1" applyAlignment="1">
      <alignment vertical="center" wrapText="1"/>
    </xf>
    <xf numFmtId="0" fontId="22" fillId="0" borderId="0" xfId="33" applyFont="1" applyFill="1" applyBorder="1">
      <alignment/>
      <protection/>
    </xf>
    <xf numFmtId="4" fontId="26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 wrapText="1"/>
    </xf>
    <xf numFmtId="172" fontId="31" fillId="0" borderId="0" xfId="33" applyNumberFormat="1" applyFont="1" applyFill="1" applyBorder="1" applyAlignment="1">
      <alignment wrapText="1"/>
      <protection/>
    </xf>
    <xf numFmtId="0" fontId="31" fillId="0" borderId="0" xfId="33" applyFont="1" applyFill="1" applyBorder="1" applyAlignment="1">
      <alignment wrapText="1"/>
      <protection/>
    </xf>
    <xf numFmtId="0" fontId="32" fillId="0" borderId="0" xfId="0" applyFont="1" applyFill="1" applyBorder="1" applyAlignment="1">
      <alignment/>
    </xf>
    <xf numFmtId="0" fontId="24" fillId="0" borderId="0" xfId="33" applyFont="1" applyFill="1" applyBorder="1" applyAlignment="1">
      <alignment/>
      <protection/>
    </xf>
    <xf numFmtId="186" fontId="22" fillId="0" borderId="0" xfId="0" applyNumberFormat="1" applyFont="1" applyFill="1" applyBorder="1" applyAlignment="1">
      <alignment/>
    </xf>
    <xf numFmtId="186" fontId="22" fillId="0" borderId="0" xfId="0" applyNumberFormat="1" applyFont="1" applyFill="1" applyBorder="1" applyAlignment="1">
      <alignment horizontal="right"/>
    </xf>
    <xf numFmtId="186" fontId="22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14" xfId="0" applyFont="1" applyFill="1" applyBorder="1" applyAlignment="1">
      <alignment/>
    </xf>
    <xf numFmtId="0" fontId="27" fillId="0" borderId="15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right"/>
    </xf>
    <xf numFmtId="172" fontId="26" fillId="0" borderId="10" xfId="0" applyNumberFormat="1" applyFont="1" applyFill="1" applyBorder="1" applyAlignment="1">
      <alignment/>
    </xf>
    <xf numFmtId="172" fontId="26" fillId="0" borderId="0" xfId="0" applyNumberFormat="1" applyFont="1" applyFill="1" applyAlignment="1">
      <alignment/>
    </xf>
    <xf numFmtId="172" fontId="26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172" fontId="27" fillId="0" borderId="0" xfId="0" applyNumberFormat="1" applyFont="1" applyFill="1" applyBorder="1" applyAlignment="1">
      <alignment/>
    </xf>
    <xf numFmtId="172" fontId="27" fillId="0" borderId="0" xfId="0" applyNumberFormat="1" applyFont="1" applyFill="1" applyAlignment="1">
      <alignment/>
    </xf>
    <xf numFmtId="0" fontId="27" fillId="0" borderId="14" xfId="0" applyFont="1" applyFill="1" applyBorder="1" applyAlignment="1">
      <alignment/>
    </xf>
    <xf numFmtId="186" fontId="27" fillId="0" borderId="14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186" fontId="22" fillId="0" borderId="14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/>
    </xf>
    <xf numFmtId="186" fontId="22" fillId="0" borderId="15" xfId="0" applyNumberFormat="1" applyFont="1" applyFill="1" applyBorder="1" applyAlignment="1">
      <alignment horizontal="right" vertical="center" wrapText="1"/>
    </xf>
    <xf numFmtId="0" fontId="27" fillId="0" borderId="15" xfId="36" applyFont="1" applyFill="1" applyBorder="1" applyAlignment="1">
      <alignment horizontal="center" vertical="center"/>
      <protection/>
    </xf>
    <xf numFmtId="221" fontId="26" fillId="0" borderId="10" xfId="0" applyNumberFormat="1" applyFont="1" applyFill="1" applyBorder="1" applyAlignment="1">
      <alignment/>
    </xf>
    <xf numFmtId="221" fontId="26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left" indent="1"/>
    </xf>
    <xf numFmtId="221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left" indent="3"/>
    </xf>
    <xf numFmtId="0" fontId="35" fillId="0" borderId="0" xfId="0" applyFont="1" applyFill="1" applyBorder="1" applyAlignment="1">
      <alignment horizontal="left" indent="1"/>
    </xf>
    <xf numFmtId="0" fontId="27" fillId="0" borderId="0" xfId="0" applyFont="1" applyFill="1" applyBorder="1" applyAlignment="1">
      <alignment vertical="center"/>
    </xf>
    <xf numFmtId="221" fontId="27" fillId="0" borderId="0" xfId="0" applyNumberFormat="1" applyFont="1" applyFill="1" applyBorder="1" applyAlignment="1">
      <alignment/>
    </xf>
    <xf numFmtId="0" fontId="27" fillId="0" borderId="14" xfId="0" applyFont="1" applyFill="1" applyBorder="1" applyAlignment="1">
      <alignment vertical="center"/>
    </xf>
    <xf numFmtId="221" fontId="27" fillId="0" borderId="14" xfId="0" applyNumberFormat="1" applyFont="1" applyFill="1" applyBorder="1" applyAlignment="1">
      <alignment/>
    </xf>
    <xf numFmtId="0" fontId="35" fillId="0" borderId="10" xfId="0" applyFont="1" applyFill="1" applyBorder="1" applyAlignment="1">
      <alignment horizontal="left" indent="1"/>
    </xf>
    <xf numFmtId="0" fontId="27" fillId="0" borderId="14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186" fontId="27" fillId="0" borderId="0" xfId="0" applyNumberFormat="1" applyFont="1" applyFill="1" applyBorder="1" applyAlignment="1">
      <alignment/>
    </xf>
    <xf numFmtId="186" fontId="27" fillId="0" borderId="10" xfId="0" applyNumberFormat="1" applyFont="1" applyFill="1" applyBorder="1" applyAlignment="1">
      <alignment horizontal="center" vertical="top" wrapText="1"/>
    </xf>
    <xf numFmtId="186" fontId="22" fillId="0" borderId="0" xfId="0" applyNumberFormat="1" applyFont="1" applyFill="1" applyBorder="1" applyAlignment="1">
      <alignment horizontal="right" vertical="center" wrapText="1"/>
    </xf>
    <xf numFmtId="0" fontId="27" fillId="0" borderId="0" xfId="36" applyFont="1" applyFill="1" applyBorder="1" applyAlignment="1">
      <alignment horizontal="center" vertical="center"/>
      <protection/>
    </xf>
    <xf numFmtId="0" fontId="35" fillId="25" borderId="11" xfId="33" applyFont="1" applyFill="1" applyBorder="1" applyAlignment="1">
      <alignment horizontal="right"/>
      <protection/>
    </xf>
    <xf numFmtId="0" fontId="35" fillId="25" borderId="16" xfId="33" applyFont="1" applyFill="1" applyBorder="1" applyAlignment="1">
      <alignment horizontal="right"/>
      <protection/>
    </xf>
    <xf numFmtId="0" fontId="35" fillId="25" borderId="17" xfId="33" applyFont="1" applyFill="1" applyBorder="1" applyAlignment="1">
      <alignment horizontal="right"/>
      <protection/>
    </xf>
    <xf numFmtId="0" fontId="37" fillId="25" borderId="10" xfId="33" applyFont="1" applyFill="1" applyBorder="1">
      <alignment/>
      <protection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37" fillId="25" borderId="11" xfId="33" applyFont="1" applyFill="1" applyBorder="1">
      <alignment/>
      <protection/>
    </xf>
    <xf numFmtId="0" fontId="38" fillId="0" borderId="0" xfId="33" applyFont="1" applyFill="1" applyBorder="1" applyAlignment="1">
      <alignment horizontal="right"/>
      <protection/>
    </xf>
    <xf numFmtId="0" fontId="37" fillId="24" borderId="0" xfId="0" applyFont="1" applyFill="1" applyBorder="1" applyAlignment="1">
      <alignment horizontal="justify" vertical="top" wrapText="1"/>
    </xf>
    <xf numFmtId="186" fontId="37" fillId="24" borderId="0" xfId="0" applyNumberFormat="1" applyFont="1" applyFill="1" applyBorder="1" applyAlignment="1">
      <alignment horizontal="right"/>
    </xf>
    <xf numFmtId="186" fontId="37" fillId="24" borderId="18" xfId="0" applyNumberFormat="1" applyFont="1" applyFill="1" applyBorder="1" applyAlignment="1">
      <alignment horizontal="right"/>
    </xf>
    <xf numFmtId="186" fontId="37" fillId="24" borderId="19" xfId="0" applyNumberFormat="1" applyFont="1" applyFill="1" applyBorder="1" applyAlignment="1">
      <alignment horizontal="right"/>
    </xf>
    <xf numFmtId="186" fontId="37" fillId="0" borderId="0" xfId="0" applyNumberFormat="1" applyFont="1" applyFill="1" applyBorder="1" applyAlignment="1">
      <alignment horizontal="right"/>
    </xf>
    <xf numFmtId="0" fontId="37" fillId="24" borderId="0" xfId="0" applyFont="1" applyFill="1" applyBorder="1" applyAlignment="1">
      <alignment horizontal="left" vertical="top" wrapText="1" indent="1"/>
    </xf>
    <xf numFmtId="49" fontId="37" fillId="24" borderId="0" xfId="0" applyNumberFormat="1" applyFont="1" applyFill="1" applyBorder="1" applyAlignment="1">
      <alignment horizontal="left" vertical="top" wrapText="1" indent="1"/>
    </xf>
    <xf numFmtId="0" fontId="37" fillId="24" borderId="0" xfId="0" applyFont="1" applyFill="1" applyBorder="1" applyAlignment="1">
      <alignment horizontal="justify" vertical="center" wrapText="1"/>
    </xf>
    <xf numFmtId="0" fontId="37" fillId="24" borderId="11" xfId="0" applyFont="1" applyFill="1" applyBorder="1" applyAlignment="1">
      <alignment horizontal="justify" vertical="center" wrapText="1"/>
    </xf>
    <xf numFmtId="186" fontId="37" fillId="24" borderId="11" xfId="0" applyNumberFormat="1" applyFont="1" applyFill="1" applyBorder="1" applyAlignment="1">
      <alignment horizontal="right"/>
    </xf>
    <xf numFmtId="186" fontId="37" fillId="24" borderId="11" xfId="0" applyNumberFormat="1" applyFont="1" applyFill="1" applyBorder="1" applyAlignment="1">
      <alignment/>
    </xf>
    <xf numFmtId="186" fontId="37" fillId="24" borderId="16" xfId="0" applyNumberFormat="1" applyFont="1" applyFill="1" applyBorder="1" applyAlignment="1">
      <alignment/>
    </xf>
    <xf numFmtId="186" fontId="37" fillId="24" borderId="17" xfId="0" applyNumberFormat="1" applyFont="1" applyFill="1" applyBorder="1" applyAlignment="1">
      <alignment/>
    </xf>
    <xf numFmtId="186" fontId="37" fillId="0" borderId="0" xfId="0" applyNumberFormat="1" applyFont="1" applyFill="1" applyBorder="1" applyAlignment="1">
      <alignment/>
    </xf>
    <xf numFmtId="186" fontId="37" fillId="24" borderId="0" xfId="0" applyNumberFormat="1" applyFont="1" applyFill="1" applyBorder="1" applyAlignment="1">
      <alignment vertical="center"/>
    </xf>
    <xf numFmtId="186" fontId="37" fillId="24" borderId="18" xfId="0" applyNumberFormat="1" applyFont="1" applyFill="1" applyBorder="1" applyAlignment="1">
      <alignment vertical="center"/>
    </xf>
    <xf numFmtId="186" fontId="37" fillId="24" borderId="0" xfId="0" applyNumberFormat="1" applyFont="1" applyFill="1" applyBorder="1" applyAlignment="1">
      <alignment horizontal="center" vertical="center"/>
    </xf>
    <xf numFmtId="186" fontId="37" fillId="0" borderId="0" xfId="0" applyNumberFormat="1" applyFont="1" applyFill="1" applyBorder="1" applyAlignment="1">
      <alignment horizontal="center" vertical="center"/>
    </xf>
    <xf numFmtId="206" fontId="37" fillId="24" borderId="0" xfId="35" applyNumberFormat="1" applyFont="1" applyFill="1" applyAlignment="1">
      <alignment horizontal="left" indent="1"/>
      <protection/>
    </xf>
    <xf numFmtId="206" fontId="37" fillId="24" borderId="0" xfId="35" applyNumberFormat="1" applyFont="1" applyFill="1" applyAlignment="1">
      <alignment horizontal="left" indent="2"/>
      <protection/>
    </xf>
    <xf numFmtId="205" fontId="37" fillId="0" borderId="0" xfId="35" applyFont="1" applyFill="1" applyAlignment="1">
      <alignment horizontal="left" indent="1"/>
      <protection/>
    </xf>
    <xf numFmtId="186" fontId="30" fillId="0" borderId="0" xfId="0" applyNumberFormat="1" applyFont="1" applyFill="1" applyBorder="1" applyAlignment="1">
      <alignment horizontal="right"/>
    </xf>
    <xf numFmtId="205" fontId="37" fillId="24" borderId="0" xfId="35" applyFont="1" applyFill="1" applyAlignment="1">
      <alignment horizontal="left" indent="1"/>
      <protection/>
    </xf>
    <xf numFmtId="0" fontId="37" fillId="24" borderId="0" xfId="34" applyFont="1" applyFill="1" applyAlignment="1">
      <alignment horizontal="left" indent="1"/>
      <protection/>
    </xf>
    <xf numFmtId="0" fontId="37" fillId="24" borderId="0" xfId="0" applyFont="1" applyFill="1" applyBorder="1" applyAlignment="1">
      <alignment horizontal="justify" vertical="center" wrapText="1"/>
    </xf>
    <xf numFmtId="205" fontId="37" fillId="24" borderId="0" xfId="35" applyFont="1" applyFill="1" applyBorder="1" applyAlignment="1">
      <alignment horizontal="left" indent="1"/>
      <protection/>
    </xf>
    <xf numFmtId="205" fontId="37" fillId="24" borderId="11" xfId="35" applyFont="1" applyFill="1" applyBorder="1" applyAlignment="1">
      <alignment horizontal="left" indent="1"/>
      <protection/>
    </xf>
    <xf numFmtId="186" fontId="37" fillId="24" borderId="11" xfId="0" applyNumberFormat="1" applyFont="1" applyFill="1" applyBorder="1" applyAlignment="1">
      <alignment vertical="center"/>
    </xf>
    <xf numFmtId="186" fontId="37" fillId="24" borderId="1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right" wrapText="1"/>
    </xf>
    <xf numFmtId="0" fontId="37" fillId="0" borderId="0" xfId="0" applyFont="1" applyAlignment="1">
      <alignment horizontal="right"/>
    </xf>
    <xf numFmtId="0" fontId="27" fillId="25" borderId="10" xfId="33" applyFont="1" applyFill="1" applyBorder="1" applyAlignment="1">
      <alignment horizontal="center" wrapText="1"/>
      <protection/>
    </xf>
    <xf numFmtId="0" fontId="27" fillId="25" borderId="20" xfId="33" applyFont="1" applyFill="1" applyBorder="1" applyAlignment="1">
      <alignment horizontal="center" wrapText="1"/>
      <protection/>
    </xf>
    <xf numFmtId="0" fontId="27" fillId="25" borderId="21" xfId="33" applyFont="1" applyFill="1" applyBorder="1" applyAlignment="1">
      <alignment horizontal="center" wrapText="1"/>
      <protection/>
    </xf>
    <xf numFmtId="0" fontId="30" fillId="0" borderId="0" xfId="33" applyFont="1" applyFill="1" applyBorder="1" applyAlignment="1">
      <alignment horizontal="center" wrapText="1"/>
      <protection/>
    </xf>
    <xf numFmtId="0" fontId="24" fillId="0" borderId="0" xfId="33" applyFont="1" applyFill="1" applyBorder="1" applyAlignment="1">
      <alignment horizontal="center" wrapText="1"/>
      <protection/>
    </xf>
    <xf numFmtId="186" fontId="37" fillId="24" borderId="11" xfId="0" applyNumberFormat="1" applyFont="1" applyFill="1" applyBorder="1" applyAlignment="1">
      <alignment horizontal="center"/>
    </xf>
    <xf numFmtId="186" fontId="37" fillId="0" borderId="0" xfId="0" applyNumberFormat="1" applyFont="1" applyFill="1" applyBorder="1" applyAlignment="1">
      <alignment horizontal="center"/>
    </xf>
    <xf numFmtId="186" fontId="37" fillId="24" borderId="0" xfId="0" applyNumberFormat="1" applyFont="1" applyFill="1" applyBorder="1" applyAlignment="1">
      <alignment horizontal="center" vertical="center"/>
    </xf>
    <xf numFmtId="186" fontId="37" fillId="0" borderId="0" xfId="0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left" vertical="center" wrapText="1"/>
    </xf>
    <xf numFmtId="0" fontId="24" fillId="25" borderId="10" xfId="33" applyFont="1" applyFill="1" applyBorder="1" applyAlignment="1">
      <alignment horizontal="center" wrapText="1"/>
      <protection/>
    </xf>
    <xf numFmtId="186" fontId="26" fillId="24" borderId="11" xfId="0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33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right"/>
    </xf>
    <xf numFmtId="0" fontId="22" fillId="24" borderId="22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186" fontId="27" fillId="0" borderId="15" xfId="0" applyNumberFormat="1" applyFont="1" applyFill="1" applyBorder="1" applyAlignment="1">
      <alignment horizontal="center" vertical="top" wrapText="1"/>
    </xf>
    <xf numFmtId="0" fontId="27" fillId="0" borderId="15" xfId="36" applyFont="1" applyFill="1" applyBorder="1" applyAlignment="1">
      <alignment horizontal="center" vertical="center"/>
      <protection/>
    </xf>
    <xf numFmtId="0" fontId="27" fillId="0" borderId="15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12 Equations-Rev" xfId="33"/>
    <cellStyle name="Normal_12 Equations-Rev_budget_finprog_сент  2009 (2)" xfId="34"/>
    <cellStyle name="Normal_24" xfId="35"/>
    <cellStyle name="Normal_GDP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2"/>
  <sheetViews>
    <sheetView tabSelected="1" view="pageBreakPreview" zoomScale="75" zoomScaleSheetLayoutView="75" zoomScalePageLayoutView="0" workbookViewId="0" topLeftCell="A1">
      <selection activeCell="F9" sqref="F9"/>
    </sheetView>
  </sheetViews>
  <sheetFormatPr defaultColWidth="9.00390625" defaultRowHeight="12.75"/>
  <cols>
    <col min="1" max="1" width="39.25390625" style="0" customWidth="1"/>
    <col min="2" max="2" width="10.75390625" style="0" customWidth="1"/>
    <col min="3" max="3" width="9.625" style="0" customWidth="1"/>
    <col min="4" max="4" width="11.75390625" style="0" customWidth="1"/>
    <col min="5" max="5" width="9.25390625" style="0" customWidth="1"/>
    <col min="6" max="6" width="11.00390625" style="0" customWidth="1"/>
    <col min="7" max="7" width="8.625" style="0" customWidth="1"/>
    <col min="8" max="8" width="11.375" style="0" customWidth="1"/>
    <col min="9" max="9" width="8.375" style="0" customWidth="1"/>
    <col min="10" max="10" width="11.375" style="0" customWidth="1"/>
    <col min="11" max="11" width="9.875" style="0" customWidth="1"/>
    <col min="12" max="12" width="0.12890625" style="0" customWidth="1"/>
    <col min="13" max="13" width="10.375" style="0" hidden="1" customWidth="1"/>
    <col min="14" max="14" width="12.125" style="0" hidden="1" customWidth="1"/>
    <col min="15" max="15" width="10.00390625" style="0" hidden="1" customWidth="1"/>
    <col min="16" max="16" width="9.75390625" style="0" hidden="1" customWidth="1"/>
    <col min="17" max="17" width="8.875" style="0" hidden="1" customWidth="1"/>
    <col min="18" max="18" width="12.875" style="0" hidden="1" customWidth="1"/>
    <col min="19" max="19" width="10.875" style="0" hidden="1" customWidth="1"/>
    <col min="20" max="20" width="10.375" style="0" hidden="1" customWidth="1"/>
  </cols>
  <sheetData>
    <row r="1" spans="1:38" ht="45" customHeight="1">
      <c r="A1" s="1"/>
      <c r="B1" s="130" t="s">
        <v>79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3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U2" s="3"/>
      <c r="V2" s="3"/>
      <c r="W2" s="3"/>
      <c r="X2" s="3"/>
      <c r="Y2" s="3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s="96" customFormat="1" ht="30" customHeight="1">
      <c r="A3" s="95"/>
      <c r="B3" s="132" t="s">
        <v>80</v>
      </c>
      <c r="C3" s="132"/>
      <c r="D3" s="132" t="s">
        <v>81</v>
      </c>
      <c r="E3" s="133"/>
      <c r="F3" s="134" t="s">
        <v>0</v>
      </c>
      <c r="G3" s="133"/>
      <c r="H3" s="132" t="s">
        <v>82</v>
      </c>
      <c r="I3" s="132"/>
      <c r="J3" s="132" t="s">
        <v>83</v>
      </c>
      <c r="K3" s="132"/>
      <c r="L3" s="135"/>
      <c r="M3" s="135"/>
      <c r="N3" s="135"/>
      <c r="O3" s="135"/>
      <c r="P3" s="135"/>
      <c r="Q3" s="135"/>
      <c r="U3" s="97"/>
      <c r="V3" s="97"/>
      <c r="W3" s="97"/>
      <c r="X3" s="97"/>
      <c r="Y3" s="97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</row>
    <row r="4" spans="1:38" s="96" customFormat="1" ht="13.5" customHeight="1" thickBot="1">
      <c r="A4" s="99"/>
      <c r="B4" s="92" t="s">
        <v>1</v>
      </c>
      <c r="C4" s="92" t="s">
        <v>2</v>
      </c>
      <c r="D4" s="92" t="s">
        <v>1</v>
      </c>
      <c r="E4" s="93" t="s">
        <v>2</v>
      </c>
      <c r="F4" s="94" t="s">
        <v>1</v>
      </c>
      <c r="G4" s="93" t="s">
        <v>2</v>
      </c>
      <c r="H4" s="92" t="s">
        <v>1</v>
      </c>
      <c r="I4" s="92" t="s">
        <v>2</v>
      </c>
      <c r="J4" s="92" t="s">
        <v>1</v>
      </c>
      <c r="K4" s="92" t="s">
        <v>2</v>
      </c>
      <c r="L4" s="100"/>
      <c r="M4" s="100"/>
      <c r="N4" s="100"/>
      <c r="O4" s="100"/>
      <c r="P4" s="100"/>
      <c r="Q4" s="100"/>
      <c r="U4" s="97"/>
      <c r="V4" s="97"/>
      <c r="W4" s="97"/>
      <c r="X4" s="97"/>
      <c r="Y4" s="97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</row>
    <row r="5" spans="1:38" s="96" customFormat="1" ht="15">
      <c r="A5" s="101" t="s">
        <v>3</v>
      </c>
      <c r="B5" s="102">
        <v>78.55169089</v>
      </c>
      <c r="C5" s="102">
        <f aca="true" t="shared" si="0" ref="C5:C26">B5/$C$29*100</f>
        <v>30.451455257482735</v>
      </c>
      <c r="D5" s="102">
        <v>82.5999999</v>
      </c>
      <c r="E5" s="103">
        <f aca="true" t="shared" si="1" ref="E5:E26">D5/$E$29*100</f>
        <v>27.101426893408707</v>
      </c>
      <c r="F5" s="104">
        <f aca="true" t="shared" si="2" ref="F5:G26">D5-B5</f>
        <v>4.048309009999997</v>
      </c>
      <c r="G5" s="103">
        <f t="shared" si="2"/>
        <v>-3.350028364074028</v>
      </c>
      <c r="H5" s="102">
        <v>84.0589</v>
      </c>
      <c r="I5" s="102">
        <f aca="true" t="shared" si="3" ref="I5:I10">H5/$I$29*100</f>
        <v>23.471354297553425</v>
      </c>
      <c r="J5" s="102">
        <v>85.2253</v>
      </c>
      <c r="K5" s="102">
        <f aca="true" t="shared" si="4" ref="K5:K10">J5/$K$29*100</f>
        <v>20.270883217527874</v>
      </c>
      <c r="L5" s="105"/>
      <c r="M5" s="105"/>
      <c r="N5" s="105"/>
      <c r="O5" s="105"/>
      <c r="P5" s="105"/>
      <c r="Q5" s="105"/>
      <c r="U5" s="97"/>
      <c r="V5" s="97"/>
      <c r="W5" s="97"/>
      <c r="X5" s="97"/>
      <c r="Y5" s="97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</row>
    <row r="6" spans="1:38" s="96" customFormat="1" ht="15">
      <c r="A6" s="106" t="s">
        <v>4</v>
      </c>
      <c r="B6" s="102">
        <v>49.7615</v>
      </c>
      <c r="C6" s="102">
        <f t="shared" si="0"/>
        <v>19.290610725581885</v>
      </c>
      <c r="D6" s="102">
        <v>61.845</v>
      </c>
      <c r="E6" s="103">
        <f t="shared" si="1"/>
        <v>20.29161922823273</v>
      </c>
      <c r="F6" s="104">
        <f t="shared" si="2"/>
        <v>12.0835</v>
      </c>
      <c r="G6" s="103">
        <f t="shared" si="2"/>
        <v>1.0010085026508442</v>
      </c>
      <c r="H6" s="102">
        <v>66.8433</v>
      </c>
      <c r="I6" s="102">
        <f t="shared" si="3"/>
        <v>18.664326760374607</v>
      </c>
      <c r="J6" s="102">
        <v>71.4987</v>
      </c>
      <c r="K6" s="102">
        <f t="shared" si="4"/>
        <v>17.006004061060036</v>
      </c>
      <c r="L6" s="105"/>
      <c r="M6" s="105"/>
      <c r="N6" s="105"/>
      <c r="O6" s="105"/>
      <c r="P6" s="105"/>
      <c r="Q6" s="105"/>
      <c r="U6" s="97"/>
      <c r="V6" s="97"/>
      <c r="W6" s="97"/>
      <c r="X6" s="97"/>
      <c r="Y6" s="97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</row>
    <row r="7" spans="1:38" s="96" customFormat="1" ht="15">
      <c r="A7" s="107" t="s">
        <v>5</v>
      </c>
      <c r="B7" s="102">
        <v>15.3</v>
      </c>
      <c r="C7" s="102">
        <f t="shared" si="0"/>
        <v>5.931218795683469</v>
      </c>
      <c r="D7" s="102">
        <v>13.0266</v>
      </c>
      <c r="E7" s="103">
        <f t="shared" si="1"/>
        <v>4.27408532684124</v>
      </c>
      <c r="F7" s="104">
        <f t="shared" si="2"/>
        <v>-2.2734000000000005</v>
      </c>
      <c r="G7" s="103">
        <f t="shared" si="2"/>
        <v>-1.657133468842229</v>
      </c>
      <c r="H7" s="102">
        <v>12.1793</v>
      </c>
      <c r="I7" s="102">
        <f t="shared" si="3"/>
        <v>3.400766193659356</v>
      </c>
      <c r="J7" s="102">
        <v>12.3811</v>
      </c>
      <c r="K7" s="102">
        <f t="shared" si="4"/>
        <v>2.944851261357066</v>
      </c>
      <c r="L7" s="105"/>
      <c r="M7" s="105">
        <v>11.11714</v>
      </c>
      <c r="N7" s="105">
        <f>M7/B5*100</f>
        <v>14.152642513536604</v>
      </c>
      <c r="O7" s="105"/>
      <c r="P7" s="105"/>
      <c r="Q7" s="105"/>
      <c r="U7" s="97"/>
      <c r="V7" s="97"/>
      <c r="W7" s="97"/>
      <c r="X7" s="97"/>
      <c r="Y7" s="97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</row>
    <row r="8" spans="1:38" s="96" customFormat="1" ht="15">
      <c r="A8" s="106" t="s">
        <v>6</v>
      </c>
      <c r="B8" s="102">
        <v>13.5</v>
      </c>
      <c r="C8" s="102">
        <f t="shared" si="0"/>
        <v>5.233428349132471</v>
      </c>
      <c r="D8" s="102">
        <v>7.7218</v>
      </c>
      <c r="E8" s="103">
        <f t="shared" si="1"/>
        <v>2.5335568818266228</v>
      </c>
      <c r="F8" s="104">
        <f t="shared" si="2"/>
        <v>-5.7782</v>
      </c>
      <c r="G8" s="103">
        <f t="shared" si="2"/>
        <v>-2.6998714673058486</v>
      </c>
      <c r="H8" s="102">
        <v>5.0363</v>
      </c>
      <c r="I8" s="102">
        <f t="shared" si="3"/>
        <v>1.4062613435194646</v>
      </c>
      <c r="J8" s="102">
        <v>1.3456</v>
      </c>
      <c r="K8" s="102">
        <f t="shared" si="4"/>
        <v>0.3200516801642881</v>
      </c>
      <c r="L8" s="105"/>
      <c r="M8" s="105">
        <v>12.77156</v>
      </c>
      <c r="N8" s="105"/>
      <c r="O8" s="105"/>
      <c r="P8" s="105"/>
      <c r="Q8" s="105"/>
      <c r="U8" s="97"/>
      <c r="V8" s="97"/>
      <c r="W8" s="97"/>
      <c r="X8" s="97"/>
      <c r="Y8" s="97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</row>
    <row r="9" spans="1:38" s="96" customFormat="1" ht="12" customHeight="1">
      <c r="A9" s="101" t="s">
        <v>7</v>
      </c>
      <c r="B9" s="102">
        <v>99.5227256</v>
      </c>
      <c r="C9" s="102">
        <f t="shared" si="0"/>
        <v>38.58111507688681</v>
      </c>
      <c r="D9" s="102">
        <v>100.611</v>
      </c>
      <c r="E9" s="103">
        <f t="shared" si="1"/>
        <v>33.010916034792196</v>
      </c>
      <c r="F9" s="104">
        <f t="shared" si="2"/>
        <v>1.088274400000003</v>
      </c>
      <c r="G9" s="103">
        <f t="shared" si="2"/>
        <v>-5.570199042094615</v>
      </c>
      <c r="H9" s="102">
        <v>107.68</v>
      </c>
      <c r="I9" s="102">
        <f t="shared" si="3"/>
        <v>30.06695817766534</v>
      </c>
      <c r="J9" s="102">
        <v>110.9043</v>
      </c>
      <c r="K9" s="102">
        <f t="shared" si="4"/>
        <v>26.3786471109128</v>
      </c>
      <c r="L9" s="105"/>
      <c r="M9" s="105"/>
      <c r="N9" s="105">
        <f>M8/M7*100-100</f>
        <v>14.881705186765657</v>
      </c>
      <c r="O9" s="105"/>
      <c r="P9" s="105"/>
      <c r="Q9" s="105"/>
      <c r="U9" s="97"/>
      <c r="V9" s="97"/>
      <c r="W9" s="97"/>
      <c r="X9" s="97"/>
      <c r="Y9" s="97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</row>
    <row r="10" spans="1:38" s="96" customFormat="1" ht="15">
      <c r="A10" s="108" t="s">
        <v>8</v>
      </c>
      <c r="B10" s="102">
        <f>B5-B9</f>
        <v>-20.971034709999998</v>
      </c>
      <c r="C10" s="102">
        <f t="shared" si="0"/>
        <v>-8.129659819404079</v>
      </c>
      <c r="D10" s="102">
        <f>D5-D9</f>
        <v>-18.011000100000004</v>
      </c>
      <c r="E10" s="103">
        <f t="shared" si="1"/>
        <v>-5.909489141383487</v>
      </c>
      <c r="F10" s="104">
        <f t="shared" si="2"/>
        <v>2.960034609999994</v>
      </c>
      <c r="G10" s="103">
        <f t="shared" si="2"/>
        <v>2.220170678020592</v>
      </c>
      <c r="H10" s="102">
        <f>H5-H9</f>
        <v>-23.621100000000013</v>
      </c>
      <c r="I10" s="102">
        <f t="shared" si="3"/>
        <v>-6.595603880111916</v>
      </c>
      <c r="J10" s="102">
        <f>J5-J9</f>
        <v>-25.679000000000002</v>
      </c>
      <c r="K10" s="102">
        <f t="shared" si="4"/>
        <v>-6.107763893384925</v>
      </c>
      <c r="L10" s="105"/>
      <c r="M10" s="105">
        <f>M8/D5*100</f>
        <v>15.461937064723893</v>
      </c>
      <c r="N10" s="105"/>
      <c r="O10" s="105"/>
      <c r="P10" s="105"/>
      <c r="Q10" s="105"/>
      <c r="U10" s="97"/>
      <c r="V10" s="97"/>
      <c r="W10" s="97"/>
      <c r="X10" s="97"/>
      <c r="Y10" s="97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</row>
    <row r="11" spans="1:38" s="96" customFormat="1" ht="24" customHeight="1" hidden="1">
      <c r="A11" s="108" t="s">
        <v>9</v>
      </c>
      <c r="B11" s="102"/>
      <c r="C11" s="102">
        <f t="shared" si="0"/>
        <v>0</v>
      </c>
      <c r="D11" s="102"/>
      <c r="E11" s="103">
        <f t="shared" si="1"/>
        <v>0</v>
      </c>
      <c r="F11" s="104">
        <f t="shared" si="2"/>
        <v>0</v>
      </c>
      <c r="G11" s="103">
        <f t="shared" si="2"/>
        <v>0</v>
      </c>
      <c r="H11" s="102"/>
      <c r="I11" s="102"/>
      <c r="J11" s="105"/>
      <c r="K11" s="105"/>
      <c r="L11" s="105"/>
      <c r="M11" s="105"/>
      <c r="N11" s="105"/>
      <c r="O11" s="105"/>
      <c r="P11" s="105"/>
      <c r="Q11" s="105"/>
      <c r="U11" s="97"/>
      <c r="V11" s="97"/>
      <c r="W11" s="97"/>
      <c r="X11" s="97"/>
      <c r="Y11" s="97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</row>
    <row r="12" spans="1:38" s="96" customFormat="1" ht="15.75" thickBot="1">
      <c r="A12" s="109" t="s">
        <v>10</v>
      </c>
      <c r="B12" s="110">
        <f>B13+B23</f>
        <v>20.971064</v>
      </c>
      <c r="C12" s="110">
        <f t="shared" si="0"/>
        <v>8.129671174005288</v>
      </c>
      <c r="D12" s="111">
        <f>D13+D23</f>
        <v>18.01723</v>
      </c>
      <c r="E12" s="112">
        <f t="shared" si="1"/>
        <v>5.911533199247985</v>
      </c>
      <c r="F12" s="113">
        <f t="shared" si="2"/>
        <v>-2.953833999999997</v>
      </c>
      <c r="G12" s="112">
        <f t="shared" si="2"/>
        <v>-2.218137974757304</v>
      </c>
      <c r="H12" s="137" t="s">
        <v>11</v>
      </c>
      <c r="I12" s="137"/>
      <c r="J12" s="137"/>
      <c r="K12" s="137"/>
      <c r="L12" s="114"/>
      <c r="M12" s="114"/>
      <c r="N12" s="138"/>
      <c r="O12" s="138"/>
      <c r="P12" s="138"/>
      <c r="Q12" s="138"/>
      <c r="U12" s="97"/>
      <c r="V12" s="97"/>
      <c r="W12" s="97"/>
      <c r="X12" s="97"/>
      <c r="Y12" s="97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</row>
    <row r="13" spans="1:38" s="96" customFormat="1" ht="12.75" customHeight="1">
      <c r="A13" s="108" t="s">
        <v>12</v>
      </c>
      <c r="B13" s="102">
        <f>B15+B16+B20+B21+B22</f>
        <v>5.999063999999999</v>
      </c>
      <c r="C13" s="102">
        <f t="shared" si="0"/>
        <v>2.32560530413778</v>
      </c>
      <c r="D13" s="115">
        <f>D15+D18+D19+D20+D21</f>
        <v>6.847830000000001</v>
      </c>
      <c r="E13" s="116">
        <f t="shared" si="1"/>
        <v>2.246803442471808</v>
      </c>
      <c r="F13" s="104">
        <f t="shared" si="2"/>
        <v>0.8487660000000021</v>
      </c>
      <c r="G13" s="103">
        <f t="shared" si="2"/>
        <v>-0.07880186166597225</v>
      </c>
      <c r="H13" s="139" t="s">
        <v>11</v>
      </c>
      <c r="I13" s="139"/>
      <c r="J13" s="139"/>
      <c r="K13" s="139"/>
      <c r="L13" s="105"/>
      <c r="M13" s="105"/>
      <c r="N13" s="140"/>
      <c r="O13" s="140"/>
      <c r="P13" s="140"/>
      <c r="Q13" s="140"/>
      <c r="U13" s="97"/>
      <c r="V13" s="97"/>
      <c r="W13" s="97"/>
      <c r="X13" s="97"/>
      <c r="Y13" s="97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</row>
    <row r="14" spans="1:38" s="96" customFormat="1" ht="12.75" customHeight="1">
      <c r="A14" s="119" t="s">
        <v>13</v>
      </c>
      <c r="B14" s="102">
        <v>3.572</v>
      </c>
      <c r="C14" s="102">
        <f t="shared" si="0"/>
        <v>1.3847263750445324</v>
      </c>
      <c r="D14" s="115">
        <v>4.1017</v>
      </c>
      <c r="E14" s="116">
        <f t="shared" si="1"/>
        <v>1.3457859905965268</v>
      </c>
      <c r="F14" s="104">
        <f t="shared" si="2"/>
        <v>0.5297000000000001</v>
      </c>
      <c r="G14" s="103">
        <f t="shared" si="2"/>
        <v>-0.03894038444800563</v>
      </c>
      <c r="H14" s="139"/>
      <c r="I14" s="139"/>
      <c r="J14" s="139"/>
      <c r="K14" s="139"/>
      <c r="L14" s="105"/>
      <c r="M14" s="105"/>
      <c r="N14" s="140"/>
      <c r="O14" s="140"/>
      <c r="P14" s="140"/>
      <c r="Q14" s="140"/>
      <c r="U14" s="97"/>
      <c r="V14" s="97"/>
      <c r="W14" s="97"/>
      <c r="X14" s="97"/>
      <c r="Y14" s="97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</row>
    <row r="15" spans="1:38" s="96" customFormat="1" ht="12.75" customHeight="1">
      <c r="A15" s="120" t="s">
        <v>14</v>
      </c>
      <c r="B15" s="102">
        <v>3.572</v>
      </c>
      <c r="C15" s="102">
        <f t="shared" si="0"/>
        <v>1.3847263750445324</v>
      </c>
      <c r="D15" s="115">
        <v>4.1017</v>
      </c>
      <c r="E15" s="116">
        <f t="shared" si="1"/>
        <v>1.3457859905965268</v>
      </c>
      <c r="F15" s="104">
        <f t="shared" si="2"/>
        <v>0.5297000000000001</v>
      </c>
      <c r="G15" s="103">
        <f t="shared" si="2"/>
        <v>-0.03894038444800563</v>
      </c>
      <c r="H15" s="139"/>
      <c r="I15" s="139"/>
      <c r="J15" s="139"/>
      <c r="K15" s="139"/>
      <c r="L15" s="105"/>
      <c r="M15" s="105">
        <v>17.07985</v>
      </c>
      <c r="N15" s="140"/>
      <c r="O15" s="140"/>
      <c r="P15" s="140"/>
      <c r="Q15" s="140"/>
      <c r="U15" s="97"/>
      <c r="V15" s="97"/>
      <c r="W15" s="97"/>
      <c r="X15" s="97"/>
      <c r="Y15" s="97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</row>
    <row r="16" spans="1:38" s="96" customFormat="1" ht="12.75" customHeight="1">
      <c r="A16" s="121" t="s">
        <v>15</v>
      </c>
      <c r="B16" s="102">
        <f>B18+B19</f>
        <v>0.7249639999999999</v>
      </c>
      <c r="C16" s="102">
        <f t="shared" si="0"/>
        <v>0.2810405296074424</v>
      </c>
      <c r="D16" s="115">
        <f>D18+D19</f>
        <v>-1.5375700000000005</v>
      </c>
      <c r="E16" s="116">
        <f t="shared" si="1"/>
        <v>-0.5044835472027457</v>
      </c>
      <c r="F16" s="104">
        <f t="shared" si="2"/>
        <v>-2.2625340000000005</v>
      </c>
      <c r="G16" s="103">
        <f t="shared" si="2"/>
        <v>-0.7855240768101881</v>
      </c>
      <c r="H16" s="139"/>
      <c r="I16" s="139"/>
      <c r="J16" s="139"/>
      <c r="K16" s="139"/>
      <c r="L16" s="105"/>
      <c r="M16" s="105">
        <v>6.54125</v>
      </c>
      <c r="N16" s="140"/>
      <c r="O16" s="140"/>
      <c r="P16" s="140"/>
      <c r="Q16" s="140"/>
      <c r="U16" s="97"/>
      <c r="V16" s="97"/>
      <c r="W16" s="97"/>
      <c r="X16" s="97"/>
      <c r="Y16" s="97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</row>
    <row r="17" spans="1:38" s="96" customFormat="1" ht="12.75" customHeight="1" hidden="1">
      <c r="A17" s="120" t="s">
        <v>14</v>
      </c>
      <c r="B17" s="102"/>
      <c r="C17" s="102">
        <f t="shared" si="0"/>
        <v>0</v>
      </c>
      <c r="D17" s="115"/>
      <c r="E17" s="116">
        <f t="shared" si="1"/>
        <v>0</v>
      </c>
      <c r="F17" s="104">
        <f t="shared" si="2"/>
        <v>0</v>
      </c>
      <c r="G17" s="103">
        <f t="shared" si="2"/>
        <v>0</v>
      </c>
      <c r="H17" s="139"/>
      <c r="I17" s="139"/>
      <c r="J17" s="139"/>
      <c r="K17" s="139"/>
      <c r="L17" s="105"/>
      <c r="M17" s="105"/>
      <c r="N17" s="140"/>
      <c r="O17" s="140"/>
      <c r="P17" s="140"/>
      <c r="Q17" s="140"/>
      <c r="U17" s="97"/>
      <c r="V17" s="97"/>
      <c r="W17" s="97"/>
      <c r="X17" s="97"/>
      <c r="Y17" s="97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</row>
    <row r="18" spans="1:38" s="96" customFormat="1" ht="12.75" customHeight="1">
      <c r="A18" s="120" t="s">
        <v>16</v>
      </c>
      <c r="B18" s="102">
        <v>6.6192</v>
      </c>
      <c r="C18" s="102">
        <f t="shared" si="0"/>
        <v>2.56600806878353</v>
      </c>
      <c r="D18" s="115">
        <v>5.9559</v>
      </c>
      <c r="E18" s="116">
        <f t="shared" si="1"/>
        <v>1.9541572473349718</v>
      </c>
      <c r="F18" s="104">
        <f t="shared" si="2"/>
        <v>-0.6633000000000004</v>
      </c>
      <c r="G18" s="103">
        <f t="shared" si="2"/>
        <v>-0.6118508214485583</v>
      </c>
      <c r="H18" s="139"/>
      <c r="I18" s="139"/>
      <c r="J18" s="139"/>
      <c r="K18" s="139"/>
      <c r="L18" s="105"/>
      <c r="M18" s="105">
        <v>-12.44426</v>
      </c>
      <c r="N18" s="140"/>
      <c r="O18" s="140"/>
      <c r="P18" s="140"/>
      <c r="Q18" s="140"/>
      <c r="U18" s="97"/>
      <c r="V18" s="97"/>
      <c r="W18" s="97"/>
      <c r="X18" s="97"/>
      <c r="Y18" s="97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</row>
    <row r="19" spans="1:38" s="96" customFormat="1" ht="12.75" customHeight="1">
      <c r="A19" s="120" t="s">
        <v>17</v>
      </c>
      <c r="B19" s="102">
        <v>-5.894236</v>
      </c>
      <c r="C19" s="102">
        <f t="shared" si="0"/>
        <v>-2.2849675391760877</v>
      </c>
      <c r="D19" s="115">
        <v>-7.49347</v>
      </c>
      <c r="E19" s="116">
        <f t="shared" si="1"/>
        <v>-2.4586407945377173</v>
      </c>
      <c r="F19" s="104">
        <f t="shared" si="2"/>
        <v>-1.599234</v>
      </c>
      <c r="G19" s="103">
        <f t="shared" si="2"/>
        <v>-0.17367325536162959</v>
      </c>
      <c r="H19" s="139"/>
      <c r="I19" s="139"/>
      <c r="J19" s="139"/>
      <c r="K19" s="139"/>
      <c r="L19" s="105"/>
      <c r="M19" s="122">
        <f>M16+M18+M15</f>
        <v>11.17684</v>
      </c>
      <c r="N19" s="140"/>
      <c r="O19" s="140"/>
      <c r="P19" s="140"/>
      <c r="Q19" s="140"/>
      <c r="U19" s="97"/>
      <c r="V19" s="97"/>
      <c r="W19" s="97"/>
      <c r="X19" s="97"/>
      <c r="Y19" s="97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</row>
    <row r="20" spans="1:38" s="96" customFormat="1" ht="12.75" customHeight="1">
      <c r="A20" s="123" t="s">
        <v>18</v>
      </c>
      <c r="B20" s="102">
        <v>3.9573</v>
      </c>
      <c r="C20" s="102">
        <f t="shared" si="0"/>
        <v>1.5340922967423651</v>
      </c>
      <c r="D20" s="115">
        <v>3.7</v>
      </c>
      <c r="E20" s="116">
        <f t="shared" si="1"/>
        <v>1.2139864361623594</v>
      </c>
      <c r="F20" s="104">
        <f t="shared" si="2"/>
        <v>-0.25729999999999986</v>
      </c>
      <c r="G20" s="103">
        <f t="shared" si="2"/>
        <v>-0.3201058605800058</v>
      </c>
      <c r="H20" s="139"/>
      <c r="I20" s="139"/>
      <c r="J20" s="139"/>
      <c r="K20" s="139"/>
      <c r="L20" s="105"/>
      <c r="M20" s="105">
        <v>7.18403</v>
      </c>
      <c r="N20" s="140"/>
      <c r="O20" s="140"/>
      <c r="P20" s="140"/>
      <c r="Q20" s="140"/>
      <c r="U20" s="97"/>
      <c r="V20" s="97"/>
      <c r="W20" s="97"/>
      <c r="X20" s="97"/>
      <c r="Y20" s="97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</row>
    <row r="21" spans="1:38" s="96" customFormat="1" ht="12.75" customHeight="1">
      <c r="A21" s="124" t="s">
        <v>19</v>
      </c>
      <c r="B21" s="102">
        <v>0.1718</v>
      </c>
      <c r="C21" s="102">
        <f t="shared" si="0"/>
        <v>0.06660022150970064</v>
      </c>
      <c r="D21" s="115">
        <v>0.5837</v>
      </c>
      <c r="E21" s="116">
        <f t="shared" si="1"/>
        <v>0.19151456291566732</v>
      </c>
      <c r="F21" s="104">
        <f t="shared" si="2"/>
        <v>0.4119</v>
      </c>
      <c r="G21" s="103">
        <f t="shared" si="2"/>
        <v>0.12491434140596668</v>
      </c>
      <c r="H21" s="139"/>
      <c r="I21" s="139"/>
      <c r="J21" s="139"/>
      <c r="K21" s="139"/>
      <c r="L21" s="105"/>
      <c r="M21" s="105">
        <v>-12.64</v>
      </c>
      <c r="N21" s="140"/>
      <c r="O21" s="140"/>
      <c r="P21" s="140"/>
      <c r="Q21" s="140"/>
      <c r="U21" s="97"/>
      <c r="V21" s="97"/>
      <c r="W21" s="97"/>
      <c r="X21" s="97"/>
      <c r="Y21" s="97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</row>
    <row r="22" spans="1:38" s="96" customFormat="1" ht="12.75" customHeight="1">
      <c r="A22" s="124" t="s">
        <v>20</v>
      </c>
      <c r="B22" s="102">
        <v>-2.427</v>
      </c>
      <c r="C22" s="102">
        <f t="shared" si="0"/>
        <v>-0.9408541187662598</v>
      </c>
      <c r="D22" s="115">
        <v>0</v>
      </c>
      <c r="E22" s="116">
        <f t="shared" si="1"/>
        <v>0</v>
      </c>
      <c r="F22" s="104">
        <f t="shared" si="2"/>
        <v>2.427</v>
      </c>
      <c r="G22" s="103">
        <f t="shared" si="2"/>
        <v>0.9408541187662598</v>
      </c>
      <c r="H22" s="139"/>
      <c r="I22" s="139"/>
      <c r="J22" s="139"/>
      <c r="K22" s="139"/>
      <c r="L22" s="105"/>
      <c r="M22" s="105"/>
      <c r="N22" s="140"/>
      <c r="O22" s="140"/>
      <c r="P22" s="140"/>
      <c r="Q22" s="140"/>
      <c r="U22" s="97"/>
      <c r="V22" s="97"/>
      <c r="W22" s="97"/>
      <c r="X22" s="97"/>
      <c r="Y22" s="97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</row>
    <row r="23" spans="1:38" s="96" customFormat="1" ht="12.75" customHeight="1">
      <c r="A23" s="125" t="s">
        <v>21</v>
      </c>
      <c r="B23" s="102">
        <f>SUM(B24:B26)</f>
        <v>14.972</v>
      </c>
      <c r="C23" s="102">
        <f t="shared" si="0"/>
        <v>5.804065869867508</v>
      </c>
      <c r="D23" s="115">
        <f>D24+D25+D26</f>
        <v>11.1694</v>
      </c>
      <c r="E23" s="116">
        <f t="shared" si="1"/>
        <v>3.664729756776177</v>
      </c>
      <c r="F23" s="104">
        <f t="shared" si="2"/>
        <v>-3.8026</v>
      </c>
      <c r="G23" s="103">
        <f t="shared" si="2"/>
        <v>-2.139336113091331</v>
      </c>
      <c r="H23" s="139"/>
      <c r="I23" s="139"/>
      <c r="J23" s="139"/>
      <c r="K23" s="139"/>
      <c r="L23" s="105"/>
      <c r="M23" s="105">
        <v>18.49497</v>
      </c>
      <c r="N23" s="140"/>
      <c r="O23" s="140"/>
      <c r="P23" s="140"/>
      <c r="Q23" s="140"/>
      <c r="U23" s="97"/>
      <c r="V23" s="97"/>
      <c r="W23" s="97"/>
      <c r="X23" s="97"/>
      <c r="Y23" s="97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</row>
    <row r="24" spans="1:38" s="96" customFormat="1" ht="12.75" customHeight="1">
      <c r="A24" s="126" t="s">
        <v>22</v>
      </c>
      <c r="B24" s="102">
        <v>10.3739</v>
      </c>
      <c r="C24" s="102">
        <f t="shared" si="0"/>
        <v>4.021560174152989</v>
      </c>
      <c r="D24" s="115">
        <v>10.966</v>
      </c>
      <c r="E24" s="116">
        <f t="shared" si="1"/>
        <v>3.597993313231468</v>
      </c>
      <c r="F24" s="104">
        <f t="shared" si="2"/>
        <v>0.5920999999999985</v>
      </c>
      <c r="G24" s="103">
        <f t="shared" si="2"/>
        <v>-0.42356686092152085</v>
      </c>
      <c r="H24" s="117"/>
      <c r="I24" s="117"/>
      <c r="J24" s="117"/>
      <c r="K24" s="117"/>
      <c r="L24" s="105"/>
      <c r="M24" s="122">
        <f>M20+M21+M23</f>
        <v>13.038999999999998</v>
      </c>
      <c r="N24" s="118"/>
      <c r="O24" s="118"/>
      <c r="P24" s="118"/>
      <c r="Q24" s="118"/>
      <c r="U24" s="97"/>
      <c r="V24" s="97"/>
      <c r="W24" s="97"/>
      <c r="X24" s="97"/>
      <c r="Y24" s="97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</row>
    <row r="25" spans="1:38" s="96" customFormat="1" ht="12.75" customHeight="1">
      <c r="A25" s="126" t="s">
        <v>23</v>
      </c>
      <c r="B25" s="102">
        <v>6.672</v>
      </c>
      <c r="C25" s="102">
        <f t="shared" si="0"/>
        <v>2.5864765885490257</v>
      </c>
      <c r="D25" s="115">
        <v>2.2889</v>
      </c>
      <c r="E25" s="116">
        <f t="shared" si="1"/>
        <v>0.7509982577654118</v>
      </c>
      <c r="F25" s="104">
        <f t="shared" si="2"/>
        <v>-4.3831</v>
      </c>
      <c r="G25" s="103">
        <f t="shared" si="2"/>
        <v>-1.835478330783614</v>
      </c>
      <c r="H25" s="117"/>
      <c r="I25" s="117"/>
      <c r="J25" s="117"/>
      <c r="K25" s="117"/>
      <c r="L25" s="105"/>
      <c r="M25" s="105"/>
      <c r="N25" s="118"/>
      <c r="O25" s="118"/>
      <c r="P25" s="118"/>
      <c r="Q25" s="118"/>
      <c r="U25" s="97"/>
      <c r="V25" s="97"/>
      <c r="W25" s="97"/>
      <c r="X25" s="97"/>
      <c r="Y25" s="97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</row>
    <row r="26" spans="1:38" s="96" customFormat="1" ht="12.75" customHeight="1" thickBot="1">
      <c r="A26" s="127" t="s">
        <v>24</v>
      </c>
      <c r="B26" s="110">
        <v>-2.0739</v>
      </c>
      <c r="C26" s="110">
        <f t="shared" si="0"/>
        <v>-0.8039708928345062</v>
      </c>
      <c r="D26" s="128">
        <v>-2.0855</v>
      </c>
      <c r="E26" s="112">
        <f t="shared" si="1"/>
        <v>-0.6842618142207028</v>
      </c>
      <c r="F26" s="113">
        <f t="shared" si="2"/>
        <v>-0.011600000000000055</v>
      </c>
      <c r="G26" s="112">
        <f t="shared" si="2"/>
        <v>0.11970907861380342</v>
      </c>
      <c r="H26" s="129"/>
      <c r="I26" s="129"/>
      <c r="J26" s="129"/>
      <c r="K26" s="129"/>
      <c r="L26" s="105"/>
      <c r="M26" s="105"/>
      <c r="N26" s="118"/>
      <c r="O26" s="118"/>
      <c r="P26" s="118"/>
      <c r="Q26" s="118"/>
      <c r="U26" s="97"/>
      <c r="V26" s="97"/>
      <c r="W26" s="97"/>
      <c r="X26" s="97"/>
      <c r="Y26" s="97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</row>
    <row r="27" spans="1:20" ht="12.75">
      <c r="A27" s="141" t="s">
        <v>25</v>
      </c>
      <c r="B27" s="141"/>
      <c r="C27" s="141"/>
      <c r="D27" s="141"/>
      <c r="E27" s="141"/>
      <c r="F27" s="141"/>
      <c r="G27" s="141"/>
      <c r="H27" s="141"/>
      <c r="I27" s="141"/>
      <c r="J27" s="22"/>
      <c r="K27" s="22"/>
      <c r="L27" s="22"/>
      <c r="M27" s="22"/>
      <c r="N27" s="22"/>
      <c r="O27" s="22"/>
      <c r="P27" s="22"/>
      <c r="Q27" s="22"/>
      <c r="R27" s="21"/>
      <c r="S27" s="21"/>
      <c r="T27" s="21"/>
    </row>
    <row r="28" spans="1:11" ht="12.75">
      <c r="A28" s="141" t="s">
        <v>26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</row>
    <row r="29" spans="3:17" ht="12.75" hidden="1">
      <c r="C29" s="23">
        <v>257.9571</v>
      </c>
      <c r="D29" s="23"/>
      <c r="E29" s="24">
        <v>304.781</v>
      </c>
      <c r="F29" s="25"/>
      <c r="G29" s="25"/>
      <c r="H29" s="23"/>
      <c r="I29" s="23">
        <v>358.134</v>
      </c>
      <c r="K29" s="23">
        <v>420.4321</v>
      </c>
      <c r="L29" s="26"/>
      <c r="M29" s="26"/>
      <c r="N29" s="26"/>
      <c r="O29" s="27"/>
      <c r="P29" s="28"/>
      <c r="Q29" s="29"/>
    </row>
    <row r="30" spans="1:19" ht="12.75" hidden="1">
      <c r="A30" s="30"/>
      <c r="B30">
        <v>1000</v>
      </c>
      <c r="C30" s="26"/>
      <c r="L30" s="26"/>
      <c r="N30" s="30"/>
      <c r="O30" s="27"/>
      <c r="P30" s="28"/>
      <c r="Q30" s="29"/>
      <c r="S30" s="26"/>
    </row>
    <row r="31" spans="1:19" ht="25.5" customHeight="1" hidden="1">
      <c r="A31" s="31"/>
      <c r="B31" s="142" t="s">
        <v>77</v>
      </c>
      <c r="C31" s="142"/>
      <c r="D31" s="142" t="s">
        <v>47</v>
      </c>
      <c r="E31" s="142"/>
      <c r="F31" s="6"/>
      <c r="G31" s="6"/>
      <c r="H31" s="142" t="s">
        <v>48</v>
      </c>
      <c r="I31" s="142"/>
      <c r="L31" s="26"/>
      <c r="M31" s="26"/>
      <c r="N31" s="30"/>
      <c r="O31" s="27"/>
      <c r="P31" s="28"/>
      <c r="Q31" s="29"/>
      <c r="S31" s="26"/>
    </row>
    <row r="32" spans="1:20" ht="13.5" hidden="1" thickBot="1">
      <c r="A32" s="32"/>
      <c r="B32" s="9" t="s">
        <v>1</v>
      </c>
      <c r="C32" s="9" t="s">
        <v>2</v>
      </c>
      <c r="D32" s="9" t="s">
        <v>1</v>
      </c>
      <c r="E32" s="9" t="s">
        <v>2</v>
      </c>
      <c r="F32" s="9"/>
      <c r="G32" s="9"/>
      <c r="H32" s="9" t="s">
        <v>1</v>
      </c>
      <c r="I32" s="9" t="s">
        <v>2</v>
      </c>
      <c r="J32" s="3"/>
      <c r="K32" s="3"/>
      <c r="L32" s="3"/>
      <c r="M32" s="3"/>
      <c r="N32" s="33"/>
      <c r="O32" s="3"/>
      <c r="P32" s="3"/>
      <c r="Q32" s="3"/>
      <c r="R32" s="3"/>
      <c r="S32" s="34"/>
      <c r="T32" s="34"/>
    </row>
    <row r="33" spans="1:20" ht="13.5" customHeight="1" hidden="1">
      <c r="A33" s="11" t="s">
        <v>27</v>
      </c>
      <c r="B33" s="12">
        <v>21.9540765</v>
      </c>
      <c r="C33" s="12">
        <f aca="true" t="shared" si="5" ref="C33:C43">B33/$C$45*100</f>
        <v>8.944054632119286</v>
      </c>
      <c r="D33" s="12">
        <v>23.7404268</v>
      </c>
      <c r="E33" s="12">
        <f aca="true" t="shared" si="6" ref="E33:E43">D33/$E$45*100</f>
        <v>8.467534614973072</v>
      </c>
      <c r="F33" s="12"/>
      <c r="G33" s="12"/>
      <c r="H33" s="12">
        <v>28.293831400000002</v>
      </c>
      <c r="I33" s="12">
        <f aca="true" t="shared" si="7" ref="I33:I43">H33/$I$45*100</f>
        <v>8.859818819477063</v>
      </c>
      <c r="J33" s="7"/>
      <c r="K33" s="7"/>
      <c r="L33" s="136"/>
      <c r="M33" s="136"/>
      <c r="N33" s="35"/>
      <c r="O33" s="3"/>
      <c r="P33" s="3"/>
      <c r="Q33" s="28"/>
      <c r="R33" s="3"/>
      <c r="S33" s="3"/>
      <c r="T33" s="3"/>
    </row>
    <row r="34" spans="1:20" ht="12.75" hidden="1">
      <c r="A34" s="14" t="s">
        <v>28</v>
      </c>
      <c r="B34" s="12">
        <v>12.68209</v>
      </c>
      <c r="C34" s="12">
        <f t="shared" si="5"/>
        <v>5.166662592683126</v>
      </c>
      <c r="D34" s="12">
        <v>13.76983</v>
      </c>
      <c r="E34" s="12">
        <f t="shared" si="6"/>
        <v>4.911306487855334</v>
      </c>
      <c r="F34" s="12"/>
      <c r="G34" s="12"/>
      <c r="H34" s="12">
        <v>15.505799999999999</v>
      </c>
      <c r="I34" s="12">
        <f t="shared" si="7"/>
        <v>4.855425082198214</v>
      </c>
      <c r="J34" s="10"/>
      <c r="K34" s="10"/>
      <c r="L34" s="10"/>
      <c r="M34" s="10"/>
      <c r="P34" s="36"/>
      <c r="Q34" s="36"/>
      <c r="R34" s="2"/>
      <c r="S34" s="2"/>
      <c r="T34" s="3"/>
    </row>
    <row r="35" spans="1:20" ht="12.75" hidden="1">
      <c r="A35" s="15" t="s">
        <v>29</v>
      </c>
      <c r="B35" s="12">
        <v>0.15262299999999998</v>
      </c>
      <c r="C35" s="12">
        <f t="shared" si="5"/>
        <v>0.06217835899942964</v>
      </c>
      <c r="D35" s="12">
        <v>0.1291</v>
      </c>
      <c r="E35" s="12">
        <f t="shared" si="6"/>
        <v>0.04604629596604487</v>
      </c>
      <c r="F35" s="12"/>
      <c r="G35" s="12"/>
      <c r="H35" s="12">
        <v>0.12819999999999998</v>
      </c>
      <c r="I35" s="12">
        <f t="shared" si="7"/>
        <v>0.04014404258650382</v>
      </c>
      <c r="J35" s="13"/>
      <c r="K35" s="13"/>
      <c r="L35" s="13"/>
      <c r="M35" s="13"/>
      <c r="P35" s="36"/>
      <c r="Q35" s="36"/>
      <c r="R35" s="2"/>
      <c r="S35" s="2"/>
      <c r="T35" s="3"/>
    </row>
    <row r="36" spans="1:20" ht="12.75" hidden="1">
      <c r="A36" s="14" t="s">
        <v>30</v>
      </c>
      <c r="B36" s="12">
        <v>7.5887235</v>
      </c>
      <c r="C36" s="12">
        <f t="shared" si="5"/>
        <v>3.091633463700807</v>
      </c>
      <c r="D36" s="12">
        <v>9.7216706</v>
      </c>
      <c r="E36" s="12">
        <f t="shared" si="6"/>
        <v>3.4674432357242213</v>
      </c>
      <c r="F36" s="12"/>
      <c r="G36" s="12"/>
      <c r="H36" s="12">
        <v>12.488</v>
      </c>
      <c r="I36" s="12">
        <f t="shared" si="7"/>
        <v>3.9104430875215277</v>
      </c>
      <c r="J36" s="13"/>
      <c r="K36" s="13"/>
      <c r="L36" s="13"/>
      <c r="M36" s="13"/>
      <c r="P36" s="19"/>
      <c r="Q36" s="19"/>
      <c r="R36" s="2"/>
      <c r="S36" s="2"/>
      <c r="T36" s="3"/>
    </row>
    <row r="37" spans="1:20" ht="24" hidden="1">
      <c r="A37" s="14" t="s">
        <v>31</v>
      </c>
      <c r="B37" s="12">
        <v>0.07094</v>
      </c>
      <c r="C37" s="12">
        <f t="shared" si="5"/>
        <v>0.02890083924060947</v>
      </c>
      <c r="D37" s="12">
        <v>0.1198262</v>
      </c>
      <c r="E37" s="12">
        <f t="shared" si="6"/>
        <v>0.042738595427470834</v>
      </c>
      <c r="F37" s="12"/>
      <c r="G37" s="12"/>
      <c r="H37" s="12">
        <v>0.1718314</v>
      </c>
      <c r="I37" s="12">
        <f t="shared" si="7"/>
        <v>0.053806607170815715</v>
      </c>
      <c r="J37" s="13"/>
      <c r="K37" s="13"/>
      <c r="L37" s="13"/>
      <c r="M37" s="13"/>
      <c r="P37" s="19"/>
      <c r="Q37" s="19"/>
      <c r="R37" s="2"/>
      <c r="S37" s="2"/>
      <c r="T37" s="3"/>
    </row>
    <row r="38" spans="1:20" ht="12.75" hidden="1">
      <c r="A38" s="11" t="s">
        <v>32</v>
      </c>
      <c r="B38" s="12">
        <v>23.918714899999998</v>
      </c>
      <c r="C38" s="12">
        <f t="shared" si="5"/>
        <v>9.744445082701866</v>
      </c>
      <c r="D38" s="12">
        <v>26.777844800000004</v>
      </c>
      <c r="E38" s="12">
        <f t="shared" si="6"/>
        <v>9.550895174234048</v>
      </c>
      <c r="F38" s="12"/>
      <c r="G38" s="12"/>
      <c r="H38" s="12">
        <v>30.084713400000002</v>
      </c>
      <c r="I38" s="12">
        <f t="shared" si="7"/>
        <v>9.420608548614373</v>
      </c>
      <c r="J38" s="13"/>
      <c r="K38" s="13"/>
      <c r="L38" s="13"/>
      <c r="M38" s="13"/>
      <c r="P38" s="19"/>
      <c r="Q38" s="19"/>
      <c r="R38" s="2"/>
      <c r="S38" s="2"/>
      <c r="T38" s="3"/>
    </row>
    <row r="39" spans="1:20" ht="12.75" hidden="1">
      <c r="A39" s="14" t="s">
        <v>33</v>
      </c>
      <c r="B39" s="12">
        <v>22.1084849</v>
      </c>
      <c r="C39" s="12">
        <f t="shared" si="5"/>
        <v>9.006960360140145</v>
      </c>
      <c r="D39" s="12">
        <v>24.756608600000003</v>
      </c>
      <c r="E39" s="12">
        <f t="shared" si="6"/>
        <v>8.829977743695832</v>
      </c>
      <c r="F39" s="12"/>
      <c r="G39" s="12"/>
      <c r="H39" s="12">
        <v>27.751922</v>
      </c>
      <c r="I39" s="12">
        <f t="shared" si="7"/>
        <v>8.690127446375449</v>
      </c>
      <c r="J39" s="13"/>
      <c r="K39" s="13"/>
      <c r="L39" s="13"/>
      <c r="M39" s="13"/>
      <c r="P39" s="19"/>
      <c r="Q39" s="19"/>
      <c r="R39" s="2"/>
      <c r="S39" s="2"/>
      <c r="T39" s="3"/>
    </row>
    <row r="40" spans="1:20" ht="24" hidden="1">
      <c r="A40" s="15" t="s">
        <v>34</v>
      </c>
      <c r="B40" s="12">
        <v>0.88058</v>
      </c>
      <c r="C40" s="12">
        <f t="shared" si="5"/>
        <v>0.35874684266275564</v>
      </c>
      <c r="D40" s="12">
        <v>1.0055362</v>
      </c>
      <c r="E40" s="12">
        <f t="shared" si="6"/>
        <v>0.35864614616399765</v>
      </c>
      <c r="F40" s="12"/>
      <c r="G40" s="12"/>
      <c r="H40" s="12">
        <v>1.1797513999999998</v>
      </c>
      <c r="I40" s="12">
        <f t="shared" si="7"/>
        <v>0.3694227023641771</v>
      </c>
      <c r="J40" s="13"/>
      <c r="K40" s="13"/>
      <c r="L40" s="13"/>
      <c r="M40" s="13"/>
      <c r="P40" s="19"/>
      <c r="Q40" s="19"/>
      <c r="R40" s="2"/>
      <c r="S40" s="2"/>
      <c r="T40" s="3"/>
    </row>
    <row r="41" spans="1:20" ht="12.75" customHeight="1" hidden="1">
      <c r="A41" s="14" t="s">
        <v>35</v>
      </c>
      <c r="B41" s="12">
        <v>0.8259500000000001</v>
      </c>
      <c r="C41" s="12">
        <f t="shared" si="5"/>
        <v>0.3364906705776909</v>
      </c>
      <c r="D41" s="12">
        <v>0.9023</v>
      </c>
      <c r="E41" s="12">
        <f t="shared" si="6"/>
        <v>0.32182473160466524</v>
      </c>
      <c r="F41" s="12"/>
      <c r="G41" s="12"/>
      <c r="H41" s="12">
        <v>1.02441</v>
      </c>
      <c r="I41" s="12">
        <f t="shared" si="7"/>
        <v>0.3207797087834664</v>
      </c>
      <c r="J41" s="13"/>
      <c r="K41" s="13"/>
      <c r="L41" s="13"/>
      <c r="M41" s="13"/>
      <c r="P41" s="19"/>
      <c r="Q41" s="19"/>
      <c r="R41" s="2"/>
      <c r="S41" s="2"/>
      <c r="T41" s="3"/>
    </row>
    <row r="42" spans="1:20" ht="12.75" customHeight="1" hidden="1" thickBot="1">
      <c r="A42" s="37" t="s">
        <v>36</v>
      </c>
      <c r="B42" s="18">
        <v>0.1037</v>
      </c>
      <c r="C42" s="18">
        <f t="shared" si="5"/>
        <v>0.04224720932127434</v>
      </c>
      <c r="D42" s="18">
        <v>0.1134</v>
      </c>
      <c r="E42" s="18">
        <f t="shared" si="6"/>
        <v>0.040446552769554514</v>
      </c>
      <c r="F42" s="18"/>
      <c r="G42" s="18"/>
      <c r="H42" s="18">
        <v>0.12863</v>
      </c>
      <c r="I42" s="18">
        <f t="shared" si="7"/>
        <v>0.040278691091279156</v>
      </c>
      <c r="J42" s="13"/>
      <c r="K42" s="13"/>
      <c r="L42" s="13"/>
      <c r="M42" s="13"/>
      <c r="P42" s="19"/>
      <c r="Q42" s="19"/>
      <c r="R42" s="2"/>
      <c r="S42" s="2"/>
      <c r="T42" s="3"/>
    </row>
    <row r="43" spans="1:20" ht="13.5" hidden="1" thickBot="1">
      <c r="A43" s="38" t="s">
        <v>37</v>
      </c>
      <c r="B43" s="39">
        <v>-1.9646384</v>
      </c>
      <c r="C43" s="39">
        <f t="shared" si="5"/>
        <v>-0.8003904505825795</v>
      </c>
      <c r="D43" s="39">
        <v>-3.0374180000000015</v>
      </c>
      <c r="E43" s="39">
        <f t="shared" si="6"/>
        <v>-1.0833605592609772</v>
      </c>
      <c r="F43" s="39"/>
      <c r="G43" s="39"/>
      <c r="H43" s="39">
        <v>-1.7908819999999979</v>
      </c>
      <c r="I43" s="39">
        <f t="shared" si="7"/>
        <v>-0.5607897291373095</v>
      </c>
      <c r="J43" s="13"/>
      <c r="K43" s="13"/>
      <c r="L43" s="13"/>
      <c r="M43" s="13"/>
      <c r="N43" s="3"/>
      <c r="O43" s="3"/>
      <c r="P43" s="19"/>
      <c r="Q43" s="19"/>
      <c r="R43" s="2"/>
      <c r="S43" s="2"/>
      <c r="T43" s="3"/>
    </row>
    <row r="44" spans="1:20" ht="35.25" customHeight="1" hidden="1" thickBot="1">
      <c r="A44" s="141" t="s">
        <v>38</v>
      </c>
      <c r="B44" s="141"/>
      <c r="C44" s="141"/>
      <c r="D44" s="141"/>
      <c r="E44" s="141"/>
      <c r="F44" s="141"/>
      <c r="G44" s="141"/>
      <c r="H44" s="141"/>
      <c r="I44" s="141"/>
      <c r="J44" s="20"/>
      <c r="K44" s="20"/>
      <c r="L44" s="20"/>
      <c r="M44" s="20"/>
      <c r="N44" s="3"/>
      <c r="O44" s="3"/>
      <c r="P44" s="143" t="s">
        <v>39</v>
      </c>
      <c r="Q44" s="143"/>
      <c r="R44" s="2"/>
      <c r="S44" s="2"/>
      <c r="T44" s="3"/>
    </row>
    <row r="45" spans="1:20" ht="12.75" customHeight="1" hidden="1">
      <c r="A45" s="40"/>
      <c r="B45" s="40"/>
      <c r="C45" s="40">
        <v>245.46</v>
      </c>
      <c r="D45" s="40"/>
      <c r="E45" s="40">
        <v>280.37</v>
      </c>
      <c r="F45" s="40"/>
      <c r="G45" s="40"/>
      <c r="H45" s="40"/>
      <c r="I45" s="40">
        <v>319.35</v>
      </c>
      <c r="J45" s="40"/>
      <c r="K45" s="40"/>
      <c r="L45" s="40"/>
      <c r="M45" s="40"/>
      <c r="N45" s="40"/>
      <c r="O45" s="40"/>
      <c r="P45" s="22"/>
      <c r="Q45" s="41"/>
      <c r="R45" s="2"/>
      <c r="S45" s="2"/>
      <c r="T45" s="3"/>
    </row>
    <row r="46" spans="1:20" ht="27" customHeight="1" hidden="1">
      <c r="A46" s="40"/>
      <c r="B46" s="40"/>
      <c r="C46" s="40"/>
      <c r="D46" s="42">
        <f>D18+D24+D25</f>
        <v>19.2108</v>
      </c>
      <c r="E46" s="43">
        <f>D46+D19+D26</f>
        <v>9.631829999999999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22"/>
      <c r="Q46" s="22"/>
      <c r="R46" s="2"/>
      <c r="S46" s="2"/>
      <c r="T46" s="3"/>
    </row>
    <row r="47" spans="1:20" ht="10.5" customHeight="1" hidden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22"/>
      <c r="Q47" s="22"/>
      <c r="R47" s="144"/>
      <c r="S47" s="144"/>
      <c r="T47" s="3"/>
    </row>
    <row r="48" spans="1:20" ht="12.75" hidden="1">
      <c r="A48" s="3"/>
      <c r="B48" s="3">
        <v>1000</v>
      </c>
      <c r="C48" s="3">
        <v>4180.5</v>
      </c>
      <c r="D48" s="3">
        <v>4349.9</v>
      </c>
      <c r="E48" s="3">
        <v>2192.3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3:20" ht="12.75" hidden="1">
      <c r="C49" s="3">
        <v>187991.9</v>
      </c>
      <c r="D49" s="3">
        <v>201222.9</v>
      </c>
      <c r="E49" s="3">
        <v>212177.4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hidden="1">
      <c r="A50" s="3"/>
      <c r="B50" s="3"/>
      <c r="C50" s="3">
        <f>C48/C49*100</f>
        <v>2.223766023961671</v>
      </c>
      <c r="D50" s="3">
        <f>D48/D49*100</f>
        <v>2.1617320891409477</v>
      </c>
      <c r="E50" s="3">
        <f>E48/E49*100</f>
        <v>1.0332391668481187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hidden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38" ht="26.25" customHeight="1" hidden="1">
      <c r="A52" s="44"/>
      <c r="B52" s="136"/>
      <c r="C52" s="136"/>
      <c r="D52" s="136"/>
      <c r="E52" s="136"/>
      <c r="F52" s="7"/>
      <c r="G52" s="7"/>
      <c r="H52" s="7"/>
      <c r="I52" s="7"/>
      <c r="J52" s="7"/>
      <c r="K52" s="7"/>
      <c r="L52" s="136"/>
      <c r="M52" s="136"/>
      <c r="N52" s="136"/>
      <c r="O52" s="136"/>
      <c r="U52" s="3"/>
      <c r="V52" s="3"/>
      <c r="W52" s="3"/>
      <c r="X52" s="3"/>
      <c r="Y52" s="3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24.75" customHeight="1" hidden="1">
      <c r="A53" s="5"/>
      <c r="B53" s="142" t="s">
        <v>78</v>
      </c>
      <c r="C53" s="142"/>
      <c r="D53" s="142" t="s">
        <v>49</v>
      </c>
      <c r="E53" s="142"/>
      <c r="F53" s="6"/>
      <c r="G53" s="6"/>
      <c r="H53" s="142" t="s">
        <v>40</v>
      </c>
      <c r="I53" s="142"/>
      <c r="J53" s="10"/>
      <c r="K53" s="10"/>
      <c r="L53" s="10"/>
      <c r="M53" s="10"/>
      <c r="N53" s="10"/>
      <c r="O53" s="10"/>
      <c r="U53" s="3"/>
      <c r="V53" s="3"/>
      <c r="W53" s="3"/>
      <c r="X53" s="3"/>
      <c r="Y53" s="3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13.5" hidden="1" thickBot="1">
      <c r="A54" s="8"/>
      <c r="B54" s="9" t="s">
        <v>1</v>
      </c>
      <c r="C54" s="9" t="s">
        <v>2</v>
      </c>
      <c r="D54" s="9" t="s">
        <v>1</v>
      </c>
      <c r="E54" s="9" t="s">
        <v>2</v>
      </c>
      <c r="F54" s="9"/>
      <c r="G54" s="9"/>
      <c r="H54" s="9" t="s">
        <v>1</v>
      </c>
      <c r="I54" s="9" t="s">
        <v>2</v>
      </c>
      <c r="J54" s="13"/>
      <c r="K54" s="13"/>
      <c r="L54" s="13"/>
      <c r="M54" s="13"/>
      <c r="N54" s="13"/>
      <c r="O54" s="13"/>
      <c r="U54" s="3"/>
      <c r="V54" s="3"/>
      <c r="W54" s="3"/>
      <c r="X54" s="3"/>
      <c r="Y54" s="3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12.75" hidden="1">
      <c r="A55" s="11" t="s">
        <v>3</v>
      </c>
      <c r="B55" s="12">
        <v>77.27801389</v>
      </c>
      <c r="C55" s="12">
        <f aca="true" t="shared" si="8" ref="C55:C64">B55/$C$68*100</f>
        <v>31.482935667725897</v>
      </c>
      <c r="D55" s="12">
        <v>78.11661389</v>
      </c>
      <c r="E55" s="12">
        <f aca="true" t="shared" si="9" ref="E55:E64">D55/$C$68*100</f>
        <v>31.824579927483093</v>
      </c>
      <c r="F55" s="12"/>
      <c r="G55" s="12"/>
      <c r="H55" s="12">
        <f aca="true" t="shared" si="10" ref="H55:I64">D55-B55</f>
        <v>0.8385999999999996</v>
      </c>
      <c r="I55" s="12">
        <f t="shared" si="10"/>
        <v>0.3416442597571958</v>
      </c>
      <c r="J55" s="13"/>
      <c r="K55" s="13"/>
      <c r="L55" s="13"/>
      <c r="M55" s="13"/>
      <c r="N55" s="13"/>
      <c r="O55" s="13"/>
      <c r="U55" s="3"/>
      <c r="V55" s="3"/>
      <c r="W55" s="3"/>
      <c r="X55" s="3"/>
      <c r="Y55" s="3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12.75" hidden="1">
      <c r="A56" s="14" t="s">
        <v>4</v>
      </c>
      <c r="B56" s="12">
        <v>49.761453</v>
      </c>
      <c r="C56" s="12">
        <f t="shared" si="8"/>
        <v>20.272734050354437</v>
      </c>
      <c r="D56" s="12">
        <v>49.761453</v>
      </c>
      <c r="E56" s="12">
        <f t="shared" si="9"/>
        <v>20.272734050354437</v>
      </c>
      <c r="F56" s="12"/>
      <c r="G56" s="12"/>
      <c r="H56" s="12">
        <f t="shared" si="10"/>
        <v>0</v>
      </c>
      <c r="I56" s="12">
        <f t="shared" si="10"/>
        <v>0</v>
      </c>
      <c r="J56" s="13"/>
      <c r="K56" s="13"/>
      <c r="L56" s="13"/>
      <c r="M56" s="13"/>
      <c r="N56" s="13"/>
      <c r="O56" s="13"/>
      <c r="U56" s="3"/>
      <c r="V56" s="3"/>
      <c r="W56" s="3"/>
      <c r="X56" s="3"/>
      <c r="Y56" s="3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12.75" hidden="1">
      <c r="A57" s="14" t="s">
        <v>5</v>
      </c>
      <c r="B57" s="12">
        <v>13.00068409</v>
      </c>
      <c r="C57" s="12">
        <f t="shared" si="8"/>
        <v>5.296457300578505</v>
      </c>
      <c r="D57" s="12">
        <v>14.89008409</v>
      </c>
      <c r="E57" s="12">
        <f t="shared" si="9"/>
        <v>6.066195750835166</v>
      </c>
      <c r="F57" s="12"/>
      <c r="G57" s="12"/>
      <c r="H57" s="12">
        <f t="shared" si="10"/>
        <v>1.8894000000000002</v>
      </c>
      <c r="I57" s="12">
        <f t="shared" si="10"/>
        <v>0.7697384502566607</v>
      </c>
      <c r="J57" s="13"/>
      <c r="K57" s="13"/>
      <c r="L57" s="13"/>
      <c r="M57" s="13"/>
      <c r="N57" s="45"/>
      <c r="O57" s="13"/>
      <c r="U57" s="3"/>
      <c r="V57" s="3"/>
      <c r="W57" s="3"/>
      <c r="X57" s="3"/>
      <c r="Y57" s="3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12.75" hidden="1">
      <c r="A58" s="14" t="s">
        <v>41</v>
      </c>
      <c r="B58" s="12">
        <v>14.515876800000001</v>
      </c>
      <c r="C58" s="12">
        <f t="shared" si="8"/>
        <v>5.91374431679296</v>
      </c>
      <c r="D58" s="12">
        <v>13.4650768</v>
      </c>
      <c r="E58" s="12">
        <f t="shared" si="9"/>
        <v>5.48565012629349</v>
      </c>
      <c r="F58" s="12"/>
      <c r="G58" s="12"/>
      <c r="H58" s="12">
        <f t="shared" si="10"/>
        <v>-1.0508000000000006</v>
      </c>
      <c r="I58" s="12">
        <f t="shared" si="10"/>
        <v>-0.4280941904994702</v>
      </c>
      <c r="J58" s="13"/>
      <c r="K58" s="13"/>
      <c r="L58" s="13"/>
      <c r="M58" s="13"/>
      <c r="N58" s="13"/>
      <c r="O58" s="13"/>
      <c r="U58" s="3"/>
      <c r="V58" s="3"/>
      <c r="W58" s="3"/>
      <c r="X58" s="3"/>
      <c r="Y58" s="3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12" customHeight="1" hidden="1">
      <c r="A59" s="11" t="s">
        <v>7</v>
      </c>
      <c r="B59" s="12">
        <v>98.53539559000001</v>
      </c>
      <c r="C59" s="12">
        <f t="shared" si="8"/>
        <v>40.14315798500775</v>
      </c>
      <c r="D59" s="12">
        <v>99.08769559000001</v>
      </c>
      <c r="E59" s="12">
        <f t="shared" si="9"/>
        <v>40.368164095983055</v>
      </c>
      <c r="F59" s="12"/>
      <c r="G59" s="12"/>
      <c r="H59" s="12">
        <f t="shared" si="10"/>
        <v>0.5523000000000025</v>
      </c>
      <c r="I59" s="12">
        <f t="shared" si="10"/>
        <v>0.22500611097530765</v>
      </c>
      <c r="J59" s="13"/>
      <c r="K59" s="13"/>
      <c r="L59" s="13"/>
      <c r="M59" s="13"/>
      <c r="N59" s="13"/>
      <c r="O59" s="13"/>
      <c r="U59" s="3"/>
      <c r="V59" s="3"/>
      <c r="W59" s="3"/>
      <c r="X59" s="3"/>
      <c r="Y59" s="3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12.75" hidden="1">
      <c r="A60" s="16" t="s">
        <v>8</v>
      </c>
      <c r="B60" s="12">
        <f>B55-B59</f>
        <v>-21.25738170000001</v>
      </c>
      <c r="C60" s="12">
        <f t="shared" si="8"/>
        <v>-8.660222317281843</v>
      </c>
      <c r="D60" s="12">
        <f>D55-D59</f>
        <v>-20.971081700000013</v>
      </c>
      <c r="E60" s="12">
        <f t="shared" si="9"/>
        <v>-8.543584168499963</v>
      </c>
      <c r="F60" s="12"/>
      <c r="G60" s="12"/>
      <c r="H60" s="12">
        <f t="shared" si="10"/>
        <v>0.2862999999999971</v>
      </c>
      <c r="I60" s="12">
        <f t="shared" si="10"/>
        <v>0.11663814878187928</v>
      </c>
      <c r="J60" s="13"/>
      <c r="K60" s="13"/>
      <c r="L60" s="13"/>
      <c r="M60" s="13"/>
      <c r="N60" s="13"/>
      <c r="O60" s="13"/>
      <c r="U60" s="3"/>
      <c r="V60" s="3"/>
      <c r="W60" s="3"/>
      <c r="X60" s="3"/>
      <c r="Y60" s="3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13.5" hidden="1" thickBot="1">
      <c r="A61" s="17" t="s">
        <v>42</v>
      </c>
      <c r="B61" s="18">
        <v>21.2573817</v>
      </c>
      <c r="C61" s="18">
        <f t="shared" si="8"/>
        <v>8.660222317281837</v>
      </c>
      <c r="D61" s="18">
        <v>20.9710817</v>
      </c>
      <c r="E61" s="18">
        <f t="shared" si="9"/>
        <v>8.543584168499958</v>
      </c>
      <c r="F61" s="18"/>
      <c r="G61" s="18"/>
      <c r="H61" s="18">
        <f t="shared" si="10"/>
        <v>-0.28630000000000067</v>
      </c>
      <c r="I61" s="18">
        <f t="shared" si="10"/>
        <v>-0.11663814878187928</v>
      </c>
      <c r="J61" s="13"/>
      <c r="K61" s="13"/>
      <c r="L61" s="13"/>
      <c r="M61" s="13"/>
      <c r="N61" s="13"/>
      <c r="O61" s="13"/>
      <c r="U61" s="3"/>
      <c r="V61" s="3"/>
      <c r="W61" s="3"/>
      <c r="X61" s="3"/>
      <c r="Y61" s="3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12.75" customHeight="1" hidden="1">
      <c r="A62" s="16" t="s">
        <v>12</v>
      </c>
      <c r="B62" s="12">
        <v>5.8533</v>
      </c>
      <c r="C62" s="12">
        <f t="shared" si="8"/>
        <v>2.384624786115864</v>
      </c>
      <c r="D62" s="12">
        <v>5.9533</v>
      </c>
      <c r="E62" s="12">
        <f t="shared" si="9"/>
        <v>2.4253646215269287</v>
      </c>
      <c r="F62" s="12"/>
      <c r="G62" s="12"/>
      <c r="H62" s="12">
        <f t="shared" si="10"/>
        <v>0.09999999999999964</v>
      </c>
      <c r="I62" s="12">
        <f t="shared" si="10"/>
        <v>0.04073983541106463</v>
      </c>
      <c r="J62" s="13"/>
      <c r="K62" s="13"/>
      <c r="L62" s="13"/>
      <c r="M62" s="13"/>
      <c r="N62" s="13"/>
      <c r="O62" s="13"/>
      <c r="U62" s="3"/>
      <c r="V62" s="3"/>
      <c r="W62" s="3"/>
      <c r="X62" s="3"/>
      <c r="Y62" s="3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12.75" customHeight="1" hidden="1">
      <c r="A63" s="16" t="s">
        <v>43</v>
      </c>
      <c r="B63" s="12">
        <v>3.9573</v>
      </c>
      <c r="C63" s="12">
        <f t="shared" si="8"/>
        <v>1.6121975067220728</v>
      </c>
      <c r="D63" s="12">
        <v>3.9573</v>
      </c>
      <c r="E63" s="12">
        <f t="shared" si="9"/>
        <v>1.6121975067220728</v>
      </c>
      <c r="F63" s="12"/>
      <c r="G63" s="12"/>
      <c r="H63" s="12">
        <f t="shared" si="10"/>
        <v>0</v>
      </c>
      <c r="I63" s="12">
        <f t="shared" si="10"/>
        <v>0</v>
      </c>
      <c r="J63" s="13"/>
      <c r="K63" s="13"/>
      <c r="L63" s="13"/>
      <c r="M63" s="13"/>
      <c r="N63" s="13"/>
      <c r="O63" s="13"/>
      <c r="U63" s="3"/>
      <c r="V63" s="3"/>
      <c r="W63" s="3"/>
      <c r="X63" s="3"/>
      <c r="Y63" s="3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12.75" customHeight="1" hidden="1" thickBot="1">
      <c r="A64" s="17" t="s">
        <v>21</v>
      </c>
      <c r="B64" s="18">
        <v>15.404</v>
      </c>
      <c r="C64" s="12">
        <f t="shared" si="8"/>
        <v>6.275564246720442</v>
      </c>
      <c r="D64" s="18">
        <v>14.972</v>
      </c>
      <c r="E64" s="12">
        <f t="shared" si="9"/>
        <v>6.099568157744642</v>
      </c>
      <c r="F64" s="12"/>
      <c r="G64" s="12"/>
      <c r="H64" s="12">
        <f t="shared" si="10"/>
        <v>-0.4320000000000004</v>
      </c>
      <c r="I64" s="12">
        <f t="shared" si="10"/>
        <v>-0.17599608897580055</v>
      </c>
      <c r="J64" s="13"/>
      <c r="K64" s="13"/>
      <c r="L64" s="13"/>
      <c r="M64" s="13"/>
      <c r="N64" s="13"/>
      <c r="O64" s="13"/>
      <c r="U64" s="3"/>
      <c r="V64" s="3"/>
      <c r="W64" s="3"/>
      <c r="X64" s="3"/>
      <c r="Y64" s="3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12.75" customHeight="1" hidden="1">
      <c r="A65" s="148" t="s">
        <v>44</v>
      </c>
      <c r="B65" s="148"/>
      <c r="C65" s="148"/>
      <c r="D65" s="148"/>
      <c r="E65" s="148"/>
      <c r="F65" s="148"/>
      <c r="G65" s="148"/>
      <c r="H65" s="148"/>
      <c r="I65" s="148"/>
      <c r="J65" s="3"/>
      <c r="K65" s="3"/>
      <c r="L65" s="13"/>
      <c r="M65" s="13"/>
      <c r="N65" s="13"/>
      <c r="O65" s="13"/>
      <c r="S65" s="30"/>
      <c r="U65" s="3"/>
      <c r="V65" s="3"/>
      <c r="W65" s="3"/>
      <c r="X65" s="3"/>
      <c r="Y65" s="3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3" customHeight="1" hidden="1">
      <c r="A66" s="141" t="s">
        <v>45</v>
      </c>
      <c r="B66" s="141"/>
      <c r="C66" s="141"/>
      <c r="D66" s="141"/>
      <c r="E66" s="141"/>
      <c r="F66" s="141"/>
      <c r="G66" s="141"/>
      <c r="H66" s="141"/>
      <c r="I66" s="141"/>
      <c r="J66" s="40"/>
      <c r="K66" s="40"/>
      <c r="L66" s="40"/>
      <c r="M66" s="40"/>
      <c r="N66" s="40"/>
      <c r="O66" s="40"/>
      <c r="P66" s="22"/>
      <c r="Q66" s="22"/>
      <c r="R66" s="22"/>
      <c r="S66" s="22"/>
      <c r="T66" s="22"/>
      <c r="U66" s="3"/>
      <c r="V66" s="3"/>
      <c r="W66" s="3"/>
      <c r="X66" s="3"/>
      <c r="Y66" s="3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15" ht="21.75" customHeight="1" hidden="1">
      <c r="A67" s="145" t="s">
        <v>45</v>
      </c>
      <c r="B67" s="145"/>
      <c r="C67" s="145"/>
      <c r="D67" s="145"/>
      <c r="E67" s="145"/>
      <c r="F67" s="145"/>
      <c r="G67" s="145"/>
      <c r="H67" s="145"/>
      <c r="I67" s="145"/>
      <c r="J67" s="40"/>
      <c r="K67" s="40"/>
      <c r="L67" s="40"/>
      <c r="M67" s="40"/>
      <c r="N67" s="40"/>
      <c r="O67" s="40"/>
    </row>
    <row r="68" spans="1:15" s="22" customFormat="1" ht="21.75" customHeight="1" hidden="1">
      <c r="A68" s="40"/>
      <c r="B68" s="40"/>
      <c r="C68" s="28">
        <v>245.46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</row>
    <row r="69" spans="1:15" ht="12.75" hidden="1">
      <c r="A69" s="3"/>
      <c r="B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20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19" ht="15.75" hidden="1">
      <c r="A71" s="28">
        <v>14.710658316153017</v>
      </c>
      <c r="B71" s="47">
        <v>22.862357715286034</v>
      </c>
      <c r="C71" s="47">
        <v>22.569355201102223</v>
      </c>
      <c r="D71" s="47">
        <v>39.85762876745873</v>
      </c>
      <c r="E71" s="30"/>
      <c r="F71" s="28">
        <v>15.864095902510694</v>
      </c>
      <c r="G71" s="28">
        <v>27.488418393674447</v>
      </c>
      <c r="H71" s="28">
        <v>26.13069218255573</v>
      </c>
      <c r="I71" s="28">
        <v>30.516793521259128</v>
      </c>
      <c r="J71" s="28"/>
      <c r="K71" s="28">
        <v>17.410202041492763</v>
      </c>
      <c r="L71" s="28">
        <v>27.511385763855344</v>
      </c>
      <c r="M71" s="28">
        <v>24.85729850774748</v>
      </c>
      <c r="N71" s="28">
        <v>30.22111368690441</v>
      </c>
      <c r="O71" s="28"/>
      <c r="P71" s="30">
        <v>18.69076112732256</v>
      </c>
      <c r="Q71" s="30">
        <v>22.671174792086607</v>
      </c>
      <c r="R71" s="30">
        <v>26.10045542693289</v>
      </c>
      <c r="S71" s="30">
        <v>32.53760865365795</v>
      </c>
    </row>
    <row r="72" spans="1:15" s="22" customFormat="1" ht="22.5" customHeight="1" hidden="1">
      <c r="A72" s="145" t="s">
        <v>46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</row>
    <row r="73" spans="1:14" s="22" customFormat="1" ht="21.75" customHeight="1" hidden="1">
      <c r="A73" s="3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</row>
    <row r="74" spans="2:20" ht="15.75" customHeight="1" hidden="1">
      <c r="B74">
        <v>19.615820710196346</v>
      </c>
      <c r="E74" s="48"/>
      <c r="F74" s="48"/>
      <c r="G74" s="48">
        <v>13.131951891735143</v>
      </c>
      <c r="H74" s="48"/>
      <c r="I74" s="48"/>
      <c r="J74" s="48"/>
      <c r="K74" s="48"/>
      <c r="L74" s="48"/>
      <c r="M74" s="48">
        <v>14.403307781030295</v>
      </c>
      <c r="N74" s="48"/>
      <c r="O74" s="48"/>
      <c r="P74" s="48"/>
      <c r="Q74" s="48">
        <v>14.088027100208429</v>
      </c>
      <c r="R74" s="48"/>
      <c r="S74" s="48"/>
      <c r="T74" s="49"/>
    </row>
    <row r="75" spans="1:20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146"/>
      <c r="Q75" s="146"/>
      <c r="R75" s="50"/>
      <c r="S75" s="50"/>
      <c r="T75" s="50"/>
    </row>
    <row r="76" spans="1:20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147"/>
      <c r="Q76" s="147"/>
      <c r="R76" s="3"/>
      <c r="S76" s="3"/>
      <c r="T76" s="3"/>
    </row>
    <row r="77" spans="1:20" ht="10.5" customHeight="1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51"/>
      <c r="Q77" s="51"/>
      <c r="R77" s="3"/>
      <c r="S77" s="3"/>
      <c r="T77" s="3"/>
    </row>
    <row r="78" spans="1:20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28">
        <f>100/12</f>
        <v>8.333333333333334</v>
      </c>
      <c r="O78" s="3"/>
      <c r="P78" s="51"/>
      <c r="Q78" s="51"/>
      <c r="R78" s="3"/>
      <c r="S78" s="3"/>
      <c r="T78" s="3"/>
    </row>
    <row r="79" spans="1:20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51"/>
      <c r="Q79" s="51"/>
      <c r="R79" s="3"/>
      <c r="S79" s="3"/>
      <c r="T79" s="3"/>
    </row>
    <row r="80" spans="1:20" ht="12.75" hidden="1">
      <c r="A80" s="3"/>
      <c r="B80" s="3">
        <v>11.117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51"/>
      <c r="Q80" s="51"/>
      <c r="R80" s="3"/>
      <c r="S80" s="3"/>
      <c r="T80" s="3"/>
    </row>
    <row r="81" spans="1:20" ht="12.75" hidden="1">
      <c r="A81" s="3"/>
      <c r="B81" s="3">
        <v>12.77156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51"/>
      <c r="Q81" s="51"/>
      <c r="R81" s="3"/>
      <c r="S81" s="3"/>
      <c r="T81" s="3"/>
    </row>
    <row r="82" spans="1:20" ht="12.75" hidden="1">
      <c r="A82" s="3"/>
      <c r="B82" s="3">
        <f>B81/B80*100-100</f>
        <v>14.88315192947735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51"/>
      <c r="Q82" s="51"/>
      <c r="R82" s="3"/>
      <c r="S82" s="3"/>
      <c r="T82" s="3"/>
    </row>
    <row r="83" spans="1:20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51"/>
      <c r="Q83" s="51"/>
      <c r="R83" s="3"/>
      <c r="S83" s="3"/>
      <c r="T83" s="3"/>
    </row>
    <row r="84" spans="1:20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51"/>
      <c r="Q84" s="51"/>
      <c r="R84" s="3"/>
      <c r="S84" s="3"/>
      <c r="T84" s="3"/>
    </row>
    <row r="85" spans="1:20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51"/>
      <c r="Q85" s="51"/>
      <c r="R85" s="3"/>
      <c r="S85" s="3"/>
      <c r="T85" s="3"/>
    </row>
    <row r="86" spans="1:20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51"/>
      <c r="Q86" s="51"/>
      <c r="R86" s="3"/>
      <c r="S86" s="3"/>
      <c r="T86" s="3"/>
    </row>
    <row r="87" spans="1:20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51"/>
      <c r="Q87" s="51"/>
      <c r="R87" s="3"/>
      <c r="S87" s="3"/>
      <c r="T87" s="3"/>
    </row>
    <row r="88" spans="1:20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51"/>
      <c r="Q88" s="51"/>
      <c r="R88" s="3"/>
      <c r="S88" s="3"/>
      <c r="T88" s="3"/>
    </row>
    <row r="89" spans="1:20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51"/>
      <c r="Q89" s="51"/>
      <c r="R89" s="3"/>
      <c r="S89" s="3"/>
      <c r="T89" s="3"/>
    </row>
    <row r="90" spans="1:20" ht="12.75">
      <c r="A90" s="3"/>
      <c r="B90" s="3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51"/>
      <c r="Q90" s="51"/>
      <c r="R90" s="3"/>
      <c r="S90" s="3"/>
      <c r="T90" s="3"/>
    </row>
    <row r="91" spans="1:20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51"/>
      <c r="Q91" s="51"/>
      <c r="R91" s="3"/>
      <c r="S91" s="3"/>
      <c r="T91" s="3"/>
    </row>
    <row r="92" spans="1:2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51"/>
      <c r="Q92" s="51"/>
      <c r="R92" s="3"/>
      <c r="S92" s="3"/>
      <c r="T92" s="3"/>
    </row>
    <row r="93" spans="1:2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51"/>
      <c r="Q93" s="51"/>
      <c r="R93" s="3"/>
      <c r="S93" s="3"/>
      <c r="T93" s="3"/>
    </row>
    <row r="94" spans="1:20" ht="12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51"/>
      <c r="Q94" s="51"/>
      <c r="R94" s="3"/>
      <c r="S94" s="3"/>
      <c r="T94" s="51"/>
    </row>
    <row r="95" spans="1:20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51"/>
      <c r="Q95" s="51"/>
      <c r="R95" s="3"/>
      <c r="S95" s="3"/>
      <c r="T95" s="51"/>
    </row>
    <row r="96" spans="1:20" ht="25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51"/>
      <c r="Q96" s="51"/>
      <c r="R96" s="3"/>
      <c r="S96" s="3"/>
      <c r="T96" s="51"/>
    </row>
    <row r="97" spans="1:20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51"/>
      <c r="Q97" s="51"/>
      <c r="R97" s="3"/>
      <c r="S97" s="3"/>
      <c r="T97" s="51"/>
    </row>
    <row r="98" spans="1:20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51"/>
      <c r="Q98" s="51"/>
      <c r="R98" s="3"/>
      <c r="S98" s="3"/>
      <c r="T98" s="51"/>
    </row>
    <row r="99" spans="1:20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51"/>
      <c r="Q99" s="51"/>
      <c r="R99" s="3"/>
      <c r="S99" s="3"/>
      <c r="T99" s="51"/>
    </row>
    <row r="100" spans="1:2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51"/>
      <c r="Q100" s="51"/>
      <c r="R100" s="3"/>
      <c r="S100" s="3"/>
      <c r="T100" s="51"/>
    </row>
    <row r="101" spans="1:20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51"/>
      <c r="Q101" s="51"/>
      <c r="R101" s="3"/>
      <c r="S101" s="3"/>
      <c r="T101" s="51"/>
    </row>
    <row r="102" spans="1:20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51"/>
      <c r="Q102" s="51"/>
      <c r="R102" s="3"/>
      <c r="S102" s="3"/>
      <c r="T102" s="51"/>
    </row>
    <row r="103" spans="1:20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51"/>
      <c r="Q103" s="51"/>
      <c r="R103" s="3"/>
      <c r="S103" s="3"/>
      <c r="T103" s="51"/>
    </row>
    <row r="104" spans="1:20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52"/>
      <c r="Q104" s="52"/>
      <c r="R104" s="3"/>
      <c r="S104" s="3"/>
      <c r="T104" s="52"/>
    </row>
    <row r="105" spans="1:20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52"/>
      <c r="Q105" s="52"/>
      <c r="R105" s="3"/>
      <c r="S105" s="3"/>
      <c r="T105" s="52"/>
    </row>
    <row r="106" spans="1:20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52"/>
      <c r="Q106" s="52"/>
      <c r="R106" s="3"/>
      <c r="S106" s="3"/>
      <c r="T106" s="52"/>
    </row>
    <row r="107" spans="1:20" ht="12.75">
      <c r="A107" s="3"/>
      <c r="B107" s="3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52"/>
      <c r="Q107" s="52"/>
      <c r="R107" s="3"/>
      <c r="S107" s="3"/>
      <c r="T107" s="52"/>
    </row>
    <row r="108" spans="1:2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52"/>
      <c r="Q108" s="52"/>
      <c r="R108" s="3"/>
      <c r="S108" s="3"/>
      <c r="T108" s="52"/>
    </row>
    <row r="109" spans="1:20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52"/>
      <c r="Q109" s="52"/>
      <c r="R109" s="3"/>
      <c r="S109" s="3"/>
      <c r="T109" s="52"/>
    </row>
    <row r="110" spans="1:20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52"/>
      <c r="Q110" s="52"/>
      <c r="R110" s="3"/>
      <c r="S110" s="3"/>
      <c r="T110" s="52"/>
    </row>
    <row r="111" spans="1:20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52"/>
      <c r="Q111" s="52"/>
      <c r="R111" s="3"/>
      <c r="S111" s="3"/>
      <c r="T111" s="52"/>
    </row>
    <row r="112" spans="1:2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52"/>
      <c r="Q112" s="52"/>
      <c r="R112" s="3"/>
      <c r="S112" s="3"/>
      <c r="T112" s="52"/>
    </row>
    <row r="113" spans="1:2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52"/>
      <c r="Q113" s="52"/>
      <c r="R113" s="3"/>
      <c r="S113" s="3"/>
      <c r="T113" s="52"/>
    </row>
    <row r="114" spans="1:20" ht="12.75">
      <c r="A114" s="3"/>
      <c r="B114" s="3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52"/>
      <c r="Q114" s="52"/>
      <c r="R114" s="3"/>
      <c r="S114" s="3"/>
      <c r="T114" s="52"/>
    </row>
    <row r="115" spans="1:20" ht="12.75">
      <c r="A115" s="3"/>
      <c r="B115" s="3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52"/>
      <c r="Q115" s="52"/>
      <c r="R115" s="3"/>
      <c r="S115" s="3"/>
      <c r="T115" s="52"/>
    </row>
    <row r="116" spans="1:20" ht="12.75">
      <c r="A116" s="3"/>
      <c r="B116" s="3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52"/>
      <c r="Q116" s="52"/>
      <c r="R116" s="3"/>
      <c r="S116" s="3"/>
      <c r="T116" s="52"/>
    </row>
    <row r="117" spans="1:20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52"/>
      <c r="Q117" s="53"/>
      <c r="R117" s="3"/>
      <c r="S117" s="3"/>
      <c r="T117" s="53"/>
    </row>
    <row r="118" spans="1:20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52"/>
      <c r="Q118" s="53"/>
      <c r="R118" s="3"/>
      <c r="S118" s="3"/>
      <c r="T118" s="53"/>
    </row>
    <row r="119" spans="1:20" ht="22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4"/>
      <c r="S121" s="3"/>
      <c r="T121" s="3"/>
    </row>
    <row r="122" spans="1:20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</sheetData>
  <sheetProtection/>
  <mergeCells count="36">
    <mergeCell ref="A72:O72"/>
    <mergeCell ref="P75:P76"/>
    <mergeCell ref="Q75:Q76"/>
    <mergeCell ref="B53:C53"/>
    <mergeCell ref="D53:E53"/>
    <mergeCell ref="H53:I53"/>
    <mergeCell ref="A65:I65"/>
    <mergeCell ref="A66:I66"/>
    <mergeCell ref="A67:I67"/>
    <mergeCell ref="A44:I44"/>
    <mergeCell ref="P44:Q44"/>
    <mergeCell ref="R47:S47"/>
    <mergeCell ref="B52:C52"/>
    <mergeCell ref="D52:E52"/>
    <mergeCell ref="L52:M52"/>
    <mergeCell ref="N52:O52"/>
    <mergeCell ref="P3:Q3"/>
    <mergeCell ref="A28:I28"/>
    <mergeCell ref="J28:K28"/>
    <mergeCell ref="B31:C31"/>
    <mergeCell ref="D31:E31"/>
    <mergeCell ref="H31:I31"/>
    <mergeCell ref="N3:O3"/>
    <mergeCell ref="L33:M33"/>
    <mergeCell ref="H12:K12"/>
    <mergeCell ref="N12:Q12"/>
    <mergeCell ref="H13:K23"/>
    <mergeCell ref="N13:Q23"/>
    <mergeCell ref="A27:I27"/>
    <mergeCell ref="B1:O1"/>
    <mergeCell ref="B3:C3"/>
    <mergeCell ref="D3:E3"/>
    <mergeCell ref="F3:G3"/>
    <mergeCell ref="H3:I3"/>
    <mergeCell ref="J3:K3"/>
    <mergeCell ref="L3:M3"/>
  </mergeCells>
  <printOptions/>
  <pageMargins left="0.5" right="0.5" top="1" bottom="1" header="0.5" footer="0.5"/>
  <pageSetup horizontalDpi="600" verticalDpi="600" orientation="landscape" paperSize="9" scale="95" r:id="rId3"/>
  <headerFooter alignWithMargins="0">
    <oddFooter>&amp;R28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6"/>
  <sheetViews>
    <sheetView zoomScalePageLayoutView="0" workbookViewId="0" topLeftCell="A1">
      <selection activeCell="A1" sqref="A1:K37"/>
    </sheetView>
  </sheetViews>
  <sheetFormatPr defaultColWidth="9.00390625" defaultRowHeight="12.75"/>
  <cols>
    <col min="1" max="1" width="9.125" style="55" customWidth="1"/>
    <col min="2" max="2" width="39.00390625" style="55" bestFit="1" customWidth="1"/>
    <col min="3" max="7" width="9.125" style="55" customWidth="1"/>
    <col min="8" max="8" width="1.75390625" style="55" customWidth="1"/>
    <col min="9" max="9" width="11.00390625" style="55" bestFit="1" customWidth="1"/>
    <col min="10" max="16384" width="9.125" style="55" customWidth="1"/>
  </cols>
  <sheetData>
    <row r="1" spans="4:11" ht="12.75">
      <c r="D1" s="149" t="s">
        <v>86</v>
      </c>
      <c r="E1" s="149"/>
      <c r="F1" s="149"/>
      <c r="G1" s="149"/>
      <c r="H1" s="149"/>
      <c r="I1" s="149"/>
      <c r="J1" s="149"/>
      <c r="K1" s="149"/>
    </row>
    <row r="2" spans="4:11" ht="12.75">
      <c r="D2" s="150" t="s">
        <v>84</v>
      </c>
      <c r="E2" s="150"/>
      <c r="F2" s="150"/>
      <c r="G2" s="150"/>
      <c r="H2" s="150"/>
      <c r="I2" s="150"/>
      <c r="J2" s="150"/>
      <c r="K2" s="150"/>
    </row>
    <row r="3" spans="4:11" ht="12.75">
      <c r="D3" s="150" t="s">
        <v>85</v>
      </c>
      <c r="E3" s="150"/>
      <c r="F3" s="150"/>
      <c r="G3" s="150"/>
      <c r="H3" s="150"/>
      <c r="I3" s="150"/>
      <c r="J3" s="150"/>
      <c r="K3" s="150"/>
    </row>
    <row r="4" spans="2:9" ht="12.75">
      <c r="B4" s="54" t="s">
        <v>13</v>
      </c>
      <c r="C4" s="57"/>
      <c r="D4" s="57"/>
      <c r="E4" s="57"/>
      <c r="F4" s="57"/>
      <c r="G4" s="58"/>
      <c r="H4" s="71"/>
      <c r="I4" s="71"/>
    </row>
    <row r="5" spans="2:9" ht="12.75">
      <c r="B5" s="56"/>
      <c r="C5" s="59" t="s">
        <v>50</v>
      </c>
      <c r="D5" s="153" t="s">
        <v>51</v>
      </c>
      <c r="E5" s="153"/>
      <c r="F5" s="153"/>
      <c r="G5" s="153"/>
      <c r="H5" s="86"/>
      <c r="I5" s="86"/>
    </row>
    <row r="6" spans="2:9" ht="12.75">
      <c r="B6" s="58"/>
      <c r="C6" s="60">
        <v>2010</v>
      </c>
      <c r="D6" s="60">
        <v>2011</v>
      </c>
      <c r="E6" s="60">
        <v>2012</v>
      </c>
      <c r="F6" s="60">
        <v>2013</v>
      </c>
      <c r="G6" s="60">
        <v>2014</v>
      </c>
      <c r="H6" s="87"/>
      <c r="I6" s="87"/>
    </row>
    <row r="7" spans="2:9" ht="12.75">
      <c r="B7" s="69" t="s">
        <v>52</v>
      </c>
      <c r="C7" s="61">
        <v>-2.7519873698375363</v>
      </c>
      <c r="D7" s="61">
        <v>4</v>
      </c>
      <c r="E7" s="61">
        <v>2.5</v>
      </c>
      <c r="F7" s="61">
        <v>3</v>
      </c>
      <c r="G7" s="62">
        <v>4</v>
      </c>
      <c r="H7" s="62"/>
      <c r="I7" s="62"/>
    </row>
    <row r="8" spans="2:9" ht="12.75">
      <c r="B8" s="71" t="s">
        <v>53</v>
      </c>
      <c r="C8" s="63">
        <v>9.898479392109039</v>
      </c>
      <c r="D8" s="63">
        <v>13.035972097091218</v>
      </c>
      <c r="E8" s="63">
        <v>3</v>
      </c>
      <c r="F8" s="63">
        <v>3.5</v>
      </c>
      <c r="G8" s="62">
        <v>4</v>
      </c>
      <c r="H8" s="62"/>
      <c r="I8" s="62"/>
    </row>
    <row r="9" spans="2:9" ht="12.75">
      <c r="B9" s="71" t="s">
        <v>54</v>
      </c>
      <c r="C9" s="63">
        <v>-22.789614934092498</v>
      </c>
      <c r="D9" s="63">
        <v>10</v>
      </c>
      <c r="E9" s="63">
        <v>12</v>
      </c>
      <c r="F9" s="63">
        <v>15</v>
      </c>
      <c r="G9" s="62">
        <v>10</v>
      </c>
      <c r="H9" s="62"/>
      <c r="I9" s="62"/>
    </row>
    <row r="10" spans="2:9" ht="12.75">
      <c r="B10" s="71" t="s">
        <v>55</v>
      </c>
      <c r="C10" s="63">
        <v>-1.7937535396715134</v>
      </c>
      <c r="D10" s="63">
        <v>6.032131728227114</v>
      </c>
      <c r="E10" s="63">
        <v>5</v>
      </c>
      <c r="F10" s="63">
        <v>5</v>
      </c>
      <c r="G10" s="62">
        <v>5</v>
      </c>
      <c r="H10" s="62"/>
      <c r="I10" s="62"/>
    </row>
    <row r="11" spans="2:9" ht="12.75">
      <c r="B11" s="71" t="s">
        <v>56</v>
      </c>
      <c r="C11" s="63">
        <v>-1.3998230471994475</v>
      </c>
      <c r="D11" s="63">
        <v>7.378021914283607</v>
      </c>
      <c r="E11" s="63">
        <v>4.5</v>
      </c>
      <c r="F11" s="63">
        <v>5</v>
      </c>
      <c r="G11" s="62">
        <v>4.965603233841634</v>
      </c>
      <c r="H11" s="62"/>
      <c r="I11" s="62"/>
    </row>
    <row r="12" spans="2:9" ht="12.75">
      <c r="B12" s="64" t="s">
        <v>57</v>
      </c>
      <c r="C12" s="65">
        <v>-1.3577977456840102</v>
      </c>
      <c r="D12" s="65">
        <v>7.378045720254775</v>
      </c>
      <c r="E12" s="65">
        <v>4.4938940893071155</v>
      </c>
      <c r="F12" s="65">
        <v>4.951796858976398</v>
      </c>
      <c r="G12" s="66">
        <v>4.965603233841634</v>
      </c>
      <c r="H12" s="66"/>
      <c r="I12" s="66"/>
    </row>
    <row r="13" spans="2:9" ht="12.75">
      <c r="B13" s="64" t="s">
        <v>58</v>
      </c>
      <c r="C13" s="65">
        <v>6.895386030680513</v>
      </c>
      <c r="D13" s="65">
        <v>16.002901038334947</v>
      </c>
      <c r="E13" s="65">
        <v>6</v>
      </c>
      <c r="F13" s="65">
        <v>7.2000251601905205</v>
      </c>
      <c r="G13" s="66">
        <v>8</v>
      </c>
      <c r="H13" s="66"/>
      <c r="I13" s="66"/>
    </row>
    <row r="14" spans="2:9" ht="12.75">
      <c r="B14" s="67" t="s">
        <v>59</v>
      </c>
      <c r="C14" s="68">
        <v>212177.4</v>
      </c>
      <c r="D14" s="68">
        <v>264291.66636493604</v>
      </c>
      <c r="E14" s="68">
        <v>292738.77317453566</v>
      </c>
      <c r="F14" s="68">
        <v>329355.57123398077</v>
      </c>
      <c r="G14" s="68">
        <v>373366.86710041395</v>
      </c>
      <c r="H14" s="88"/>
      <c r="I14" s="88"/>
    </row>
    <row r="16" ht="12.75" hidden="1"/>
    <row r="17" spans="2:11" ht="12.75" customHeight="1">
      <c r="B17" s="154"/>
      <c r="C17" s="151" t="s">
        <v>60</v>
      </c>
      <c r="D17" s="151"/>
      <c r="E17" s="151"/>
      <c r="F17" s="151"/>
      <c r="G17" s="151"/>
      <c r="H17" s="89"/>
      <c r="I17" s="151" t="s">
        <v>61</v>
      </c>
      <c r="J17" s="151"/>
      <c r="K17" s="151"/>
    </row>
    <row r="18" spans="2:11" ht="36">
      <c r="B18" s="155"/>
      <c r="C18" s="70" t="s">
        <v>62</v>
      </c>
      <c r="D18" s="70" t="s">
        <v>63</v>
      </c>
      <c r="E18" s="70" t="s">
        <v>64</v>
      </c>
      <c r="F18" s="70" t="s">
        <v>65</v>
      </c>
      <c r="G18" s="70" t="s">
        <v>66</v>
      </c>
      <c r="H18" s="90"/>
      <c r="I18" s="72" t="s">
        <v>64</v>
      </c>
      <c r="J18" s="72" t="s">
        <v>65</v>
      </c>
      <c r="K18" s="70" t="s">
        <v>66</v>
      </c>
    </row>
    <row r="19" spans="2:11" ht="12.75">
      <c r="B19" s="156"/>
      <c r="C19" s="73">
        <v>2009</v>
      </c>
      <c r="D19" s="152">
        <v>2010</v>
      </c>
      <c r="E19" s="152"/>
      <c r="F19" s="152"/>
      <c r="G19" s="152"/>
      <c r="H19" s="91"/>
      <c r="I19" s="152">
        <v>2011</v>
      </c>
      <c r="J19" s="152"/>
      <c r="K19" s="152"/>
    </row>
    <row r="20" spans="2:11" ht="12.75">
      <c r="B20" s="69" t="s">
        <v>67</v>
      </c>
      <c r="C20" s="74">
        <v>37750.9</v>
      </c>
      <c r="D20" s="75">
        <v>39334.8</v>
      </c>
      <c r="E20" s="75">
        <v>36712</v>
      </c>
      <c r="F20" s="75">
        <v>-2.7519873698375363</v>
      </c>
      <c r="G20" s="75">
        <f>C20/$C$33*F20</f>
        <v>-0.5162931256830106</v>
      </c>
      <c r="H20" s="75"/>
      <c r="I20" s="75">
        <v>40908.192</v>
      </c>
      <c r="J20" s="75">
        <v>4</v>
      </c>
      <c r="K20" s="75">
        <v>0.7415455180429209</v>
      </c>
    </row>
    <row r="21" spans="2:11" ht="12.75">
      <c r="B21" s="71" t="s">
        <v>53</v>
      </c>
      <c r="C21" s="75">
        <v>34071.9</v>
      </c>
      <c r="D21" s="75">
        <v>41093.3</v>
      </c>
      <c r="E21" s="75">
        <v>37444.5</v>
      </c>
      <c r="F21" s="75">
        <v>9.898479392109039</v>
      </c>
      <c r="G21" s="75">
        <f>C21/$C$33*F21</f>
        <v>1.6760517813827351</v>
      </c>
      <c r="H21" s="75"/>
      <c r="I21" s="75">
        <v>46450.21112177399</v>
      </c>
      <c r="J21" s="75">
        <v>13.035972097091218</v>
      </c>
      <c r="K21" s="75">
        <v>2.524732191917699</v>
      </c>
    </row>
    <row r="22" spans="2:11" ht="12.75">
      <c r="B22" s="71"/>
      <c r="C22" s="75"/>
      <c r="D22" s="75"/>
      <c r="E22" s="75"/>
      <c r="F22" s="75"/>
      <c r="G22" s="75"/>
      <c r="H22" s="75"/>
      <c r="I22" s="75"/>
      <c r="J22" s="75"/>
      <c r="K22" s="75"/>
    </row>
    <row r="23" spans="2:11" ht="12.75">
      <c r="B23" s="76" t="s">
        <v>68</v>
      </c>
      <c r="C23" s="77">
        <v>1072.3</v>
      </c>
      <c r="D23" s="77">
        <v>1451</v>
      </c>
      <c r="E23" s="77">
        <v>1067.9</v>
      </c>
      <c r="F23" s="77">
        <v>-0.41033292921756015</v>
      </c>
      <c r="G23" s="75">
        <f>C23/$C$33*F23</f>
        <v>-0.002186629851771293</v>
      </c>
      <c r="H23" s="77"/>
      <c r="I23" s="77">
        <v>1523.55</v>
      </c>
      <c r="J23" s="77">
        <v>5</v>
      </c>
      <c r="K23" s="77">
        <v>0.03419308559724081</v>
      </c>
    </row>
    <row r="24" spans="2:11" ht="12.75">
      <c r="B24" s="76" t="s">
        <v>69</v>
      </c>
      <c r="C24" s="77">
        <v>28630.5</v>
      </c>
      <c r="D24" s="77">
        <v>33830.7</v>
      </c>
      <c r="E24" s="77">
        <v>31527.1</v>
      </c>
      <c r="F24" s="77">
        <v>10.117182724716642</v>
      </c>
      <c r="G24" s="75">
        <f>C24/$C$33*F24</f>
        <v>1.4394981883274707</v>
      </c>
      <c r="H24" s="77"/>
      <c r="I24" s="77">
        <v>37662.161121773985</v>
      </c>
      <c r="J24" s="77">
        <v>11.325397114969489</v>
      </c>
      <c r="K24" s="77">
        <v>1.8057819172890153</v>
      </c>
    </row>
    <row r="25" spans="2:11" ht="12.75">
      <c r="B25" s="78" t="s">
        <v>70</v>
      </c>
      <c r="C25" s="77">
        <v>14714.5</v>
      </c>
      <c r="D25" s="77">
        <v>19903.99999999997</v>
      </c>
      <c r="E25" s="77">
        <v>15829.400000000023</v>
      </c>
      <c r="F25" s="77">
        <v>7.576879948350438</v>
      </c>
      <c r="G25" s="75">
        <f>C25/$C$33*F25</f>
        <v>0.5540621867590743</v>
      </c>
      <c r="H25" s="77"/>
      <c r="I25" s="77">
        <v>21297.27999999997</v>
      </c>
      <c r="J25" s="77">
        <v>7</v>
      </c>
      <c r="K25" s="77">
        <v>0.6566580606605595</v>
      </c>
    </row>
    <row r="26" spans="2:11" ht="12.75">
      <c r="B26" s="76" t="s">
        <v>71</v>
      </c>
      <c r="C26" s="77">
        <v>4369.1</v>
      </c>
      <c r="D26" s="77">
        <v>5811.6</v>
      </c>
      <c r="E26" s="77">
        <v>4849.5</v>
      </c>
      <c r="F26" s="77">
        <v>10.995399510196592</v>
      </c>
      <c r="G26" s="75">
        <f>C26/$C$33*F26</f>
        <v>0.23874022290703462</v>
      </c>
      <c r="H26" s="77"/>
      <c r="I26" s="77">
        <v>7264.5</v>
      </c>
      <c r="J26" s="77">
        <v>25</v>
      </c>
      <c r="K26" s="77">
        <v>0.6847571890314428</v>
      </c>
    </row>
    <row r="27" spans="2:11" ht="12.75">
      <c r="B27" s="79"/>
      <c r="C27" s="75"/>
      <c r="D27" s="75"/>
      <c r="E27" s="75"/>
      <c r="F27" s="75"/>
      <c r="G27" s="75"/>
      <c r="H27" s="75"/>
      <c r="I27" s="75"/>
      <c r="J27" s="75"/>
      <c r="K27" s="75"/>
    </row>
    <row r="28" spans="2:11" ht="12.75">
      <c r="B28" s="71" t="s">
        <v>54</v>
      </c>
      <c r="C28" s="75">
        <v>13488.6</v>
      </c>
      <c r="D28" s="75">
        <v>11998.9</v>
      </c>
      <c r="E28" s="75">
        <v>10414.6</v>
      </c>
      <c r="F28" s="75">
        <v>-22.789614934092498</v>
      </c>
      <c r="G28" s="75">
        <f>C28/$C$33*F28</f>
        <v>-1.5276591282602532</v>
      </c>
      <c r="H28" s="75"/>
      <c r="I28" s="75">
        <v>13198.79</v>
      </c>
      <c r="J28" s="75">
        <v>10</v>
      </c>
      <c r="K28" s="75">
        <v>0.56551263235387</v>
      </c>
    </row>
    <row r="29" spans="2:11" ht="12.75">
      <c r="B29" s="71" t="s">
        <v>72</v>
      </c>
      <c r="C29" s="75">
        <v>33865.4</v>
      </c>
      <c r="D29" s="75">
        <v>34206.7</v>
      </c>
      <c r="E29" s="75">
        <v>31687.5</v>
      </c>
      <c r="F29" s="75">
        <v>-6.431047617922729</v>
      </c>
      <c r="G29" s="75">
        <f>C29/$C$33*F29</f>
        <v>-1.0823320804938228</v>
      </c>
      <c r="H29" s="75"/>
      <c r="I29" s="75">
        <v>37798.40349999999</v>
      </c>
      <c r="J29" s="75">
        <v>10.5</v>
      </c>
      <c r="K29" s="75">
        <v>1.6927832558981306</v>
      </c>
    </row>
    <row r="30" spans="2:11" ht="12.75">
      <c r="B30" s="71" t="s">
        <v>73</v>
      </c>
      <c r="C30" s="75">
        <v>17670.8</v>
      </c>
      <c r="D30" s="75">
        <v>19385.9</v>
      </c>
      <c r="E30" s="75">
        <v>18108.2</v>
      </c>
      <c r="F30" s="75">
        <v>2.475269936844967</v>
      </c>
      <c r="G30" s="75">
        <f>C30/$C$33*F30</f>
        <v>0.2173708857192697</v>
      </c>
      <c r="H30" s="75"/>
      <c r="I30" s="75">
        <v>20355.195000000003</v>
      </c>
      <c r="J30" s="75">
        <v>5</v>
      </c>
      <c r="K30" s="75">
        <v>0.4568323487798419</v>
      </c>
    </row>
    <row r="31" spans="2:11" ht="12.75">
      <c r="B31" s="71" t="s">
        <v>74</v>
      </c>
      <c r="C31" s="75">
        <v>42222.5</v>
      </c>
      <c r="D31" s="75">
        <v>43804.9</v>
      </c>
      <c r="E31" s="75">
        <v>42281.2</v>
      </c>
      <c r="F31" s="75">
        <v>0.1390254011486718</v>
      </c>
      <c r="G31" s="75">
        <f>C31/$C$33*F31</f>
        <v>0.029171630067948505</v>
      </c>
      <c r="H31" s="75"/>
      <c r="I31" s="75">
        <v>45119.047000000006</v>
      </c>
      <c r="J31" s="75">
        <v>3</v>
      </c>
      <c r="K31" s="75">
        <v>0.6193623826100236</v>
      </c>
    </row>
    <row r="32" spans="2:11" ht="12.75">
      <c r="B32" s="71" t="s">
        <v>56</v>
      </c>
      <c r="C32" s="75">
        <v>22152.8</v>
      </c>
      <c r="D32" s="75">
        <v>22352.9</v>
      </c>
      <c r="E32" s="75">
        <v>21842.7</v>
      </c>
      <c r="F32" s="75">
        <v>-1.3998230471994475</v>
      </c>
      <c r="G32" s="75">
        <f>C32/$C$33*F32</f>
        <v>-0.15410770841688456</v>
      </c>
      <c r="H32" s="75"/>
      <c r="I32" s="75">
        <v>24002.106958273835</v>
      </c>
      <c r="J32" s="75">
        <v>7.378044720254778</v>
      </c>
      <c r="K32" s="75">
        <v>0.7772773906522705</v>
      </c>
    </row>
    <row r="33" spans="2:11" ht="12.75">
      <c r="B33" s="80" t="s">
        <v>57</v>
      </c>
      <c r="C33" s="81">
        <v>201222.9</v>
      </c>
      <c r="D33" s="81">
        <v>212177.39999999997</v>
      </c>
      <c r="E33" s="81">
        <v>198490.7</v>
      </c>
      <c r="F33" s="81">
        <v>-1.3577977456840102</v>
      </c>
      <c r="G33" s="81">
        <f>SUM(G28:G32,G20:G21)</f>
        <v>-1.3577977456840178</v>
      </c>
      <c r="H33" s="81"/>
      <c r="I33" s="81">
        <v>227831.94558004785</v>
      </c>
      <c r="J33" s="81">
        <v>7.378045720254775</v>
      </c>
      <c r="K33" s="81">
        <v>7.378045720254756</v>
      </c>
    </row>
    <row r="34" spans="2:11" ht="12.75">
      <c r="B34" s="82" t="s">
        <v>75</v>
      </c>
      <c r="C34" s="83">
        <v>186508.4</v>
      </c>
      <c r="D34" s="83">
        <v>192273.4</v>
      </c>
      <c r="E34" s="83">
        <v>182661.3</v>
      </c>
      <c r="F34" s="83">
        <v>-2.062695299514658</v>
      </c>
      <c r="G34" s="83">
        <v>-2.062695299514658</v>
      </c>
      <c r="H34" s="81"/>
      <c r="I34" s="83">
        <v>206534.66558004788</v>
      </c>
      <c r="J34" s="83">
        <v>7.41718073329325</v>
      </c>
      <c r="K34" s="83">
        <v>7.41718073329325</v>
      </c>
    </row>
    <row r="35" spans="2:11" ht="12.75">
      <c r="B35" s="84" t="s">
        <v>76</v>
      </c>
      <c r="C35" s="71"/>
      <c r="D35" s="71"/>
      <c r="E35" s="69"/>
      <c r="F35" s="69"/>
      <c r="G35" s="71"/>
      <c r="H35" s="71"/>
      <c r="I35" s="69"/>
      <c r="J35" s="74"/>
      <c r="K35" s="69"/>
    </row>
    <row r="36" spans="2:11" ht="12.75">
      <c r="B36" s="85" t="s">
        <v>55</v>
      </c>
      <c r="C36" s="83">
        <v>93758.7</v>
      </c>
      <c r="D36" s="83">
        <v>97397.5</v>
      </c>
      <c r="E36" s="83">
        <v>92076.9</v>
      </c>
      <c r="F36" s="83">
        <v>-1.7937535396715134</v>
      </c>
      <c r="G36" s="83">
        <f>SUM(G29:G31)</f>
        <v>-0.8357895647066045</v>
      </c>
      <c r="H36" s="83"/>
      <c r="I36" s="83">
        <v>103272.6455</v>
      </c>
      <c r="J36" s="83">
        <v>6.032131728227114</v>
      </c>
      <c r="K36" s="83">
        <v>2.7689779872879976</v>
      </c>
    </row>
  </sheetData>
  <sheetProtection/>
  <mergeCells count="9">
    <mergeCell ref="I19:K19"/>
    <mergeCell ref="D5:G5"/>
    <mergeCell ref="B17:B19"/>
    <mergeCell ref="C17:G17"/>
    <mergeCell ref="D19:G19"/>
    <mergeCell ref="D1:K1"/>
    <mergeCell ref="D2:K2"/>
    <mergeCell ref="D3:K3"/>
    <mergeCell ref="I17:K17"/>
  </mergeCells>
  <printOptions/>
  <pageMargins left="0.7" right="0.7" top="0.75" bottom="0.75" header="0.3" footer="0.3"/>
  <pageSetup horizontalDpi="600" verticalDpi="600" orientation="landscape" paperSize="9" r:id="rId1"/>
  <headerFooter alignWithMargins="0">
    <oddFooter>&amp;R29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gkerimkulova</dc:creator>
  <cp:keywords/>
  <dc:description/>
  <cp:lastModifiedBy>mjakishov</cp:lastModifiedBy>
  <cp:lastPrinted>2012-04-12T04:19:52Z</cp:lastPrinted>
  <dcterms:created xsi:type="dcterms:W3CDTF">2012-01-23T09:02:08Z</dcterms:created>
  <dcterms:modified xsi:type="dcterms:W3CDTF">2012-04-12T04:58:41Z</dcterms:modified>
  <cp:category/>
  <cp:version/>
  <cp:contentType/>
  <cp:contentStatus/>
</cp:coreProperties>
</file>