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65506" yWindow="165" windowWidth="9960" windowHeight="1143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4562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<sst xmlns="http://schemas.openxmlformats.org/spreadsheetml/2006/main" count="725" uniqueCount="120">
  <si>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</si>
  <si>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</si>
  <si>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</si>
  <si>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</si>
  <si>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</si>
  <si>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</si>
  <si>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</si>
  <si>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</si>
  <si>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</si>
  <si>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</si>
  <si>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</si>
  <si>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</si>
  <si>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</si>
  <si>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</si>
  <si>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</si>
  <si>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</si>
  <si>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</si>
  <si>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</si>
  <si>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</si>
  <si>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</si>
  <si>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</si>
  <si>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</si>
  <si>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</si>
  <si>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</si>
  <si>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</si>
  <si>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</si>
  <si>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</si>
  <si>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</si>
  <si>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</si>
  <si>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</si>
  <si>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</si>
  <si>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</si>
  <si>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</si>
  <si>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</si>
  <si>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</si>
  <si>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</si>
  <si>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</si>
  <si>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</si>
  <si>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</si>
  <si>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</si>
  <si>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</si>
  <si>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</si>
  <si>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</si>
  <si>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</si>
  <si>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</si>
  <si>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</si>
  <si>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</si>
  <si>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</si>
  <si>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</si>
  <si>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</si>
  <si>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</si>
  <si>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</si>
  <si>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</si>
  <si>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</si>
  <si>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</si>
  <si>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</si>
  <si>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</si>
  <si>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</si>
  <si>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</si>
  <si>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</si>
  <si>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</si>
  <si>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</si>
  <si>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</si>
  <si>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</si>
  <si>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</si>
  <si>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</si>
  <si>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</si>
  <si>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</si>
  <si>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</si>
  <si>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</si>
  <si>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</si>
  <si>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</si>
  <si>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</si>
  <si>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</si>
  <si>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</si>
  <si>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</si>
  <si>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</si>
  <si>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</si>
  <si>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</si>
  <si>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</si>
  <si>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</si>
  <si>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</si>
  <si>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</si>
  <si>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</si>
  <si>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</si>
  <si>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</si>
  <si>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</si>
  <si>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</si>
  <si>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</si>
  <si>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</si>
  <si>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</si>
  <si>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</si>
  <si>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</si>
  <si>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</si>
  <si>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</si>
  <si>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</si>
  <si>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</si>
  <si>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</si>
  <si>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</si>
  <si>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</si>
  <si>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</si>
  <si>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</si>
  <si>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</si>
  <si>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</si>
  <si>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</si>
  <si>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</si>
  <si>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</si>
  <si>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</si>
  <si>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</si>
  <si>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</si>
  <si>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</si>
  <si>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</si>
  <si>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</si>
  <si>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</si>
  <si>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</si>
  <si>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</si>
  <si>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</si>
  <si>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Апрель 2016</t>
  </si>
  <si>
    <t>янв.-апр.15</t>
  </si>
  <si>
    <t>янв.-апр.16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</si>
</sst>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4" fontId="3" fillId="0" borderId="0" xfId="0" applyNumberFormat="1" applyFont="1" applyFill="1" applyAlignment="1">
      <alignment horizontal="right"/>
    </xf>
    <xf numFmtId="167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4127624"/>
        <c:axId val="1582202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762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32" r="0.7500000000000123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8180498"/>
        <c:axId val="651561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8049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32" r="0.75000000000001232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8640572"/>
        <c:axId val="5800310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057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55" r="0.7500000000000125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0711"/>
        <c:crosses val="autoZero"/>
        <c:auto val="0"/>
        <c:lblOffset val="100"/>
        <c:tickLblSkip val="1"/>
        <c:noMultiLvlLbl val="0"/>
      </c:catAx>
      <c:valAx>
        <c:axId val="6307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26586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32" r="0.75000000000001232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76400"/>
        <c:axId val="510876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6764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087601"/>
        <c:crosses val="autoZero"/>
        <c:auto val="0"/>
        <c:lblOffset val="100"/>
        <c:tickLblSkip val="5"/>
        <c:noMultiLvlLbl val="0"/>
      </c:catAx>
      <c:valAx>
        <c:axId val="510876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76400"/>
        <c:crosses val="autoZero"/>
        <c:crossBetween val="between"/>
        <c:dispUnits/>
        <c:majorUnit val="2000"/>
        <c:minorUnit val="100"/>
      </c:valAx>
      <c:catAx>
        <c:axId val="57135226"/>
        <c:scaling>
          <c:orientation val="minMax"/>
        </c:scaling>
        <c:axPos val="b"/>
        <c:delete val="1"/>
        <c:majorTickMark val="out"/>
        <c:minorTickMark val="none"/>
        <c:tickLblPos val="none"/>
        <c:crossAx val="44454987"/>
        <c:crossesAt val="39"/>
        <c:auto val="0"/>
        <c:lblOffset val="100"/>
        <c:noMultiLvlLbl val="0"/>
      </c:catAx>
      <c:valAx>
        <c:axId val="4445498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3522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32" r="0.7500000000000123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550564"/>
        <c:axId val="4408416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550564"/>
        <c:axId val="4408416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213166"/>
        <c:axId val="14047583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0"/>
        <c:lblOffset val="100"/>
        <c:tickLblSkip val="1"/>
        <c:noMultiLvlLbl val="0"/>
      </c:catAx>
      <c:valAx>
        <c:axId val="440841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crossBetween val="between"/>
        <c:dispUnits/>
        <c:majorUnit val="1"/>
      </c:valAx>
      <c:catAx>
        <c:axId val="61213166"/>
        <c:scaling>
          <c:orientation val="minMax"/>
        </c:scaling>
        <c:axPos val="b"/>
        <c:delete val="1"/>
        <c:majorTickMark val="out"/>
        <c:minorTickMark val="none"/>
        <c:tickLblPos val="none"/>
        <c:crossAx val="14047583"/>
        <c:crosses val="autoZero"/>
        <c:auto val="0"/>
        <c:lblOffset val="100"/>
        <c:noMultiLvlLbl val="0"/>
      </c:catAx>
      <c:valAx>
        <c:axId val="140475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232" r="0.75000000000001232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9319384"/>
        <c:axId val="641124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938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232" r="0.75000000000001232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2" t="s">
        <v>88</v>
      </c>
      <c r="B1" s="172"/>
      <c r="C1" s="172"/>
      <c r="D1" s="172"/>
      <c r="E1" s="172"/>
      <c r="F1" s="172"/>
      <c r="G1" s="172"/>
      <c r="H1" s="172"/>
      <c r="I1" s="172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3" t="s">
        <v>117</v>
      </c>
      <c r="B2" s="173"/>
      <c r="C2" s="173"/>
      <c r="D2" s="173"/>
      <c r="E2" s="173"/>
      <c r="F2" s="173"/>
      <c r="G2" s="173"/>
      <c r="H2" s="173"/>
      <c r="I2" s="173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8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1" t="s">
        <v>87</v>
      </c>
      <c r="C6" s="161" t="s">
        <v>116</v>
      </c>
      <c r="D6" s="54">
        <v>42370</v>
      </c>
      <c r="E6" s="54">
        <v>42401</v>
      </c>
      <c r="F6" s="54">
        <v>42430</v>
      </c>
      <c r="G6" s="54">
        <v>42461</v>
      </c>
    </row>
    <row r="7" spans="1:9" ht="26.25" customHeight="1">
      <c r="A7" s="29" t="s">
        <v>91</v>
      </c>
      <c r="B7" s="97">
        <v>4</v>
      </c>
      <c r="C7" s="135">
        <v>3.5</v>
      </c>
      <c r="D7" s="97">
        <f>89.3-100</f>
        <v>-10.700000000000003</v>
      </c>
      <c r="E7" s="97">
        <v>-7.8</v>
      </c>
      <c r="F7" s="97">
        <v>-4.9</v>
      </c>
      <c r="G7" s="97">
        <v>-4.9</v>
      </c>
      <c r="H7" s="19"/>
      <c r="I7" s="19"/>
    </row>
    <row r="8" spans="1:9" ht="26.25" customHeight="1">
      <c r="A8" s="29" t="s">
        <v>92</v>
      </c>
      <c r="B8" s="69">
        <v>110.47536836915444</v>
      </c>
      <c r="C8" s="136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25"/>
      <c r="I8" s="25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25"/>
      <c r="I9" s="25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70">
        <v>8</v>
      </c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>
        <v>68.42</v>
      </c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99">
        <f>G11/F11*100-100</f>
        <v>-2.2791998377508946</v>
      </c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99">
        <f>G11/C11*100-100</f>
        <v>-9.854241079957248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1" t="s">
        <v>87</v>
      </c>
      <c r="C17" s="54">
        <v>42064</v>
      </c>
      <c r="D17" s="54">
        <v>42095</v>
      </c>
      <c r="E17" s="161" t="s">
        <v>116</v>
      </c>
      <c r="F17" s="54">
        <v>42430</v>
      </c>
      <c r="G17" s="54">
        <v>42461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49285.3688</v>
      </c>
      <c r="D18" s="70">
        <v>52726.4019</v>
      </c>
      <c r="E18" s="70">
        <v>58398.0154</v>
      </c>
      <c r="F18" s="70">
        <v>57494.583</v>
      </c>
      <c r="G18" s="70">
        <v>62628.3395</v>
      </c>
      <c r="H18" s="72">
        <f>G18-F18</f>
        <v>5133.756500000003</v>
      </c>
      <c r="I18" s="72">
        <f>G18-E18</f>
        <v>4230.324100000005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56435.9325</v>
      </c>
      <c r="D19" s="70">
        <v>61024.9211</v>
      </c>
      <c r="E19" s="70">
        <v>67055.3192</v>
      </c>
      <c r="F19" s="70">
        <v>66163.32979999999</v>
      </c>
      <c r="G19" s="70">
        <v>71242.9339</v>
      </c>
      <c r="H19" s="72">
        <f>G19-F19</f>
        <v>5079.604100000011</v>
      </c>
      <c r="I19" s="72">
        <f>G19-E19</f>
        <v>4187.6147000000055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119752.38555687999</v>
      </c>
      <c r="D20" s="70">
        <v>123680.19561966999</v>
      </c>
      <c r="E20" s="70">
        <v>143142.99196366</v>
      </c>
      <c r="F20" s="70">
        <v>135446.22308011</v>
      </c>
      <c r="G20" s="70">
        <v>142248.31401087999</v>
      </c>
      <c r="H20" s="72">
        <f>G20-F20</f>
        <v>6802.090930769977</v>
      </c>
      <c r="I20" s="72">
        <f>G20-E20</f>
        <v>-894.67795278001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29.842732753414452</v>
      </c>
      <c r="D21" s="92">
        <v>29.589555302580994</v>
      </c>
      <c r="E21" s="92">
        <v>30.519838492107603</v>
      </c>
      <c r="F21" s="92">
        <v>31.5091765064344</v>
      </c>
      <c r="G21" s="92">
        <v>31.907256271984853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6"/>
      <c r="F24" s="167"/>
      <c r="G24" s="167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1" t="s">
        <v>87</v>
      </c>
      <c r="C27" s="54">
        <v>42064</v>
      </c>
      <c r="D27" s="54">
        <v>42095</v>
      </c>
      <c r="E27" s="161" t="s">
        <v>116</v>
      </c>
      <c r="F27" s="54">
        <v>42430</v>
      </c>
      <c r="G27" s="54">
        <v>42461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69">
        <v>1957.55597687923</v>
      </c>
      <c r="C28" s="169">
        <v>1748.54567033</v>
      </c>
      <c r="D28" s="169">
        <v>1875.9930732100004</v>
      </c>
      <c r="E28" s="169">
        <v>1778.26210273</v>
      </c>
      <c r="F28" s="169">
        <v>1945.46841523</v>
      </c>
      <c r="G28" s="169">
        <v>1974.60039861</v>
      </c>
      <c r="H28" s="72">
        <f>G28-F28</f>
        <v>29.131983380000065</v>
      </c>
      <c r="I28" s="72">
        <f>G28-E28</f>
        <v>196.33829588000003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1" t="s">
        <v>87</v>
      </c>
      <c r="C32" s="54">
        <v>42064</v>
      </c>
      <c r="D32" s="54">
        <v>42095</v>
      </c>
      <c r="E32" s="161" t="s">
        <v>116</v>
      </c>
      <c r="F32" s="54">
        <v>42430</v>
      </c>
      <c r="G32" s="54">
        <v>42461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63.8736</v>
      </c>
      <c r="D33" s="96">
        <v>60.0705</v>
      </c>
      <c r="E33" s="96">
        <v>75.8993</v>
      </c>
      <c r="F33" s="98">
        <v>70.0158</v>
      </c>
      <c r="G33" s="98">
        <v>68.42</v>
      </c>
      <c r="H33" s="72">
        <f>G33-F33</f>
        <v>-1.595799999999997</v>
      </c>
      <c r="I33" s="72">
        <f>G33-E33</f>
        <v>-7.479299999999995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63.8889</v>
      </c>
      <c r="D34" s="96">
        <v>59.641159638554214</v>
      </c>
      <c r="E34" s="96">
        <v>75.8969</v>
      </c>
      <c r="F34" s="96">
        <v>69.9992</v>
      </c>
      <c r="G34" s="96">
        <v>68.2591</v>
      </c>
      <c r="H34" s="72">
        <f>G34-F34</f>
        <v>-1.7400999999999982</v>
      </c>
      <c r="I34" s="72">
        <f>G34-E34</f>
        <v>-7.637799999999999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1.073</v>
      </c>
      <c r="D35" s="96">
        <v>1.1222</v>
      </c>
      <c r="E35" s="96">
        <v>1.086</v>
      </c>
      <c r="F35" s="96">
        <v>1.1378</v>
      </c>
      <c r="G35" s="96">
        <v>1.1454</v>
      </c>
      <c r="H35" s="72">
        <f>G35-F35</f>
        <v>0.007600000000000051</v>
      </c>
      <c r="I35" s="72">
        <f>G35-E35</f>
        <v>0.0593999999999999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64.0551</v>
      </c>
      <c r="D37" s="96">
        <v>59.318</v>
      </c>
      <c r="E37" s="96">
        <v>75.9737</v>
      </c>
      <c r="F37" s="96">
        <v>69.01058478130928</v>
      </c>
      <c r="G37" s="96">
        <v>68.48247486797088</v>
      </c>
      <c r="H37" s="72">
        <f>G37-F37</f>
        <v>-0.5281099133383975</v>
      </c>
      <c r="I37" s="72">
        <f aca="true" t="shared" si="0" ref="I37:I38">G37-E37</f>
        <v>-7.491225132029115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69.4075</v>
      </c>
      <c r="D38" s="96">
        <v>65.7556</v>
      </c>
      <c r="E38" s="96">
        <v>82.8511</v>
      </c>
      <c r="F38" s="96">
        <v>78.44110146085998</v>
      </c>
      <c r="G38" s="96">
        <v>78.23910644853754</v>
      </c>
      <c r="H38" s="72">
        <f>G38-F38</f>
        <v>-0.20199501232244188</v>
      </c>
      <c r="I38" s="72">
        <f t="shared" si="0"/>
        <v>-4.6119935514624615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1.1143</v>
      </c>
      <c r="D39" s="96">
        <v>1.156</v>
      </c>
      <c r="E39" s="96">
        <v>1.0381</v>
      </c>
      <c r="F39" s="96">
        <v>1.0205350901518038</v>
      </c>
      <c r="G39" s="96">
        <v>1.0433672297508088</v>
      </c>
      <c r="H39" s="72">
        <f>G39-F39</f>
        <v>0.022832139599004986</v>
      </c>
      <c r="I39" s="72">
        <f>G39-E39</f>
        <v>0.005267229750808733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0.3438</v>
      </c>
      <c r="D40" s="96">
        <v>0.3176</v>
      </c>
      <c r="E40" s="96">
        <v>0.2241</v>
      </c>
      <c r="F40" s="96">
        <v>0.20555094809898605</v>
      </c>
      <c r="G40" s="96">
        <v>0.21219642343724818</v>
      </c>
      <c r="H40" s="72">
        <f>G40-F40</f>
        <v>0.0066454753382621246</v>
      </c>
      <c r="I40" s="72">
        <f>G40-E40</f>
        <v>-0.011903576562751816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2"/>
    </row>
    <row r="44" spans="3:7" ht="12.7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/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1" t="s">
        <v>116</v>
      </c>
      <c r="C3" s="54" t="s">
        <v>118</v>
      </c>
      <c r="D3" s="54" t="s">
        <v>119</v>
      </c>
      <c r="E3" s="54">
        <v>42430</v>
      </c>
      <c r="F3" s="54">
        <v>42461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59">
        <v>383.06</v>
      </c>
      <c r="C4" s="159">
        <v>174.37</v>
      </c>
      <c r="D4" s="159">
        <v>200.265</v>
      </c>
      <c r="E4" s="70">
        <v>74.17</v>
      </c>
      <c r="F4" s="70">
        <v>48.650000000000006</v>
      </c>
      <c r="G4" s="72">
        <f>F4-E4</f>
        <v>-25.519999999999996</v>
      </c>
      <c r="H4" s="72">
        <f>D4-C4</f>
        <v>25.894999999999982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-147.37</v>
      </c>
      <c r="D5" s="69">
        <v>-16.775</v>
      </c>
      <c r="E5" s="69">
        <v>74.17</v>
      </c>
      <c r="F5" s="69">
        <v>-20.05</v>
      </c>
      <c r="G5" s="72">
        <f aca="true" t="shared" si="0" ref="G5:G7">F5-E5</f>
        <v>-94.22</v>
      </c>
      <c r="H5" s="72">
        <f>D5-C5</f>
        <v>130.595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13.5</v>
      </c>
      <c r="D6" s="70">
        <v>108.52</v>
      </c>
      <c r="E6" s="70">
        <v>74.17</v>
      </c>
      <c r="F6" s="70">
        <v>34.35</v>
      </c>
      <c r="G6" s="72">
        <f t="shared" si="0"/>
        <v>-39.82</v>
      </c>
      <c r="H6" s="72">
        <f>D6-C6</f>
        <v>95.02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160.87</v>
      </c>
      <c r="D7" s="70">
        <v>91.745</v>
      </c>
      <c r="E7" s="70">
        <v>0</v>
      </c>
      <c r="F7" s="70">
        <v>14.3</v>
      </c>
      <c r="G7" s="72">
        <f t="shared" si="0"/>
        <v>14.3</v>
      </c>
      <c r="H7" s="72">
        <f>D7-C7</f>
        <v>-69.125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1" t="s">
        <v>116</v>
      </c>
      <c r="C12" s="54" t="s">
        <v>118</v>
      </c>
      <c r="D12" s="54" t="s">
        <v>119</v>
      </c>
      <c r="E12" s="54">
        <v>42430</v>
      </c>
      <c r="F12" s="54">
        <v>42461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99788.95790895</v>
      </c>
      <c r="D13" s="71">
        <f>D19+D20+D21</f>
        <v>416474.37463642</v>
      </c>
      <c r="E13" s="71">
        <f>E19+E21+E20</f>
        <v>146200.46363637</v>
      </c>
      <c r="F13" s="71">
        <f>F21</f>
        <v>192492.8</v>
      </c>
      <c r="G13" s="72">
        <f>F13-E13</f>
        <v>46292.33636362999</v>
      </c>
      <c r="H13" s="72">
        <f>+D13-C13</f>
        <v>316685.41672747</v>
      </c>
      <c r="I13" s="137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38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38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38"/>
      <c r="J16" s="9"/>
    </row>
    <row r="17" spans="1:10" ht="12.75" customHeight="1" hidden="1">
      <c r="A17" s="103" t="s">
        <v>65</v>
      </c>
      <c r="B17" s="89"/>
      <c r="C17" s="89"/>
      <c r="D17" s="89"/>
      <c r="E17" s="89"/>
      <c r="F17" s="89"/>
      <c r="G17" s="89"/>
      <c r="H17" s="89"/>
      <c r="I17" s="138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38"/>
      <c r="J18" s="9"/>
    </row>
    <row r="19" spans="1:10" ht="12.75" customHeight="1">
      <c r="A19" s="46" t="s">
        <v>32</v>
      </c>
      <c r="B19" s="89">
        <v>26663.29290879</v>
      </c>
      <c r="C19" s="89">
        <v>14648.80790895</v>
      </c>
      <c r="D19" s="89">
        <v>2045.5746364200002</v>
      </c>
      <c r="E19" s="89">
        <v>686.36363637</v>
      </c>
      <c r="F19" s="89" t="s">
        <v>1</v>
      </c>
      <c r="G19" s="72">
        <f>-E19</f>
        <v>-686.36363637</v>
      </c>
      <c r="H19" s="72">
        <f aca="true" t="shared" si="1" ref="H19:H31">+D19-C19</f>
        <v>-12603.23327253</v>
      </c>
      <c r="I19" s="139"/>
      <c r="J19" s="11"/>
    </row>
    <row r="20" spans="1:10" ht="12.75" customHeight="1">
      <c r="A20" s="46" t="s">
        <v>68</v>
      </c>
      <c r="B20" s="89">
        <v>1475</v>
      </c>
      <c r="C20" s="89">
        <v>850</v>
      </c>
      <c r="D20" s="89">
        <v>1070</v>
      </c>
      <c r="E20" s="89">
        <v>1070</v>
      </c>
      <c r="F20" s="89" t="s">
        <v>1</v>
      </c>
      <c r="G20" s="72" t="str">
        <f>F20</f>
        <v>-</v>
      </c>
      <c r="H20" s="72">
        <f aca="true" t="shared" si="2" ref="H20">+D20-C20</f>
        <v>220</v>
      </c>
      <c r="I20" s="139"/>
      <c r="J20" s="9"/>
    </row>
    <row r="21" spans="1:10" ht="12.75" customHeight="1">
      <c r="A21" s="102" t="s">
        <v>70</v>
      </c>
      <c r="B21" s="89">
        <v>325560.83</v>
      </c>
      <c r="C21" s="89">
        <v>84440.15</v>
      </c>
      <c r="D21" s="89">
        <v>413358.8</v>
      </c>
      <c r="E21" s="89">
        <v>144444.1</v>
      </c>
      <c r="F21" s="89">
        <v>192492.8</v>
      </c>
      <c r="G21" s="72">
        <f aca="true" t="shared" si="3" ref="G21:G31">F21-E21</f>
        <v>48048.69999999998</v>
      </c>
      <c r="H21" s="72">
        <f t="shared" si="1"/>
        <v>328918.65</v>
      </c>
      <c r="I21" s="138"/>
      <c r="J21" s="9"/>
    </row>
    <row r="22" spans="1:10" s="9" customFormat="1" ht="27" customHeight="1" hidden="1">
      <c r="A22" s="102" t="s">
        <v>61</v>
      </c>
      <c r="B22" s="170"/>
      <c r="C22" s="31"/>
      <c r="D22" s="31"/>
      <c r="E22" s="31"/>
      <c r="F22" s="31"/>
      <c r="G22" s="72">
        <f t="shared" si="3"/>
        <v>0</v>
      </c>
      <c r="H22" s="72">
        <f t="shared" si="1"/>
        <v>0</v>
      </c>
      <c r="I22" s="139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0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6</v>
      </c>
      <c r="D25" s="31">
        <v>8</v>
      </c>
      <c r="E25" s="31">
        <v>8</v>
      </c>
      <c r="F25" s="31">
        <v>8</v>
      </c>
      <c r="G25" s="72">
        <f t="shared" si="3"/>
        <v>0</v>
      </c>
      <c r="H25" s="72">
        <f t="shared" si="1"/>
        <v>2</v>
      </c>
      <c r="I25" s="141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1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2"/>
      <c r="J27" s="127"/>
    </row>
    <row r="28" spans="1:10" ht="12.75" customHeight="1" hidden="1">
      <c r="A28" s="102" t="s">
        <v>64</v>
      </c>
      <c r="B28" s="170"/>
      <c r="C28" s="31"/>
      <c r="D28" s="31"/>
      <c r="E28" s="31"/>
      <c r="F28" s="31"/>
      <c r="G28" s="31" t="s">
        <v>1</v>
      </c>
      <c r="H28" s="72">
        <f t="shared" si="1"/>
        <v>0</v>
      </c>
      <c r="I28" s="142"/>
      <c r="J28" s="127"/>
    </row>
    <row r="29" spans="1:10" ht="26.25" customHeight="1">
      <c r="A29" s="102" t="s">
        <v>54</v>
      </c>
      <c r="B29" s="31">
        <v>12.124116691272176</v>
      </c>
      <c r="C29" s="31">
        <v>14</v>
      </c>
      <c r="D29" s="31">
        <v>12</v>
      </c>
      <c r="E29" s="31">
        <v>10</v>
      </c>
      <c r="F29" s="31" t="s">
        <v>1</v>
      </c>
      <c r="G29" s="31" t="s">
        <v>1</v>
      </c>
      <c r="H29" s="72">
        <f t="shared" si="1"/>
        <v>-2</v>
      </c>
      <c r="I29" s="142"/>
      <c r="J29" s="127"/>
    </row>
    <row r="30" spans="1:10" ht="12.75">
      <c r="A30" s="102" t="s">
        <v>67</v>
      </c>
      <c r="B30" s="31">
        <v>11.14</v>
      </c>
      <c r="C30" s="31">
        <v>12.0925</v>
      </c>
      <c r="D30" s="31">
        <v>10.14018691588785</v>
      </c>
      <c r="E30" s="31">
        <v>10.14018691588785</v>
      </c>
      <c r="F30" s="31" t="s">
        <v>1</v>
      </c>
      <c r="G30" s="72" t="str">
        <f>F30</f>
        <v>-</v>
      </c>
      <c r="H30" s="72">
        <f aca="true" t="shared" si="4" ref="H30">+D30-C30</f>
        <v>-1.9523130841121485</v>
      </c>
      <c r="I30" s="142"/>
      <c r="J30" s="9"/>
    </row>
    <row r="31" spans="1:10" ht="12.75">
      <c r="A31" s="102" t="s">
        <v>70</v>
      </c>
      <c r="B31" s="31">
        <v>3.7610647511288726</v>
      </c>
      <c r="C31" s="31">
        <v>4.9</v>
      </c>
      <c r="D31" s="31">
        <v>2.696252391063394</v>
      </c>
      <c r="E31" s="31">
        <v>1.7850095642535764</v>
      </c>
      <c r="F31" s="31">
        <v>1</v>
      </c>
      <c r="G31" s="72">
        <f t="shared" si="3"/>
        <v>-0.7850095642535764</v>
      </c>
      <c r="H31" s="72">
        <f t="shared" si="1"/>
        <v>-2.2037476089366064</v>
      </c>
      <c r="I31" s="142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1" t="s">
        <v>116</v>
      </c>
      <c r="C37" s="54" t="s">
        <v>118</v>
      </c>
      <c r="D37" s="54" t="s">
        <v>119</v>
      </c>
      <c r="E37" s="54">
        <v>42430</v>
      </c>
      <c r="F37" s="54">
        <v>42461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48500</v>
      </c>
      <c r="D38" s="111">
        <v>40000</v>
      </c>
      <c r="E38" s="111">
        <v>32000</v>
      </c>
      <c r="F38" s="111">
        <v>8000</v>
      </c>
      <c r="G38" s="72">
        <f>F38-E38</f>
        <v>-24000</v>
      </c>
      <c r="H38" s="72">
        <f>D38-C38</f>
        <v>-8500</v>
      </c>
    </row>
    <row r="39" spans="1:8" ht="12.75" customHeight="1">
      <c r="A39" s="50" t="s">
        <v>23</v>
      </c>
      <c r="B39" s="108">
        <v>128500</v>
      </c>
      <c r="C39" s="108">
        <v>48500</v>
      </c>
      <c r="D39" s="108">
        <v>400000</v>
      </c>
      <c r="E39" s="108">
        <v>32000</v>
      </c>
      <c r="F39" s="108">
        <v>8000</v>
      </c>
      <c r="G39" s="72">
        <f aca="true" t="shared" si="5" ref="G39:G61">F39-E39</f>
        <v>-24000</v>
      </c>
      <c r="H39" s="72">
        <f aca="true" t="shared" si="6" ref="H39:H61">D39-C39</f>
        <v>351500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0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3"/>
      <c r="C42" s="108"/>
      <c r="D42" s="108"/>
      <c r="E42" s="108"/>
      <c r="F42" s="108"/>
      <c r="G42" s="72">
        <f t="shared" si="5"/>
        <v>0</v>
      </c>
      <c r="H42" s="72">
        <f t="shared" si="6"/>
        <v>0</v>
      </c>
      <c r="J42" s="87"/>
    </row>
    <row r="43" spans="1:10" ht="12.75" customHeight="1" hidden="1">
      <c r="A43" s="50" t="s">
        <v>27</v>
      </c>
      <c r="B43" s="144"/>
      <c r="C43" s="115"/>
      <c r="D43" s="115"/>
      <c r="E43" s="115"/>
      <c r="F43" s="115"/>
      <c r="G43" s="72">
        <f t="shared" si="5"/>
        <v>0</v>
      </c>
      <c r="H43" s="72">
        <f t="shared" si="6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21689.06</v>
      </c>
      <c r="D44" s="111">
        <v>70377.97</v>
      </c>
      <c r="E44" s="111">
        <v>27820.59</v>
      </c>
      <c r="F44" s="111">
        <v>23959.5</v>
      </c>
      <c r="G44" s="72">
        <f t="shared" si="5"/>
        <v>-3861.09</v>
      </c>
      <c r="H44" s="72">
        <f>D44-C44</f>
        <v>48688.91</v>
      </c>
      <c r="J44" s="87"/>
    </row>
    <row r="45" spans="1:10" ht="12.75" customHeight="1">
      <c r="A45" s="50" t="s">
        <v>23</v>
      </c>
      <c r="B45" s="108">
        <v>68639.22</v>
      </c>
      <c r="C45" s="108">
        <v>21689.06</v>
      </c>
      <c r="D45" s="108">
        <v>70377.97</v>
      </c>
      <c r="E45" s="108">
        <v>10000</v>
      </c>
      <c r="F45" s="108">
        <v>23959.5</v>
      </c>
      <c r="G45" s="72">
        <f t="shared" si="5"/>
        <v>13959.5</v>
      </c>
      <c r="H45" s="72">
        <f t="shared" si="6"/>
        <v>48688.91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5"/>
        <v>0</v>
      </c>
      <c r="H48" s="72">
        <f t="shared" si="6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5"/>
        <v>0</v>
      </c>
      <c r="H49" s="72">
        <f t="shared" si="6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21689.06</v>
      </c>
      <c r="D50" s="111">
        <v>35299.37</v>
      </c>
      <c r="E50" s="111">
        <v>10000</v>
      </c>
      <c r="F50" s="111">
        <v>8000</v>
      </c>
      <c r="G50" s="72">
        <f t="shared" si="5"/>
        <v>-2000</v>
      </c>
      <c r="H50" s="72">
        <f t="shared" si="6"/>
        <v>13610.310000000001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21689.06</v>
      </c>
      <c r="D51" s="108">
        <v>35299.37</v>
      </c>
      <c r="E51" s="108">
        <v>10000</v>
      </c>
      <c r="F51" s="108">
        <v>8000</v>
      </c>
      <c r="G51" s="72">
        <f t="shared" si="5"/>
        <v>-2000</v>
      </c>
      <c r="H51" s="72">
        <f t="shared" si="6"/>
        <v>13610.310000000001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4"/>
      <c r="C54" s="115"/>
      <c r="D54" s="115"/>
      <c r="E54" s="115"/>
      <c r="F54" s="115"/>
      <c r="G54" s="72">
        <f t="shared" si="5"/>
        <v>0</v>
      </c>
      <c r="H54" s="72">
        <f t="shared" si="6"/>
        <v>0</v>
      </c>
      <c r="J54" s="87"/>
    </row>
    <row r="55" spans="1:10" ht="12.75" customHeight="1" hidden="1">
      <c r="A55" s="50" t="s">
        <v>27</v>
      </c>
      <c r="B55" s="144"/>
      <c r="C55" s="115"/>
      <c r="D55" s="115"/>
      <c r="E55" s="115"/>
      <c r="F55" s="115"/>
      <c r="G55" s="72">
        <f t="shared" si="5"/>
        <v>0</v>
      </c>
      <c r="H55" s="72">
        <f t="shared" si="6"/>
        <v>0</v>
      </c>
      <c r="J55" s="87"/>
    </row>
    <row r="56" spans="1:10" ht="23.25" customHeight="1">
      <c r="A56" s="8" t="s">
        <v>10</v>
      </c>
      <c r="B56" s="162">
        <v>9.915861829975901</v>
      </c>
      <c r="C56" s="162">
        <v>10.91</v>
      </c>
      <c r="D56" s="162">
        <v>6.764739817432458</v>
      </c>
      <c r="E56" s="162">
        <v>5.9110762714870635</v>
      </c>
      <c r="F56" s="162">
        <v>1.174129327075831</v>
      </c>
      <c r="G56" s="72">
        <f t="shared" si="5"/>
        <v>-4.736946944411232</v>
      </c>
      <c r="H56" s="72">
        <f t="shared" si="6"/>
        <v>-4.145260182567542</v>
      </c>
      <c r="I56" s="65"/>
      <c r="J56" s="87"/>
    </row>
    <row r="57" spans="1:10" ht="12" customHeight="1">
      <c r="A57" s="50" t="s">
        <v>23</v>
      </c>
      <c r="B57" s="163">
        <v>9.917042933138283</v>
      </c>
      <c r="C57" s="163">
        <v>10.91</v>
      </c>
      <c r="D57" s="163">
        <v>6.764739817432458</v>
      </c>
      <c r="E57" s="163">
        <v>5.9110762714870635</v>
      </c>
      <c r="F57" s="163">
        <v>1.174129327075831</v>
      </c>
      <c r="G57" s="72">
        <f t="shared" si="5"/>
        <v>-4.736946944411232</v>
      </c>
      <c r="H57" s="72">
        <f t="shared" si="6"/>
        <v>-4.145260182567542</v>
      </c>
      <c r="I57" s="65"/>
      <c r="J57" s="87"/>
    </row>
    <row r="58" spans="1:10" ht="12" customHeight="1">
      <c r="A58" s="50" t="s">
        <v>24</v>
      </c>
      <c r="B58" s="163">
        <v>9.850159637749043</v>
      </c>
      <c r="C58" s="163" t="s">
        <v>1</v>
      </c>
      <c r="D58" s="163" t="s">
        <v>1</v>
      </c>
      <c r="E58" s="163" t="s">
        <v>1</v>
      </c>
      <c r="F58" s="163" t="s">
        <v>1</v>
      </c>
      <c r="G58" s="163" t="s">
        <v>1</v>
      </c>
      <c r="H58" s="163" t="s">
        <v>1</v>
      </c>
      <c r="I58" s="65"/>
      <c r="J58" s="87"/>
    </row>
    <row r="59" spans="1:10" ht="12" customHeight="1">
      <c r="A59" s="50" t="s">
        <v>25</v>
      </c>
      <c r="B59" s="163" t="s">
        <v>1</v>
      </c>
      <c r="C59" s="163" t="s">
        <v>1</v>
      </c>
      <c r="D59" s="163" t="s">
        <v>1</v>
      </c>
      <c r="E59" s="163" t="s">
        <v>1</v>
      </c>
      <c r="F59" s="163" t="s">
        <v>1</v>
      </c>
      <c r="G59" s="163" t="s">
        <v>1</v>
      </c>
      <c r="H59" s="163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5"/>
        <v>0</v>
      </c>
      <c r="H60" s="72">
        <f t="shared" si="6"/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5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  <row r="63" ht="12.75">
      <c r="E63" s="107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1" t="s">
        <v>116</v>
      </c>
      <c r="C3" s="54" t="s">
        <v>118</v>
      </c>
      <c r="D3" s="54" t="s">
        <v>119</v>
      </c>
      <c r="E3" s="54">
        <v>42430</v>
      </c>
      <c r="F3" s="54">
        <v>42461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2143.4</v>
      </c>
      <c r="D4" s="111">
        <v>1801</v>
      </c>
      <c r="E4" s="111">
        <f>E5+E6+E7</f>
        <v>407</v>
      </c>
      <c r="F4" s="111">
        <v>640</v>
      </c>
      <c r="G4" s="72">
        <f>F4-E4</f>
        <v>233</v>
      </c>
      <c r="H4" s="72">
        <f>+D4-C4</f>
        <v>-342.4000000000001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88</v>
      </c>
      <c r="D5" s="108">
        <v>191</v>
      </c>
      <c r="E5" s="108">
        <v>17</v>
      </c>
      <c r="F5" s="108">
        <v>140</v>
      </c>
      <c r="G5" s="72">
        <f aca="true" t="shared" si="0" ref="G5:G25">F5-E5</f>
        <v>123</v>
      </c>
      <c r="H5" s="72">
        <f aca="true" t="shared" si="1" ref="H5:H25">+D5-C5</f>
        <v>103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538</v>
      </c>
      <c r="D6" s="108">
        <v>410</v>
      </c>
      <c r="E6" s="108">
        <v>90</v>
      </c>
      <c r="F6" s="108">
        <v>200</v>
      </c>
      <c r="G6" s="72">
        <f t="shared" si="0"/>
        <v>110</v>
      </c>
      <c r="H6" s="72">
        <f t="shared" si="1"/>
        <v>-128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1517.4</v>
      </c>
      <c r="D7" s="108">
        <v>1200</v>
      </c>
      <c r="E7" s="108">
        <v>300</v>
      </c>
      <c r="F7" s="108">
        <v>300</v>
      </c>
      <c r="G7" s="72">
        <f t="shared" si="0"/>
        <v>0</v>
      </c>
      <c r="H7" s="72">
        <f t="shared" si="1"/>
        <v>-317.4000000000001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1463.63</v>
      </c>
      <c r="D10" s="111">
        <f>D12+D11+D13</f>
        <v>2082.2619999999997</v>
      </c>
      <c r="E10" s="111">
        <f>E11+E12+E13</f>
        <v>653.6</v>
      </c>
      <c r="F10" s="111">
        <f>F12+F11+F13</f>
        <v>1035.345</v>
      </c>
      <c r="G10" s="72">
        <f t="shared" si="0"/>
        <v>381.745</v>
      </c>
      <c r="H10" s="72">
        <f t="shared" si="1"/>
        <v>618.6319999999996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130.5</v>
      </c>
      <c r="E11" s="108">
        <v>22</v>
      </c>
      <c r="F11" s="108">
        <v>100</v>
      </c>
      <c r="G11" s="72">
        <f t="shared" si="0"/>
        <v>78</v>
      </c>
      <c r="H11" s="72">
        <f t="shared" si="1"/>
        <v>123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412.52</v>
      </c>
      <c r="D12" s="108">
        <v>613.5</v>
      </c>
      <c r="E12" s="108">
        <v>163</v>
      </c>
      <c r="F12" s="108">
        <v>390.5</v>
      </c>
      <c r="G12" s="72">
        <f t="shared" si="0"/>
        <v>227.5</v>
      </c>
      <c r="H12" s="72">
        <f t="shared" si="1"/>
        <v>200.98000000000002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1043.61</v>
      </c>
      <c r="D13" s="108">
        <v>1338.262</v>
      </c>
      <c r="E13" s="108">
        <v>468.6</v>
      </c>
      <c r="F13" s="108">
        <v>544.845</v>
      </c>
      <c r="G13" s="72">
        <f t="shared" si="0"/>
        <v>76.245</v>
      </c>
      <c r="H13" s="72">
        <f t="shared" si="1"/>
        <v>294.65200000000004</v>
      </c>
      <c r="K13" s="88"/>
      <c r="L13" s="88"/>
      <c r="M13" s="88"/>
    </row>
    <row r="14" spans="1:13" ht="12.75" customHeight="1" hidden="1">
      <c r="A14" s="119" t="s">
        <v>29</v>
      </c>
      <c r="B14" s="143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3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1116.81</v>
      </c>
      <c r="D16" s="111">
        <v>1891.61</v>
      </c>
      <c r="E16" s="111">
        <f>E17+E18+E19</f>
        <v>546</v>
      </c>
      <c r="F16" s="111">
        <v>952.3</v>
      </c>
      <c r="G16" s="72">
        <f t="shared" si="0"/>
        <v>406.29999999999995</v>
      </c>
      <c r="H16" s="72">
        <f t="shared" si="1"/>
        <v>774.8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127</v>
      </c>
      <c r="E17" s="108">
        <v>18.5</v>
      </c>
      <c r="F17" s="108">
        <v>100</v>
      </c>
      <c r="G17" s="72">
        <f t="shared" si="0"/>
        <v>81.5</v>
      </c>
      <c r="H17" s="72">
        <f t="shared" si="1"/>
        <v>123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219.65</v>
      </c>
      <c r="D18" s="108">
        <v>560</v>
      </c>
      <c r="E18" s="108">
        <v>160</v>
      </c>
      <c r="F18" s="108">
        <v>340</v>
      </c>
      <c r="G18" s="72">
        <f t="shared" si="0"/>
        <v>180</v>
      </c>
      <c r="H18" s="72">
        <f t="shared" si="1"/>
        <v>340.35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893.16</v>
      </c>
      <c r="D19" s="108">
        <v>1204.61</v>
      </c>
      <c r="E19" s="108">
        <v>367.5</v>
      </c>
      <c r="F19" s="108">
        <v>512.3</v>
      </c>
      <c r="G19" s="72">
        <f t="shared" si="0"/>
        <v>144.79999999999995</v>
      </c>
      <c r="H19" s="72">
        <f t="shared" si="1"/>
        <v>311.44999999999993</v>
      </c>
      <c r="K19" s="88"/>
      <c r="L19" s="88"/>
      <c r="M19" s="88"/>
    </row>
    <row r="20" spans="1:13" ht="12.75" customHeight="1" hidden="1">
      <c r="A20" s="119" t="s">
        <v>29</v>
      </c>
      <c r="B20" s="143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3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2">
        <v>12.762447126132999</v>
      </c>
      <c r="C22" s="162">
        <v>12.2</v>
      </c>
      <c r="D22" s="162">
        <v>13.897059490821755</v>
      </c>
      <c r="E22" s="162">
        <v>14.207448680351906</v>
      </c>
      <c r="F22" s="162">
        <v>10.697798250511818</v>
      </c>
      <c r="G22" s="72">
        <f t="shared" si="0"/>
        <v>-3.5096504298400877</v>
      </c>
      <c r="H22" s="72">
        <f t="shared" si="1"/>
        <v>1.697059490821756</v>
      </c>
      <c r="J22" s="65"/>
      <c r="K22" s="88"/>
      <c r="L22" s="88"/>
      <c r="M22" s="88"/>
    </row>
    <row r="23" spans="1:13" ht="12.75" customHeight="1">
      <c r="A23" s="64" t="s">
        <v>5</v>
      </c>
      <c r="B23" s="163">
        <v>8.065</v>
      </c>
      <c r="C23" s="163">
        <v>4.6</v>
      </c>
      <c r="D23" s="163">
        <v>5.0183333333333335</v>
      </c>
      <c r="E23" s="163">
        <v>5.74</v>
      </c>
      <c r="F23" s="163">
        <v>4.315</v>
      </c>
      <c r="G23" s="72">
        <f t="shared" si="0"/>
        <v>-1.4249999999999998</v>
      </c>
      <c r="H23" s="72">
        <f t="shared" si="1"/>
        <v>0.4183333333333339</v>
      </c>
      <c r="J23" s="65"/>
      <c r="K23" s="88"/>
      <c r="L23" s="88"/>
      <c r="M23" s="88"/>
    </row>
    <row r="24" spans="1:13" ht="12.75" customHeight="1">
      <c r="A24" s="64" t="s">
        <v>28</v>
      </c>
      <c r="B24" s="163">
        <v>12.084720693260245</v>
      </c>
      <c r="C24" s="163">
        <v>11.6</v>
      </c>
      <c r="D24" s="163">
        <v>12.408611111111112</v>
      </c>
      <c r="E24" s="163">
        <v>12.479166666666666</v>
      </c>
      <c r="F24" s="163">
        <v>10.713333333333333</v>
      </c>
      <c r="G24" s="72">
        <f t="shared" si="0"/>
        <v>-1.7658333333333331</v>
      </c>
      <c r="H24" s="72">
        <f t="shared" si="1"/>
        <v>0.8086111111111123</v>
      </c>
      <c r="J24" s="65"/>
      <c r="K24" s="88"/>
      <c r="L24" s="88"/>
      <c r="M24" s="88"/>
    </row>
    <row r="25" spans="1:13" ht="12.75" customHeight="1">
      <c r="A25" s="64" t="s">
        <v>6</v>
      </c>
      <c r="B25" s="163">
        <v>13.020777081458638</v>
      </c>
      <c r="C25" s="163">
        <v>12.4</v>
      </c>
      <c r="D25" s="163">
        <v>15.091337123945788</v>
      </c>
      <c r="E25" s="163">
        <v>15.145670103092783</v>
      </c>
      <c r="F25" s="163">
        <v>13.687833254828073</v>
      </c>
      <c r="G25" s="72">
        <f t="shared" si="0"/>
        <v>-1.4578368482647104</v>
      </c>
      <c r="H25" s="72">
        <f t="shared" si="1"/>
        <v>2.6913371239457877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 aca="true" t="shared" si="2" ref="G26:G27">F26-E26</f>
        <v>0</v>
      </c>
      <c r="H26" s="72">
        <f aca="true" t="shared" si="3" ref="H26:H27"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 t="shared" si="2"/>
        <v>0</v>
      </c>
      <c r="H27" s="72">
        <f t="shared" si="3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6" t="s">
        <v>82</v>
      </c>
      <c r="B30" s="147"/>
      <c r="C30" s="148"/>
      <c r="D30" s="148"/>
      <c r="E30" s="148"/>
      <c r="F30" s="148"/>
      <c r="G30" s="148"/>
      <c r="H30" s="148"/>
      <c r="K30" s="125"/>
    </row>
    <row r="31" spans="1:12" ht="12.75" customHeight="1">
      <c r="A31" s="149" t="s">
        <v>0</v>
      </c>
      <c r="B31" s="149"/>
      <c r="C31" s="150"/>
      <c r="D31" s="150"/>
      <c r="E31" s="150"/>
      <c r="F31" s="150"/>
      <c r="G31" s="150"/>
      <c r="H31" s="151"/>
      <c r="I31" s="111"/>
      <c r="J31" s="108"/>
      <c r="K31" s="31"/>
      <c r="L31" s="133"/>
    </row>
    <row r="32" spans="1:8" ht="26.25" customHeight="1">
      <c r="A32" s="56"/>
      <c r="B32" s="161" t="s">
        <v>116</v>
      </c>
      <c r="C32" s="54" t="s">
        <v>118</v>
      </c>
      <c r="D32" s="54" t="s">
        <v>119</v>
      </c>
      <c r="E32" s="54">
        <v>42430</v>
      </c>
      <c r="F32" s="54">
        <v>42461</v>
      </c>
      <c r="G32" s="57" t="s">
        <v>2</v>
      </c>
      <c r="H32" s="57" t="s">
        <v>3</v>
      </c>
    </row>
    <row r="33" spans="1:12" ht="12.75" customHeight="1">
      <c r="A33" s="152" t="s">
        <v>46</v>
      </c>
      <c r="B33" s="153">
        <v>7651.8</v>
      </c>
      <c r="C33" s="153">
        <v>1943.8</v>
      </c>
      <c r="D33" s="153">
        <v>2100</v>
      </c>
      <c r="E33" s="153">
        <v>450</v>
      </c>
      <c r="F33" s="153">
        <v>450</v>
      </c>
      <c r="G33" s="154">
        <f>+F33-E33</f>
        <v>0</v>
      </c>
      <c r="H33" s="154">
        <f>+D33-C33</f>
        <v>156.20000000000005</v>
      </c>
      <c r="I33" s="108"/>
      <c r="J33" s="108"/>
      <c r="K33" s="104"/>
      <c r="L33" s="133"/>
    </row>
    <row r="34" spans="1:12" ht="12.75" customHeight="1">
      <c r="A34" s="155" t="s">
        <v>79</v>
      </c>
      <c r="B34" s="156">
        <v>5226.8</v>
      </c>
      <c r="C34" s="156">
        <v>1693.8</v>
      </c>
      <c r="D34" s="156">
        <v>1800</v>
      </c>
      <c r="E34" s="156">
        <v>450</v>
      </c>
      <c r="F34" s="156">
        <v>450</v>
      </c>
      <c r="G34" s="154">
        <f aca="true" t="shared" si="4" ref="G34:G49">+F34-E34</f>
        <v>0</v>
      </c>
      <c r="H34" s="154">
        <f aca="true" t="shared" si="5" ref="H34:H49">+D34-C34</f>
        <v>106.20000000000005</v>
      </c>
      <c r="I34" s="108"/>
      <c r="J34" s="73"/>
      <c r="K34" s="133"/>
      <c r="L34" s="133"/>
    </row>
    <row r="35" spans="1:12" ht="12.75" customHeight="1">
      <c r="A35" s="155" t="s">
        <v>80</v>
      </c>
      <c r="B35" s="156">
        <v>1410</v>
      </c>
      <c r="C35" s="156">
        <v>250</v>
      </c>
      <c r="D35" s="156" t="s">
        <v>1</v>
      </c>
      <c r="E35" s="156" t="s">
        <v>1</v>
      </c>
      <c r="F35" s="156" t="s">
        <v>1</v>
      </c>
      <c r="G35" s="156" t="s">
        <v>1</v>
      </c>
      <c r="H35" s="154">
        <f>-C35</f>
        <v>-250</v>
      </c>
      <c r="I35" s="108"/>
      <c r="J35" s="73"/>
      <c r="K35" s="133"/>
      <c r="L35" s="133"/>
    </row>
    <row r="36" spans="1:12" ht="12.75" customHeight="1">
      <c r="A36" s="155" t="s">
        <v>81</v>
      </c>
      <c r="B36" s="156">
        <v>1015</v>
      </c>
      <c r="C36" s="156" t="s">
        <v>1</v>
      </c>
      <c r="D36" s="156">
        <v>300</v>
      </c>
      <c r="E36" s="156" t="s">
        <v>1</v>
      </c>
      <c r="F36" s="156" t="s">
        <v>1</v>
      </c>
      <c r="G36" s="154" t="str">
        <f>E36</f>
        <v>-</v>
      </c>
      <c r="H36" s="154">
        <f>+D36</f>
        <v>300</v>
      </c>
      <c r="I36" s="73"/>
      <c r="J36" s="73"/>
      <c r="K36" s="133"/>
      <c r="L36" s="133"/>
    </row>
    <row r="37" spans="1:12" ht="12.75" customHeight="1">
      <c r="A37" s="155"/>
      <c r="B37" s="156"/>
      <c r="C37" s="156"/>
      <c r="D37" s="156"/>
      <c r="E37" s="156"/>
      <c r="F37" s="156"/>
      <c r="G37" s="154"/>
      <c r="H37" s="154"/>
      <c r="I37" s="73"/>
      <c r="J37" s="73"/>
      <c r="K37" s="133"/>
      <c r="L37" s="133"/>
    </row>
    <row r="38" spans="1:12" ht="12.75" customHeight="1">
      <c r="A38" s="152" t="s">
        <v>48</v>
      </c>
      <c r="B38" s="153">
        <v>6319.1916</v>
      </c>
      <c r="C38" s="153">
        <v>1541.1</v>
      </c>
      <c r="D38" s="153">
        <f>D39+D40</f>
        <v>1889.56</v>
      </c>
      <c r="E38" s="153">
        <v>450</v>
      </c>
      <c r="F38" s="153">
        <v>1070</v>
      </c>
      <c r="G38" s="154">
        <f t="shared" si="4"/>
        <v>620</v>
      </c>
      <c r="H38" s="154">
        <f t="shared" si="5"/>
        <v>348.46000000000004</v>
      </c>
      <c r="I38" s="73"/>
      <c r="J38" s="73"/>
      <c r="K38" s="133"/>
      <c r="L38" s="133"/>
    </row>
    <row r="39" spans="1:12" ht="12.75" customHeight="1">
      <c r="A39" s="155" t="s">
        <v>79</v>
      </c>
      <c r="B39" s="156">
        <v>3266.2676</v>
      </c>
      <c r="C39" s="156">
        <v>1446.1</v>
      </c>
      <c r="D39" s="156">
        <v>1849.5</v>
      </c>
      <c r="E39" s="156">
        <v>240</v>
      </c>
      <c r="F39" s="156">
        <v>1070</v>
      </c>
      <c r="G39" s="154">
        <f t="shared" si="4"/>
        <v>830</v>
      </c>
      <c r="H39" s="154">
        <f t="shared" si="5"/>
        <v>403.4000000000001</v>
      </c>
      <c r="I39" s="73"/>
      <c r="J39" s="114"/>
      <c r="K39" s="133"/>
      <c r="L39" s="133"/>
    </row>
    <row r="40" spans="1:12" ht="12.75" customHeight="1">
      <c r="A40" s="155" t="s">
        <v>80</v>
      </c>
      <c r="B40" s="156">
        <v>1271.15</v>
      </c>
      <c r="C40" s="156">
        <v>95</v>
      </c>
      <c r="D40" s="156">
        <v>40.06</v>
      </c>
      <c r="E40" s="156" t="s">
        <v>1</v>
      </c>
      <c r="F40" s="156" t="s">
        <v>1</v>
      </c>
      <c r="G40" s="156" t="s">
        <v>1</v>
      </c>
      <c r="H40" s="154">
        <f>C40</f>
        <v>95</v>
      </c>
      <c r="I40" s="73"/>
      <c r="J40" s="108"/>
      <c r="K40" s="133"/>
      <c r="L40" s="133"/>
    </row>
    <row r="41" spans="1:12" ht="12.75" customHeight="1">
      <c r="A41" s="155" t="s">
        <v>81</v>
      </c>
      <c r="B41" s="156">
        <v>1781.774</v>
      </c>
      <c r="C41" s="156" t="s">
        <v>1</v>
      </c>
      <c r="D41" s="156" t="s">
        <v>1</v>
      </c>
      <c r="E41" s="156" t="s">
        <v>1</v>
      </c>
      <c r="F41" s="156" t="s">
        <v>1</v>
      </c>
      <c r="G41" s="154" t="s">
        <v>1</v>
      </c>
      <c r="H41" s="154" t="str">
        <f>+D41</f>
        <v>-</v>
      </c>
      <c r="I41" s="114"/>
      <c r="J41" s="108"/>
      <c r="K41" s="133"/>
      <c r="L41" s="133"/>
    </row>
    <row r="42" spans="1:12" ht="12.75" customHeight="1">
      <c r="A42" s="157"/>
      <c r="B42" s="156"/>
      <c r="C42" s="156"/>
      <c r="D42" s="156"/>
      <c r="E42" s="156"/>
      <c r="F42" s="156"/>
      <c r="G42" s="154"/>
      <c r="H42" s="154"/>
      <c r="I42" s="108"/>
      <c r="J42" s="108"/>
      <c r="K42" s="133"/>
      <c r="L42" s="133"/>
    </row>
    <row r="43" spans="1:12" ht="12.75" customHeight="1">
      <c r="A43" s="158" t="s">
        <v>49</v>
      </c>
      <c r="B43" s="153">
        <v>5243.4619999999995</v>
      </c>
      <c r="C43" s="153">
        <v>1383.35</v>
      </c>
      <c r="D43" s="153">
        <v>1818.8</v>
      </c>
      <c r="E43" s="153">
        <f>E44</f>
        <v>240</v>
      </c>
      <c r="F43" s="153">
        <v>1000</v>
      </c>
      <c r="G43" s="154">
        <f t="shared" si="4"/>
        <v>760</v>
      </c>
      <c r="H43" s="154">
        <f t="shared" si="5"/>
        <v>435.45000000000005</v>
      </c>
      <c r="I43" s="108"/>
      <c r="J43" s="108"/>
      <c r="K43" s="133"/>
      <c r="L43" s="133"/>
    </row>
    <row r="44" spans="1:12" ht="12.75" customHeight="1">
      <c r="A44" s="155" t="s">
        <v>79</v>
      </c>
      <c r="B44" s="156">
        <v>3009.217</v>
      </c>
      <c r="C44" s="156">
        <v>1320.85</v>
      </c>
      <c r="D44" s="156">
        <v>1779.5</v>
      </c>
      <c r="E44" s="156">
        <v>240</v>
      </c>
      <c r="F44" s="156">
        <v>1000</v>
      </c>
      <c r="G44" s="154">
        <f t="shared" si="4"/>
        <v>760</v>
      </c>
      <c r="H44" s="154">
        <f t="shared" si="5"/>
        <v>458.6500000000001</v>
      </c>
      <c r="I44" s="108"/>
      <c r="J44" s="108"/>
      <c r="K44" s="133"/>
      <c r="L44" s="133"/>
    </row>
    <row r="45" spans="1:12" ht="12.75" customHeight="1">
      <c r="A45" s="155" t="s">
        <v>80</v>
      </c>
      <c r="B45" s="156">
        <v>828.5</v>
      </c>
      <c r="C45" s="156">
        <v>62.5</v>
      </c>
      <c r="D45" s="156" t="s">
        <v>1</v>
      </c>
      <c r="E45" s="156" t="s">
        <v>1</v>
      </c>
      <c r="F45" s="156" t="s">
        <v>1</v>
      </c>
      <c r="G45" s="156" t="s">
        <v>1</v>
      </c>
      <c r="H45" s="154">
        <f>-C45</f>
        <v>-62.5</v>
      </c>
      <c r="I45" s="108"/>
      <c r="J45" s="108"/>
      <c r="K45" s="133"/>
      <c r="L45" s="133"/>
    </row>
    <row r="46" spans="1:12" ht="12.75" customHeight="1">
      <c r="A46" s="155" t="s">
        <v>81</v>
      </c>
      <c r="B46" s="156">
        <v>1405.745</v>
      </c>
      <c r="C46" s="156" t="s">
        <v>1</v>
      </c>
      <c r="D46" s="156">
        <v>39.3</v>
      </c>
      <c r="E46" s="156" t="s">
        <v>1</v>
      </c>
      <c r="F46" s="156" t="s">
        <v>1</v>
      </c>
      <c r="G46" s="156" t="s">
        <v>1</v>
      </c>
      <c r="H46" s="154">
        <f>+D46</f>
        <v>39.3</v>
      </c>
      <c r="I46" s="108"/>
      <c r="J46" s="108"/>
      <c r="K46" s="133"/>
      <c r="L46" s="133"/>
    </row>
    <row r="47" spans="1:12" ht="12.75" customHeight="1">
      <c r="A47" s="157"/>
      <c r="B47" s="156"/>
      <c r="C47" s="153"/>
      <c r="D47" s="153"/>
      <c r="E47" s="156"/>
      <c r="F47" s="156"/>
      <c r="G47" s="154"/>
      <c r="H47" s="154"/>
      <c r="I47" s="108"/>
      <c r="J47" s="108"/>
      <c r="K47" s="133"/>
      <c r="L47" s="133"/>
    </row>
    <row r="48" spans="1:12" ht="12.75" customHeight="1">
      <c r="A48" s="158" t="s">
        <v>47</v>
      </c>
      <c r="B48" s="164">
        <v>15.835829868668016</v>
      </c>
      <c r="C48" s="164">
        <v>15.125966980387457</v>
      </c>
      <c r="D48" s="164">
        <v>17.37924326465927</v>
      </c>
      <c r="E48" s="164">
        <v>17.81</v>
      </c>
      <c r="F48" s="164">
        <v>17.88</v>
      </c>
      <c r="G48" s="154">
        <f t="shared" si="4"/>
        <v>0.07000000000000028</v>
      </c>
      <c r="H48" s="154">
        <f t="shared" si="5"/>
        <v>2.253276284271813</v>
      </c>
      <c r="I48" s="108"/>
      <c r="J48" s="108"/>
      <c r="K48" s="133"/>
      <c r="L48" s="133"/>
    </row>
    <row r="49" spans="1:12" ht="12.75" customHeight="1">
      <c r="A49" s="155" t="s">
        <v>79</v>
      </c>
      <c r="B49" s="165">
        <v>15.49028830830261</v>
      </c>
      <c r="C49" s="165">
        <v>15.04</v>
      </c>
      <c r="D49" s="165">
        <v>17.2225</v>
      </c>
      <c r="E49" s="165">
        <v>17.81</v>
      </c>
      <c r="F49" s="165">
        <v>17.88</v>
      </c>
      <c r="G49" s="154">
        <f t="shared" si="4"/>
        <v>0.07000000000000028</v>
      </c>
      <c r="H49" s="154">
        <f t="shared" si="5"/>
        <v>2.182500000000001</v>
      </c>
      <c r="I49" s="108"/>
      <c r="J49" s="114"/>
      <c r="K49" s="133"/>
      <c r="L49" s="133"/>
    </row>
    <row r="50" spans="1:9" ht="12.75" customHeight="1">
      <c r="A50" s="155" t="s">
        <v>80</v>
      </c>
      <c r="B50" s="165">
        <v>16.2775</v>
      </c>
      <c r="C50" s="165">
        <v>17.44</v>
      </c>
      <c r="D50" s="165" t="s">
        <v>1</v>
      </c>
      <c r="E50" s="165" t="s">
        <v>1</v>
      </c>
      <c r="F50" s="165" t="s">
        <v>1</v>
      </c>
      <c r="G50" s="165" t="s">
        <v>1</v>
      </c>
      <c r="H50" s="154">
        <f>-C50</f>
        <v>-17.44</v>
      </c>
      <c r="I50" s="108"/>
    </row>
    <row r="51" spans="1:12" ht="12.75" customHeight="1">
      <c r="A51" s="155" t="s">
        <v>81</v>
      </c>
      <c r="B51" s="165">
        <v>17.72582827568521</v>
      </c>
      <c r="C51" s="165" t="s">
        <v>1</v>
      </c>
      <c r="D51" s="165">
        <v>20.02</v>
      </c>
      <c r="E51" s="165" t="s">
        <v>1</v>
      </c>
      <c r="F51" s="165" t="s">
        <v>1</v>
      </c>
      <c r="G51" s="165" t="s">
        <v>1</v>
      </c>
      <c r="H51" s="154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1" t="s">
        <v>116</v>
      </c>
      <c r="C6" s="54" t="s">
        <v>118</v>
      </c>
      <c r="D6" s="54" t="s">
        <v>119</v>
      </c>
      <c r="E6" s="54">
        <v>42430</v>
      </c>
      <c r="F6" s="54">
        <v>42461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10.483163874483218</v>
      </c>
      <c r="D7" s="68">
        <v>7.605701559692379</v>
      </c>
      <c r="E7" s="68">
        <v>7.06</v>
      </c>
      <c r="F7" s="68">
        <v>2.09</v>
      </c>
      <c r="G7" s="72">
        <f>F7-E7</f>
        <v>-4.97</v>
      </c>
      <c r="H7" s="72">
        <f>+D7-C7</f>
        <v>-2.8774623147908382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10.40874745165439</v>
      </c>
      <c r="D8" s="31">
        <v>6.890935420299213</v>
      </c>
      <c r="E8" s="31">
        <v>7.292322072706677</v>
      </c>
      <c r="F8" s="31">
        <v>2</v>
      </c>
      <c r="G8" s="72">
        <f aca="true" t="shared" si="0" ref="G8:G11">F8-E8</f>
        <v>-5.292322072706677</v>
      </c>
      <c r="H8" s="72">
        <f>+D8-C8</f>
        <v>-3.5178120313551773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10.516265595148107</v>
      </c>
      <c r="D9" s="31">
        <v>6.943274247360849</v>
      </c>
      <c r="E9" s="31">
        <v>4.731550953665606</v>
      </c>
      <c r="F9" s="31">
        <v>1.5</v>
      </c>
      <c r="G9" s="72">
        <f t="shared" si="0"/>
        <v>-3.2315509536656064</v>
      </c>
      <c r="H9" s="72">
        <f>+D9-C9</f>
        <v>-3.5729913477872586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10.467493440123485</v>
      </c>
      <c r="D10" s="31">
        <v>8.518545183882365</v>
      </c>
      <c r="E10" s="31">
        <v>8.981453341829694</v>
      </c>
      <c r="F10" s="31">
        <v>2.410018680837469</v>
      </c>
      <c r="G10" s="72">
        <f t="shared" si="0"/>
        <v>-6.5714346609922245</v>
      </c>
      <c r="H10" s="72">
        <f>+D10-C10</f>
        <v>-1.9489482562411204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>
        <v>1.5</v>
      </c>
      <c r="E11" s="31" t="s">
        <v>1</v>
      </c>
      <c r="F11" s="31">
        <v>1.5</v>
      </c>
      <c r="G11" s="72">
        <f>F11</f>
        <v>1.5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74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>
        <v>16.5</v>
      </c>
      <c r="D17" s="91">
        <v>13.253059036600666</v>
      </c>
      <c r="E17" s="91">
        <v>12.84</v>
      </c>
      <c r="F17" s="91" t="s">
        <v>1</v>
      </c>
      <c r="G17" s="72">
        <f>-E17</f>
        <v>-12.84</v>
      </c>
      <c r="H17" s="72">
        <f>+D17-C17</f>
        <v>-3.246940963399334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75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 t="s">
        <v>1</v>
      </c>
      <c r="F19" s="175" t="s">
        <v>1</v>
      </c>
      <c r="G19" s="72" t="s">
        <v>1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>
        <v>15</v>
      </c>
      <c r="D20" s="110" t="s">
        <v>1</v>
      </c>
      <c r="E20" s="110" t="s">
        <v>1</v>
      </c>
      <c r="F20" s="175" t="s">
        <v>1</v>
      </c>
      <c r="G20" s="72" t="s">
        <v>1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 t="s">
        <v>1</v>
      </c>
      <c r="F21" s="175" t="s">
        <v>1</v>
      </c>
      <c r="G21" s="72" t="s">
        <v>1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76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4">
        <v>10</v>
      </c>
      <c r="E23" s="104">
        <v>10</v>
      </c>
      <c r="F23" s="176" t="s">
        <v>1</v>
      </c>
      <c r="G23" s="72">
        <f>-E23</f>
        <v>-10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>
        <v>18</v>
      </c>
      <c r="D24" s="171">
        <v>16</v>
      </c>
      <c r="E24" s="171">
        <v>16</v>
      </c>
      <c r="F24" s="177" t="s">
        <v>1</v>
      </c>
      <c r="G24" s="72">
        <f>-E24</f>
        <v>-16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75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76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3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workbookViewId="0" topLeftCell="A1"/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1" t="s">
        <v>116</v>
      </c>
      <c r="C3" s="54" t="s">
        <v>118</v>
      </c>
      <c r="D3" s="54" t="s">
        <v>119</v>
      </c>
      <c r="E3" s="54">
        <v>42430</v>
      </c>
      <c r="F3" s="54">
        <v>42461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16744.515</v>
      </c>
      <c r="D4" s="17">
        <v>3744.0652</v>
      </c>
      <c r="E4" s="17">
        <v>657.1949999999999</v>
      </c>
      <c r="F4" s="17">
        <v>475.1518</v>
      </c>
      <c r="G4" s="72">
        <f>F4-E4</f>
        <v>-182.04319999999996</v>
      </c>
      <c r="H4" s="72">
        <f>D4-C4</f>
        <v>-13000.449799999999</v>
      </c>
      <c r="I4" s="12"/>
    </row>
    <row r="5" spans="1:10" ht="12.75" customHeight="1">
      <c r="A5" s="67" t="s">
        <v>35</v>
      </c>
      <c r="B5" s="111">
        <v>32077.054799999998</v>
      </c>
      <c r="C5" s="111">
        <v>16162.962</v>
      </c>
      <c r="D5" s="111">
        <v>2823.9835</v>
      </c>
      <c r="E5" s="111">
        <v>467.195</v>
      </c>
      <c r="F5" s="17">
        <v>475.1518</v>
      </c>
      <c r="G5" s="72">
        <f>F5-E5</f>
        <v>7.956799999999987</v>
      </c>
      <c r="H5" s="72">
        <f aca="true" t="shared" si="0" ref="H5:H9">D5-C5</f>
        <v>-13338.9785</v>
      </c>
      <c r="I5" s="12"/>
      <c r="J5" s="112"/>
    </row>
    <row r="6" spans="1:10" ht="12.75" customHeight="1">
      <c r="A6" s="34" t="s">
        <v>18</v>
      </c>
      <c r="B6" s="73">
        <v>12086.736599999998</v>
      </c>
      <c r="C6" s="73">
        <v>6480.5295</v>
      </c>
      <c r="D6" s="73">
        <v>528.3821</v>
      </c>
      <c r="E6" s="73">
        <v>103.9877</v>
      </c>
      <c r="F6" s="108">
        <v>5.931</v>
      </c>
      <c r="G6" s="72">
        <f aca="true" t="shared" si="1" ref="G6:G8">F6-E6</f>
        <v>-98.0567</v>
      </c>
      <c r="H6" s="72">
        <f t="shared" si="0"/>
        <v>-5952.1474</v>
      </c>
      <c r="I6" s="12"/>
      <c r="J6" s="112"/>
    </row>
    <row r="7" spans="1:10" ht="12.75" customHeight="1">
      <c r="A7" s="34" t="s">
        <v>19</v>
      </c>
      <c r="B7" s="108">
        <v>17633.879200000003</v>
      </c>
      <c r="C7" s="108">
        <v>9368.6978</v>
      </c>
      <c r="D7" s="73">
        <v>1472.1394000000003</v>
      </c>
      <c r="E7" s="108">
        <v>169.399</v>
      </c>
      <c r="F7" s="73">
        <v>64.812</v>
      </c>
      <c r="G7" s="72">
        <f t="shared" si="1"/>
        <v>-104.587</v>
      </c>
      <c r="H7" s="72">
        <f t="shared" si="0"/>
        <v>-7896.5584</v>
      </c>
      <c r="I7" s="12"/>
      <c r="J7" s="112"/>
    </row>
    <row r="8" spans="1:10" ht="12.75" customHeight="1">
      <c r="A8" s="34" t="s">
        <v>20</v>
      </c>
      <c r="B8" s="108">
        <v>2229.2565999999997</v>
      </c>
      <c r="C8" s="108">
        <v>306.61389999999994</v>
      </c>
      <c r="D8" s="73">
        <v>726.427</v>
      </c>
      <c r="E8" s="108">
        <v>193.8085</v>
      </c>
      <c r="F8" s="108">
        <v>307.37379999999996</v>
      </c>
      <c r="G8" s="72">
        <f t="shared" si="1"/>
        <v>113.56529999999995</v>
      </c>
      <c r="H8" s="72">
        <f t="shared" si="0"/>
        <v>419.8131000000001</v>
      </c>
      <c r="I8" s="12"/>
      <c r="J8" s="112"/>
    </row>
    <row r="9" spans="1:10" ht="12.75" customHeight="1">
      <c r="A9" s="34" t="s">
        <v>21</v>
      </c>
      <c r="B9" s="108">
        <v>127.1824</v>
      </c>
      <c r="C9" s="108">
        <v>7.1208</v>
      </c>
      <c r="D9" s="73">
        <v>97.035</v>
      </c>
      <c r="E9" s="108" t="s">
        <v>1</v>
      </c>
      <c r="F9" s="108">
        <v>97.035</v>
      </c>
      <c r="G9" s="72">
        <f>F9</f>
        <v>97.035</v>
      </c>
      <c r="H9" s="72">
        <f t="shared" si="0"/>
        <v>89.9142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/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1058.965</v>
      </c>
      <c r="C15" s="114">
        <v>160.8</v>
      </c>
      <c r="D15" s="114">
        <v>920.0817</v>
      </c>
      <c r="E15" s="114">
        <v>190</v>
      </c>
      <c r="F15" s="114" t="s">
        <v>1</v>
      </c>
      <c r="G15" s="72">
        <f>-E15</f>
        <v>-190</v>
      </c>
      <c r="H15" s="72">
        <f>+D15-C15</f>
        <v>759.2817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14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 t="s">
        <v>1</v>
      </c>
      <c r="F17" s="114" t="s">
        <v>1</v>
      </c>
      <c r="G17" s="72" t="s">
        <v>1</v>
      </c>
      <c r="H17" s="72">
        <f>+D17</f>
        <v>330.0817</v>
      </c>
      <c r="I17" s="12"/>
      <c r="J17" s="112"/>
    </row>
    <row r="18" spans="1:10" ht="12.75" customHeight="1">
      <c r="A18" s="34" t="s">
        <v>20</v>
      </c>
      <c r="B18" s="108">
        <v>300.8</v>
      </c>
      <c r="C18" s="108">
        <v>60.8</v>
      </c>
      <c r="D18" s="108" t="s">
        <v>1</v>
      </c>
      <c r="E18" s="108" t="s">
        <v>1</v>
      </c>
      <c r="F18" s="114" t="s">
        <v>1</v>
      </c>
      <c r="G18" s="72" t="s">
        <v>1</v>
      </c>
      <c r="H18" s="72">
        <f>-C18</f>
        <v>-60.8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 t="s">
        <v>1</v>
      </c>
      <c r="F19" s="114" t="s">
        <v>1</v>
      </c>
      <c r="G19" s="72" t="s">
        <v>1</v>
      </c>
      <c r="H19" s="72">
        <f>+D19</f>
        <v>400</v>
      </c>
      <c r="I19" s="12"/>
      <c r="J19" s="112"/>
    </row>
    <row r="20" spans="1:10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 t="s">
        <v>1</v>
      </c>
      <c r="F20" s="114" t="s">
        <v>1</v>
      </c>
      <c r="G20" s="72" t="s">
        <v>1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>
        <v>100</v>
      </c>
      <c r="E21" s="108">
        <v>100</v>
      </c>
      <c r="F21" s="114" t="s">
        <v>1</v>
      </c>
      <c r="G21" s="72">
        <f>-E21</f>
        <v>-100</v>
      </c>
      <c r="H21" s="72">
        <f>D21</f>
        <v>100</v>
      </c>
      <c r="I21" s="12"/>
      <c r="J21" s="112"/>
    </row>
    <row r="22" spans="1:10" ht="12.75" customHeight="1">
      <c r="A22" s="34" t="s">
        <v>51</v>
      </c>
      <c r="B22" s="108">
        <v>100</v>
      </c>
      <c r="C22" s="108">
        <v>100</v>
      </c>
      <c r="D22" s="108">
        <v>90</v>
      </c>
      <c r="E22" s="108">
        <v>90</v>
      </c>
      <c r="F22" s="114" t="s">
        <v>1</v>
      </c>
      <c r="G22" s="72">
        <f>-E22</f>
        <v>-90</v>
      </c>
      <c r="H22" s="72">
        <f>+D22-C22</f>
        <v>-10</v>
      </c>
      <c r="I22" s="12"/>
      <c r="J22" s="112"/>
    </row>
    <row r="23" spans="1:10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14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14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420.753</v>
      </c>
      <c r="C25" s="114">
        <v>420.753</v>
      </c>
      <c r="D25" s="178" t="s">
        <v>1</v>
      </c>
      <c r="E25" s="114" t="s">
        <v>1</v>
      </c>
      <c r="F25" s="114" t="s">
        <v>1</v>
      </c>
      <c r="G25" s="72" t="s">
        <v>1</v>
      </c>
      <c r="H25" s="72">
        <f>-C25</f>
        <v>-420.753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78" t="s">
        <v>1</v>
      </c>
      <c r="E26" s="108" t="s">
        <v>1</v>
      </c>
      <c r="F26" s="114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420.753</v>
      </c>
      <c r="C27" s="108">
        <v>420.753</v>
      </c>
      <c r="D27" s="178" t="s">
        <v>1</v>
      </c>
      <c r="E27" s="108" t="s">
        <v>1</v>
      </c>
      <c r="F27" s="114" t="s">
        <v>1</v>
      </c>
      <c r="G27" s="72" t="s">
        <v>1</v>
      </c>
      <c r="H27" s="72">
        <f>-C27</f>
        <v>-420.753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78" t="s">
        <v>1</v>
      </c>
      <c r="E28" s="108" t="s">
        <v>1</v>
      </c>
      <c r="F28" s="114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78" t="s">
        <v>1</v>
      </c>
      <c r="E29" s="108" t="s">
        <v>1</v>
      </c>
      <c r="F29" s="114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78" t="s">
        <v>1</v>
      </c>
      <c r="E30" s="108" t="s">
        <v>1</v>
      </c>
      <c r="F30" s="114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78" t="s">
        <v>1</v>
      </c>
      <c r="E31" s="108" t="s">
        <v>1</v>
      </c>
      <c r="F31" s="114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78" t="s">
        <v>1</v>
      </c>
      <c r="E32" s="108" t="s">
        <v>1</v>
      </c>
      <c r="F32" s="114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78" t="s">
        <v>1</v>
      </c>
      <c r="E33" s="108" t="s">
        <v>1</v>
      </c>
      <c r="F33" s="114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78" t="s">
        <v>1</v>
      </c>
      <c r="E34" s="108" t="s">
        <v>1</v>
      </c>
      <c r="F34" s="114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1" t="s">
        <v>87</v>
      </c>
      <c r="C38" s="54">
        <v>42064</v>
      </c>
      <c r="D38" s="54">
        <v>42095</v>
      </c>
      <c r="E38" s="161" t="s">
        <v>116</v>
      </c>
      <c r="F38" s="54">
        <v>42430</v>
      </c>
      <c r="G38" s="54">
        <v>42461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85258.8601839</v>
      </c>
      <c r="D39" s="17">
        <v>85412.90336979</v>
      </c>
      <c r="E39" s="17">
        <v>102877.68537795</v>
      </c>
      <c r="F39" s="17">
        <v>95761.70992338</v>
      </c>
      <c r="G39" s="17">
        <v>98643.92791528</v>
      </c>
      <c r="H39" s="16">
        <f>G39/F39-1</f>
        <v>0.030097812520328837</v>
      </c>
      <c r="I39" s="16">
        <f>G39/E39-1</f>
        <v>-0.04115331179075521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37228.99313444</v>
      </c>
      <c r="D40" s="33">
        <v>38019.91517965</v>
      </c>
      <c r="E40" s="33">
        <v>42225.592244900006</v>
      </c>
      <c r="F40" s="33">
        <v>35840.79899198</v>
      </c>
      <c r="G40" s="33">
        <v>37532.59144204</v>
      </c>
      <c r="H40" s="16">
        <f aca="true" t="shared" si="2" ref="H40:H52">G40/F40-1</f>
        <v>0.04720297810432639</v>
      </c>
      <c r="I40" s="16">
        <f aca="true" t="shared" si="3" ref="I40:I52">G40/E40-1</f>
        <v>-0.11114114813692932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36924.78995459</v>
      </c>
      <c r="D41" s="33">
        <v>36505.71690407999</v>
      </c>
      <c r="E41" s="33">
        <v>47128.88711009</v>
      </c>
      <c r="F41" s="33">
        <v>46032.31325052</v>
      </c>
      <c r="G41" s="33">
        <v>46904.72189785</v>
      </c>
      <c r="H41" s="16">
        <f t="shared" si="2"/>
        <v>0.018952092252720876</v>
      </c>
      <c r="I41" s="16">
        <f t="shared" si="3"/>
        <v>-0.004756429145385099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5917.47907676</v>
      </c>
      <c r="D42" s="33">
        <v>5899.51622588</v>
      </c>
      <c r="E42" s="33">
        <v>7108.0608438300005</v>
      </c>
      <c r="F42" s="33">
        <v>7778.513729429999</v>
      </c>
      <c r="G42" s="33">
        <v>8218.8281701</v>
      </c>
      <c r="H42" s="16">
        <f t="shared" si="2"/>
        <v>0.05660650041717741</v>
      </c>
      <c r="I42" s="16">
        <f t="shared" si="3"/>
        <v>0.1562686857462927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5187.598018109999</v>
      </c>
      <c r="D43" s="33">
        <v>4987.75506018</v>
      </c>
      <c r="E43" s="33">
        <v>6415.14517913</v>
      </c>
      <c r="F43" s="33">
        <v>6110.083951449999</v>
      </c>
      <c r="G43" s="33">
        <v>5987.78640529</v>
      </c>
      <c r="H43" s="16">
        <f t="shared" si="2"/>
        <v>-0.020015689985892315</v>
      </c>
      <c r="I43" s="16">
        <f t="shared" si="3"/>
        <v>-0.06661716327641332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32711.398834399995</v>
      </c>
      <c r="D44" s="17">
        <v>33168.93210662</v>
      </c>
      <c r="E44" s="17">
        <v>35383.464017800005</v>
      </c>
      <c r="F44" s="17">
        <v>39265.39686916999</v>
      </c>
      <c r="G44" s="17">
        <v>43470.89200421</v>
      </c>
      <c r="H44" s="16">
        <f t="shared" si="2"/>
        <v>0.10710435829930542</v>
      </c>
      <c r="I44" s="16">
        <f t="shared" si="3"/>
        <v>0.22856518463939923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13665.666626889999</v>
      </c>
      <c r="D45" s="33">
        <v>13145.60036376</v>
      </c>
      <c r="E45" s="33">
        <v>12997.217447359999</v>
      </c>
      <c r="F45" s="33">
        <v>14205.759616069998</v>
      </c>
      <c r="G45" s="33">
        <v>16121.86082715</v>
      </c>
      <c r="H45" s="16">
        <f t="shared" si="2"/>
        <v>0.1348819959555312</v>
      </c>
      <c r="I45" s="16">
        <f t="shared" si="3"/>
        <v>0.2404086407298418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13614.147933899998</v>
      </c>
      <c r="D46" s="33">
        <v>14455.66954141</v>
      </c>
      <c r="E46" s="33">
        <v>15860.4432707</v>
      </c>
      <c r="F46" s="33">
        <v>17614.574555670002</v>
      </c>
      <c r="G46" s="33">
        <v>19429.01351741</v>
      </c>
      <c r="H46" s="16">
        <f>G46/F46-1</f>
        <v>0.10300782207401893</v>
      </c>
      <c r="I46" s="16">
        <f t="shared" si="3"/>
        <v>0.22499814070786073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5030.1752998599995</v>
      </c>
      <c r="D47" s="33">
        <v>5135.90535109</v>
      </c>
      <c r="E47" s="33">
        <v>6112.28155894</v>
      </c>
      <c r="F47" s="33">
        <v>6961.694050070001</v>
      </c>
      <c r="G47" s="33">
        <v>7383.77536546</v>
      </c>
      <c r="H47" s="16">
        <f t="shared" si="2"/>
        <v>0.06062911014967032</v>
      </c>
      <c r="I47" s="16">
        <f t="shared" si="3"/>
        <v>0.20802278073402514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401.40897375000003</v>
      </c>
      <c r="D48" s="33">
        <v>431.75685036</v>
      </c>
      <c r="E48" s="33">
        <v>413.52174080000003</v>
      </c>
      <c r="F48" s="33">
        <v>483.36864736</v>
      </c>
      <c r="G48" s="33">
        <v>536.24229419</v>
      </c>
      <c r="H48" s="16">
        <f t="shared" si="2"/>
        <v>0.10938575995521926</v>
      </c>
      <c r="I48" s="16">
        <f t="shared" si="3"/>
        <v>0.2967692899352392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 aca="true" t="shared" si="4" ref="B49">+B39-B44</f>
        <v>46500.995430990006</v>
      </c>
      <c r="C49" s="45">
        <v>52547.46134950001</v>
      </c>
      <c r="D49" s="45">
        <v>52243.97126317</v>
      </c>
      <c r="E49" s="45">
        <v>67494.22136015</v>
      </c>
      <c r="F49" s="45">
        <f aca="true" t="shared" si="5" ref="F49:G53">F39-F44</f>
        <v>56496.313054210004</v>
      </c>
      <c r="G49" s="45">
        <f t="shared" si="5"/>
        <v>55173.03591107</v>
      </c>
      <c r="H49" s="16">
        <f t="shared" si="2"/>
        <v>-0.02342236283401855</v>
      </c>
      <c r="I49" s="16">
        <f t="shared" si="3"/>
        <v>-0.18255170888384653</v>
      </c>
      <c r="K49" s="145"/>
      <c r="L49" s="145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23563.326507550002</v>
      </c>
      <c r="D50" s="33">
        <v>24874.31481589</v>
      </c>
      <c r="E50" s="33">
        <v>29228.374797540007</v>
      </c>
      <c r="F50" s="33">
        <f t="shared" si="5"/>
        <v>21635.039375910004</v>
      </c>
      <c r="G50" s="33">
        <f t="shared" si="5"/>
        <v>21410.730614890002</v>
      </c>
      <c r="H50" s="16">
        <f t="shared" si="2"/>
        <v>-0.01036784621107567</v>
      </c>
      <c r="I50" s="16">
        <f t="shared" si="3"/>
        <v>-0.26746763160119236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 aca="true" t="shared" si="6" ref="B51">+B41-B46</f>
        <v>20614.041753139994</v>
      </c>
      <c r="C51" s="33">
        <v>23310.64202069</v>
      </c>
      <c r="D51" s="33">
        <v>22050.047362669993</v>
      </c>
      <c r="E51" s="33">
        <v>31268.443839389998</v>
      </c>
      <c r="F51" s="33">
        <f t="shared" si="5"/>
        <v>28417.738694849995</v>
      </c>
      <c r="G51" s="33">
        <f t="shared" si="5"/>
        <v>27475.708380440003</v>
      </c>
      <c r="H51" s="16">
        <f t="shared" si="2"/>
        <v>-0.03314937632883197</v>
      </c>
      <c r="I51" s="16">
        <f t="shared" si="3"/>
        <v>-0.1212959454724174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 aca="true" t="shared" si="7" ref="B52">+B42-B47</f>
        <v>762.6742608900004</v>
      </c>
      <c r="C52" s="33">
        <v>887.3037769000002</v>
      </c>
      <c r="D52" s="33">
        <v>763.6108747899998</v>
      </c>
      <c r="E52" s="33">
        <v>995.7792848900008</v>
      </c>
      <c r="F52" s="33">
        <f t="shared" si="5"/>
        <v>816.8196793599982</v>
      </c>
      <c r="G52" s="33">
        <f t="shared" si="5"/>
        <v>835.0528046399995</v>
      </c>
      <c r="H52" s="16">
        <f t="shared" si="2"/>
        <v>0.02232209353022374</v>
      </c>
      <c r="I52" s="16">
        <f t="shared" si="3"/>
        <v>-0.16140773632156447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 aca="true" t="shared" si="8" ref="B53">+B43-B48</f>
        <v>3827.9869573700003</v>
      </c>
      <c r="C53" s="33">
        <v>4786.18904436</v>
      </c>
      <c r="D53" s="33">
        <v>4555.998209820001</v>
      </c>
      <c r="E53" s="33">
        <v>6001.62343833</v>
      </c>
      <c r="F53" s="33">
        <f t="shared" si="5"/>
        <v>5626.715304089999</v>
      </c>
      <c r="G53" s="33">
        <f t="shared" si="5"/>
        <v>5451.5441111</v>
      </c>
      <c r="H53" s="16">
        <f>G53/F53-1</f>
        <v>-0.031132051920712778</v>
      </c>
      <c r="I53" s="16">
        <f>G53/E53-1</f>
        <v>-0.09165508847437187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1" t="s">
        <v>87</v>
      </c>
      <c r="C59" s="54">
        <v>42064</v>
      </c>
      <c r="D59" s="54">
        <v>42095</v>
      </c>
      <c r="E59" s="161" t="s">
        <v>116</v>
      </c>
      <c r="F59" s="54">
        <v>42430</v>
      </c>
      <c r="G59" s="54">
        <v>42461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88918.43129277</v>
      </c>
      <c r="D60" s="17">
        <v>87194.08262318</v>
      </c>
      <c r="E60" s="17">
        <v>93953.51624837</v>
      </c>
      <c r="F60" s="17">
        <v>91376.16482754</v>
      </c>
      <c r="G60" s="17">
        <v>91758.12526978999</v>
      </c>
      <c r="H60" s="16">
        <f>G60/F60-1</f>
        <v>0.00418008835204331</v>
      </c>
      <c r="I60" s="16">
        <f>G60/E60-1</f>
        <v>-0.023366778235062502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62736.746044</v>
      </c>
      <c r="D61" s="33">
        <v>61650.10707831</v>
      </c>
      <c r="E61" s="33">
        <v>65526.56994598</v>
      </c>
      <c r="F61" s="33">
        <v>61686.42516526</v>
      </c>
      <c r="G61" s="33">
        <v>62009.79186329</v>
      </c>
      <c r="H61" s="16">
        <f aca="true" t="shared" si="9" ref="H61:H71">G61/F61-1</f>
        <v>0.005242104679654913</v>
      </c>
      <c r="I61" s="16">
        <f aca="true" t="shared" si="10" ref="I61:I71">G61/E61-1</f>
        <v>-0.05366949751206618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25652.7187878</v>
      </c>
      <c r="D62" s="33">
        <v>24980.76388275</v>
      </c>
      <c r="E62" s="33">
        <v>27523.47089684</v>
      </c>
      <c r="F62" s="33">
        <v>28808.538295090006</v>
      </c>
      <c r="G62" s="33">
        <v>28870.17667101</v>
      </c>
      <c r="H62" s="16">
        <f t="shared" si="9"/>
        <v>0.0021395870657727745</v>
      </c>
      <c r="I62" s="16">
        <f t="shared" si="10"/>
        <v>0.04892935848162283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528.9664609700001</v>
      </c>
      <c r="D63" s="33">
        <v>563.21166212</v>
      </c>
      <c r="E63" s="33">
        <v>903.47540555</v>
      </c>
      <c r="F63" s="33">
        <v>881.20136719</v>
      </c>
      <c r="G63" s="33">
        <v>878.15673549</v>
      </c>
      <c r="H63" s="16">
        <f t="shared" si="9"/>
        <v>-0.0034550918931377517</v>
      </c>
      <c r="I63" s="16">
        <f t="shared" si="10"/>
        <v>-0.028023640604347255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40675.53231854</v>
      </c>
      <c r="D64" s="17">
        <v>41665.85197024</v>
      </c>
      <c r="E64" s="17">
        <v>42215.26383393</v>
      </c>
      <c r="F64" s="17">
        <v>48531.63483737001</v>
      </c>
      <c r="G64" s="17">
        <v>49829.648378950005</v>
      </c>
      <c r="H64" s="16">
        <f t="shared" si="9"/>
        <v>0.02674572051672386</v>
      </c>
      <c r="I64" s="16">
        <f t="shared" si="10"/>
        <v>0.18037041234597306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29463.78815598</v>
      </c>
      <c r="D65" s="33">
        <v>30265.28694208</v>
      </c>
      <c r="E65" s="33">
        <v>30202.87464953</v>
      </c>
      <c r="F65" s="33">
        <v>30643.953352779998</v>
      </c>
      <c r="G65" s="33">
        <v>31708.352198260003</v>
      </c>
      <c r="H65" s="16">
        <f t="shared" si="9"/>
        <v>0.03473438407983487</v>
      </c>
      <c r="I65" s="16">
        <f t="shared" si="10"/>
        <v>0.049845505310317506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11052.043695280001</v>
      </c>
      <c r="D66" s="33">
        <v>11240.67646835</v>
      </c>
      <c r="E66" s="33">
        <v>11847.75926779</v>
      </c>
      <c r="F66" s="33">
        <v>17859.26160975</v>
      </c>
      <c r="G66" s="33">
        <v>18094.691303350002</v>
      </c>
      <c r="H66" s="16">
        <f t="shared" si="9"/>
        <v>0.013182498736200365</v>
      </c>
      <c r="I66" s="16">
        <f t="shared" si="10"/>
        <v>0.5272669619936718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159.70046728</v>
      </c>
      <c r="D67" s="33">
        <v>159.88855981</v>
      </c>
      <c r="E67" s="33">
        <v>164.62991661</v>
      </c>
      <c r="F67" s="33">
        <v>28.419874840000002</v>
      </c>
      <c r="G67" s="33">
        <v>26.604877339999994</v>
      </c>
      <c r="H67" s="16">
        <f t="shared" si="9"/>
        <v>-0.06386366971065827</v>
      </c>
      <c r="I67" s="16">
        <f t="shared" si="10"/>
        <v>-0.8383958524195477</v>
      </c>
      <c r="J67" s="76"/>
      <c r="K67" s="131"/>
      <c r="M67" s="120"/>
    </row>
    <row r="68" spans="1:13" ht="12.75" customHeight="1">
      <c r="A68" s="62" t="s">
        <v>45</v>
      </c>
      <c r="B68" s="17">
        <f aca="true" t="shared" si="11" ref="B68">+B60-B64</f>
        <v>45393.16383152999</v>
      </c>
      <c r="C68" s="17">
        <v>48242.89897423</v>
      </c>
      <c r="D68" s="17">
        <v>45528.23065294</v>
      </c>
      <c r="E68" s="17">
        <v>51738.252414439994</v>
      </c>
      <c r="F68" s="17">
        <v>42844.52999016999</v>
      </c>
      <c r="G68" s="17">
        <v>41928.476890839986</v>
      </c>
      <c r="H68" s="16">
        <f t="shared" si="9"/>
        <v>-0.021380864711088687</v>
      </c>
      <c r="I68" s="16">
        <f t="shared" si="10"/>
        <v>-0.18960392100259904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 aca="true" t="shared" si="12" ref="B69">+B61-B65</f>
        <v>31221.693855669993</v>
      </c>
      <c r="C69" s="33">
        <v>33272.95788802</v>
      </c>
      <c r="D69" s="33">
        <v>31384.82013623</v>
      </c>
      <c r="E69" s="33">
        <v>35323.69529645</v>
      </c>
      <c r="F69" s="33">
        <v>31042.47181248</v>
      </c>
      <c r="G69" s="33">
        <v>30301.439665029993</v>
      </c>
      <c r="H69" s="16">
        <f t="shared" si="9"/>
        <v>-0.023871557391640708</v>
      </c>
      <c r="I69" s="16">
        <f t="shared" si="10"/>
        <v>-0.14217809289971828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 aca="true" t="shared" si="13" ref="B70">+B62-B66</f>
        <v>13817.509564520002</v>
      </c>
      <c r="C70" s="33">
        <v>14600.67509252</v>
      </c>
      <c r="D70" s="33">
        <v>13740.0874144</v>
      </c>
      <c r="E70" s="33">
        <v>15675.711629050002</v>
      </c>
      <c r="F70" s="33">
        <v>10949.276685340003</v>
      </c>
      <c r="G70" s="33">
        <v>10775.485367659996</v>
      </c>
      <c r="H70" s="16">
        <f t="shared" si="9"/>
        <v>-0.015872401682267778</v>
      </c>
      <c r="I70" s="16">
        <f t="shared" si="10"/>
        <v>-0.3125999238407128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 aca="true" t="shared" si="14" ref="B71">+B63-B67</f>
        <v>353.96041133999995</v>
      </c>
      <c r="C71" s="33">
        <v>369.2659936900001</v>
      </c>
      <c r="D71" s="33">
        <v>403.32310231</v>
      </c>
      <c r="E71" s="33">
        <v>738.84548894</v>
      </c>
      <c r="F71" s="33">
        <v>852.78149235</v>
      </c>
      <c r="G71" s="33">
        <v>851.5518581499999</v>
      </c>
      <c r="H71" s="16">
        <f t="shared" si="9"/>
        <v>-0.0014419100449888367</v>
      </c>
      <c r="I71" s="16">
        <f t="shared" si="10"/>
        <v>0.15254389570909677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Toktogulova Aidai</cp:lastModifiedBy>
  <cp:lastPrinted>2015-06-09T02:49:37Z</cp:lastPrinted>
  <dcterms:created xsi:type="dcterms:W3CDTF">2008-11-05T07:26:31Z</dcterms:created>
  <dcterms:modified xsi:type="dcterms:W3CDTF">2016-05-17T07:43:28Z</dcterms:modified>
  <cp:category/>
  <cp:version/>
  <cp:contentType/>
  <cp:contentStatus/>
</cp:coreProperties>
</file>