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'Макро-экон'!$A$1:$K$40</definedName>
    <definedName name="_xlnm.Print_Area" localSheetId="1">'Операции НБКР'!$A$1:$H$57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5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1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<sst xmlns="http://schemas.openxmlformats.org/spreadsheetml/2006/main" count="540" uniqueCount="113">
  <si>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</si>
  <si>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</si>
  <si>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</si>
  <si>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</si>
  <si>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</si>
  <si>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</si>
  <si>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</si>
  <si>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</si>
  <si>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</si>
  <si>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</si>
  <si>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</si>
  <si>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</si>
  <si>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</si>
  <si>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</si>
  <si>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</si>
  <si>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</si>
  <si>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</si>
  <si>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</si>
  <si>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</si>
  <si>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</si>
  <si>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</si>
  <si>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</si>
  <si>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</si>
  <si>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</si>
  <si>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</si>
  <si>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</si>
  <si>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</si>
  <si>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</si>
  <si>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</si>
  <si>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</si>
  <si>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</si>
  <si>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</si>
  <si>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</si>
  <si>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</si>
  <si>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</si>
  <si>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</si>
  <si>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</si>
  <si>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</si>
  <si>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</si>
  <si>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</si>
  <si>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</si>
  <si>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</si>
  <si>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</si>
  <si>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</si>
  <si>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</si>
  <si>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</si>
  <si>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</si>
  <si>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</si>
  <si>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</si>
  <si>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</si>
  <si>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</si>
  <si>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</si>
  <si>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</si>
  <si>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</si>
  <si>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</si>
  <si>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</si>
  <si>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</si>
  <si>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</si>
  <si>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</si>
  <si>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</si>
  <si>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</si>
  <si>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</si>
  <si>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</si>
  <si>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</si>
  <si>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</si>
  <si>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</si>
  <si>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</si>
  <si>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</si>
  <si>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</si>
  <si>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</si>
  <si>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</si>
  <si>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</si>
  <si>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</si>
  <si>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</si>
  <si>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</si>
  <si>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</si>
  <si>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</si>
  <si>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</si>
  <si>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</si>
  <si>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</si>
  <si>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</si>
  <si>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</si>
  <si>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</si>
  <si>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</si>
  <si>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</si>
  <si>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</si>
  <si>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</si>
  <si>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</si>
  <si>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</si>
  <si>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</si>
  <si>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</si>
  <si>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</si>
  <si>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</si>
  <si>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</si>
  <si>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</si>
  <si>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</si>
  <si>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</si>
  <si>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</si>
  <si>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</si>
  <si>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</si>
  <si>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</si>
  <si>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</si>
  <si>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2010 год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</si>
  <si>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</si>
  <si>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</si>
  <si>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</si>
  <si>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</si>
  <si>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</si>
  <si>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</si>
  <si>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2011 год</t>
  </si>
  <si>
    <t>Апрель 2012</t>
  </si>
  <si>
    <t>янв.-апр.12</t>
  </si>
  <si>
    <t>янв.-апр.11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</si>
</sst>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3.0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10" fillId="0" borderId="0">
      <alignment/>
      <protection/>
    </xf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8" fontId="3" fillId="33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72" fontId="13" fillId="0" borderId="0" xfId="53" applyNumberFormat="1" applyFont="1" applyFill="1">
      <alignment/>
      <protection/>
    </xf>
    <xf numFmtId="175" fontId="3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4"/>
    </xf>
    <xf numFmtId="0" fontId="3" fillId="0" borderId="0" xfId="0" applyFont="1" applyFill="1" applyBorder="1" applyAlignment="1">
      <alignment horizontal="left" vertical="center" wrapText="1" indent="1"/>
    </xf>
    <xf numFmtId="198" fontId="5" fillId="0" borderId="0" xfId="0" applyNumberFormat="1" applyFont="1" applyFill="1" applyAlignment="1">
      <alignment vertical="center"/>
    </xf>
    <xf numFmtId="194" fontId="5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5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 horizontal="right"/>
    </xf>
    <xf numFmtId="2" fontId="29" fillId="0" borderId="0" xfId="0" applyNumberFormat="1" applyFont="1" applyAlignment="1">
      <alignment/>
    </xf>
    <xf numFmtId="17" fontId="5" fillId="0" borderId="0" xfId="0" applyNumberFormat="1" applyFont="1" applyFill="1" applyBorder="1" applyAlignment="1">
      <alignment horizontal="center" vertical="center" wrapText="1"/>
    </xf>
    <xf numFmtId="188" fontId="3" fillId="34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 horizontal="center" vertical="center"/>
    </xf>
    <xf numFmtId="43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  <xf numFmtId="168" fontId="3" fillId="0" borderId="0" xfId="0" applyNumberFormat="1" applyFont="1" applyFill="1" applyAlignment="1">
      <alignment horizontal="right"/>
    </xf>
    <xf numFmtId="169" fontId="5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Border="1" applyAlignment="1">
      <alignment horizontal="right" vertical="center" wrapText="1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143951"/>
        <c:axId val="44533512"/>
      </c:lineChart>
      <c:catAx>
        <c:axId val="57143951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33512"/>
        <c:crosses val="autoZero"/>
        <c:auto val="0"/>
        <c:lblOffset val="100"/>
        <c:tickLblSkip val="1"/>
        <c:noMultiLvlLbl val="0"/>
      </c:catAx>
      <c:valAx>
        <c:axId val="4453351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43951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61659507"/>
        <c:axId val="18064652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28364141"/>
        <c:axId val="53950678"/>
      </c:lineChart>
      <c:catAx>
        <c:axId val="6165950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064652"/>
        <c:crosses val="autoZero"/>
        <c:auto val="0"/>
        <c:lblOffset val="100"/>
        <c:tickLblSkip val="5"/>
        <c:noMultiLvlLbl val="0"/>
      </c:catAx>
      <c:valAx>
        <c:axId val="18064652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59507"/>
        <c:crossesAt val="1"/>
        <c:crossBetween val="between"/>
        <c:dispUnits/>
        <c:majorUnit val="2000"/>
        <c:minorUnit val="100"/>
      </c:valAx>
      <c:catAx>
        <c:axId val="28364141"/>
        <c:scaling>
          <c:orientation val="minMax"/>
        </c:scaling>
        <c:axPos val="b"/>
        <c:delete val="1"/>
        <c:majorTickMark val="out"/>
        <c:minorTickMark val="none"/>
        <c:tickLblPos val="nextTo"/>
        <c:crossAx val="53950678"/>
        <c:crossesAt val="39"/>
        <c:auto val="0"/>
        <c:lblOffset val="100"/>
        <c:tickLblSkip val="1"/>
        <c:noMultiLvlLbl val="0"/>
      </c:catAx>
      <c:valAx>
        <c:axId val="53950678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364141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5794055"/>
        <c:axId val="7928768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794055"/>
        <c:axId val="7928768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50049"/>
        <c:axId val="38250442"/>
      </c:lineChart>
      <c:catAx>
        <c:axId val="15794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928768"/>
        <c:crosses val="autoZero"/>
        <c:auto val="0"/>
        <c:lblOffset val="100"/>
        <c:tickLblSkip val="1"/>
        <c:noMultiLvlLbl val="0"/>
      </c:catAx>
      <c:valAx>
        <c:axId val="792876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94055"/>
        <c:crossesAt val="1"/>
        <c:crossBetween val="between"/>
        <c:dispUnits/>
        <c:majorUnit val="1"/>
      </c:valAx>
      <c:catAx>
        <c:axId val="4250049"/>
        <c:scaling>
          <c:orientation val="minMax"/>
        </c:scaling>
        <c:axPos val="b"/>
        <c:delete val="1"/>
        <c:majorTickMark val="out"/>
        <c:minorTickMark val="none"/>
        <c:tickLblPos val="nextTo"/>
        <c:crossAx val="38250442"/>
        <c:crosses val="autoZero"/>
        <c:auto val="0"/>
        <c:lblOffset val="100"/>
        <c:tickLblSkip val="1"/>
        <c:noMultiLvlLbl val="0"/>
      </c:catAx>
      <c:valAx>
        <c:axId val="3825044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50049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8709659"/>
        <c:axId val="11278068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709659"/>
        <c:axId val="11278068"/>
      </c:lineChart>
      <c:catAx>
        <c:axId val="870965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278068"/>
        <c:crosses val="autoZero"/>
        <c:auto val="1"/>
        <c:lblOffset val="100"/>
        <c:tickLblSkip val="1"/>
        <c:noMultiLvlLbl val="0"/>
      </c:catAx>
      <c:valAx>
        <c:axId val="1127806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70965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65257289"/>
        <c:axId val="50444690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257289"/>
        <c:axId val="50444690"/>
      </c:lineChart>
      <c:catAx>
        <c:axId val="6525728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444690"/>
        <c:crosses val="autoZero"/>
        <c:auto val="1"/>
        <c:lblOffset val="100"/>
        <c:tickLblSkip val="1"/>
        <c:noMultiLvlLbl val="0"/>
      </c:catAx>
      <c:valAx>
        <c:axId val="5044469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25728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1349027"/>
        <c:axId val="59488060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630493"/>
        <c:axId val="53803526"/>
      </c:lineChart>
      <c:catAx>
        <c:axId val="51349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488060"/>
        <c:crosses val="autoZero"/>
        <c:auto val="1"/>
        <c:lblOffset val="100"/>
        <c:tickLblSkip val="1"/>
        <c:noMultiLvlLbl val="0"/>
      </c:catAx>
      <c:valAx>
        <c:axId val="5948806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349027"/>
        <c:crossesAt val="1"/>
        <c:crossBetween val="between"/>
        <c:dispUnits/>
        <c:majorUnit val="400"/>
      </c:valAx>
      <c:catAx>
        <c:axId val="65630493"/>
        <c:scaling>
          <c:orientation val="minMax"/>
        </c:scaling>
        <c:axPos val="b"/>
        <c:delete val="1"/>
        <c:majorTickMark val="out"/>
        <c:minorTickMark val="none"/>
        <c:tickLblPos val="nextTo"/>
        <c:crossAx val="53803526"/>
        <c:crosses val="autoZero"/>
        <c:auto val="1"/>
        <c:lblOffset val="100"/>
        <c:tickLblSkip val="1"/>
        <c:noMultiLvlLbl val="0"/>
      </c:catAx>
      <c:valAx>
        <c:axId val="53803526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630493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4469687"/>
        <c:axId val="6311832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469687"/>
        <c:axId val="63118320"/>
      </c:lineChart>
      <c:catAx>
        <c:axId val="1446968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118320"/>
        <c:crosses val="autoZero"/>
        <c:auto val="1"/>
        <c:lblOffset val="100"/>
        <c:tickLblSkip val="1"/>
        <c:noMultiLvlLbl val="0"/>
      </c:catAx>
      <c:valAx>
        <c:axId val="6311832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46968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1193969"/>
        <c:axId val="1231026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193969"/>
        <c:axId val="12310266"/>
      </c:lineChart>
      <c:catAx>
        <c:axId val="3119396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310266"/>
        <c:crosses val="autoZero"/>
        <c:auto val="1"/>
        <c:lblOffset val="100"/>
        <c:tickLblSkip val="1"/>
        <c:noMultiLvlLbl val="0"/>
      </c:catAx>
      <c:valAx>
        <c:axId val="1231026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19396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3683531"/>
        <c:axId val="5760746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683531"/>
        <c:axId val="57607460"/>
      </c:lineChart>
      <c:catAx>
        <c:axId val="4368353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607460"/>
        <c:crosses val="autoZero"/>
        <c:auto val="1"/>
        <c:lblOffset val="100"/>
        <c:tickLblSkip val="1"/>
        <c:noMultiLvlLbl val="0"/>
      </c:catAx>
      <c:valAx>
        <c:axId val="5760746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68353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8705093"/>
        <c:axId val="3569265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705093"/>
        <c:axId val="35692654"/>
      </c:lineChart>
      <c:catAx>
        <c:axId val="4870509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692654"/>
        <c:crosses val="autoZero"/>
        <c:auto val="1"/>
        <c:lblOffset val="100"/>
        <c:tickLblSkip val="1"/>
        <c:noMultiLvlLbl val="0"/>
      </c:catAx>
      <c:valAx>
        <c:axId val="3569265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70509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2798431"/>
        <c:axId val="5423832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798431"/>
        <c:axId val="5423832"/>
      </c:lineChart>
      <c:catAx>
        <c:axId val="5279843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23832"/>
        <c:crosses val="autoZero"/>
        <c:auto val="1"/>
        <c:lblOffset val="100"/>
        <c:tickLblSkip val="1"/>
        <c:noMultiLvlLbl val="0"/>
      </c:catAx>
      <c:valAx>
        <c:axId val="542383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79843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814489"/>
        <c:axId val="36677218"/>
      </c:lineChart>
      <c:catAx>
        <c:axId val="4881448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77218"/>
        <c:crosses val="autoZero"/>
        <c:auto val="0"/>
        <c:lblOffset val="100"/>
        <c:tickLblSkip val="1"/>
        <c:noMultiLvlLbl val="0"/>
      </c:catAx>
      <c:valAx>
        <c:axId val="3667721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14489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31</xdr:row>
      <xdr:rowOff>0</xdr:rowOff>
    </xdr:from>
    <xdr:to>
      <xdr:col>33</xdr:col>
      <xdr:colOff>47625</xdr:colOff>
      <xdr:row>31</xdr:row>
      <xdr:rowOff>133350</xdr:rowOff>
    </xdr:to>
    <xdr:graphicFrame>
      <xdr:nvGraphicFramePr>
        <xdr:cNvPr id="6" name="Chart 11"/>
        <xdr:cNvGraphicFramePr/>
      </xdr:nvGraphicFramePr>
      <xdr:xfrm>
        <a:off x="18173700" y="65532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5985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9254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0121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18" sqref="K18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5" width="10.75390625" style="19" customWidth="1"/>
    <col min="16" max="19" width="9.75390625" style="19" customWidth="1"/>
    <col min="20" max="21" width="8.375" style="19" bestFit="1" customWidth="1"/>
    <col min="22" max="16384" width="8.00390625" style="19" customWidth="1"/>
  </cols>
  <sheetData>
    <row r="1" spans="1:19" ht="15.75">
      <c r="A1" s="155" t="s">
        <v>18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52"/>
      <c r="M1" s="52"/>
      <c r="N1" s="52"/>
      <c r="O1" s="52"/>
      <c r="P1" s="52"/>
      <c r="Q1" s="52"/>
      <c r="R1" s="52"/>
      <c r="S1" s="52"/>
    </row>
    <row r="2" spans="1:19" ht="15.75">
      <c r="A2" s="156" t="s">
        <v>110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87"/>
      <c r="M2" s="87"/>
      <c r="N2" s="87"/>
      <c r="O2" s="87"/>
      <c r="P2" s="87"/>
      <c r="Q2" s="87"/>
      <c r="R2" s="87"/>
      <c r="S2" s="87"/>
    </row>
    <row r="3" spans="1:19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4" ht="15" customHeight="1">
      <c r="A4" s="41" t="s">
        <v>92</v>
      </c>
      <c r="B4" s="18"/>
      <c r="C4" s="18"/>
      <c r="D4" s="18"/>
    </row>
    <row r="5" spans="1:8" ht="15" customHeight="1">
      <c r="A5" s="13" t="s">
        <v>47</v>
      </c>
      <c r="B5" s="22"/>
      <c r="C5" s="22"/>
      <c r="D5" s="22"/>
      <c r="E5" s="23"/>
      <c r="F5" s="24"/>
      <c r="G5" s="24"/>
      <c r="H5" s="24"/>
    </row>
    <row r="6" spans="1:8" s="27" customFormat="1" ht="26.25" customHeight="1">
      <c r="A6" s="53"/>
      <c r="B6" s="54" t="s">
        <v>102</v>
      </c>
      <c r="C6" s="54" t="s">
        <v>109</v>
      </c>
      <c r="D6" s="54">
        <v>40909</v>
      </c>
      <c r="E6" s="54">
        <v>40940</v>
      </c>
      <c r="F6" s="54">
        <v>40969</v>
      </c>
      <c r="G6" s="54">
        <v>41000</v>
      </c>
      <c r="H6" s="146"/>
    </row>
    <row r="7" spans="1:9" ht="26.25" customHeight="1">
      <c r="A7" s="29" t="s">
        <v>85</v>
      </c>
      <c r="B7" s="117">
        <v>-0.5</v>
      </c>
      <c r="C7" s="117">
        <v>5.7</v>
      </c>
      <c r="D7" s="117">
        <v>-12.5</v>
      </c>
      <c r="E7" s="117">
        <v>-10.5</v>
      </c>
      <c r="F7" s="117">
        <v>-6.8</v>
      </c>
      <c r="G7" s="117">
        <v>-6.8</v>
      </c>
      <c r="H7" s="117"/>
      <c r="I7" s="19"/>
    </row>
    <row r="8" spans="1:9" ht="26.25" customHeight="1">
      <c r="A8" s="29" t="s">
        <v>86</v>
      </c>
      <c r="B8" s="72">
        <v>119.2</v>
      </c>
      <c r="C8" s="72">
        <v>105.7</v>
      </c>
      <c r="D8" s="72">
        <v>100.8</v>
      </c>
      <c r="E8" s="72">
        <v>100.9</v>
      </c>
      <c r="F8" s="72">
        <v>100.9</v>
      </c>
      <c r="G8" s="72">
        <v>100.63834225623557</v>
      </c>
      <c r="H8" s="72"/>
      <c r="I8" s="19"/>
    </row>
    <row r="9" spans="1:9" ht="26.25" customHeight="1">
      <c r="A9" s="29" t="s">
        <v>87</v>
      </c>
      <c r="B9" s="73" t="s">
        <v>1</v>
      </c>
      <c r="C9" s="73" t="s">
        <v>1</v>
      </c>
      <c r="D9" s="73">
        <v>100.8</v>
      </c>
      <c r="E9" s="72">
        <v>100.06</v>
      </c>
      <c r="F9" s="72">
        <v>100</v>
      </c>
      <c r="G9" s="72">
        <v>99.76376344237714</v>
      </c>
      <c r="H9" s="72"/>
      <c r="I9" s="19"/>
    </row>
    <row r="10" spans="1:9" ht="26.25" customHeight="1">
      <c r="A10" s="29" t="s">
        <v>8</v>
      </c>
      <c r="B10" s="73">
        <v>5.5</v>
      </c>
      <c r="C10" s="73">
        <v>13.61</v>
      </c>
      <c r="D10" s="73">
        <v>12.2</v>
      </c>
      <c r="E10" s="73">
        <v>10.41</v>
      </c>
      <c r="F10" s="73">
        <v>9.56</v>
      </c>
      <c r="G10" s="72">
        <v>9.07</v>
      </c>
      <c r="H10" s="72"/>
      <c r="I10" s="19"/>
    </row>
    <row r="11" spans="1:9" ht="26.25" customHeight="1">
      <c r="A11" s="29" t="s">
        <v>9</v>
      </c>
      <c r="B11" s="120">
        <v>47.0992</v>
      </c>
      <c r="C11" s="120">
        <v>46.4847</v>
      </c>
      <c r="D11" s="120">
        <v>46.7757</v>
      </c>
      <c r="E11" s="120">
        <v>46.49</v>
      </c>
      <c r="F11" s="118">
        <v>46.8275</v>
      </c>
      <c r="G11" s="118">
        <v>46.8494</v>
      </c>
      <c r="H11" s="118"/>
      <c r="I11" s="19"/>
    </row>
    <row r="12" spans="1:8" s="25" customFormat="1" ht="26.25" customHeight="1">
      <c r="A12" s="29" t="s">
        <v>88</v>
      </c>
      <c r="B12" s="121">
        <v>6.82101166432685</v>
      </c>
      <c r="C12" s="121">
        <f>C11/B11*100-100</f>
        <v>-1.3046930733430884</v>
      </c>
      <c r="D12" s="121">
        <f>D11/C11*100-100</f>
        <v>0.6260124298963063</v>
      </c>
      <c r="E12" s="121">
        <f>E11/C11*100-100</f>
        <v>0.011401600956901348</v>
      </c>
      <c r="F12" s="121">
        <f>F11/C11*100-100</f>
        <v>0.7374469449087542</v>
      </c>
      <c r="G12" s="121">
        <f>G11/C11*100-100</f>
        <v>0.7845592205607517</v>
      </c>
      <c r="H12" s="119"/>
    </row>
    <row r="13" spans="1:8" s="25" customFormat="1" ht="26.25" customHeight="1">
      <c r="A13" s="29" t="s">
        <v>89</v>
      </c>
      <c r="B13" s="121" t="s">
        <v>1</v>
      </c>
      <c r="C13" s="121" t="s">
        <v>1</v>
      </c>
      <c r="D13" s="121">
        <f>D11/C11*100-100</f>
        <v>0.6260124298963063</v>
      </c>
      <c r="E13" s="121">
        <f>E11/D11*100-100</f>
        <v>-0.6107872249907444</v>
      </c>
      <c r="F13" s="121">
        <f>F11/E11*100-100</f>
        <v>0.7259625725962451</v>
      </c>
      <c r="G13" s="121">
        <f>G11/F11*100-100</f>
        <v>0.04676739095617677</v>
      </c>
      <c r="H13" s="119"/>
    </row>
    <row r="14" spans="1:19" s="25" customFormat="1" ht="15" customHeight="1">
      <c r="A14" s="30"/>
      <c r="B14" s="49"/>
      <c r="C14" s="80"/>
      <c r="D14" s="80"/>
      <c r="E14" s="88"/>
      <c r="F14" s="85"/>
      <c r="G14" s="85"/>
      <c r="H14" s="85"/>
      <c r="I14" s="85"/>
      <c r="K14" s="26"/>
      <c r="L14" s="26"/>
      <c r="M14" s="26"/>
      <c r="N14" s="26"/>
      <c r="O14" s="26"/>
      <c r="P14" s="26"/>
      <c r="Q14" s="26"/>
      <c r="R14" s="26"/>
      <c r="S14" s="26"/>
    </row>
    <row r="15" spans="1:22" s="25" customFormat="1" ht="15" customHeight="1">
      <c r="A15" s="41" t="s">
        <v>90</v>
      </c>
      <c r="B15" s="49"/>
      <c r="C15" s="49"/>
      <c r="D15" s="49"/>
      <c r="E15" s="49"/>
      <c r="F15" s="49"/>
      <c r="G15" s="49"/>
      <c r="H15" s="49"/>
      <c r="I15" s="21"/>
      <c r="K15" s="26"/>
      <c r="L15" s="26"/>
      <c r="M15" s="26"/>
      <c r="N15" s="26"/>
      <c r="O15" s="26"/>
      <c r="P15" s="26"/>
      <c r="Q15" s="26"/>
      <c r="R15" s="26"/>
      <c r="S15" s="26"/>
      <c r="T15" s="89"/>
      <c r="U15" s="89"/>
      <c r="V15" s="89"/>
    </row>
    <row r="16" spans="1:19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K16" s="26"/>
      <c r="L16" s="26"/>
      <c r="M16" s="26"/>
      <c r="N16" s="26"/>
      <c r="O16" s="26"/>
      <c r="P16" s="26"/>
      <c r="Q16" s="26"/>
      <c r="R16" s="26"/>
      <c r="S16" s="26"/>
    </row>
    <row r="17" spans="1:17" s="25" customFormat="1" ht="31.5">
      <c r="A17" s="55"/>
      <c r="B17" s="58" t="s">
        <v>102</v>
      </c>
      <c r="C17" s="54">
        <v>40603</v>
      </c>
      <c r="D17" s="54">
        <v>40634</v>
      </c>
      <c r="E17" s="58" t="s">
        <v>109</v>
      </c>
      <c r="F17" s="54">
        <v>40969</v>
      </c>
      <c r="G17" s="54">
        <v>41000</v>
      </c>
      <c r="H17" s="59" t="s">
        <v>2</v>
      </c>
      <c r="I17" s="59" t="s">
        <v>46</v>
      </c>
      <c r="J17" s="44"/>
      <c r="K17" s="44"/>
      <c r="L17" s="44"/>
      <c r="M17" s="44"/>
      <c r="N17" s="44"/>
      <c r="O17" s="44"/>
      <c r="P17" s="44"/>
      <c r="Q17" s="44"/>
    </row>
    <row r="18" spans="1:17" s="25" customFormat="1" ht="13.5" customHeight="1">
      <c r="A18" s="29" t="s">
        <v>4</v>
      </c>
      <c r="B18" s="73">
        <v>43290.2962</v>
      </c>
      <c r="C18" s="73">
        <v>40846.0917</v>
      </c>
      <c r="D18" s="73">
        <v>42565.9733</v>
      </c>
      <c r="E18" s="73">
        <v>49866.9363</v>
      </c>
      <c r="F18" s="73">
        <v>48339.3567</v>
      </c>
      <c r="G18" s="73">
        <v>49347.183</v>
      </c>
      <c r="H18" s="76">
        <f>G18-F18</f>
        <v>1007.8263000000006</v>
      </c>
      <c r="I18" s="76">
        <f>G18-E18</f>
        <v>-519.753300000004</v>
      </c>
      <c r="J18" s="28"/>
      <c r="K18" s="28"/>
      <c r="L18" s="28"/>
      <c r="M18" s="28"/>
      <c r="N18" s="28"/>
      <c r="O18" s="28"/>
      <c r="P18" s="28"/>
      <c r="Q18" s="28"/>
    </row>
    <row r="19" spans="1:17" s="25" customFormat="1" ht="13.5" customHeight="1">
      <c r="A19" s="29" t="s">
        <v>83</v>
      </c>
      <c r="B19" s="73">
        <v>48597.3006</v>
      </c>
      <c r="C19" s="73">
        <v>45116.5409</v>
      </c>
      <c r="D19" s="73">
        <v>46261.007</v>
      </c>
      <c r="E19" s="73">
        <v>54803.2258</v>
      </c>
      <c r="F19" s="73">
        <v>53781.6218</v>
      </c>
      <c r="G19" s="73">
        <v>54197.4753</v>
      </c>
      <c r="H19" s="76">
        <f>G19-F19</f>
        <v>415.85349999999744</v>
      </c>
      <c r="I19" s="76">
        <f>G19-E19</f>
        <v>-605.7505000000019</v>
      </c>
      <c r="J19" s="28"/>
      <c r="K19" s="28"/>
      <c r="L19" s="28"/>
      <c r="M19" s="28"/>
      <c r="N19" s="28"/>
      <c r="O19" s="28"/>
      <c r="P19" s="28"/>
      <c r="Q19" s="28"/>
    </row>
    <row r="20" spans="1:17" s="25" customFormat="1" ht="13.5" customHeight="1">
      <c r="A20" s="29" t="s">
        <v>5</v>
      </c>
      <c r="B20" s="73">
        <v>69206.98893299</v>
      </c>
      <c r="C20" s="73">
        <v>66647.69036089999</v>
      </c>
      <c r="D20" s="73">
        <v>67663.94331374002</v>
      </c>
      <c r="E20" s="73">
        <v>79527.79675902</v>
      </c>
      <c r="F20" s="73">
        <v>80950.07043536</v>
      </c>
      <c r="G20" s="73">
        <v>83044.05959057</v>
      </c>
      <c r="H20" s="76">
        <f>G20-F20</f>
        <v>2093.9891552100016</v>
      </c>
      <c r="I20" s="76">
        <f>G20-E20</f>
        <v>3516.262831550004</v>
      </c>
      <c r="J20" s="28"/>
      <c r="K20" s="28"/>
      <c r="L20" s="28"/>
      <c r="M20" s="28"/>
      <c r="N20" s="28"/>
      <c r="O20" s="28"/>
      <c r="P20" s="28"/>
      <c r="Q20" s="28"/>
    </row>
    <row r="21" spans="1:17" s="25" customFormat="1" ht="13.5" customHeight="1">
      <c r="A21" s="61" t="s">
        <v>6</v>
      </c>
      <c r="B21" s="106">
        <v>26.97872998891444</v>
      </c>
      <c r="C21" s="106">
        <v>27.484251189575055</v>
      </c>
      <c r="D21" s="106">
        <v>27.447484527771906</v>
      </c>
      <c r="E21" s="106">
        <v>26.536328288267796</v>
      </c>
      <c r="F21" s="106">
        <v>27.40763079463816</v>
      </c>
      <c r="G21" s="106">
        <v>27.70584686673984</v>
      </c>
      <c r="H21" s="98"/>
      <c r="I21" s="98"/>
      <c r="J21" s="27"/>
      <c r="K21" s="27"/>
      <c r="L21" s="27"/>
      <c r="M21" s="27"/>
      <c r="N21" s="27"/>
      <c r="O21" s="27"/>
      <c r="P21" s="27"/>
      <c r="Q21" s="27"/>
    </row>
    <row r="22" spans="1:19" s="25" customFormat="1" ht="6" customHeight="1">
      <c r="A22" s="61"/>
      <c r="B22" s="106"/>
      <c r="C22" s="106"/>
      <c r="D22" s="106"/>
      <c r="E22" s="106"/>
      <c r="F22" s="106"/>
      <c r="G22" s="106"/>
      <c r="H22" s="106"/>
      <c r="I22" s="106"/>
      <c r="J22" s="103"/>
      <c r="K22" s="103"/>
      <c r="L22" s="27"/>
      <c r="M22" s="27"/>
      <c r="N22" s="27"/>
      <c r="O22" s="27"/>
      <c r="P22" s="27"/>
      <c r="Q22" s="27"/>
      <c r="R22" s="27"/>
      <c r="S22" s="27"/>
    </row>
    <row r="23" spans="1:19" s="25" customFormat="1" ht="15" customHeight="1">
      <c r="A23" s="157" t="s">
        <v>84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27"/>
      <c r="M23" s="27"/>
      <c r="N23" s="27"/>
      <c r="O23" s="27"/>
      <c r="P23" s="27"/>
      <c r="Q23" s="27"/>
      <c r="R23" s="27"/>
      <c r="S23" s="27"/>
    </row>
    <row r="24" spans="5:9" ht="15.75" customHeight="1">
      <c r="E24" s="114"/>
      <c r="F24" s="112"/>
      <c r="G24" s="112"/>
      <c r="I24" s="124"/>
    </row>
    <row r="25" spans="1:8" s="36" customFormat="1" ht="15" customHeight="1">
      <c r="A25" s="35" t="s">
        <v>91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48</v>
      </c>
      <c r="B26" s="39"/>
      <c r="C26" s="40"/>
      <c r="D26" s="40"/>
      <c r="E26" s="40"/>
      <c r="F26" s="47"/>
      <c r="G26" s="47"/>
      <c r="H26" s="48"/>
    </row>
    <row r="27" spans="1:17" s="36" customFormat="1" ht="31.5">
      <c r="A27" s="55"/>
      <c r="B27" s="54" t="s">
        <v>102</v>
      </c>
      <c r="C27" s="54">
        <v>40603</v>
      </c>
      <c r="D27" s="54">
        <v>40634</v>
      </c>
      <c r="E27" s="54" t="s">
        <v>109</v>
      </c>
      <c r="F27" s="54">
        <v>40969</v>
      </c>
      <c r="G27" s="54">
        <v>41000</v>
      </c>
      <c r="H27" s="59" t="s">
        <v>2</v>
      </c>
      <c r="I27" s="59" t="s">
        <v>46</v>
      </c>
      <c r="J27" s="44"/>
      <c r="K27" s="44"/>
      <c r="L27" s="44"/>
      <c r="M27" s="44"/>
      <c r="N27" s="44"/>
      <c r="O27" s="44"/>
      <c r="P27" s="44"/>
      <c r="Q27" s="44"/>
    </row>
    <row r="28" spans="1:17" s="37" customFormat="1" ht="26.25" customHeight="1">
      <c r="A28" s="29" t="s">
        <v>25</v>
      </c>
      <c r="B28" s="102">
        <v>1718.87464639865</v>
      </c>
      <c r="C28" s="102">
        <v>1802.35398840765</v>
      </c>
      <c r="D28" s="102">
        <v>1855.0835295952</v>
      </c>
      <c r="E28" s="102">
        <v>1834.50460655215</v>
      </c>
      <c r="F28" s="102">
        <v>1862.1423786895857</v>
      </c>
      <c r="G28" s="102">
        <v>1879.6225805811655</v>
      </c>
      <c r="H28" s="76">
        <f>G28-F28</f>
        <v>17.48020189157978</v>
      </c>
      <c r="I28" s="76">
        <f>G28-E28</f>
        <v>45.117974029015386</v>
      </c>
      <c r="J28" s="77"/>
      <c r="K28" s="77"/>
      <c r="L28" s="77"/>
      <c r="M28" s="77"/>
      <c r="N28" s="77"/>
      <c r="O28" s="77"/>
      <c r="P28" s="77"/>
      <c r="Q28" s="77"/>
    </row>
    <row r="30" spans="1:2" s="2" customFormat="1" ht="15.75" customHeight="1">
      <c r="A30" s="42" t="s">
        <v>96</v>
      </c>
      <c r="B30" s="1"/>
    </row>
    <row r="31" spans="2:4" s="2" customFormat="1" ht="12.75" customHeight="1">
      <c r="B31" s="19"/>
      <c r="C31" s="19"/>
      <c r="D31" s="19"/>
    </row>
    <row r="32" spans="1:17" s="2" customFormat="1" ht="31.5">
      <c r="A32" s="60"/>
      <c r="B32" s="58" t="s">
        <v>102</v>
      </c>
      <c r="C32" s="54">
        <v>40603</v>
      </c>
      <c r="D32" s="54">
        <v>40634</v>
      </c>
      <c r="E32" s="58" t="s">
        <v>109</v>
      </c>
      <c r="F32" s="54">
        <v>40969</v>
      </c>
      <c r="G32" s="54">
        <v>41000</v>
      </c>
      <c r="H32" s="59" t="s">
        <v>2</v>
      </c>
      <c r="I32" s="59" t="s">
        <v>46</v>
      </c>
      <c r="J32" s="44"/>
      <c r="K32" s="44"/>
      <c r="L32" s="44"/>
      <c r="M32" s="44"/>
      <c r="N32" s="44"/>
      <c r="O32" s="44"/>
      <c r="P32" s="44"/>
      <c r="Q32" s="44"/>
    </row>
    <row r="33" spans="1:19" s="2" customFormat="1" ht="26.25" customHeight="1">
      <c r="A33" s="3" t="s">
        <v>54</v>
      </c>
      <c r="B33" s="116">
        <v>47.0992</v>
      </c>
      <c r="C33" s="116">
        <v>47.2448</v>
      </c>
      <c r="D33" s="116">
        <v>46.7766</v>
      </c>
      <c r="E33" s="116">
        <v>46.4847</v>
      </c>
      <c r="F33" s="116">
        <v>46.8275</v>
      </c>
      <c r="G33" s="116">
        <v>46.8494</v>
      </c>
      <c r="H33" s="123">
        <f>G33/F33-1</f>
        <v>0.0004676739095617055</v>
      </c>
      <c r="I33" s="123">
        <f>G33/E33-1</f>
        <v>0.007845592205607543</v>
      </c>
      <c r="J33" s="15"/>
      <c r="K33" s="15"/>
      <c r="L33" s="15"/>
      <c r="M33" s="15"/>
      <c r="N33" s="15"/>
      <c r="O33" s="15"/>
      <c r="P33" s="15"/>
      <c r="Q33" s="15"/>
      <c r="R33" s="9"/>
      <c r="S33" s="9"/>
    </row>
    <row r="34" spans="1:19" s="2" customFormat="1" ht="26.25" customHeight="1">
      <c r="A34" s="3" t="s">
        <v>55</v>
      </c>
      <c r="B34" s="116">
        <v>47.1244</v>
      </c>
      <c r="C34" s="116">
        <v>47.258</v>
      </c>
      <c r="D34" s="116">
        <v>46.7766</v>
      </c>
      <c r="E34" s="116">
        <v>46.4847</v>
      </c>
      <c r="F34" s="116">
        <v>46.8275</v>
      </c>
      <c r="G34" s="116">
        <v>46.8619</v>
      </c>
      <c r="H34" s="123">
        <f>G34/F34-1</f>
        <v>0.0007346110725534594</v>
      </c>
      <c r="I34" s="123">
        <f>G34/E34-1</f>
        <v>0.008114497888552563</v>
      </c>
      <c r="J34" s="15"/>
      <c r="K34" s="15"/>
      <c r="L34" s="15"/>
      <c r="M34" s="15"/>
      <c r="N34" s="15"/>
      <c r="O34" s="15"/>
      <c r="P34" s="15"/>
      <c r="Q34" s="15"/>
      <c r="R34" s="9"/>
      <c r="S34" s="9"/>
    </row>
    <row r="35" spans="1:19" s="2" customFormat="1" ht="26.25" customHeight="1">
      <c r="A35" s="3" t="s">
        <v>56</v>
      </c>
      <c r="B35" s="116">
        <v>1.3377</v>
      </c>
      <c r="C35" s="116">
        <v>1.4165</v>
      </c>
      <c r="D35" s="116">
        <v>1.4799</v>
      </c>
      <c r="E35" s="116">
        <v>1.2945</v>
      </c>
      <c r="F35" s="116">
        <v>1.3343</v>
      </c>
      <c r="G35" s="116">
        <v>1.324</v>
      </c>
      <c r="H35" s="123">
        <f>G35/F35-1</f>
        <v>-0.007719403432511429</v>
      </c>
      <c r="I35" s="123">
        <f>G35/E35-1</f>
        <v>0.022788721514098276</v>
      </c>
      <c r="J35" s="15"/>
      <c r="K35" s="15"/>
      <c r="L35" s="15"/>
      <c r="M35" s="15"/>
      <c r="N35" s="15"/>
      <c r="O35" s="15"/>
      <c r="P35" s="15"/>
      <c r="Q35" s="15"/>
      <c r="R35" s="9"/>
      <c r="S35" s="9"/>
    </row>
    <row r="36" spans="1:19" s="2" customFormat="1" ht="26.25" customHeight="1">
      <c r="A36" s="3" t="s">
        <v>49</v>
      </c>
      <c r="B36" s="116"/>
      <c r="C36" s="116"/>
      <c r="D36" s="116"/>
      <c r="E36" s="116"/>
      <c r="F36" s="116"/>
      <c r="G36" s="116"/>
      <c r="H36" s="123"/>
      <c r="I36" s="123"/>
      <c r="J36" s="15"/>
      <c r="K36" s="15"/>
      <c r="L36" s="15"/>
      <c r="M36" s="15"/>
      <c r="N36" s="15"/>
      <c r="O36" s="15"/>
      <c r="P36" s="15"/>
      <c r="Q36" s="15"/>
      <c r="R36" s="9"/>
      <c r="S36" s="9"/>
    </row>
    <row r="37" spans="1:19" s="2" customFormat="1" ht="13.5" customHeight="1">
      <c r="A37" s="62" t="s">
        <v>50</v>
      </c>
      <c r="B37" s="116">
        <v>47.216142031924576</v>
      </c>
      <c r="C37" s="116">
        <v>47.2134</v>
      </c>
      <c r="D37" s="116">
        <v>46.6448</v>
      </c>
      <c r="E37" s="116">
        <v>46.697159628858174</v>
      </c>
      <c r="F37" s="116">
        <v>46.62624035801551</v>
      </c>
      <c r="G37" s="116">
        <v>46.7914</v>
      </c>
      <c r="H37" s="123">
        <f>G37/F37-1</f>
        <v>0.0035422037186856326</v>
      </c>
      <c r="I37" s="123">
        <f>G37/E37-1</f>
        <v>0.002018117844657663</v>
      </c>
      <c r="J37" s="15"/>
      <c r="K37" s="15"/>
      <c r="L37" s="15"/>
      <c r="M37" s="15"/>
      <c r="N37" s="15"/>
      <c r="O37" s="15"/>
      <c r="P37" s="15"/>
      <c r="Q37" s="15"/>
      <c r="R37" s="9"/>
      <c r="S37" s="9"/>
    </row>
    <row r="38" spans="1:19" s="2" customFormat="1" ht="13.5" customHeight="1">
      <c r="A38" s="62" t="s">
        <v>51</v>
      </c>
      <c r="B38" s="116">
        <v>62.36941516819572</v>
      </c>
      <c r="C38" s="116">
        <v>66.6912</v>
      </c>
      <c r="D38" s="116">
        <v>69.0587</v>
      </c>
      <c r="E38" s="116">
        <v>59.8</v>
      </c>
      <c r="F38" s="116">
        <v>62.359505483635324</v>
      </c>
      <c r="G38" s="116">
        <v>62.0129</v>
      </c>
      <c r="H38" s="123">
        <f>G38/F38-1</f>
        <v>-0.005558182043734816</v>
      </c>
      <c r="I38" s="123">
        <f>G38/E38-1</f>
        <v>0.03700501672240808</v>
      </c>
      <c r="J38" s="15"/>
      <c r="K38" s="15"/>
      <c r="L38" s="15"/>
      <c r="M38" s="15"/>
      <c r="N38" s="15"/>
      <c r="O38" s="15"/>
      <c r="P38" s="15"/>
      <c r="Q38" s="15"/>
      <c r="R38" s="9"/>
      <c r="S38" s="9"/>
    </row>
    <row r="39" spans="1:19" s="2" customFormat="1" ht="13.5" customHeight="1">
      <c r="A39" s="62" t="s">
        <v>52</v>
      </c>
      <c r="B39" s="116">
        <v>1.5242227325786626</v>
      </c>
      <c r="C39" s="116">
        <v>1.6561</v>
      </c>
      <c r="D39" s="116">
        <v>1.6921</v>
      </c>
      <c r="E39" s="116">
        <v>1.435</v>
      </c>
      <c r="F39" s="116">
        <v>1.5989484745041687</v>
      </c>
      <c r="G39" s="116">
        <v>1.5816</v>
      </c>
      <c r="H39" s="123">
        <f>G39/F39-1</f>
        <v>-0.010849927174512941</v>
      </c>
      <c r="I39" s="123">
        <f>G39/E39-1</f>
        <v>0.1021602787456446</v>
      </c>
      <c r="J39" s="15"/>
      <c r="K39" s="15"/>
      <c r="L39" s="15"/>
      <c r="M39" s="15"/>
      <c r="N39" s="15"/>
      <c r="O39" s="15"/>
      <c r="P39" s="15"/>
      <c r="Q39" s="15"/>
      <c r="R39" s="9"/>
      <c r="S39" s="9"/>
    </row>
    <row r="40" spans="1:19" s="2" customFormat="1" ht="13.5" customHeight="1">
      <c r="A40" s="62" t="s">
        <v>53</v>
      </c>
      <c r="B40" s="116">
        <v>0.31701147829690257</v>
      </c>
      <c r="C40" s="116">
        <v>0.3236</v>
      </c>
      <c r="D40" s="116">
        <v>0.3197</v>
      </c>
      <c r="E40" s="116">
        <v>0.308</v>
      </c>
      <c r="F40" s="116">
        <v>0.31447577711634805</v>
      </c>
      <c r="G40" s="116">
        <v>0.3149</v>
      </c>
      <c r="H40" s="123">
        <f>G40/F40-1</f>
        <v>0.0013489842923419815</v>
      </c>
      <c r="I40" s="123">
        <f>G40/E40-1</f>
        <v>0.022402597402597424</v>
      </c>
      <c r="J40" s="15"/>
      <c r="K40" s="15"/>
      <c r="L40" s="15"/>
      <c r="M40" s="15"/>
      <c r="N40" s="15"/>
      <c r="O40" s="15"/>
      <c r="P40" s="15"/>
      <c r="Q40" s="15"/>
      <c r="R40" s="10"/>
      <c r="S40" s="10"/>
    </row>
    <row r="42" spans="3:5" ht="15">
      <c r="C42" s="122"/>
      <c r="D42" s="122"/>
      <c r="E42" s="122"/>
    </row>
    <row r="43" spans="3:5" ht="15">
      <c r="C43" s="122"/>
      <c r="D43" s="122"/>
      <c r="E43" s="122"/>
    </row>
    <row r="44" spans="3:5" ht="15">
      <c r="C44" s="122"/>
      <c r="D44" s="122"/>
      <c r="E44" s="122"/>
    </row>
    <row r="45" spans="3:5" ht="15">
      <c r="C45" s="122"/>
      <c r="D45" s="122"/>
      <c r="E45" s="122"/>
    </row>
  </sheetData>
  <sheetProtection/>
  <mergeCells count="3">
    <mergeCell ref="A1:K1"/>
    <mergeCell ref="A2:K2"/>
    <mergeCell ref="A23:K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selection activeCell="K48" sqref="K48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94</v>
      </c>
      <c r="B1" s="1"/>
    </row>
    <row r="2" spans="1:7" s="6" customFormat="1" ht="12.75" customHeight="1">
      <c r="A2" s="5" t="s">
        <v>44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109</v>
      </c>
      <c r="C3" s="54" t="s">
        <v>112</v>
      </c>
      <c r="D3" s="54" t="s">
        <v>111</v>
      </c>
      <c r="E3" s="54">
        <v>40969</v>
      </c>
      <c r="F3" s="54">
        <v>41000</v>
      </c>
      <c r="G3" s="59" t="s">
        <v>2</v>
      </c>
      <c r="H3" s="59" t="s">
        <v>3</v>
      </c>
      <c r="J3" s="79"/>
    </row>
    <row r="4" spans="1:9" ht="13.5" customHeight="1">
      <c r="A4" s="8" t="s">
        <v>22</v>
      </c>
      <c r="B4" s="75">
        <f>B6+B7+B8</f>
        <v>405.07500000000005</v>
      </c>
      <c r="C4" s="75">
        <f>C6+C7+C8</f>
        <v>97.925</v>
      </c>
      <c r="D4" s="75">
        <f>D6+D7</f>
        <v>39.849999999999994</v>
      </c>
      <c r="E4" s="75">
        <f>E6+E7</f>
        <v>0</v>
      </c>
      <c r="F4" s="75">
        <f>F6+F7</f>
        <v>0</v>
      </c>
      <c r="G4" s="76">
        <f>F4-E4</f>
        <v>0</v>
      </c>
      <c r="H4" s="76">
        <f>D4-C4</f>
        <v>-58.075</v>
      </c>
      <c r="I4" s="75"/>
    </row>
    <row r="5" spans="1:10" ht="13.5" customHeight="1">
      <c r="A5" s="46" t="s">
        <v>82</v>
      </c>
      <c r="B5" s="72">
        <f>B6-B7</f>
        <v>-160.70000000000005</v>
      </c>
      <c r="C5" s="72">
        <f>C6-C7</f>
        <v>-48.95</v>
      </c>
      <c r="D5" s="72">
        <f>D6-D7</f>
        <v>-30.249999999999996</v>
      </c>
      <c r="E5" s="72">
        <f>E6-E7</f>
        <v>0</v>
      </c>
      <c r="F5" s="72">
        <f>F6-F7</f>
        <v>0</v>
      </c>
      <c r="G5" s="76">
        <f>F5-E5</f>
        <v>0</v>
      </c>
      <c r="H5" s="76">
        <f>D5-C5</f>
        <v>18.700000000000006</v>
      </c>
      <c r="I5" s="72"/>
      <c r="J5" s="105"/>
    </row>
    <row r="6" spans="1:9" ht="13.5" customHeight="1">
      <c r="A6" s="51" t="s">
        <v>23</v>
      </c>
      <c r="B6" s="73">
        <v>120.45</v>
      </c>
      <c r="C6" s="73">
        <v>22.75</v>
      </c>
      <c r="D6" s="73">
        <v>4.8</v>
      </c>
      <c r="E6" s="73">
        <v>0</v>
      </c>
      <c r="F6" s="73">
        <v>0</v>
      </c>
      <c r="G6" s="76">
        <f>F6-E6</f>
        <v>0</v>
      </c>
      <c r="H6" s="76">
        <f>D6-C6</f>
        <v>-17.95</v>
      </c>
      <c r="I6" s="101"/>
    </row>
    <row r="7" spans="1:9" ht="13.5" customHeight="1">
      <c r="A7" s="51" t="s">
        <v>24</v>
      </c>
      <c r="B7" s="73">
        <v>281.15000000000003</v>
      </c>
      <c r="C7" s="73">
        <v>71.7</v>
      </c>
      <c r="D7" s="73">
        <v>35.05</v>
      </c>
      <c r="E7" s="73">
        <v>0</v>
      </c>
      <c r="F7" s="73">
        <v>0</v>
      </c>
      <c r="G7" s="76">
        <f>F7-E7</f>
        <v>0</v>
      </c>
      <c r="H7" s="76">
        <f>D7-C7</f>
        <v>-36.650000000000006</v>
      </c>
      <c r="I7" s="101"/>
    </row>
    <row r="8" spans="1:10" ht="13.5" customHeight="1">
      <c r="A8" s="46" t="s">
        <v>40</v>
      </c>
      <c r="B8" s="101">
        <v>3.475</v>
      </c>
      <c r="C8" s="101">
        <v>3.475</v>
      </c>
      <c r="D8" s="101" t="s">
        <v>1</v>
      </c>
      <c r="E8" s="101" t="s">
        <v>1</v>
      </c>
      <c r="F8" s="101" t="s">
        <v>1</v>
      </c>
      <c r="G8" s="101" t="s">
        <v>1</v>
      </c>
      <c r="H8" s="76">
        <f>-C8</f>
        <v>-3.475</v>
      </c>
      <c r="I8" s="101"/>
      <c r="J8" s="101"/>
    </row>
    <row r="9" spans="3:4" ht="15" customHeight="1">
      <c r="C9" s="78"/>
      <c r="D9" s="78"/>
    </row>
    <row r="10" spans="1:2" s="9" customFormat="1" ht="15" customHeight="1">
      <c r="A10" s="107" t="s">
        <v>93</v>
      </c>
      <c r="B10" s="108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6"/>
      <c r="B12" s="54" t="s">
        <v>109</v>
      </c>
      <c r="C12" s="54" t="s">
        <v>112</v>
      </c>
      <c r="D12" s="54" t="s">
        <v>111</v>
      </c>
      <c r="E12" s="54">
        <v>40969</v>
      </c>
      <c r="F12" s="54">
        <v>41000</v>
      </c>
      <c r="G12" s="59" t="s">
        <v>2</v>
      </c>
      <c r="H12" s="59" t="s">
        <v>3</v>
      </c>
    </row>
    <row r="13" spans="1:9" ht="12.75" customHeight="1">
      <c r="A13" s="8" t="s">
        <v>20</v>
      </c>
      <c r="B13" s="75">
        <v>8825.916524</v>
      </c>
      <c r="C13" s="75">
        <f>+C14+C20+C22</f>
        <v>4866.037235</v>
      </c>
      <c r="D13" s="75">
        <f>+D14+D20+D22</f>
        <v>4417.27101302</v>
      </c>
      <c r="E13" s="75">
        <f>+E14+E19+E20+E22</f>
        <v>879.61962182</v>
      </c>
      <c r="F13" s="75">
        <f>+F14+F20+F22</f>
        <v>1588.36913069</v>
      </c>
      <c r="G13" s="76">
        <f>F13-E13</f>
        <v>708.74950887</v>
      </c>
      <c r="H13" s="76">
        <f>D13-C13</f>
        <v>-448.7662219799995</v>
      </c>
      <c r="I13" s="76"/>
    </row>
    <row r="14" spans="1:10" ht="12.75" customHeight="1">
      <c r="A14" s="46" t="s">
        <v>42</v>
      </c>
      <c r="B14" s="72">
        <v>2278.516524</v>
      </c>
      <c r="C14" s="73">
        <f>+C17</f>
        <v>684.456835</v>
      </c>
      <c r="D14" s="73">
        <f>+D17</f>
        <v>2482.18999302</v>
      </c>
      <c r="E14" s="73">
        <v>720.99941182</v>
      </c>
      <c r="F14" s="73">
        <f>+F17</f>
        <v>583.73113069</v>
      </c>
      <c r="G14" s="76">
        <f>F14-E14</f>
        <v>-137.26828113</v>
      </c>
      <c r="H14" s="76">
        <f>D14-C14</f>
        <v>1797.7331580200002</v>
      </c>
      <c r="I14" s="98"/>
      <c r="J14" s="9"/>
    </row>
    <row r="15" spans="1:10" ht="12.75" customHeight="1">
      <c r="A15" s="51" t="s">
        <v>23</v>
      </c>
      <c r="B15" s="101" t="s">
        <v>1</v>
      </c>
      <c r="C15" s="101" t="s">
        <v>1</v>
      </c>
      <c r="D15" s="101" t="s">
        <v>1</v>
      </c>
      <c r="E15" s="73" t="s">
        <v>1</v>
      </c>
      <c r="F15" s="73" t="s">
        <v>1</v>
      </c>
      <c r="G15" s="153" t="s">
        <v>1</v>
      </c>
      <c r="H15" s="153" t="s">
        <v>1</v>
      </c>
      <c r="I15" s="98"/>
      <c r="J15" s="9"/>
    </row>
    <row r="16" spans="1:10" ht="23.25" customHeight="1">
      <c r="A16" s="126" t="s">
        <v>100</v>
      </c>
      <c r="B16" s="109" t="s">
        <v>1</v>
      </c>
      <c r="C16" s="109" t="s">
        <v>1</v>
      </c>
      <c r="D16" s="109" t="s">
        <v>1</v>
      </c>
      <c r="E16" s="109" t="s">
        <v>1</v>
      </c>
      <c r="F16" s="109" t="s">
        <v>1</v>
      </c>
      <c r="G16" s="154" t="s">
        <v>1</v>
      </c>
      <c r="H16" s="154" t="s">
        <v>1</v>
      </c>
      <c r="I16" s="98"/>
      <c r="J16" s="9"/>
    </row>
    <row r="17" spans="1:10" ht="12.75" customHeight="1">
      <c r="A17" s="51" t="s">
        <v>24</v>
      </c>
      <c r="B17" s="73">
        <v>2278.516524</v>
      </c>
      <c r="C17" s="101">
        <v>684.456835</v>
      </c>
      <c r="D17" s="101">
        <v>2482.18999302</v>
      </c>
      <c r="E17" s="101">
        <v>720.99941182</v>
      </c>
      <c r="F17" s="101">
        <v>583.73113069</v>
      </c>
      <c r="G17" s="76">
        <f>F17-E17</f>
        <v>-137.26828113</v>
      </c>
      <c r="H17" s="76">
        <f>D17-C17</f>
        <v>1797.7331580200002</v>
      </c>
      <c r="I17" s="98"/>
      <c r="J17" s="9"/>
    </row>
    <row r="18" spans="1:10" ht="12.75" customHeight="1">
      <c r="A18" s="131" t="s">
        <v>108</v>
      </c>
      <c r="B18" s="73">
        <v>870</v>
      </c>
      <c r="C18" s="101" t="s">
        <v>1</v>
      </c>
      <c r="D18" s="101" t="s">
        <v>1</v>
      </c>
      <c r="E18" s="101" t="s">
        <v>1</v>
      </c>
      <c r="F18" s="101" t="s">
        <v>1</v>
      </c>
      <c r="G18" s="75" t="s">
        <v>1</v>
      </c>
      <c r="H18" s="75" t="s">
        <v>1</v>
      </c>
      <c r="I18" s="98"/>
      <c r="J18" s="9"/>
    </row>
    <row r="19" spans="1:10" ht="12.75" customHeight="1">
      <c r="A19" s="46" t="s">
        <v>106</v>
      </c>
      <c r="B19" s="73">
        <v>129</v>
      </c>
      <c r="C19" s="101">
        <v>60</v>
      </c>
      <c r="D19" s="101" t="s">
        <v>1</v>
      </c>
      <c r="E19" s="101">
        <v>30</v>
      </c>
      <c r="F19" s="101" t="s">
        <v>1</v>
      </c>
      <c r="G19" s="75">
        <f>-E19</f>
        <v>-30</v>
      </c>
      <c r="H19" s="75">
        <f>-C19</f>
        <v>-60</v>
      </c>
      <c r="I19" s="98"/>
      <c r="J19" s="9"/>
    </row>
    <row r="20" spans="1:10" ht="12.75" customHeight="1">
      <c r="A20" s="46" t="s">
        <v>41</v>
      </c>
      <c r="B20" s="73">
        <v>4050.7</v>
      </c>
      <c r="C20" s="101">
        <v>3613</v>
      </c>
      <c r="D20" s="101">
        <v>843.5</v>
      </c>
      <c r="E20" s="101">
        <v>26</v>
      </c>
      <c r="F20" s="101">
        <v>67</v>
      </c>
      <c r="G20" s="76">
        <f>F20-E20</f>
        <v>41</v>
      </c>
      <c r="H20" s="76">
        <f>D20-C20</f>
        <v>-2769.5</v>
      </c>
      <c r="I20" s="74"/>
      <c r="J20" s="11"/>
    </row>
    <row r="21" spans="1:10" s="9" customFormat="1" ht="27" customHeight="1">
      <c r="A21" s="127" t="s">
        <v>104</v>
      </c>
      <c r="B21" s="31" t="s">
        <v>1</v>
      </c>
      <c r="C21" s="31" t="s">
        <v>1</v>
      </c>
      <c r="D21" s="31" t="s">
        <v>1</v>
      </c>
      <c r="E21" s="31" t="s">
        <v>1</v>
      </c>
      <c r="F21" s="31" t="s">
        <v>1</v>
      </c>
      <c r="G21" s="71" t="s">
        <v>1</v>
      </c>
      <c r="H21" s="71" t="s">
        <v>1</v>
      </c>
      <c r="J21" s="11"/>
    </row>
    <row r="22" spans="1:10" ht="25.5" customHeight="1">
      <c r="A22" s="46" t="s">
        <v>105</v>
      </c>
      <c r="B22" s="125">
        <v>1497.7</v>
      </c>
      <c r="C22" s="101">
        <v>568.5804</v>
      </c>
      <c r="D22" s="101">
        <v>1091.58102</v>
      </c>
      <c r="E22" s="125">
        <v>102.62021</v>
      </c>
      <c r="F22" s="125">
        <v>937.638</v>
      </c>
      <c r="G22" s="76">
        <f>+F22-E22</f>
        <v>835.01779</v>
      </c>
      <c r="H22" s="76">
        <f>+D22-C22</f>
        <v>523.00062</v>
      </c>
      <c r="J22" s="11"/>
    </row>
    <row r="23" spans="1:10" ht="12.75" customHeight="1">
      <c r="A23" s="8" t="s">
        <v>39</v>
      </c>
      <c r="B23" s="31"/>
      <c r="C23" s="31"/>
      <c r="D23" s="31"/>
      <c r="E23" s="31"/>
      <c r="F23" s="31"/>
      <c r="G23" s="76"/>
      <c r="H23" s="76"/>
      <c r="I23" s="111"/>
      <c r="J23" s="11"/>
    </row>
    <row r="24" spans="1:10" ht="26.25" customHeight="1">
      <c r="A24" s="46" t="s">
        <v>73</v>
      </c>
      <c r="B24" s="31">
        <v>13.61</v>
      </c>
      <c r="C24" s="31">
        <v>8.23</v>
      </c>
      <c r="D24" s="31">
        <v>9.07</v>
      </c>
      <c r="E24" s="31">
        <v>9.56</v>
      </c>
      <c r="F24" s="31">
        <v>9.07</v>
      </c>
      <c r="G24" s="76">
        <f>F24-E24</f>
        <v>-0.4900000000000002</v>
      </c>
      <c r="H24" s="76">
        <f>D24-C24</f>
        <v>0.8399999999999999</v>
      </c>
      <c r="I24" s="111"/>
      <c r="J24" s="11"/>
    </row>
    <row r="25" spans="1:10" ht="12.75" customHeight="1">
      <c r="A25" s="46" t="s">
        <v>43</v>
      </c>
      <c r="B25" s="31" t="s">
        <v>1</v>
      </c>
      <c r="C25" s="31" t="s">
        <v>1</v>
      </c>
      <c r="D25" s="31" t="s">
        <v>1</v>
      </c>
      <c r="E25" s="31" t="s">
        <v>1</v>
      </c>
      <c r="F25" s="31" t="s">
        <v>1</v>
      </c>
      <c r="G25" s="71" t="s">
        <v>1</v>
      </c>
      <c r="H25" s="71" t="s">
        <v>1</v>
      </c>
      <c r="I25" s="32"/>
      <c r="J25" s="11"/>
    </row>
    <row r="26" spans="1:10" ht="12.75" customHeight="1">
      <c r="A26" s="46" t="s">
        <v>21</v>
      </c>
      <c r="B26" s="31">
        <v>11.32764214642189</v>
      </c>
      <c r="C26" s="31">
        <v>6.71</v>
      </c>
      <c r="D26" s="31">
        <v>10.96</v>
      </c>
      <c r="E26" s="31">
        <v>10.011909479195031</v>
      </c>
      <c r="F26" s="31">
        <v>9.86</v>
      </c>
      <c r="G26" s="76">
        <f>F26-E26</f>
        <v>-0.15190947919503195</v>
      </c>
      <c r="H26" s="76">
        <f>D26-C26</f>
        <v>4.250000000000001</v>
      </c>
      <c r="I26" s="32"/>
      <c r="J26" s="11"/>
    </row>
    <row r="27" spans="1:10" ht="12.75" customHeight="1">
      <c r="A27" s="46" t="s">
        <v>107</v>
      </c>
      <c r="B27" s="31">
        <v>1.05241446650999</v>
      </c>
      <c r="C27" s="31" t="s">
        <v>1</v>
      </c>
      <c r="D27" s="31" t="s">
        <v>1</v>
      </c>
      <c r="E27" s="31" t="s">
        <v>1</v>
      </c>
      <c r="F27" s="31" t="s">
        <v>1</v>
      </c>
      <c r="G27" s="71" t="s">
        <v>1</v>
      </c>
      <c r="H27" s="71" t="s">
        <v>1</v>
      </c>
      <c r="I27" s="32"/>
      <c r="J27" s="11"/>
    </row>
    <row r="28" spans="1:10" ht="26.25" customHeight="1">
      <c r="A28" s="46" t="s">
        <v>74</v>
      </c>
      <c r="B28" s="31">
        <f>+B24*1.2</f>
        <v>16.331999999999997</v>
      </c>
      <c r="C28" s="31">
        <f>+C24*1.2</f>
        <v>9.876</v>
      </c>
      <c r="D28" s="31">
        <f>+D24*1.2</f>
        <v>10.884</v>
      </c>
      <c r="E28" s="31">
        <v>11.472</v>
      </c>
      <c r="F28" s="31">
        <f>+F24*1.2</f>
        <v>10.884</v>
      </c>
      <c r="G28" s="76">
        <f>F28-E28</f>
        <v>-0.5879999999999992</v>
      </c>
      <c r="H28" s="76">
        <f>D28-C28</f>
        <v>1.008000000000001</v>
      </c>
      <c r="I28" s="32"/>
      <c r="J28" s="11"/>
    </row>
    <row r="29" spans="1:10" ht="27" customHeight="1">
      <c r="A29" s="46" t="s">
        <v>104</v>
      </c>
      <c r="B29" s="31" t="s">
        <v>1</v>
      </c>
      <c r="C29" s="31" t="s">
        <v>1</v>
      </c>
      <c r="D29" s="31" t="s">
        <v>1</v>
      </c>
      <c r="E29" s="31" t="s">
        <v>1</v>
      </c>
      <c r="F29" s="31" t="s">
        <v>1</v>
      </c>
      <c r="G29" s="71" t="s">
        <v>1</v>
      </c>
      <c r="H29" s="71" t="s">
        <v>1</v>
      </c>
      <c r="J29" s="11"/>
    </row>
    <row r="30" spans="1:5" ht="15" customHeight="1">
      <c r="A30" s="2" t="s">
        <v>101</v>
      </c>
      <c r="E30" s="9"/>
    </row>
    <row r="31" ht="15" customHeight="1"/>
    <row r="32" spans="1:2" ht="15" customHeight="1">
      <c r="A32" s="42" t="s">
        <v>95</v>
      </c>
      <c r="B32" s="1"/>
    </row>
    <row r="33" spans="1:7" s="6" customFormat="1" ht="12.75" customHeight="1">
      <c r="A33" s="5" t="s">
        <v>0</v>
      </c>
      <c r="B33" s="5"/>
      <c r="C33" s="7"/>
      <c r="D33" s="7"/>
      <c r="E33" s="7"/>
      <c r="F33" s="7"/>
      <c r="G33" s="7"/>
    </row>
    <row r="34" spans="1:8" ht="26.25" customHeight="1">
      <c r="A34" s="56"/>
      <c r="B34" s="54" t="s">
        <v>109</v>
      </c>
      <c r="C34" s="54" t="s">
        <v>112</v>
      </c>
      <c r="D34" s="54" t="s">
        <v>111</v>
      </c>
      <c r="E34" s="54">
        <v>40969</v>
      </c>
      <c r="F34" s="54">
        <v>41000</v>
      </c>
      <c r="G34" s="59" t="s">
        <v>2</v>
      </c>
      <c r="H34" s="59" t="s">
        <v>3</v>
      </c>
    </row>
    <row r="35" spans="1:9" ht="23.25" customHeight="1">
      <c r="A35" s="8" t="s">
        <v>13</v>
      </c>
      <c r="B35" s="129">
        <v>31100</v>
      </c>
      <c r="C35" s="129">
        <f>SUM(C36:C38)</f>
        <v>8850</v>
      </c>
      <c r="D35" s="129">
        <f>SUM(D36:D38)</f>
        <v>11250</v>
      </c>
      <c r="E35" s="129">
        <f>SUM(E36:E38)</f>
        <v>3000</v>
      </c>
      <c r="F35" s="129">
        <f>SUM(F36:F38)</f>
        <v>2400</v>
      </c>
      <c r="G35" s="76">
        <f>F35-E35</f>
        <v>-600</v>
      </c>
      <c r="H35" s="76">
        <f>D35-C35</f>
        <v>2400</v>
      </c>
      <c r="I35" s="9"/>
    </row>
    <row r="36" spans="1:11" ht="12.75" customHeight="1">
      <c r="A36" s="50" t="s">
        <v>31</v>
      </c>
      <c r="B36" s="94">
        <v>5300</v>
      </c>
      <c r="C36" s="94">
        <v>1750</v>
      </c>
      <c r="D36" s="94">
        <v>1300</v>
      </c>
      <c r="E36" s="94">
        <v>300</v>
      </c>
      <c r="F36" s="94">
        <v>200</v>
      </c>
      <c r="G36" s="76">
        <f aca="true" t="shared" si="0" ref="G36:G58">F36-E36</f>
        <v>-100</v>
      </c>
      <c r="H36" s="76">
        <f aca="true" t="shared" si="1" ref="H36:H56">D36-C36</f>
        <v>-450</v>
      </c>
      <c r="I36" s="9"/>
      <c r="K36" s="99"/>
    </row>
    <row r="37" spans="1:11" ht="12.75" customHeight="1">
      <c r="A37" s="50" t="s">
        <v>32</v>
      </c>
      <c r="B37" s="94">
        <v>9900</v>
      </c>
      <c r="C37" s="94">
        <v>2800</v>
      </c>
      <c r="D37" s="94">
        <v>2500</v>
      </c>
      <c r="E37" s="94">
        <v>500</v>
      </c>
      <c r="F37" s="94">
        <v>200</v>
      </c>
      <c r="G37" s="76">
        <f t="shared" si="0"/>
        <v>-300</v>
      </c>
      <c r="H37" s="76">
        <f t="shared" si="1"/>
        <v>-300</v>
      </c>
      <c r="I37" s="9"/>
      <c r="K37" s="99"/>
    </row>
    <row r="38" spans="1:11" ht="12.75" customHeight="1">
      <c r="A38" s="50" t="s">
        <v>33</v>
      </c>
      <c r="B38" s="94">
        <v>15900</v>
      </c>
      <c r="C38" s="94">
        <v>4300</v>
      </c>
      <c r="D38" s="94">
        <v>7450</v>
      </c>
      <c r="E38" s="94">
        <v>2200</v>
      </c>
      <c r="F38" s="94">
        <v>2000</v>
      </c>
      <c r="G38" s="76">
        <f t="shared" si="0"/>
        <v>-200</v>
      </c>
      <c r="H38" s="76">
        <f t="shared" si="1"/>
        <v>3150</v>
      </c>
      <c r="I38" s="9"/>
      <c r="K38" s="99"/>
    </row>
    <row r="39" spans="1:11" ht="12.75" customHeight="1" hidden="1">
      <c r="A39" s="50" t="s">
        <v>34</v>
      </c>
      <c r="B39" s="95"/>
      <c r="C39" s="94"/>
      <c r="D39" s="95"/>
      <c r="E39" s="94"/>
      <c r="F39" s="94"/>
      <c r="G39" s="76">
        <f t="shared" si="0"/>
        <v>0</v>
      </c>
      <c r="H39" s="76">
        <f t="shared" si="1"/>
        <v>0</v>
      </c>
      <c r="I39" s="9"/>
      <c r="K39" s="99"/>
    </row>
    <row r="40" spans="1:11" ht="12.75" customHeight="1" hidden="1">
      <c r="A40" s="50" t="s">
        <v>35</v>
      </c>
      <c r="B40" s="95"/>
      <c r="C40" s="95"/>
      <c r="D40" s="147"/>
      <c r="E40" s="95"/>
      <c r="F40" s="95"/>
      <c r="G40" s="76">
        <f t="shared" si="0"/>
        <v>0</v>
      </c>
      <c r="H40" s="76">
        <f t="shared" si="1"/>
        <v>0</v>
      </c>
      <c r="I40" s="9"/>
      <c r="K40" s="99"/>
    </row>
    <row r="41" spans="1:11" ht="12.75" customHeight="1">
      <c r="A41" s="8" t="s">
        <v>12</v>
      </c>
      <c r="B41" s="129">
        <v>27529.03</v>
      </c>
      <c r="C41" s="129">
        <f>SUM(C42:C44)</f>
        <v>7985.43</v>
      </c>
      <c r="D41" s="129">
        <f>SUM(D42:D44)</f>
        <v>13668.55</v>
      </c>
      <c r="E41" s="129">
        <f>SUM(E42:E44)</f>
        <v>3351.49</v>
      </c>
      <c r="F41" s="129">
        <f>SUM(F42:F44)</f>
        <v>2671.4</v>
      </c>
      <c r="G41" s="76">
        <f t="shared" si="0"/>
        <v>-680.0899999999997</v>
      </c>
      <c r="H41" s="76">
        <f t="shared" si="1"/>
        <v>5683.119999999999</v>
      </c>
      <c r="I41" s="9"/>
      <c r="K41" s="99"/>
    </row>
    <row r="42" spans="1:11" ht="12.75" customHeight="1">
      <c r="A42" s="50" t="s">
        <v>31</v>
      </c>
      <c r="B42" s="94">
        <v>5590.05</v>
      </c>
      <c r="C42" s="94">
        <v>2148.5</v>
      </c>
      <c r="D42" s="94">
        <v>1402.15</v>
      </c>
      <c r="E42" s="94">
        <v>230.1</v>
      </c>
      <c r="F42" s="94">
        <v>222.4</v>
      </c>
      <c r="G42" s="76">
        <f t="shared" si="0"/>
        <v>-7.699999999999989</v>
      </c>
      <c r="H42" s="76">
        <f t="shared" si="1"/>
        <v>-746.3499999999999</v>
      </c>
      <c r="I42" s="9"/>
      <c r="K42" s="99"/>
    </row>
    <row r="43" spans="1:11" ht="12.75" customHeight="1">
      <c r="A43" s="50" t="s">
        <v>32</v>
      </c>
      <c r="B43" s="94">
        <v>8578.5</v>
      </c>
      <c r="C43" s="94">
        <v>3006.7</v>
      </c>
      <c r="D43" s="94">
        <v>2417.6</v>
      </c>
      <c r="E43" s="94">
        <v>485.7</v>
      </c>
      <c r="F43" s="94">
        <v>397.7</v>
      </c>
      <c r="G43" s="76">
        <f t="shared" si="0"/>
        <v>-88</v>
      </c>
      <c r="H43" s="76">
        <f t="shared" si="1"/>
        <v>-589.0999999999999</v>
      </c>
      <c r="I43" s="9"/>
      <c r="K43" s="99"/>
    </row>
    <row r="44" spans="1:11" ht="12.75" customHeight="1">
      <c r="A44" s="50" t="s">
        <v>33</v>
      </c>
      <c r="B44" s="94">
        <v>13360.48</v>
      </c>
      <c r="C44" s="94">
        <v>2830.23</v>
      </c>
      <c r="D44" s="94">
        <v>9848.8</v>
      </c>
      <c r="E44" s="94">
        <v>2635.69</v>
      </c>
      <c r="F44" s="94">
        <v>2051.3</v>
      </c>
      <c r="G44" s="76">
        <f t="shared" si="0"/>
        <v>-584.3899999999999</v>
      </c>
      <c r="H44" s="76">
        <f t="shared" si="1"/>
        <v>7018.57</v>
      </c>
      <c r="I44" s="9"/>
      <c r="K44" s="99"/>
    </row>
    <row r="45" spans="1:11" ht="12.75" customHeight="1" hidden="1">
      <c r="A45" s="50" t="s">
        <v>34</v>
      </c>
      <c r="B45" s="95"/>
      <c r="C45" s="95"/>
      <c r="D45" s="95"/>
      <c r="E45" s="95"/>
      <c r="F45" s="95"/>
      <c r="G45" s="76">
        <f t="shared" si="0"/>
        <v>0</v>
      </c>
      <c r="H45" s="76">
        <f t="shared" si="1"/>
        <v>0</v>
      </c>
      <c r="I45" s="9"/>
      <c r="J45" s="2">
        <v>7421</v>
      </c>
      <c r="K45" s="99"/>
    </row>
    <row r="46" spans="1:11" ht="12.75" customHeight="1" hidden="1">
      <c r="A46" s="50" t="s">
        <v>35</v>
      </c>
      <c r="B46" s="95"/>
      <c r="C46" s="95"/>
      <c r="D46" s="147"/>
      <c r="E46" s="95"/>
      <c r="F46" s="95"/>
      <c r="G46" s="76">
        <f t="shared" si="0"/>
        <v>0</v>
      </c>
      <c r="H46" s="76">
        <f t="shared" si="1"/>
        <v>0</v>
      </c>
      <c r="I46" s="9"/>
      <c r="K46" s="99"/>
    </row>
    <row r="47" spans="1:11" ht="12.75" customHeight="1">
      <c r="A47" s="8" t="s">
        <v>14</v>
      </c>
      <c r="B47" s="129">
        <v>22861.72</v>
      </c>
      <c r="C47" s="129">
        <f>SUM(C48:C50)</f>
        <v>6577.629999999999</v>
      </c>
      <c r="D47" s="129">
        <f>SUM(D48:D50)</f>
        <v>10799.34</v>
      </c>
      <c r="E47" s="129">
        <f>SUM(E48:E50)</f>
        <v>2463.81</v>
      </c>
      <c r="F47" s="129">
        <f>SUM(F48:F50)</f>
        <v>2307.6</v>
      </c>
      <c r="G47" s="76">
        <f t="shared" si="0"/>
        <v>-156.21000000000004</v>
      </c>
      <c r="H47" s="76">
        <f t="shared" si="1"/>
        <v>4221.710000000001</v>
      </c>
      <c r="K47" s="99"/>
    </row>
    <row r="48" spans="1:11" ht="12.75" customHeight="1">
      <c r="A48" s="50" t="s">
        <v>31</v>
      </c>
      <c r="B48" s="94">
        <v>3998.35</v>
      </c>
      <c r="C48" s="94">
        <v>1582.6</v>
      </c>
      <c r="D48" s="94">
        <v>1099.4</v>
      </c>
      <c r="E48" s="94">
        <v>190</v>
      </c>
      <c r="F48" s="94">
        <v>185.2</v>
      </c>
      <c r="G48" s="76">
        <f t="shared" si="0"/>
        <v>-4.800000000000011</v>
      </c>
      <c r="H48" s="76">
        <f t="shared" si="1"/>
        <v>-483.1999999999998</v>
      </c>
      <c r="K48" s="99"/>
    </row>
    <row r="49" spans="1:11" ht="12.75" customHeight="1">
      <c r="A49" s="50" t="s">
        <v>32</v>
      </c>
      <c r="B49" s="94">
        <v>6974.2</v>
      </c>
      <c r="C49" s="94">
        <v>2343.2</v>
      </c>
      <c r="D49" s="94">
        <v>1843.1</v>
      </c>
      <c r="E49" s="94">
        <v>328.3</v>
      </c>
      <c r="F49" s="94">
        <v>200</v>
      </c>
      <c r="G49" s="76">
        <f t="shared" si="0"/>
        <v>-128.3</v>
      </c>
      <c r="H49" s="76">
        <f t="shared" si="1"/>
        <v>-500.0999999999999</v>
      </c>
      <c r="K49" s="99"/>
    </row>
    <row r="50" spans="1:11" ht="12.75" customHeight="1">
      <c r="A50" s="50" t="s">
        <v>33</v>
      </c>
      <c r="B50" s="94">
        <v>11889.17</v>
      </c>
      <c r="C50" s="94">
        <v>2651.83</v>
      </c>
      <c r="D50" s="94">
        <v>7856.84</v>
      </c>
      <c r="E50" s="94">
        <v>1945.51</v>
      </c>
      <c r="F50" s="94">
        <v>1922.4</v>
      </c>
      <c r="G50" s="76">
        <f t="shared" si="0"/>
        <v>-23.1099999999999</v>
      </c>
      <c r="H50" s="76">
        <f t="shared" si="1"/>
        <v>5205.01</v>
      </c>
      <c r="K50" s="99"/>
    </row>
    <row r="51" spans="1:11" ht="12.75" customHeight="1" hidden="1">
      <c r="A51" s="50" t="s">
        <v>34</v>
      </c>
      <c r="B51" s="95"/>
      <c r="C51" s="95"/>
      <c r="D51" s="95"/>
      <c r="E51" s="95"/>
      <c r="F51" s="95"/>
      <c r="G51" s="76">
        <f t="shared" si="0"/>
        <v>0</v>
      </c>
      <c r="H51" s="76">
        <f t="shared" si="1"/>
        <v>0</v>
      </c>
      <c r="K51" s="99"/>
    </row>
    <row r="52" spans="1:11" ht="12.75" customHeight="1" hidden="1">
      <c r="A52" s="50" t="s">
        <v>35</v>
      </c>
      <c r="B52" s="95"/>
      <c r="C52" s="95"/>
      <c r="D52" s="147"/>
      <c r="E52" s="95"/>
      <c r="F52" s="95"/>
      <c r="G52" s="76">
        <f t="shared" si="0"/>
        <v>0</v>
      </c>
      <c r="H52" s="76">
        <f t="shared" si="1"/>
        <v>0</v>
      </c>
      <c r="K52" s="99"/>
    </row>
    <row r="53" spans="1:11" ht="23.25" customHeight="1">
      <c r="A53" s="8" t="s">
        <v>15</v>
      </c>
      <c r="B53" s="130">
        <v>9.18</v>
      </c>
      <c r="C53" s="130">
        <v>6.13</v>
      </c>
      <c r="D53" s="130">
        <v>9.14</v>
      </c>
      <c r="E53" s="130">
        <v>8.98</v>
      </c>
      <c r="F53" s="130">
        <v>8.57</v>
      </c>
      <c r="G53" s="76">
        <f t="shared" si="0"/>
        <v>-0.41000000000000014</v>
      </c>
      <c r="H53" s="76">
        <f t="shared" si="1"/>
        <v>3.0100000000000007</v>
      </c>
      <c r="J53" s="67"/>
      <c r="K53" s="99"/>
    </row>
    <row r="54" spans="1:11" ht="12" customHeight="1">
      <c r="A54" s="50" t="s">
        <v>31</v>
      </c>
      <c r="B54" s="90">
        <v>6.24</v>
      </c>
      <c r="C54" s="91">
        <v>4.89</v>
      </c>
      <c r="D54" s="91">
        <v>6</v>
      </c>
      <c r="E54" s="91">
        <v>5.9</v>
      </c>
      <c r="F54" s="91">
        <v>5.63</v>
      </c>
      <c r="G54" s="76">
        <f t="shared" si="0"/>
        <v>-0.27000000000000046</v>
      </c>
      <c r="H54" s="76">
        <f t="shared" si="1"/>
        <v>1.1100000000000003</v>
      </c>
      <c r="J54" s="67"/>
      <c r="K54" s="99"/>
    </row>
    <row r="55" spans="1:11" ht="12" customHeight="1">
      <c r="A55" s="50" t="s">
        <v>32</v>
      </c>
      <c r="B55" s="90">
        <v>7.66</v>
      </c>
      <c r="C55" s="91">
        <v>6.22</v>
      </c>
      <c r="D55" s="91">
        <v>7.34</v>
      </c>
      <c r="E55" s="91">
        <v>7.27</v>
      </c>
      <c r="F55" s="91">
        <v>6.55</v>
      </c>
      <c r="G55" s="76">
        <f t="shared" si="0"/>
        <v>-0.7199999999999998</v>
      </c>
      <c r="H55" s="76">
        <f t="shared" si="1"/>
        <v>1.12</v>
      </c>
      <c r="J55" s="67"/>
      <c r="K55" s="99"/>
    </row>
    <row r="56" spans="1:11" ht="12" customHeight="1">
      <c r="A56" s="50" t="s">
        <v>33</v>
      </c>
      <c r="B56" s="90">
        <v>10.89</v>
      </c>
      <c r="C56" s="90">
        <v>6.91</v>
      </c>
      <c r="D56" s="90">
        <v>10.14</v>
      </c>
      <c r="E56" s="90">
        <v>9.57</v>
      </c>
      <c r="F56" s="90">
        <v>9.07</v>
      </c>
      <c r="G56" s="76">
        <f t="shared" si="0"/>
        <v>-0.5</v>
      </c>
      <c r="H56" s="76">
        <f t="shared" si="1"/>
        <v>3.2300000000000004</v>
      </c>
      <c r="J56" s="67"/>
      <c r="K56" s="99"/>
    </row>
    <row r="57" spans="1:11" ht="12" customHeight="1" hidden="1">
      <c r="A57" s="50" t="s">
        <v>34</v>
      </c>
      <c r="B57" s="91">
        <v>0</v>
      </c>
      <c r="C57" s="91">
        <v>0</v>
      </c>
      <c r="D57" s="91">
        <v>0</v>
      </c>
      <c r="E57" s="91">
        <v>0</v>
      </c>
      <c r="F57" s="91">
        <v>0</v>
      </c>
      <c r="G57" s="76">
        <f t="shared" si="0"/>
        <v>0</v>
      </c>
      <c r="H57" s="76">
        <f>D57-C57</f>
        <v>0</v>
      </c>
      <c r="J57" s="67"/>
      <c r="K57" s="99"/>
    </row>
    <row r="58" spans="1:8" ht="12" customHeight="1" hidden="1">
      <c r="A58" s="50" t="s">
        <v>35</v>
      </c>
      <c r="B58" s="91">
        <v>0</v>
      </c>
      <c r="C58" s="91">
        <v>0</v>
      </c>
      <c r="D58" s="91">
        <v>0</v>
      </c>
      <c r="E58" s="91">
        <v>0</v>
      </c>
      <c r="F58" s="91">
        <v>0</v>
      </c>
      <c r="G58" s="76">
        <f t="shared" si="0"/>
        <v>0</v>
      </c>
      <c r="H58" s="76">
        <f>D58-C58</f>
        <v>0</v>
      </c>
    </row>
    <row r="59" ht="13.5" customHeight="1">
      <c r="E59" s="9"/>
    </row>
    <row r="60" ht="13.5" customHeight="1"/>
    <row r="61" ht="13.5" customHeight="1"/>
    <row r="64" ht="11.25">
      <c r="B64" s="100"/>
    </row>
    <row r="65" ht="11.25">
      <c r="B65" s="100"/>
    </row>
    <row r="66" ht="11.25">
      <c r="B66" s="100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K39" sqref="K39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97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9" ht="26.25" customHeight="1">
      <c r="A3" s="56"/>
      <c r="B3" s="54" t="s">
        <v>109</v>
      </c>
      <c r="C3" s="54" t="s">
        <v>112</v>
      </c>
      <c r="D3" s="54" t="s">
        <v>111</v>
      </c>
      <c r="E3" s="54">
        <v>40969</v>
      </c>
      <c r="F3" s="54">
        <v>41000</v>
      </c>
      <c r="G3" s="59" t="s">
        <v>2</v>
      </c>
      <c r="H3" s="59" t="s">
        <v>3</v>
      </c>
      <c r="I3"/>
    </row>
    <row r="4" spans="1:15" ht="12.75" customHeight="1">
      <c r="A4" s="65" t="s">
        <v>66</v>
      </c>
      <c r="B4" s="96">
        <v>4685</v>
      </c>
      <c r="C4" s="96">
        <f>SUM(C5:C7)</f>
        <v>1870</v>
      </c>
      <c r="D4" s="96">
        <f>SUM(D5:D7)</f>
        <v>1551</v>
      </c>
      <c r="E4" s="96">
        <f>SUM(E5:E7)</f>
        <v>421</v>
      </c>
      <c r="F4" s="96">
        <f>SUM(F5:F7)</f>
        <v>425</v>
      </c>
      <c r="G4" s="76">
        <f>F4-E4</f>
        <v>4</v>
      </c>
      <c r="H4" s="76">
        <f>+D4-C4</f>
        <v>-319</v>
      </c>
      <c r="I4"/>
      <c r="J4" s="9"/>
      <c r="M4" s="100"/>
      <c r="N4" s="100"/>
      <c r="O4" s="100"/>
    </row>
    <row r="5" spans="1:15" ht="12.75" customHeight="1">
      <c r="A5" s="66" t="s">
        <v>10</v>
      </c>
      <c r="B5" s="93">
        <v>705</v>
      </c>
      <c r="C5" s="93">
        <v>290</v>
      </c>
      <c r="D5" s="93">
        <v>206</v>
      </c>
      <c r="E5" s="93">
        <v>54</v>
      </c>
      <c r="F5" s="93">
        <v>50</v>
      </c>
      <c r="G5" s="76">
        <f aca="true" t="shared" si="0" ref="G5:G21">F5-E5</f>
        <v>-4</v>
      </c>
      <c r="H5" s="76">
        <f aca="true" t="shared" si="1" ref="H5:H25">+D5-C5</f>
        <v>-84</v>
      </c>
      <c r="I5"/>
      <c r="J5" s="143"/>
      <c r="M5" s="100"/>
      <c r="N5" s="100"/>
      <c r="O5" s="100"/>
    </row>
    <row r="6" spans="1:15" ht="12.75" customHeight="1">
      <c r="A6" s="66" t="s">
        <v>36</v>
      </c>
      <c r="B6" s="93">
        <v>1045</v>
      </c>
      <c r="C6" s="93">
        <v>400</v>
      </c>
      <c r="D6" s="93">
        <v>364</v>
      </c>
      <c r="E6" s="93">
        <v>124</v>
      </c>
      <c r="F6" s="93">
        <v>80</v>
      </c>
      <c r="G6" s="76">
        <f t="shared" si="0"/>
        <v>-44</v>
      </c>
      <c r="H6" s="76">
        <f t="shared" si="1"/>
        <v>-36</v>
      </c>
      <c r="I6"/>
      <c r="J6" s="143"/>
      <c r="M6" s="100"/>
      <c r="N6" s="100"/>
      <c r="O6" s="100"/>
    </row>
    <row r="7" spans="1:15" ht="12.75" customHeight="1">
      <c r="A7" s="66" t="s">
        <v>11</v>
      </c>
      <c r="B7" s="93">
        <v>2935</v>
      </c>
      <c r="C7" s="93">
        <v>1180</v>
      </c>
      <c r="D7" s="93">
        <v>981</v>
      </c>
      <c r="E7" s="93">
        <v>243</v>
      </c>
      <c r="F7" s="93">
        <v>295</v>
      </c>
      <c r="G7" s="76">
        <f t="shared" si="0"/>
        <v>52</v>
      </c>
      <c r="H7" s="76">
        <f t="shared" si="1"/>
        <v>-199</v>
      </c>
      <c r="I7"/>
      <c r="J7" s="143"/>
      <c r="M7" s="100"/>
      <c r="N7" s="100"/>
      <c r="O7" s="100"/>
    </row>
    <row r="8" spans="1:15" ht="13.5" customHeight="1" hidden="1">
      <c r="A8" s="66" t="s">
        <v>37</v>
      </c>
      <c r="B8" s="115"/>
      <c r="C8" s="94"/>
      <c r="D8" s="94"/>
      <c r="E8" s="94"/>
      <c r="F8" s="94"/>
      <c r="G8" s="76">
        <f t="shared" si="0"/>
        <v>0</v>
      </c>
      <c r="H8" s="76">
        <f t="shared" si="1"/>
        <v>0</v>
      </c>
      <c r="I8"/>
      <c r="J8" s="143"/>
      <c r="M8" s="100"/>
      <c r="N8" s="100"/>
      <c r="O8" s="100"/>
    </row>
    <row r="9" spans="1:15" ht="12.75" customHeight="1" hidden="1">
      <c r="A9" s="66" t="s">
        <v>38</v>
      </c>
      <c r="B9" s="115"/>
      <c r="C9" s="94"/>
      <c r="D9" s="94"/>
      <c r="E9" s="94"/>
      <c r="F9" s="94"/>
      <c r="G9" s="76">
        <f t="shared" si="0"/>
        <v>0</v>
      </c>
      <c r="H9" s="76">
        <f t="shared" si="1"/>
        <v>0</v>
      </c>
      <c r="I9"/>
      <c r="J9" s="143"/>
      <c r="M9" s="100"/>
      <c r="N9" s="100"/>
      <c r="O9" s="100"/>
    </row>
    <row r="10" spans="1:15" ht="12.75" customHeight="1">
      <c r="A10" s="65" t="s">
        <v>68</v>
      </c>
      <c r="B10" s="96">
        <v>5672.698</v>
      </c>
      <c r="C10" s="96">
        <f>SUM(C11:C13)</f>
        <v>1609.384</v>
      </c>
      <c r="D10" s="96">
        <f>SUM(D11:D13)</f>
        <v>3725.7580000000003</v>
      </c>
      <c r="E10" s="96">
        <f>SUM(E11:E13)</f>
        <v>1031.923</v>
      </c>
      <c r="F10" s="96">
        <f>SUM(F11:F13)</f>
        <v>852.76</v>
      </c>
      <c r="G10" s="76">
        <f t="shared" si="0"/>
        <v>-179.163</v>
      </c>
      <c r="H10" s="76">
        <f t="shared" si="1"/>
        <v>2116.3740000000003</v>
      </c>
      <c r="I10"/>
      <c r="M10" s="100"/>
      <c r="N10" s="100"/>
      <c r="O10" s="100"/>
    </row>
    <row r="11" spans="1:15" ht="12.75" customHeight="1">
      <c r="A11" s="66" t="s">
        <v>10</v>
      </c>
      <c r="B11" s="93">
        <v>277.49</v>
      </c>
      <c r="C11" s="93">
        <v>119.44</v>
      </c>
      <c r="D11" s="93">
        <v>184.469</v>
      </c>
      <c r="E11" s="93">
        <v>10</v>
      </c>
      <c r="F11" s="93">
        <v>39.82</v>
      </c>
      <c r="G11" s="76">
        <f t="shared" si="0"/>
        <v>29.82</v>
      </c>
      <c r="H11" s="76">
        <f t="shared" si="1"/>
        <v>65.029</v>
      </c>
      <c r="I11"/>
      <c r="J11" s="9"/>
      <c r="M11" s="100"/>
      <c r="N11" s="100"/>
      <c r="O11" s="100"/>
    </row>
    <row r="12" spans="1:15" ht="12.75" customHeight="1">
      <c r="A12" s="66" t="s">
        <v>36</v>
      </c>
      <c r="B12" s="93">
        <v>1258.517</v>
      </c>
      <c r="C12" s="93">
        <v>382.672</v>
      </c>
      <c r="D12" s="93">
        <v>1147.592</v>
      </c>
      <c r="E12" s="93">
        <v>445.448</v>
      </c>
      <c r="F12" s="93">
        <v>151.362</v>
      </c>
      <c r="G12" s="76">
        <f t="shared" si="0"/>
        <v>-294.086</v>
      </c>
      <c r="H12" s="76">
        <f t="shared" si="1"/>
        <v>764.9200000000001</v>
      </c>
      <c r="I12"/>
      <c r="J12" s="9"/>
      <c r="M12" s="100"/>
      <c r="N12" s="100"/>
      <c r="O12" s="100"/>
    </row>
    <row r="13" spans="1:15" ht="12.75" customHeight="1">
      <c r="A13" s="66" t="s">
        <v>11</v>
      </c>
      <c r="B13" s="93">
        <v>4136.691</v>
      </c>
      <c r="C13" s="93">
        <v>1107.272</v>
      </c>
      <c r="D13" s="93">
        <v>2393.697</v>
      </c>
      <c r="E13" s="93">
        <v>576.475</v>
      </c>
      <c r="F13" s="93">
        <v>661.578</v>
      </c>
      <c r="G13" s="76">
        <f t="shared" si="0"/>
        <v>85.10299999999995</v>
      </c>
      <c r="H13" s="76">
        <f t="shared" si="1"/>
        <v>1286.4250000000002</v>
      </c>
      <c r="I13"/>
      <c r="J13" s="9"/>
      <c r="M13" s="100"/>
      <c r="N13" s="100"/>
      <c r="O13" s="100"/>
    </row>
    <row r="14" spans="1:15" ht="12.75" customHeight="1" hidden="1">
      <c r="A14" s="66" t="s">
        <v>37</v>
      </c>
      <c r="B14" s="115"/>
      <c r="C14" s="94"/>
      <c r="D14" s="94"/>
      <c r="E14" s="94"/>
      <c r="F14" s="94"/>
      <c r="G14" s="76">
        <f t="shared" si="0"/>
        <v>0</v>
      </c>
      <c r="H14" s="76">
        <f t="shared" si="1"/>
        <v>0</v>
      </c>
      <c r="I14"/>
      <c r="J14" s="9"/>
      <c r="M14" s="100"/>
      <c r="N14" s="100"/>
      <c r="O14" s="100"/>
    </row>
    <row r="15" spans="1:15" ht="12.75" customHeight="1" hidden="1">
      <c r="A15" s="66" t="s">
        <v>38</v>
      </c>
      <c r="B15" s="115"/>
      <c r="C15" s="94"/>
      <c r="D15" s="94"/>
      <c r="E15" s="94"/>
      <c r="F15" s="94"/>
      <c r="G15" s="76">
        <f t="shared" si="0"/>
        <v>0</v>
      </c>
      <c r="H15" s="76">
        <f t="shared" si="1"/>
        <v>0</v>
      </c>
      <c r="I15"/>
      <c r="J15" s="9"/>
      <c r="M15" s="100"/>
      <c r="N15" s="100"/>
      <c r="O15" s="100"/>
    </row>
    <row r="16" spans="1:15" ht="12.75" customHeight="1">
      <c r="A16" s="65" t="s">
        <v>69</v>
      </c>
      <c r="B16" s="96">
        <v>4081.91</v>
      </c>
      <c r="C16" s="96">
        <f>SUM(C17:C19)</f>
        <v>1068.595</v>
      </c>
      <c r="D16" s="96">
        <f>SUM(D17:D19)</f>
        <v>1484.4650000000001</v>
      </c>
      <c r="E16" s="96">
        <f>SUM(E17:E19)</f>
        <v>427.75</v>
      </c>
      <c r="F16" s="96">
        <f>SUM(F17:F19)</f>
        <v>449.15</v>
      </c>
      <c r="G16" s="76">
        <f>F16-E16</f>
        <v>21.399999999999977</v>
      </c>
      <c r="H16" s="76">
        <f t="shared" si="1"/>
        <v>415.8700000000001</v>
      </c>
      <c r="I16"/>
      <c r="M16" s="100"/>
      <c r="N16" s="100"/>
      <c r="O16" s="100"/>
    </row>
    <row r="17" spans="1:15" ht="12.75" customHeight="1">
      <c r="A17" s="66" t="s">
        <v>10</v>
      </c>
      <c r="B17" s="93">
        <v>99.79</v>
      </c>
      <c r="C17" s="93">
        <v>24.75</v>
      </c>
      <c r="D17" s="93">
        <v>101.215</v>
      </c>
      <c r="E17" s="149" t="s">
        <v>1</v>
      </c>
      <c r="F17" s="149">
        <v>17.9</v>
      </c>
      <c r="G17" s="76">
        <f>F17</f>
        <v>17.9</v>
      </c>
      <c r="H17" s="76">
        <f t="shared" si="1"/>
        <v>76.465</v>
      </c>
      <c r="I17"/>
      <c r="M17" s="100"/>
      <c r="N17" s="100"/>
      <c r="O17" s="100"/>
    </row>
    <row r="18" spans="1:15" ht="12.75" customHeight="1">
      <c r="A18" s="66" t="s">
        <v>36</v>
      </c>
      <c r="B18" s="93">
        <v>851.672</v>
      </c>
      <c r="C18" s="93">
        <v>291.712</v>
      </c>
      <c r="D18" s="93">
        <v>346.5</v>
      </c>
      <c r="E18" s="93">
        <v>124</v>
      </c>
      <c r="F18" s="93">
        <v>62.5</v>
      </c>
      <c r="G18" s="76">
        <f>F18-E18</f>
        <v>-61.5</v>
      </c>
      <c r="H18" s="76">
        <f t="shared" si="1"/>
        <v>54.78800000000001</v>
      </c>
      <c r="I18"/>
      <c r="M18" s="100"/>
      <c r="N18" s="100"/>
      <c r="O18" s="100"/>
    </row>
    <row r="19" spans="1:15" ht="12.75" customHeight="1">
      <c r="A19" s="66" t="s">
        <v>11</v>
      </c>
      <c r="B19" s="93">
        <v>3130.448</v>
      </c>
      <c r="C19" s="93">
        <v>752.133</v>
      </c>
      <c r="D19" s="93">
        <v>1036.75</v>
      </c>
      <c r="E19" s="93">
        <v>303.75</v>
      </c>
      <c r="F19" s="93">
        <v>368.75</v>
      </c>
      <c r="G19" s="76">
        <f>F19-E19</f>
        <v>65</v>
      </c>
      <c r="H19" s="76">
        <f t="shared" si="1"/>
        <v>284.61699999999996</v>
      </c>
      <c r="I19"/>
      <c r="M19" s="100"/>
      <c r="N19" s="100"/>
      <c r="O19" s="100"/>
    </row>
    <row r="20" spans="1:15" ht="12.75" customHeight="1" hidden="1">
      <c r="A20" s="66" t="s">
        <v>37</v>
      </c>
      <c r="B20" s="115"/>
      <c r="C20" s="94"/>
      <c r="D20" s="94"/>
      <c r="E20" s="94"/>
      <c r="F20" s="94"/>
      <c r="G20" s="76">
        <f t="shared" si="0"/>
        <v>0</v>
      </c>
      <c r="H20" s="76">
        <f t="shared" si="1"/>
        <v>0</v>
      </c>
      <c r="I20"/>
      <c r="M20" s="100"/>
      <c r="N20" s="100"/>
      <c r="O20" s="100"/>
    </row>
    <row r="21" spans="1:15" ht="12.75" customHeight="1" hidden="1">
      <c r="A21" s="66" t="s">
        <v>38</v>
      </c>
      <c r="B21" s="115"/>
      <c r="C21" s="94"/>
      <c r="D21" s="94"/>
      <c r="E21" s="94"/>
      <c r="F21" s="94"/>
      <c r="G21" s="76">
        <f t="shared" si="0"/>
        <v>0</v>
      </c>
      <c r="H21" s="76">
        <f t="shared" si="1"/>
        <v>0</v>
      </c>
      <c r="I21"/>
      <c r="M21" s="100"/>
      <c r="N21" s="100"/>
      <c r="O21" s="100"/>
    </row>
    <row r="22" spans="1:15" ht="12.75" customHeight="1">
      <c r="A22" s="65" t="s">
        <v>67</v>
      </c>
      <c r="B22" s="110">
        <v>15.59</v>
      </c>
      <c r="C22" s="128">
        <v>14.42</v>
      </c>
      <c r="D22" s="128">
        <v>11.7</v>
      </c>
      <c r="E22" s="128">
        <v>11.86</v>
      </c>
      <c r="F22" s="128">
        <v>10.32</v>
      </c>
      <c r="G22" s="76">
        <f>F22-E22</f>
        <v>-1.5399999999999991</v>
      </c>
      <c r="H22" s="76">
        <f t="shared" si="1"/>
        <v>-2.7200000000000006</v>
      </c>
      <c r="I22"/>
      <c r="J22" s="67"/>
      <c r="K22" s="67"/>
      <c r="L22" s="67"/>
      <c r="M22" s="100"/>
      <c r="N22" s="100"/>
      <c r="O22" s="100"/>
    </row>
    <row r="23" spans="1:15" ht="12.75" customHeight="1">
      <c r="A23" s="66" t="s">
        <v>10</v>
      </c>
      <c r="B23" s="92">
        <v>8.05</v>
      </c>
      <c r="C23" s="92">
        <v>7.49</v>
      </c>
      <c r="D23" s="92">
        <v>6.48</v>
      </c>
      <c r="E23" s="150" t="s">
        <v>1</v>
      </c>
      <c r="F23" s="150">
        <v>6.53</v>
      </c>
      <c r="G23" s="76">
        <f>F23</f>
        <v>6.53</v>
      </c>
      <c r="H23" s="76">
        <f t="shared" si="1"/>
        <v>-1.0099999999999998</v>
      </c>
      <c r="I23"/>
      <c r="J23" s="67"/>
      <c r="K23" s="67"/>
      <c r="L23" s="67"/>
      <c r="M23" s="100"/>
      <c r="N23" s="100"/>
      <c r="O23" s="100"/>
    </row>
    <row r="24" spans="1:15" ht="12.75" customHeight="1">
      <c r="A24" s="66" t="s">
        <v>36</v>
      </c>
      <c r="B24" s="92">
        <v>12.97</v>
      </c>
      <c r="C24" s="113">
        <v>11.04</v>
      </c>
      <c r="D24" s="113">
        <v>10.84</v>
      </c>
      <c r="E24" s="113">
        <v>10.71</v>
      </c>
      <c r="F24" s="113">
        <v>8.85</v>
      </c>
      <c r="G24" s="76">
        <f>F24-E24</f>
        <v>-1.8600000000000012</v>
      </c>
      <c r="H24" s="76">
        <f t="shared" si="1"/>
        <v>-0.1999999999999993</v>
      </c>
      <c r="I24"/>
      <c r="J24" s="67"/>
      <c r="K24" s="67"/>
      <c r="L24" s="67"/>
      <c r="M24" s="100"/>
      <c r="N24" s="100"/>
      <c r="O24" s="100"/>
    </row>
    <row r="25" spans="1:15" ht="12.75" customHeight="1">
      <c r="A25" s="66" t="s">
        <v>11</v>
      </c>
      <c r="B25" s="92">
        <v>16.92</v>
      </c>
      <c r="C25" s="92">
        <v>15.89</v>
      </c>
      <c r="D25" s="92">
        <v>12.69</v>
      </c>
      <c r="E25" s="92">
        <v>12.34</v>
      </c>
      <c r="F25" s="92">
        <v>10.76</v>
      </c>
      <c r="G25" s="76">
        <f>F25-E25</f>
        <v>-1.58</v>
      </c>
      <c r="H25" s="76">
        <f t="shared" si="1"/>
        <v>-3.200000000000001</v>
      </c>
      <c r="I25"/>
      <c r="J25" s="67"/>
      <c r="K25" s="67"/>
      <c r="L25" s="67"/>
      <c r="M25" s="100"/>
      <c r="N25" s="100"/>
      <c r="O25" s="100"/>
    </row>
    <row r="26" spans="1:15" ht="12.75" customHeight="1" hidden="1">
      <c r="A26" s="66" t="s">
        <v>37</v>
      </c>
      <c r="B26" s="94">
        <v>0</v>
      </c>
      <c r="C26" s="90">
        <v>0</v>
      </c>
      <c r="D26" s="94">
        <v>0</v>
      </c>
      <c r="E26" s="94">
        <v>0</v>
      </c>
      <c r="F26" s="94">
        <v>0</v>
      </c>
      <c r="G26" s="76">
        <f>F26-E26</f>
        <v>0</v>
      </c>
      <c r="H26" s="76">
        <f>+D26-C26</f>
        <v>0</v>
      </c>
      <c r="I26"/>
      <c r="M26" s="100"/>
      <c r="N26" s="100"/>
      <c r="O26" s="100"/>
    </row>
    <row r="27" spans="1:15" ht="12.75" customHeight="1" hidden="1">
      <c r="A27" s="66" t="s">
        <v>38</v>
      </c>
      <c r="B27" s="94">
        <v>0</v>
      </c>
      <c r="C27" s="90">
        <v>0</v>
      </c>
      <c r="D27" s="94">
        <v>0</v>
      </c>
      <c r="E27" s="94">
        <v>0</v>
      </c>
      <c r="F27" s="94">
        <v>0</v>
      </c>
      <c r="G27" s="76">
        <f>F27-E27</f>
        <v>0</v>
      </c>
      <c r="H27" s="76">
        <f>+D27-C27</f>
        <v>0</v>
      </c>
      <c r="I27"/>
      <c r="M27" s="100"/>
      <c r="N27" s="100"/>
      <c r="O27" s="100"/>
    </row>
    <row r="28" ht="15" customHeight="1">
      <c r="C28" s="9"/>
    </row>
    <row r="29" spans="1:10" ht="15" customHeight="1">
      <c r="A29" s="42" t="s">
        <v>98</v>
      </c>
      <c r="B29" s="1"/>
      <c r="J29"/>
    </row>
    <row r="30" spans="1:7" s="6" customFormat="1" ht="12.75" customHeight="1">
      <c r="A30" s="5" t="s">
        <v>80</v>
      </c>
      <c r="B30" s="5"/>
      <c r="C30" s="7"/>
      <c r="D30" s="7"/>
      <c r="E30" s="7"/>
      <c r="F30" s="7"/>
      <c r="G30" s="7"/>
    </row>
    <row r="31" spans="1:9" ht="26.25" customHeight="1">
      <c r="A31" s="56"/>
      <c r="B31" s="54" t="s">
        <v>109</v>
      </c>
      <c r="C31" s="54" t="s">
        <v>112</v>
      </c>
      <c r="D31" s="54" t="s">
        <v>111</v>
      </c>
      <c r="E31" s="54">
        <v>40969</v>
      </c>
      <c r="F31" s="54">
        <v>41000</v>
      </c>
      <c r="G31" s="59" t="s">
        <v>2</v>
      </c>
      <c r="H31" s="59" t="s">
        <v>3</v>
      </c>
      <c r="I31"/>
    </row>
    <row r="32" spans="1:13" ht="12.75" customHeight="1">
      <c r="A32" s="139" t="s">
        <v>42</v>
      </c>
      <c r="B32" s="71">
        <v>9.404438768528964</v>
      </c>
      <c r="C32" s="71">
        <v>7.11</v>
      </c>
      <c r="D32" s="71">
        <v>9.535447457640604</v>
      </c>
      <c r="E32" s="71">
        <v>9.28619264254648</v>
      </c>
      <c r="F32" s="71">
        <v>7.147801869165039</v>
      </c>
      <c r="G32" s="76">
        <f>F32-E32</f>
        <v>-2.138390773381441</v>
      </c>
      <c r="H32" s="76">
        <f>+D32-C32</f>
        <v>2.4254474576406038</v>
      </c>
      <c r="I32" s="67"/>
      <c r="J32" s="71"/>
      <c r="L32" s="71"/>
      <c r="M32" s="134"/>
    </row>
    <row r="33" spans="1:14" ht="12.75" customHeight="1">
      <c r="A33" s="63" t="s">
        <v>26</v>
      </c>
      <c r="B33" s="132">
        <v>8.993765324157467</v>
      </c>
      <c r="C33" s="152">
        <v>6.8</v>
      </c>
      <c r="D33" s="31">
        <v>9.587505469325725</v>
      </c>
      <c r="E33" s="31">
        <v>9</v>
      </c>
      <c r="F33" s="31">
        <v>7</v>
      </c>
      <c r="G33" s="76">
        <f>F33-E33</f>
        <v>-2</v>
      </c>
      <c r="H33" s="76">
        <f>+D33-C33</f>
        <v>2.7875054693257253</v>
      </c>
      <c r="I33" s="67"/>
      <c r="J33" s="31"/>
      <c r="L33" s="31"/>
      <c r="M33" s="134"/>
      <c r="N33" s="134"/>
    </row>
    <row r="34" spans="1:13" ht="12.75" customHeight="1">
      <c r="A34" s="63" t="s">
        <v>27</v>
      </c>
      <c r="B34" s="31">
        <v>9.366284854061487</v>
      </c>
      <c r="C34" s="31">
        <v>7.06</v>
      </c>
      <c r="D34" s="31">
        <v>9.503229786861237</v>
      </c>
      <c r="E34" s="31">
        <v>9.34946449158338</v>
      </c>
      <c r="F34" s="31">
        <v>7.25993637877737</v>
      </c>
      <c r="G34" s="76">
        <f>F34-E34</f>
        <v>-2.0895281128060095</v>
      </c>
      <c r="H34" s="76">
        <f>+D34-C34</f>
        <v>2.443229786861237</v>
      </c>
      <c r="I34" s="67"/>
      <c r="J34" s="31"/>
      <c r="L34" s="31"/>
      <c r="M34" s="134"/>
    </row>
    <row r="35" spans="1:13" ht="12.75" customHeight="1">
      <c r="A35" s="63" t="s">
        <v>28</v>
      </c>
      <c r="B35" s="31">
        <v>9.478366434104279</v>
      </c>
      <c r="C35" s="31">
        <v>7.51</v>
      </c>
      <c r="D35" s="132">
        <v>11</v>
      </c>
      <c r="E35" s="31" t="s">
        <v>1</v>
      </c>
      <c r="F35" s="31" t="s">
        <v>1</v>
      </c>
      <c r="G35" s="76" t="s">
        <v>1</v>
      </c>
      <c r="H35" s="76">
        <f>+D35-C35</f>
        <v>3.49</v>
      </c>
      <c r="I35" s="67"/>
      <c r="J35" s="132"/>
      <c r="L35" s="132"/>
      <c r="M35" s="134"/>
    </row>
    <row r="36" spans="1:13" ht="12.75" customHeight="1">
      <c r="A36" s="63" t="s">
        <v>29</v>
      </c>
      <c r="B36" s="31">
        <v>12</v>
      </c>
      <c r="C36" s="31" t="s">
        <v>1</v>
      </c>
      <c r="D36" s="133" t="s">
        <v>1</v>
      </c>
      <c r="E36" s="133" t="s">
        <v>1</v>
      </c>
      <c r="F36" s="133" t="s">
        <v>1</v>
      </c>
      <c r="G36" s="76" t="s">
        <v>1</v>
      </c>
      <c r="H36" s="76" t="s">
        <v>1</v>
      </c>
      <c r="I36" s="67"/>
      <c r="J36" s="132"/>
      <c r="L36" s="132"/>
      <c r="M36" s="134"/>
    </row>
    <row r="37" spans="1:13" ht="12.75" customHeight="1">
      <c r="A37" s="63" t="s">
        <v>30</v>
      </c>
      <c r="B37" s="133" t="s">
        <v>1</v>
      </c>
      <c r="C37" s="152" t="s">
        <v>1</v>
      </c>
      <c r="D37" s="133" t="s">
        <v>1</v>
      </c>
      <c r="E37" s="133" t="s">
        <v>1</v>
      </c>
      <c r="F37" s="133" t="s">
        <v>1</v>
      </c>
      <c r="G37" s="76" t="s">
        <v>1</v>
      </c>
      <c r="H37" s="76" t="s">
        <v>1</v>
      </c>
      <c r="I37" s="133"/>
      <c r="J37" s="133"/>
      <c r="K37" s="133"/>
      <c r="L37" s="134"/>
      <c r="M37" s="134"/>
    </row>
    <row r="38" spans="1:13" ht="12.75" customHeight="1">
      <c r="A38" s="63" t="s">
        <v>70</v>
      </c>
      <c r="B38" s="133" t="s">
        <v>1</v>
      </c>
      <c r="C38" s="152" t="s">
        <v>1</v>
      </c>
      <c r="D38" s="133" t="s">
        <v>1</v>
      </c>
      <c r="E38" s="133" t="s">
        <v>1</v>
      </c>
      <c r="F38" s="133" t="s">
        <v>1</v>
      </c>
      <c r="G38" s="76" t="s">
        <v>1</v>
      </c>
      <c r="H38" s="76" t="s">
        <v>1</v>
      </c>
      <c r="I38" s="133"/>
      <c r="J38" s="133"/>
      <c r="K38" s="133"/>
      <c r="L38" s="134"/>
      <c r="M38" s="134"/>
    </row>
    <row r="39" spans="1:13" ht="12.75" customHeight="1">
      <c r="A39" s="63" t="s">
        <v>71</v>
      </c>
      <c r="B39" s="133" t="s">
        <v>1</v>
      </c>
      <c r="C39" s="152" t="s">
        <v>1</v>
      </c>
      <c r="D39" s="133" t="s">
        <v>1</v>
      </c>
      <c r="E39" s="133" t="s">
        <v>1</v>
      </c>
      <c r="F39" s="133" t="s">
        <v>1</v>
      </c>
      <c r="G39" s="76" t="s">
        <v>1</v>
      </c>
      <c r="H39" s="76" t="s">
        <v>1</v>
      </c>
      <c r="I39" s="133"/>
      <c r="J39" s="133"/>
      <c r="K39" s="133"/>
      <c r="L39" s="134"/>
      <c r="M39" s="134"/>
    </row>
    <row r="40" spans="1:13" ht="12.75" customHeight="1">
      <c r="A40" s="63" t="s">
        <v>72</v>
      </c>
      <c r="B40" s="133" t="s">
        <v>1</v>
      </c>
      <c r="C40" s="152" t="s">
        <v>1</v>
      </c>
      <c r="D40" s="133" t="s">
        <v>1</v>
      </c>
      <c r="E40" s="133" t="s">
        <v>1</v>
      </c>
      <c r="F40" s="133" t="s">
        <v>1</v>
      </c>
      <c r="G40" s="76" t="s">
        <v>1</v>
      </c>
      <c r="H40" s="76" t="s">
        <v>1</v>
      </c>
      <c r="I40" s="133"/>
      <c r="J40" s="133"/>
      <c r="K40" s="133"/>
      <c r="L40" s="134"/>
      <c r="M40" s="134"/>
    </row>
    <row r="41" spans="1:13" ht="12.75" customHeight="1">
      <c r="A41" s="139" t="s">
        <v>75</v>
      </c>
      <c r="B41" s="71">
        <v>9.116030303030303</v>
      </c>
      <c r="C41" s="71">
        <v>7.6</v>
      </c>
      <c r="D41" s="104">
        <v>8</v>
      </c>
      <c r="E41" s="104" t="s">
        <v>1</v>
      </c>
      <c r="F41" s="104">
        <v>6</v>
      </c>
      <c r="G41" s="76">
        <f>F41</f>
        <v>6</v>
      </c>
      <c r="H41" s="76">
        <f>+D41-C41</f>
        <v>0.40000000000000036</v>
      </c>
      <c r="I41" s="134"/>
      <c r="J41" s="134"/>
      <c r="K41" s="134"/>
      <c r="L41" s="134"/>
      <c r="M41" s="134"/>
    </row>
    <row r="42" spans="1:13" ht="12.75" customHeight="1">
      <c r="A42" s="63" t="s">
        <v>26</v>
      </c>
      <c r="B42" s="31">
        <v>10.290697674418604</v>
      </c>
      <c r="C42" s="152">
        <v>9.581395348837209</v>
      </c>
      <c r="D42" s="31">
        <v>8</v>
      </c>
      <c r="E42" s="31" t="s">
        <v>1</v>
      </c>
      <c r="F42" s="31">
        <v>8</v>
      </c>
      <c r="G42" s="76">
        <f>F42</f>
        <v>8</v>
      </c>
      <c r="H42" s="76">
        <f>+D42-C42</f>
        <v>-1.5813953488372086</v>
      </c>
      <c r="I42" s="134"/>
      <c r="J42" s="134"/>
      <c r="K42" s="134"/>
      <c r="L42" s="134"/>
      <c r="M42" s="134"/>
    </row>
    <row r="43" spans="1:13" ht="12.75" customHeight="1">
      <c r="A43" s="63" t="s">
        <v>27</v>
      </c>
      <c r="B43" s="31">
        <v>9.535406548197246</v>
      </c>
      <c r="C43" s="31">
        <v>7.46</v>
      </c>
      <c r="D43" s="31">
        <v>6.5</v>
      </c>
      <c r="E43" s="31" t="s">
        <v>1</v>
      </c>
      <c r="F43" s="31">
        <v>3</v>
      </c>
      <c r="G43" s="76">
        <f>F43</f>
        <v>3</v>
      </c>
      <c r="H43" s="76">
        <f>+D43-C43</f>
        <v>-0.96</v>
      </c>
      <c r="I43" s="31"/>
      <c r="J43" s="135"/>
      <c r="K43" s="31"/>
      <c r="L43" s="134"/>
      <c r="M43" s="134"/>
    </row>
    <row r="44" spans="1:13" ht="12.75" customHeight="1">
      <c r="A44" s="63" t="s">
        <v>28</v>
      </c>
      <c r="B44" s="31">
        <v>9.771428571428572</v>
      </c>
      <c r="C44" s="152">
        <v>8.8</v>
      </c>
      <c r="D44" s="31" t="s">
        <v>1</v>
      </c>
      <c r="E44" s="31" t="s">
        <v>1</v>
      </c>
      <c r="F44" s="31" t="s">
        <v>1</v>
      </c>
      <c r="G44" s="76" t="s">
        <v>1</v>
      </c>
      <c r="H44" s="76">
        <f>-C44</f>
        <v>-8.8</v>
      </c>
      <c r="I44" s="31"/>
      <c r="J44" s="136"/>
      <c r="K44" s="31"/>
      <c r="L44" s="134"/>
      <c r="M44" s="134"/>
    </row>
    <row r="45" spans="1:13" ht="12.75" customHeight="1">
      <c r="A45" s="63" t="s">
        <v>29</v>
      </c>
      <c r="B45" s="31">
        <v>7</v>
      </c>
      <c r="C45" s="152" t="s">
        <v>1</v>
      </c>
      <c r="D45" s="132" t="s">
        <v>1</v>
      </c>
      <c r="E45" s="132" t="s">
        <v>1</v>
      </c>
      <c r="F45" s="132" t="s">
        <v>1</v>
      </c>
      <c r="G45" s="76" t="s">
        <v>1</v>
      </c>
      <c r="H45" s="76" t="s">
        <v>1</v>
      </c>
      <c r="I45" s="31"/>
      <c r="J45" s="137"/>
      <c r="K45" s="132"/>
      <c r="L45" s="134"/>
      <c r="M45" s="134"/>
    </row>
    <row r="46" spans="1:13" ht="12.75" customHeight="1">
      <c r="A46" s="63" t="s">
        <v>30</v>
      </c>
      <c r="B46" s="31">
        <v>10</v>
      </c>
      <c r="C46" s="152" t="s">
        <v>1</v>
      </c>
      <c r="D46" s="132" t="s">
        <v>1</v>
      </c>
      <c r="E46" s="132" t="s">
        <v>1</v>
      </c>
      <c r="F46" s="132" t="s">
        <v>1</v>
      </c>
      <c r="G46" s="76" t="s">
        <v>1</v>
      </c>
      <c r="H46" s="76" t="s">
        <v>1</v>
      </c>
      <c r="I46" s="132"/>
      <c r="J46" s="137"/>
      <c r="K46" s="132"/>
      <c r="L46" s="134"/>
      <c r="M46" s="134"/>
    </row>
    <row r="47" spans="1:13" ht="12.75" customHeight="1">
      <c r="A47" s="63" t="s">
        <v>70</v>
      </c>
      <c r="B47" s="31" t="s">
        <v>1</v>
      </c>
      <c r="C47" s="152" t="s">
        <v>1</v>
      </c>
      <c r="D47" s="132" t="s">
        <v>1</v>
      </c>
      <c r="E47" s="132" t="s">
        <v>1</v>
      </c>
      <c r="F47" s="132" t="s">
        <v>1</v>
      </c>
      <c r="G47" s="76" t="s">
        <v>1</v>
      </c>
      <c r="H47" s="76" t="s">
        <v>1</v>
      </c>
      <c r="I47" s="133"/>
      <c r="J47" s="133"/>
      <c r="K47" s="133"/>
      <c r="L47" s="134"/>
      <c r="M47" s="134"/>
    </row>
    <row r="48" spans="1:13" ht="12.75" customHeight="1">
      <c r="A48" s="63" t="s">
        <v>71</v>
      </c>
      <c r="B48" s="31" t="s">
        <v>1</v>
      </c>
      <c r="C48" s="152" t="s">
        <v>1</v>
      </c>
      <c r="D48" s="132" t="s">
        <v>1</v>
      </c>
      <c r="E48" s="132" t="s">
        <v>1</v>
      </c>
      <c r="F48" s="132" t="s">
        <v>1</v>
      </c>
      <c r="G48" s="76" t="s">
        <v>1</v>
      </c>
      <c r="H48" s="76" t="s">
        <v>1</v>
      </c>
      <c r="I48" s="133"/>
      <c r="J48" s="133"/>
      <c r="K48" s="133"/>
      <c r="L48" s="134"/>
      <c r="M48" s="134"/>
    </row>
    <row r="49" spans="1:13" ht="12.75" customHeight="1">
      <c r="A49" s="63" t="s">
        <v>72</v>
      </c>
      <c r="B49" s="31" t="s">
        <v>1</v>
      </c>
      <c r="C49" s="152" t="s">
        <v>1</v>
      </c>
      <c r="D49" s="132" t="s">
        <v>1</v>
      </c>
      <c r="E49" s="132" t="s">
        <v>1</v>
      </c>
      <c r="F49" s="132" t="s">
        <v>1</v>
      </c>
      <c r="G49" s="76" t="s">
        <v>1</v>
      </c>
      <c r="H49" s="76" t="s">
        <v>1</v>
      </c>
      <c r="I49" s="133"/>
      <c r="J49" s="133"/>
      <c r="K49" s="133"/>
      <c r="L49" s="134"/>
      <c r="M49" s="134"/>
    </row>
    <row r="50" spans="1:13" ht="12.75" customHeight="1">
      <c r="A50" s="139" t="s">
        <v>76</v>
      </c>
      <c r="B50" s="140">
        <v>3.5</v>
      </c>
      <c r="C50" s="140">
        <v>1</v>
      </c>
      <c r="D50" s="104">
        <v>1</v>
      </c>
      <c r="E50" s="104">
        <v>0</v>
      </c>
      <c r="F50" s="104">
        <v>0</v>
      </c>
      <c r="G50" s="76" t="s">
        <v>1</v>
      </c>
      <c r="H50" s="76">
        <f>+D50-C50</f>
        <v>0</v>
      </c>
      <c r="I50" s="104"/>
      <c r="J50" s="104"/>
      <c r="K50" s="104"/>
      <c r="L50" s="134"/>
      <c r="M50" s="134"/>
    </row>
    <row r="51" spans="1:13" ht="12.75" customHeight="1">
      <c r="A51" s="63" t="s">
        <v>26</v>
      </c>
      <c r="B51" s="31">
        <v>3</v>
      </c>
      <c r="C51" s="31" t="s">
        <v>1</v>
      </c>
      <c r="D51" s="152">
        <v>3</v>
      </c>
      <c r="E51" s="132" t="s">
        <v>1</v>
      </c>
      <c r="F51" s="132" t="s">
        <v>1</v>
      </c>
      <c r="G51" s="76" t="s">
        <v>1</v>
      </c>
      <c r="H51" s="76">
        <f>D51</f>
        <v>3</v>
      </c>
      <c r="I51" s="133"/>
      <c r="J51" s="133"/>
      <c r="K51" s="133"/>
      <c r="L51" s="134"/>
      <c r="M51" s="134"/>
    </row>
    <row r="52" spans="1:13" ht="12.75" customHeight="1">
      <c r="A52" s="63" t="s">
        <v>27</v>
      </c>
      <c r="B52" s="141">
        <v>1</v>
      </c>
      <c r="C52" s="141">
        <v>1</v>
      </c>
      <c r="D52" s="31">
        <v>0</v>
      </c>
      <c r="E52" s="141">
        <v>0</v>
      </c>
      <c r="F52" s="141">
        <v>0</v>
      </c>
      <c r="G52" s="76" t="s">
        <v>1</v>
      </c>
      <c r="H52" s="76">
        <f>-C52</f>
        <v>-1</v>
      </c>
      <c r="I52" s="31"/>
      <c r="J52" s="31"/>
      <c r="K52" s="31"/>
      <c r="L52" s="134"/>
      <c r="M52" s="134"/>
    </row>
    <row r="53" spans="1:13" ht="12.75" customHeight="1">
      <c r="A53" s="63" t="s">
        <v>28</v>
      </c>
      <c r="B53" s="141" t="s">
        <v>1</v>
      </c>
      <c r="C53" s="141" t="s">
        <v>1</v>
      </c>
      <c r="D53" s="152">
        <v>0</v>
      </c>
      <c r="E53" s="141">
        <v>0</v>
      </c>
      <c r="F53" s="141">
        <v>0</v>
      </c>
      <c r="G53" s="76" t="s">
        <v>1</v>
      </c>
      <c r="H53" s="76" t="s">
        <v>1</v>
      </c>
      <c r="I53" s="133"/>
      <c r="J53" s="133"/>
      <c r="K53" s="133"/>
      <c r="L53" s="134"/>
      <c r="M53" s="134"/>
    </row>
    <row r="54" spans="1:13" ht="12.75" customHeight="1">
      <c r="A54" s="63" t="s">
        <v>29</v>
      </c>
      <c r="B54" s="141" t="s">
        <v>1</v>
      </c>
      <c r="C54" s="141" t="s">
        <v>1</v>
      </c>
      <c r="D54" s="152">
        <v>0</v>
      </c>
      <c r="E54" s="141">
        <v>0</v>
      </c>
      <c r="F54" s="141" t="s">
        <v>1</v>
      </c>
      <c r="G54" s="76" t="s">
        <v>1</v>
      </c>
      <c r="H54" s="76" t="s">
        <v>1</v>
      </c>
      <c r="I54" s="133"/>
      <c r="J54" s="133"/>
      <c r="K54" s="133"/>
      <c r="L54" s="134"/>
      <c r="M54" s="134"/>
    </row>
    <row r="55" spans="1:13" ht="12.75" customHeight="1">
      <c r="A55" s="63" t="s">
        <v>30</v>
      </c>
      <c r="B55" s="141">
        <v>5</v>
      </c>
      <c r="C55" s="141" t="s">
        <v>1</v>
      </c>
      <c r="D55" s="132" t="s">
        <v>1</v>
      </c>
      <c r="E55" s="132" t="s">
        <v>1</v>
      </c>
      <c r="F55" s="132" t="s">
        <v>1</v>
      </c>
      <c r="G55" s="76" t="s">
        <v>1</v>
      </c>
      <c r="H55" s="76" t="s">
        <v>1</v>
      </c>
      <c r="I55" s="133"/>
      <c r="J55" s="133"/>
      <c r="K55" s="133"/>
      <c r="L55" s="134"/>
      <c r="M55" s="134"/>
    </row>
    <row r="56" spans="1:13" ht="12.75" customHeight="1">
      <c r="A56" s="63" t="s">
        <v>70</v>
      </c>
      <c r="B56" s="31" t="s">
        <v>1</v>
      </c>
      <c r="C56" s="31" t="s">
        <v>1</v>
      </c>
      <c r="D56" s="133" t="s">
        <v>1</v>
      </c>
      <c r="E56" s="133" t="s">
        <v>1</v>
      </c>
      <c r="F56" s="133" t="s">
        <v>1</v>
      </c>
      <c r="G56" s="76" t="s">
        <v>1</v>
      </c>
      <c r="H56" s="76" t="s">
        <v>1</v>
      </c>
      <c r="I56" s="133"/>
      <c r="J56" s="133"/>
      <c r="K56" s="133"/>
      <c r="L56" s="134"/>
      <c r="M56" s="134"/>
    </row>
    <row r="57" spans="1:13" ht="12.75" customHeight="1">
      <c r="A57" s="63" t="s">
        <v>71</v>
      </c>
      <c r="B57" s="31">
        <v>5</v>
      </c>
      <c r="C57" s="31" t="s">
        <v>1</v>
      </c>
      <c r="D57" s="132" t="s">
        <v>1</v>
      </c>
      <c r="E57" s="132" t="s">
        <v>1</v>
      </c>
      <c r="F57" s="132" t="s">
        <v>1</v>
      </c>
      <c r="G57" s="76" t="s">
        <v>1</v>
      </c>
      <c r="H57" s="76" t="s">
        <v>1</v>
      </c>
      <c r="I57" s="132"/>
      <c r="J57" s="132"/>
      <c r="K57" s="132"/>
      <c r="L57" s="134"/>
      <c r="M57" s="134"/>
    </row>
    <row r="58" spans="1:13" ht="12.75" customHeight="1">
      <c r="A58" s="63" t="s">
        <v>72</v>
      </c>
      <c r="B58" s="31" t="s">
        <v>1</v>
      </c>
      <c r="C58" s="31" t="s">
        <v>1</v>
      </c>
      <c r="D58" s="133" t="s">
        <v>1</v>
      </c>
      <c r="E58" s="133" t="s">
        <v>1</v>
      </c>
      <c r="F58" s="133" t="s">
        <v>1</v>
      </c>
      <c r="G58" s="76" t="s">
        <v>1</v>
      </c>
      <c r="H58" s="76" t="s">
        <v>1</v>
      </c>
      <c r="I58" s="133"/>
      <c r="J58" s="133"/>
      <c r="K58" s="133"/>
      <c r="L58" s="134"/>
      <c r="M58" s="134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K66" sqref="K66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75390625" style="0" bestFit="1" customWidth="1"/>
    <col min="10" max="10" width="10.125" style="2" customWidth="1"/>
    <col min="11" max="11" width="11.75390625" style="2" customWidth="1"/>
    <col min="12" max="12" width="11.25390625" style="2" bestFit="1" customWidth="1"/>
    <col min="13" max="13" width="11.375" style="2" bestFit="1" customWidth="1"/>
    <col min="14" max="14" width="10.375" style="2" bestFit="1" customWidth="1"/>
    <col min="15" max="16384" width="9.125" style="2" customWidth="1"/>
  </cols>
  <sheetData>
    <row r="1" spans="1:2" ht="15" customHeight="1">
      <c r="A1" s="42" t="s">
        <v>99</v>
      </c>
      <c r="B1" s="1"/>
    </row>
    <row r="2" spans="1:6" s="6" customFormat="1" ht="12.75" customHeight="1">
      <c r="A2" s="5" t="s">
        <v>81</v>
      </c>
      <c r="B2" s="5"/>
      <c r="C2" s="7"/>
      <c r="D2" s="7"/>
      <c r="E2" s="7"/>
      <c r="F2" s="7"/>
    </row>
    <row r="3" spans="1:9" ht="26.25" customHeight="1">
      <c r="A3" s="56"/>
      <c r="B3" s="54" t="s">
        <v>109</v>
      </c>
      <c r="C3" s="54" t="s">
        <v>112</v>
      </c>
      <c r="D3" s="54" t="s">
        <v>111</v>
      </c>
      <c r="E3" s="54">
        <v>40969</v>
      </c>
      <c r="F3" s="54">
        <v>41000</v>
      </c>
      <c r="G3" s="59" t="s">
        <v>2</v>
      </c>
      <c r="H3" s="59" t="s">
        <v>3</v>
      </c>
      <c r="I3" s="2"/>
    </row>
    <row r="4" spans="1:9" ht="12.75" customHeight="1">
      <c r="A4" s="65" t="s">
        <v>77</v>
      </c>
      <c r="B4" s="17">
        <v>6090.8959</v>
      </c>
      <c r="C4" s="17">
        <v>2014.9003</v>
      </c>
      <c r="D4" s="17">
        <v>1998.8337</v>
      </c>
      <c r="E4" s="17">
        <v>595.9276</v>
      </c>
      <c r="F4" s="17">
        <v>605.1974</v>
      </c>
      <c r="G4" s="76">
        <f>F4-E4</f>
        <v>9.269800000000032</v>
      </c>
      <c r="H4" s="76">
        <f>+D4-C4</f>
        <v>-16.066600000000108</v>
      </c>
      <c r="I4" s="12"/>
    </row>
    <row r="5" spans="1:11" ht="12.75" customHeight="1">
      <c r="A5" s="70" t="s">
        <v>45</v>
      </c>
      <c r="B5" s="142">
        <v>5116.773</v>
      </c>
      <c r="C5" s="142">
        <v>1620.2058</v>
      </c>
      <c r="D5" s="142">
        <v>1516.8471</v>
      </c>
      <c r="E5" s="142">
        <v>525.8776</v>
      </c>
      <c r="F5" s="142">
        <v>242.7608</v>
      </c>
      <c r="G5" s="76">
        <f>F5-E5</f>
        <v>-283.1168</v>
      </c>
      <c r="H5" s="76">
        <f>+D5-C5</f>
        <v>-103.3587</v>
      </c>
      <c r="I5" s="12"/>
      <c r="J5" s="144"/>
      <c r="K5" s="144"/>
    </row>
    <row r="6" spans="1:11" ht="12.75" customHeight="1">
      <c r="A6" s="34" t="s">
        <v>26</v>
      </c>
      <c r="B6" s="138">
        <v>322.7308</v>
      </c>
      <c r="C6" s="138">
        <v>70.99</v>
      </c>
      <c r="D6" s="77">
        <v>446.3129</v>
      </c>
      <c r="E6" s="77">
        <v>95.2121</v>
      </c>
      <c r="F6" s="77">
        <v>104.7251</v>
      </c>
      <c r="G6" s="76">
        <f>F6-E6</f>
        <v>9.512999999999991</v>
      </c>
      <c r="H6" s="76">
        <f>+D6-C6</f>
        <v>375.3229</v>
      </c>
      <c r="I6" s="12"/>
      <c r="J6" s="144"/>
      <c r="K6" s="144"/>
    </row>
    <row r="7" spans="1:11" ht="12.75" customHeight="1">
      <c r="A7" s="34" t="s">
        <v>27</v>
      </c>
      <c r="B7" s="138">
        <v>4172.7801</v>
      </c>
      <c r="C7" s="138">
        <v>1394.3189000000002</v>
      </c>
      <c r="D7" s="138">
        <v>1045.542</v>
      </c>
      <c r="E7" s="138">
        <v>430.6655</v>
      </c>
      <c r="F7" s="138">
        <v>138.0357</v>
      </c>
      <c r="G7" s="76">
        <f>F7-E7</f>
        <v>-292.62980000000005</v>
      </c>
      <c r="H7" s="76">
        <f>+D7-C7</f>
        <v>-348.7769000000003</v>
      </c>
      <c r="I7" s="12"/>
      <c r="J7" s="144"/>
      <c r="K7" s="144"/>
    </row>
    <row r="8" spans="1:11" ht="12.75" customHeight="1">
      <c r="A8" s="34" t="s">
        <v>28</v>
      </c>
      <c r="B8" s="138">
        <v>581.396</v>
      </c>
      <c r="C8" s="138">
        <v>154.8969</v>
      </c>
      <c r="D8" s="138">
        <v>24.9922</v>
      </c>
      <c r="E8" s="138" t="s">
        <v>1</v>
      </c>
      <c r="F8" s="138" t="s">
        <v>1</v>
      </c>
      <c r="G8" s="76" t="s">
        <v>1</v>
      </c>
      <c r="H8" s="76">
        <f>+D8-C8</f>
        <v>-129.9047</v>
      </c>
      <c r="I8" s="12"/>
      <c r="J8" s="144"/>
      <c r="K8" s="144"/>
    </row>
    <row r="9" spans="1:11" ht="12.75" customHeight="1">
      <c r="A9" s="34" t="s">
        <v>29</v>
      </c>
      <c r="B9" s="138">
        <v>39.8661</v>
      </c>
      <c r="C9" s="138" t="s">
        <v>1</v>
      </c>
      <c r="D9" s="138" t="s">
        <v>1</v>
      </c>
      <c r="E9" s="138" t="s">
        <v>1</v>
      </c>
      <c r="F9" s="138" t="s">
        <v>1</v>
      </c>
      <c r="G9" s="76" t="s">
        <v>1</v>
      </c>
      <c r="H9" s="76" t="s">
        <v>1</v>
      </c>
      <c r="I9" s="12"/>
      <c r="J9" s="144"/>
      <c r="K9" s="144"/>
    </row>
    <row r="10" spans="1:11" ht="12.75" customHeight="1">
      <c r="A10" s="34" t="s">
        <v>30</v>
      </c>
      <c r="B10" s="138" t="s">
        <v>1</v>
      </c>
      <c r="C10" s="138" t="s">
        <v>1</v>
      </c>
      <c r="D10" s="77" t="s">
        <v>1</v>
      </c>
      <c r="E10" s="77" t="s">
        <v>1</v>
      </c>
      <c r="F10" s="77" t="s">
        <v>1</v>
      </c>
      <c r="G10" s="76" t="s">
        <v>1</v>
      </c>
      <c r="H10" s="76" t="s">
        <v>1</v>
      </c>
      <c r="J10" s="144"/>
      <c r="K10" s="144"/>
    </row>
    <row r="11" spans="1:11" ht="12.75" customHeight="1">
      <c r="A11" s="34" t="s">
        <v>70</v>
      </c>
      <c r="B11" s="138" t="s">
        <v>1</v>
      </c>
      <c r="C11" s="138" t="s">
        <v>1</v>
      </c>
      <c r="D11" s="77" t="s">
        <v>1</v>
      </c>
      <c r="E11" s="77" t="s">
        <v>1</v>
      </c>
      <c r="F11" s="77" t="s">
        <v>1</v>
      </c>
      <c r="G11" s="76" t="s">
        <v>1</v>
      </c>
      <c r="H11" s="76" t="s">
        <v>1</v>
      </c>
      <c r="J11" s="144"/>
      <c r="K11" s="144"/>
    </row>
    <row r="12" spans="1:11" ht="12.75" customHeight="1">
      <c r="A12" s="34" t="s">
        <v>71</v>
      </c>
      <c r="B12" s="138" t="s">
        <v>1</v>
      </c>
      <c r="C12" s="138" t="s">
        <v>1</v>
      </c>
      <c r="D12" s="77" t="s">
        <v>1</v>
      </c>
      <c r="E12" s="77" t="s">
        <v>1</v>
      </c>
      <c r="F12" s="77" t="s">
        <v>1</v>
      </c>
      <c r="G12" s="76" t="s">
        <v>1</v>
      </c>
      <c r="H12" s="76" t="s">
        <v>1</v>
      </c>
      <c r="J12" s="144"/>
      <c r="K12" s="144"/>
    </row>
    <row r="13" spans="1:11" ht="12.75" customHeight="1">
      <c r="A13" s="34" t="s">
        <v>72</v>
      </c>
      <c r="B13" s="138" t="s">
        <v>1</v>
      </c>
      <c r="C13" s="138" t="s">
        <v>1</v>
      </c>
      <c r="D13" s="77" t="s">
        <v>1</v>
      </c>
      <c r="E13" s="77" t="s">
        <v>1</v>
      </c>
      <c r="F13" s="77" t="s">
        <v>1</v>
      </c>
      <c r="G13" s="76" t="s">
        <v>1</v>
      </c>
      <c r="H13" s="76" t="s">
        <v>1</v>
      </c>
      <c r="J13" s="144"/>
      <c r="K13" s="144"/>
    </row>
    <row r="14" spans="1:11" ht="12.75" customHeight="1">
      <c r="A14" s="70" t="s">
        <v>16</v>
      </c>
      <c r="B14" s="142">
        <v>905</v>
      </c>
      <c r="C14" s="148">
        <v>366.25</v>
      </c>
      <c r="D14" s="148">
        <v>290</v>
      </c>
      <c r="E14" s="148" t="s">
        <v>1</v>
      </c>
      <c r="F14" s="148">
        <v>250</v>
      </c>
      <c r="G14" s="76">
        <f>F14</f>
        <v>250</v>
      </c>
      <c r="H14" s="76">
        <f>+D14-C14</f>
        <v>-76.25</v>
      </c>
      <c r="I14" s="12"/>
      <c r="J14" s="144"/>
      <c r="K14" s="144"/>
    </row>
    <row r="15" spans="1:11" ht="12.75" customHeight="1">
      <c r="A15" s="34" t="s">
        <v>26</v>
      </c>
      <c r="B15" s="138">
        <v>126</v>
      </c>
      <c r="C15" s="151">
        <v>86</v>
      </c>
      <c r="D15" s="138">
        <v>150</v>
      </c>
      <c r="E15" s="138" t="s">
        <v>1</v>
      </c>
      <c r="F15" s="138">
        <v>150</v>
      </c>
      <c r="G15" s="76">
        <f>F15</f>
        <v>150</v>
      </c>
      <c r="H15" s="76">
        <f>+D15-C15</f>
        <v>64</v>
      </c>
      <c r="I15" s="12"/>
      <c r="J15" s="144"/>
      <c r="K15" s="144"/>
    </row>
    <row r="16" spans="1:11" ht="12.75" customHeight="1">
      <c r="A16" s="34" t="s">
        <v>27</v>
      </c>
      <c r="B16" s="138">
        <v>584.3</v>
      </c>
      <c r="C16" s="151">
        <v>235.25</v>
      </c>
      <c r="D16" s="138">
        <v>140</v>
      </c>
      <c r="E16" s="138" t="s">
        <v>1</v>
      </c>
      <c r="F16" s="138">
        <v>100</v>
      </c>
      <c r="G16" s="76">
        <f>F16</f>
        <v>100</v>
      </c>
      <c r="H16" s="76">
        <f>+D16-C16</f>
        <v>-95.25</v>
      </c>
      <c r="I16" s="12"/>
      <c r="J16" s="144"/>
      <c r="K16" s="144"/>
    </row>
    <row r="17" spans="1:11" ht="12.75" customHeight="1">
      <c r="A17" s="34" t="s">
        <v>28</v>
      </c>
      <c r="B17" s="138">
        <v>151.05</v>
      </c>
      <c r="C17" s="151">
        <v>45</v>
      </c>
      <c r="D17" s="138" t="s">
        <v>1</v>
      </c>
      <c r="E17" s="138" t="s">
        <v>1</v>
      </c>
      <c r="F17" s="138" t="s">
        <v>1</v>
      </c>
      <c r="G17" s="76" t="s">
        <v>1</v>
      </c>
      <c r="H17" s="76">
        <f>-C17</f>
        <v>-45</v>
      </c>
      <c r="I17" s="12"/>
      <c r="J17" s="144"/>
      <c r="K17" s="144"/>
    </row>
    <row r="18" spans="1:11" ht="12.75" customHeight="1">
      <c r="A18" s="34" t="s">
        <v>29</v>
      </c>
      <c r="B18" s="138">
        <v>28.6</v>
      </c>
      <c r="C18" s="151" t="s">
        <v>1</v>
      </c>
      <c r="D18" s="138" t="s">
        <v>1</v>
      </c>
      <c r="E18" s="138" t="s">
        <v>1</v>
      </c>
      <c r="F18" s="138" t="s">
        <v>1</v>
      </c>
      <c r="G18" s="76" t="s">
        <v>1</v>
      </c>
      <c r="H18" s="76" t="s">
        <v>1</v>
      </c>
      <c r="I18" s="12"/>
      <c r="J18" s="144"/>
      <c r="K18" s="144"/>
    </row>
    <row r="19" spans="1:11" ht="12.75" customHeight="1">
      <c r="A19" s="34" t="s">
        <v>30</v>
      </c>
      <c r="B19" s="138">
        <v>15.05</v>
      </c>
      <c r="C19" s="151" t="s">
        <v>1</v>
      </c>
      <c r="D19" s="138" t="s">
        <v>1</v>
      </c>
      <c r="E19" s="138" t="s">
        <v>1</v>
      </c>
      <c r="F19" s="138" t="s">
        <v>1</v>
      </c>
      <c r="G19" s="76" t="s">
        <v>1</v>
      </c>
      <c r="H19" s="76" t="s">
        <v>1</v>
      </c>
      <c r="I19" s="12"/>
      <c r="J19" s="144"/>
      <c r="K19" s="144"/>
    </row>
    <row r="20" spans="1:11" ht="12.75" customHeight="1">
      <c r="A20" s="34" t="s">
        <v>70</v>
      </c>
      <c r="B20" s="138" t="s">
        <v>1</v>
      </c>
      <c r="C20" s="151" t="s">
        <v>1</v>
      </c>
      <c r="D20" s="138" t="s">
        <v>1</v>
      </c>
      <c r="E20" s="138" t="s">
        <v>1</v>
      </c>
      <c r="F20" s="138" t="s">
        <v>1</v>
      </c>
      <c r="G20" s="76" t="s">
        <v>1</v>
      </c>
      <c r="H20" s="76" t="s">
        <v>1</v>
      </c>
      <c r="I20" s="12"/>
      <c r="J20" s="144"/>
      <c r="K20" s="144"/>
    </row>
    <row r="21" spans="1:11" ht="12.75" customHeight="1">
      <c r="A21" s="34" t="s">
        <v>71</v>
      </c>
      <c r="B21" s="138" t="s">
        <v>1</v>
      </c>
      <c r="C21" s="151" t="s">
        <v>1</v>
      </c>
      <c r="D21" s="138" t="s">
        <v>1</v>
      </c>
      <c r="E21" s="138" t="s">
        <v>1</v>
      </c>
      <c r="F21" s="138" t="s">
        <v>1</v>
      </c>
      <c r="G21" s="76" t="s">
        <v>1</v>
      </c>
      <c r="H21" s="76" t="s">
        <v>1</v>
      </c>
      <c r="I21" s="12"/>
      <c r="J21" s="144"/>
      <c r="K21" s="144"/>
    </row>
    <row r="22" spans="1:11" ht="12.75" customHeight="1">
      <c r="A22" s="34" t="s">
        <v>72</v>
      </c>
      <c r="B22" s="138" t="s">
        <v>1</v>
      </c>
      <c r="C22" s="151" t="s">
        <v>1</v>
      </c>
      <c r="D22" s="138" t="s">
        <v>1</v>
      </c>
      <c r="E22" s="138" t="s">
        <v>1</v>
      </c>
      <c r="F22" s="138" t="s">
        <v>1</v>
      </c>
      <c r="G22" s="76" t="s">
        <v>1</v>
      </c>
      <c r="H22" s="76" t="s">
        <v>1</v>
      </c>
      <c r="I22" s="12"/>
      <c r="J22" s="144"/>
      <c r="K22" s="144"/>
    </row>
    <row r="23" spans="1:11" ht="12.75" customHeight="1">
      <c r="A23" s="70" t="s">
        <v>17</v>
      </c>
      <c r="B23" s="148">
        <v>69.1229</v>
      </c>
      <c r="C23" s="148">
        <v>28.4445</v>
      </c>
      <c r="D23" s="148">
        <v>191.9866</v>
      </c>
      <c r="E23" s="148">
        <v>70.05</v>
      </c>
      <c r="F23" s="148">
        <v>112.4366</v>
      </c>
      <c r="G23" s="76">
        <f>F23-E23</f>
        <v>42.3866</v>
      </c>
      <c r="H23" s="76">
        <f>+D23-C23</f>
        <v>163.5421</v>
      </c>
      <c r="I23" s="136"/>
      <c r="J23" s="144"/>
      <c r="K23" s="144"/>
    </row>
    <row r="24" spans="1:11" ht="12.75" customHeight="1">
      <c r="A24" s="34" t="s">
        <v>26</v>
      </c>
      <c r="B24" s="138">
        <v>4</v>
      </c>
      <c r="C24" s="151" t="s">
        <v>1</v>
      </c>
      <c r="D24" s="138">
        <v>9.5</v>
      </c>
      <c r="E24" s="138" t="s">
        <v>1</v>
      </c>
      <c r="F24" s="138" t="s">
        <v>1</v>
      </c>
      <c r="G24" s="76" t="s">
        <v>1</v>
      </c>
      <c r="H24" s="76">
        <f>D24</f>
        <v>9.5</v>
      </c>
      <c r="I24" s="136"/>
      <c r="J24" s="144"/>
      <c r="K24" s="144"/>
    </row>
    <row r="25" spans="1:11" ht="12.75" customHeight="1">
      <c r="A25" s="34" t="s">
        <v>27</v>
      </c>
      <c r="B25" s="138">
        <v>28.4445</v>
      </c>
      <c r="C25" s="151">
        <v>28.4445</v>
      </c>
      <c r="D25" s="138">
        <v>112.3315</v>
      </c>
      <c r="E25" s="138">
        <v>23.35</v>
      </c>
      <c r="F25" s="138">
        <v>88.9815</v>
      </c>
      <c r="G25" s="76">
        <f>F25-E25</f>
        <v>65.63149999999999</v>
      </c>
      <c r="H25" s="76">
        <f>D25-C25</f>
        <v>83.887</v>
      </c>
      <c r="I25" s="136"/>
      <c r="J25" s="144"/>
      <c r="K25" s="144"/>
    </row>
    <row r="26" spans="1:11" ht="12.75" customHeight="1">
      <c r="A26" s="34" t="s">
        <v>28</v>
      </c>
      <c r="B26" s="138" t="s">
        <v>1</v>
      </c>
      <c r="C26" s="151" t="s">
        <v>1</v>
      </c>
      <c r="D26" s="138">
        <v>46.8051</v>
      </c>
      <c r="E26" s="138">
        <v>23.35</v>
      </c>
      <c r="F26" s="138">
        <v>23.4551</v>
      </c>
      <c r="G26" s="76">
        <f>F26-E26</f>
        <v>0.1051000000000002</v>
      </c>
      <c r="H26" s="76">
        <f>D26</f>
        <v>46.8051</v>
      </c>
      <c r="I26" s="136"/>
      <c r="J26" s="144"/>
      <c r="K26" s="144"/>
    </row>
    <row r="27" spans="1:11" ht="12.75" customHeight="1">
      <c r="A27" s="34" t="s">
        <v>29</v>
      </c>
      <c r="B27" s="138" t="s">
        <v>1</v>
      </c>
      <c r="C27" s="151" t="s">
        <v>1</v>
      </c>
      <c r="D27" s="138">
        <v>23.35</v>
      </c>
      <c r="E27" s="138">
        <v>23.35</v>
      </c>
      <c r="F27" s="138" t="s">
        <v>1</v>
      </c>
      <c r="G27" s="76">
        <f>-E27</f>
        <v>-23.35</v>
      </c>
      <c r="H27" s="76">
        <f>D27</f>
        <v>23.35</v>
      </c>
      <c r="I27" s="136"/>
      <c r="J27" s="144"/>
      <c r="K27" s="144"/>
    </row>
    <row r="28" spans="1:11" ht="12.75" customHeight="1">
      <c r="A28" s="34" t="s">
        <v>30</v>
      </c>
      <c r="B28" s="138">
        <v>18.564</v>
      </c>
      <c r="C28" s="151" t="s">
        <v>1</v>
      </c>
      <c r="D28" s="138" t="s">
        <v>1</v>
      </c>
      <c r="E28" s="138" t="s">
        <v>1</v>
      </c>
      <c r="F28" s="138" t="s">
        <v>1</v>
      </c>
      <c r="G28" s="76" t="s">
        <v>1</v>
      </c>
      <c r="H28" s="76" t="s">
        <v>1</v>
      </c>
      <c r="I28" s="136"/>
      <c r="J28" s="144"/>
      <c r="K28" s="144"/>
    </row>
    <row r="29" spans="1:11" ht="12.75" customHeight="1">
      <c r="A29" s="34" t="s">
        <v>70</v>
      </c>
      <c r="B29" s="138" t="s">
        <v>1</v>
      </c>
      <c r="C29" s="151" t="s">
        <v>1</v>
      </c>
      <c r="D29" s="138" t="s">
        <v>1</v>
      </c>
      <c r="E29" s="138" t="s">
        <v>1</v>
      </c>
      <c r="F29" s="138" t="s">
        <v>1</v>
      </c>
      <c r="G29" s="76" t="s">
        <v>1</v>
      </c>
      <c r="H29" s="76" t="s">
        <v>1</v>
      </c>
      <c r="I29" s="136"/>
      <c r="J29" s="144"/>
      <c r="K29" s="144"/>
    </row>
    <row r="30" spans="1:11" ht="12.75" customHeight="1">
      <c r="A30" s="34" t="s">
        <v>71</v>
      </c>
      <c r="B30" s="138">
        <v>18.1144</v>
      </c>
      <c r="C30" s="151" t="s">
        <v>1</v>
      </c>
      <c r="D30" s="138" t="s">
        <v>1</v>
      </c>
      <c r="E30" s="138" t="s">
        <v>1</v>
      </c>
      <c r="F30" s="138" t="s">
        <v>1</v>
      </c>
      <c r="G30" s="76" t="s">
        <v>1</v>
      </c>
      <c r="H30" s="76" t="s">
        <v>1</v>
      </c>
      <c r="I30" s="136"/>
      <c r="J30" s="144"/>
      <c r="K30" s="144"/>
    </row>
    <row r="31" spans="1:11" ht="12.75" customHeight="1">
      <c r="A31" s="34" t="s">
        <v>72</v>
      </c>
      <c r="B31" s="138" t="s">
        <v>1</v>
      </c>
      <c r="C31" s="151" t="s">
        <v>1</v>
      </c>
      <c r="D31" s="138" t="s">
        <v>1</v>
      </c>
      <c r="E31" s="138" t="s">
        <v>1</v>
      </c>
      <c r="F31" s="138" t="s">
        <v>1</v>
      </c>
      <c r="G31" s="76" t="s">
        <v>1</v>
      </c>
      <c r="H31" s="76" t="s">
        <v>1</v>
      </c>
      <c r="I31" s="136"/>
      <c r="J31" s="144"/>
      <c r="K31" s="144"/>
    </row>
    <row r="32" ht="15" customHeight="1"/>
    <row r="33" spans="1:9" ht="15" customHeight="1">
      <c r="A33" s="42" t="s">
        <v>78</v>
      </c>
      <c r="G33" s="12"/>
      <c r="I33" s="2"/>
    </row>
    <row r="34" spans="1:9" ht="12.75" customHeight="1">
      <c r="A34" s="13" t="s">
        <v>7</v>
      </c>
      <c r="G34" s="12"/>
      <c r="I34" s="2"/>
    </row>
    <row r="35" spans="1:9" ht="31.5" customHeight="1">
      <c r="A35" s="60"/>
      <c r="B35" s="57" t="s">
        <v>102</v>
      </c>
      <c r="C35" s="54">
        <v>40603</v>
      </c>
      <c r="D35" s="54">
        <v>40634</v>
      </c>
      <c r="E35" s="54" t="s">
        <v>109</v>
      </c>
      <c r="F35" s="54">
        <v>40969</v>
      </c>
      <c r="G35" s="54">
        <v>41000</v>
      </c>
      <c r="H35" s="59" t="s">
        <v>2</v>
      </c>
      <c r="I35" s="59" t="s">
        <v>46</v>
      </c>
    </row>
    <row r="36" spans="1:12" ht="12.75" customHeight="1">
      <c r="A36" s="43" t="s">
        <v>103</v>
      </c>
      <c r="B36" s="17">
        <v>34065.042</v>
      </c>
      <c r="C36" s="17">
        <v>34201.827</v>
      </c>
      <c r="D36" s="17">
        <v>33204.81</v>
      </c>
      <c r="E36" s="17">
        <v>38675.282</v>
      </c>
      <c r="F36" s="17">
        <v>42242.056</v>
      </c>
      <c r="G36" s="17">
        <v>43849.733</v>
      </c>
      <c r="H36" s="16">
        <f>G36/F36-1</f>
        <v>0.03805868256033751</v>
      </c>
      <c r="I36" s="16">
        <f>G36/E36-1</f>
        <v>0.13379219833484335</v>
      </c>
      <c r="J36" s="12"/>
      <c r="K36" s="81"/>
      <c r="L36" s="81"/>
    </row>
    <row r="37" spans="1:12" ht="12.75" customHeight="1">
      <c r="A37" s="63" t="s">
        <v>57</v>
      </c>
      <c r="B37" s="33">
        <v>16331.38</v>
      </c>
      <c r="C37" s="33">
        <v>15227.481</v>
      </c>
      <c r="D37" s="33">
        <v>14147.861</v>
      </c>
      <c r="E37" s="33">
        <v>16882.454</v>
      </c>
      <c r="F37" s="33">
        <v>18318.668</v>
      </c>
      <c r="G37" s="33">
        <v>19553.493</v>
      </c>
      <c r="H37" s="16">
        <f aca="true" t="shared" si="0" ref="H37:H50">G37/F37-1</f>
        <v>0.0674080124166232</v>
      </c>
      <c r="I37" s="16">
        <f aca="true" t="shared" si="1" ref="I37:I50">G37/E37-1</f>
        <v>0.15821390658016887</v>
      </c>
      <c r="J37" s="12"/>
      <c r="K37" s="81"/>
      <c r="L37" s="81"/>
    </row>
    <row r="38" spans="1:12" ht="12.75" customHeight="1">
      <c r="A38" s="63" t="s">
        <v>58</v>
      </c>
      <c r="B38" s="33">
        <v>11233.951</v>
      </c>
      <c r="C38" s="33">
        <v>12212.79</v>
      </c>
      <c r="D38" s="33">
        <v>12564.139</v>
      </c>
      <c r="E38" s="33">
        <v>15214.801</v>
      </c>
      <c r="F38" s="33">
        <v>16354.819</v>
      </c>
      <c r="G38" s="33">
        <v>16635.209</v>
      </c>
      <c r="H38" s="16">
        <f t="shared" si="0"/>
        <v>0.01714418239663784</v>
      </c>
      <c r="I38" s="16">
        <f t="shared" si="1"/>
        <v>0.09335698836941742</v>
      </c>
      <c r="J38" s="12"/>
      <c r="K38" s="12"/>
      <c r="L38" s="81"/>
    </row>
    <row r="39" spans="1:12" ht="12.75" customHeight="1">
      <c r="A39" s="63" t="s">
        <v>59</v>
      </c>
      <c r="B39" s="33">
        <v>4695.701</v>
      </c>
      <c r="C39" s="33">
        <v>4773.148</v>
      </c>
      <c r="D39" s="33">
        <v>4591.234</v>
      </c>
      <c r="E39" s="33">
        <v>4763.601</v>
      </c>
      <c r="F39" s="33">
        <v>5578.304</v>
      </c>
      <c r="G39" s="33">
        <v>5678.707</v>
      </c>
      <c r="H39" s="16">
        <f t="shared" si="0"/>
        <v>0.017998839790732246</v>
      </c>
      <c r="I39" s="16">
        <f t="shared" si="1"/>
        <v>0.19210383069446846</v>
      </c>
      <c r="J39" s="12"/>
      <c r="K39" s="81"/>
      <c r="L39" s="81"/>
    </row>
    <row r="40" spans="1:13" ht="12.75" customHeight="1">
      <c r="A40" s="63" t="s">
        <v>60</v>
      </c>
      <c r="B40" s="33">
        <v>1804.01</v>
      </c>
      <c r="C40" s="33">
        <v>1988.408</v>
      </c>
      <c r="D40" s="33">
        <v>1901.576</v>
      </c>
      <c r="E40" s="33">
        <v>1814.426</v>
      </c>
      <c r="F40" s="33">
        <v>1990.265</v>
      </c>
      <c r="G40" s="33">
        <v>1982.324</v>
      </c>
      <c r="H40" s="16">
        <f t="shared" si="0"/>
        <v>-0.003989920940176361</v>
      </c>
      <c r="I40" s="16">
        <f t="shared" si="1"/>
        <v>0.09253504965206627</v>
      </c>
      <c r="J40" s="12"/>
      <c r="K40" s="12"/>
      <c r="L40" s="81"/>
      <c r="M40" s="12"/>
    </row>
    <row r="41" spans="1:13" ht="12.75" customHeight="1">
      <c r="A41" s="64" t="s">
        <v>64</v>
      </c>
      <c r="B41" s="45">
        <v>16330.158</v>
      </c>
      <c r="C41" s="17">
        <v>16210.59</v>
      </c>
      <c r="D41" s="17">
        <v>15516.473</v>
      </c>
      <c r="E41" s="17">
        <v>19298.968</v>
      </c>
      <c r="F41" s="17">
        <v>20707.236</v>
      </c>
      <c r="G41" s="17">
        <v>21287.443</v>
      </c>
      <c r="H41" s="16">
        <f t="shared" si="0"/>
        <v>0.028019529018744826</v>
      </c>
      <c r="I41" s="16">
        <f t="shared" si="1"/>
        <v>0.1030353021985424</v>
      </c>
      <c r="J41" s="12"/>
      <c r="K41" s="12"/>
      <c r="L41" s="81"/>
      <c r="M41" s="12"/>
    </row>
    <row r="42" spans="1:13" ht="12.75" customHeight="1">
      <c r="A42" s="63" t="s">
        <v>57</v>
      </c>
      <c r="B42" s="33">
        <v>7325.222</v>
      </c>
      <c r="C42" s="33">
        <v>6826.484</v>
      </c>
      <c r="D42" s="33">
        <v>5922.003</v>
      </c>
      <c r="E42" s="33">
        <v>7373.288</v>
      </c>
      <c r="F42" s="33">
        <v>8377.133</v>
      </c>
      <c r="G42" s="33">
        <v>8602.638</v>
      </c>
      <c r="H42" s="16">
        <f t="shared" si="0"/>
        <v>0.026919114212464068</v>
      </c>
      <c r="I42" s="16">
        <f t="shared" si="1"/>
        <v>0.16673022944444882</v>
      </c>
      <c r="J42" s="12"/>
      <c r="K42" s="12"/>
      <c r="L42" s="81"/>
      <c r="M42" s="12"/>
    </row>
    <row r="43" spans="1:13" ht="12.75" customHeight="1">
      <c r="A43" s="63" t="s">
        <v>58</v>
      </c>
      <c r="B43" s="33">
        <v>4848.221</v>
      </c>
      <c r="C43" s="33">
        <v>5207.277</v>
      </c>
      <c r="D43" s="33">
        <v>5535.026</v>
      </c>
      <c r="E43" s="33">
        <v>7404.83</v>
      </c>
      <c r="F43" s="33">
        <v>7998.448</v>
      </c>
      <c r="G43" s="33">
        <v>8142.576</v>
      </c>
      <c r="H43" s="16">
        <f t="shared" si="0"/>
        <v>0.01801949578218176</v>
      </c>
      <c r="I43" s="16">
        <f t="shared" si="1"/>
        <v>0.09963037638946481</v>
      </c>
      <c r="J43" s="12"/>
      <c r="K43" s="12"/>
      <c r="L43" s="81"/>
      <c r="M43" s="12"/>
    </row>
    <row r="44" spans="1:13" ht="12.75" customHeight="1">
      <c r="A44" s="63" t="s">
        <v>59</v>
      </c>
      <c r="B44" s="33">
        <v>3943.059</v>
      </c>
      <c r="C44" s="33">
        <v>3969.398</v>
      </c>
      <c r="D44" s="33">
        <v>3883.317</v>
      </c>
      <c r="E44" s="33">
        <v>4349.468</v>
      </c>
      <c r="F44" s="33">
        <v>4140.473</v>
      </c>
      <c r="G44" s="33">
        <v>4338.013</v>
      </c>
      <c r="H44" s="16">
        <f t="shared" si="0"/>
        <v>0.047709524974562045</v>
      </c>
      <c r="I44" s="16">
        <f t="shared" si="1"/>
        <v>-0.002633655426364734</v>
      </c>
      <c r="J44" s="12"/>
      <c r="K44" s="12"/>
      <c r="L44" s="81"/>
      <c r="M44" s="12"/>
    </row>
    <row r="45" spans="1:12" ht="12.75" customHeight="1">
      <c r="A45" s="63" t="s">
        <v>60</v>
      </c>
      <c r="B45" s="33">
        <v>213.656</v>
      </c>
      <c r="C45" s="33">
        <v>207.431</v>
      </c>
      <c r="D45" s="33">
        <v>176.127</v>
      </c>
      <c r="E45" s="33">
        <v>171.382</v>
      </c>
      <c r="F45" s="33">
        <v>191.182</v>
      </c>
      <c r="G45" s="33">
        <v>204.216</v>
      </c>
      <c r="H45" s="16">
        <f t="shared" si="0"/>
        <v>0.0681758742977896</v>
      </c>
      <c r="I45" s="16">
        <f t="shared" si="1"/>
        <v>0.1915837135755214</v>
      </c>
      <c r="J45" s="12"/>
      <c r="K45" s="12"/>
      <c r="L45" s="81"/>
    </row>
    <row r="46" spans="1:12" ht="12.75" customHeight="1">
      <c r="A46" s="64" t="s">
        <v>65</v>
      </c>
      <c r="B46" s="45">
        <v>17734.884000000002</v>
      </c>
      <c r="C46" s="45">
        <v>17991.236999999997</v>
      </c>
      <c r="D46" s="45">
        <f aca="true" t="shared" si="2" ref="D46:G50">+D36-D41</f>
        <v>17688.337</v>
      </c>
      <c r="E46" s="45">
        <f t="shared" si="2"/>
        <v>19376.314</v>
      </c>
      <c r="F46" s="45">
        <v>21534.819999999996</v>
      </c>
      <c r="G46" s="45">
        <f t="shared" si="2"/>
        <v>22562.29</v>
      </c>
      <c r="H46" s="16">
        <f t="shared" si="0"/>
        <v>0.04771203102696031</v>
      </c>
      <c r="I46" s="16">
        <f t="shared" si="1"/>
        <v>0.16442631968082289</v>
      </c>
      <c r="J46" s="81"/>
      <c r="K46" s="12"/>
      <c r="L46" s="12"/>
    </row>
    <row r="47" spans="1:12" ht="12.75" customHeight="1">
      <c r="A47" s="63" t="s">
        <v>57</v>
      </c>
      <c r="B47" s="33">
        <v>9006.158</v>
      </c>
      <c r="C47" s="33">
        <v>8400.997</v>
      </c>
      <c r="D47" s="33">
        <f t="shared" si="2"/>
        <v>8225.858</v>
      </c>
      <c r="E47" s="33">
        <f t="shared" si="2"/>
        <v>9509.166000000001</v>
      </c>
      <c r="F47" s="33">
        <v>9941.535000000002</v>
      </c>
      <c r="G47" s="33">
        <f t="shared" si="2"/>
        <v>10950.854999999998</v>
      </c>
      <c r="H47" s="16">
        <f t="shared" si="0"/>
        <v>0.10152556924056455</v>
      </c>
      <c r="I47" s="16">
        <f t="shared" si="1"/>
        <v>0.15161045668989237</v>
      </c>
      <c r="J47" s="81"/>
      <c r="K47" s="12"/>
      <c r="L47" s="12"/>
    </row>
    <row r="48" spans="1:12" ht="12.75" customHeight="1">
      <c r="A48" s="63" t="s">
        <v>58</v>
      </c>
      <c r="B48" s="33">
        <v>6385.73</v>
      </c>
      <c r="C48" s="33">
        <v>7005.513000000001</v>
      </c>
      <c r="D48" s="33">
        <f t="shared" si="2"/>
        <v>7029.112999999999</v>
      </c>
      <c r="E48" s="33">
        <f t="shared" si="2"/>
        <v>7809.971</v>
      </c>
      <c r="F48" s="33">
        <v>8356.371</v>
      </c>
      <c r="G48" s="33">
        <f t="shared" si="2"/>
        <v>8492.632999999998</v>
      </c>
      <c r="H48" s="16">
        <f t="shared" si="0"/>
        <v>0.016306360739607895</v>
      </c>
      <c r="I48" s="16">
        <f t="shared" si="1"/>
        <v>0.087409031352357</v>
      </c>
      <c r="J48" s="81"/>
      <c r="K48" s="12"/>
      <c r="L48" s="12"/>
    </row>
    <row r="49" spans="1:12" ht="12.75" customHeight="1">
      <c r="A49" s="63" t="s">
        <v>59</v>
      </c>
      <c r="B49" s="33">
        <v>752.6419999999998</v>
      </c>
      <c r="C49" s="33">
        <v>803.75</v>
      </c>
      <c r="D49" s="33">
        <f t="shared" si="2"/>
        <v>707.9170000000004</v>
      </c>
      <c r="E49" s="33">
        <f t="shared" si="2"/>
        <v>414.1329999999998</v>
      </c>
      <c r="F49" s="33">
        <v>1437.8310000000001</v>
      </c>
      <c r="G49" s="33">
        <f t="shared" si="2"/>
        <v>1340.6940000000004</v>
      </c>
      <c r="H49" s="16">
        <f t="shared" si="0"/>
        <v>-0.06755800925143474</v>
      </c>
      <c r="I49" s="16">
        <f t="shared" si="1"/>
        <v>2.2373512856980753</v>
      </c>
      <c r="J49" s="81"/>
      <c r="K49" s="12"/>
      <c r="L49" s="12"/>
    </row>
    <row r="50" spans="1:11" ht="12.75" customHeight="1">
      <c r="A50" s="63" t="s">
        <v>60</v>
      </c>
      <c r="B50" s="33">
        <v>1590.354</v>
      </c>
      <c r="C50" s="33">
        <v>1780.9769999999999</v>
      </c>
      <c r="D50" s="33">
        <f t="shared" si="2"/>
        <v>1725.449</v>
      </c>
      <c r="E50" s="33">
        <f t="shared" si="2"/>
        <v>1643.0439999999999</v>
      </c>
      <c r="F50" s="33">
        <v>1799.083</v>
      </c>
      <c r="G50" s="33">
        <f t="shared" si="2"/>
        <v>1778.1080000000002</v>
      </c>
      <c r="H50" s="16">
        <f t="shared" si="0"/>
        <v>-0.011658717246508354</v>
      </c>
      <c r="I50" s="16">
        <f t="shared" si="1"/>
        <v>0.08220351980835594</v>
      </c>
      <c r="J50" s="81"/>
      <c r="K50" s="81"/>
    </row>
    <row r="51" spans="1:14" ht="12.75" customHeight="1">
      <c r="A51" s="63"/>
      <c r="B51" s="33"/>
      <c r="C51" s="33"/>
      <c r="D51" s="33"/>
      <c r="E51" s="33"/>
      <c r="F51" s="33"/>
      <c r="G51" s="33"/>
      <c r="H51" s="15"/>
      <c r="I51" s="15"/>
      <c r="J51" s="33"/>
      <c r="K51" s="17"/>
      <c r="L51" s="81"/>
      <c r="M51" s="12"/>
      <c r="N51" s="12"/>
    </row>
    <row r="52" spans="1:14" ht="12.75" customHeight="1">
      <c r="A52" s="86"/>
      <c r="B52" s="84"/>
      <c r="C52" s="84"/>
      <c r="D52" s="84"/>
      <c r="E52" s="84"/>
      <c r="F52" s="84"/>
      <c r="G52" s="84"/>
      <c r="H52" s="86"/>
      <c r="I52" s="2"/>
      <c r="J52" s="83"/>
      <c r="L52" s="81"/>
      <c r="M52" s="12"/>
      <c r="N52" s="12"/>
    </row>
    <row r="53" spans="1:14" ht="12.75" customHeight="1">
      <c r="A53" s="86"/>
      <c r="B53" s="84"/>
      <c r="C53" s="84"/>
      <c r="D53" s="84"/>
      <c r="E53" s="84"/>
      <c r="F53" s="84"/>
      <c r="G53" s="84"/>
      <c r="H53" s="86"/>
      <c r="I53" s="2"/>
      <c r="J53" s="83"/>
      <c r="L53" s="81"/>
      <c r="M53" s="12"/>
      <c r="N53" s="12"/>
    </row>
    <row r="54" spans="1:14" ht="15.75" customHeight="1">
      <c r="A54" s="42" t="s">
        <v>79</v>
      </c>
      <c r="B54" s="1"/>
      <c r="C54" s="14"/>
      <c r="D54" s="14"/>
      <c r="E54" s="14"/>
      <c r="F54" s="14"/>
      <c r="G54" s="14"/>
      <c r="I54" s="2"/>
      <c r="M54" s="12"/>
      <c r="N54" s="12"/>
    </row>
    <row r="55" spans="1:14" ht="12.75" customHeight="1">
      <c r="A55" s="13" t="s">
        <v>7</v>
      </c>
      <c r="B55" s="13"/>
      <c r="C55" s="13"/>
      <c r="D55" s="13"/>
      <c r="E55" s="13"/>
      <c r="I55" s="2"/>
      <c r="M55" s="12"/>
      <c r="N55" s="12"/>
    </row>
    <row r="56" spans="1:16" s="4" customFormat="1" ht="32.25" customHeight="1">
      <c r="A56" s="60"/>
      <c r="B56" s="57" t="s">
        <v>102</v>
      </c>
      <c r="C56" s="54">
        <v>40603</v>
      </c>
      <c r="D56" s="54">
        <v>40634</v>
      </c>
      <c r="E56" s="54" t="s">
        <v>109</v>
      </c>
      <c r="F56" s="54">
        <v>40969</v>
      </c>
      <c r="G56" s="54">
        <v>41000</v>
      </c>
      <c r="H56" s="59" t="s">
        <v>2</v>
      </c>
      <c r="I56" s="59" t="s">
        <v>46</v>
      </c>
      <c r="J56" s="68"/>
      <c r="K56" s="68"/>
      <c r="L56" s="68"/>
      <c r="M56" s="68"/>
      <c r="N56" s="68"/>
      <c r="O56" s="68"/>
      <c r="P56" s="68"/>
    </row>
    <row r="57" spans="1:16" ht="12.75" customHeight="1">
      <c r="A57" s="43" t="s">
        <v>19</v>
      </c>
      <c r="B57" s="17">
        <v>26381.954</v>
      </c>
      <c r="C57" s="17">
        <v>26749.221</v>
      </c>
      <c r="D57" s="17">
        <v>27675.191</v>
      </c>
      <c r="E57" s="17">
        <v>31217.212</v>
      </c>
      <c r="F57" s="17">
        <v>32714.71</v>
      </c>
      <c r="G57" s="17">
        <v>33816.431000000004</v>
      </c>
      <c r="H57" s="16">
        <f>G57/F57-1</f>
        <v>0.033676624368671026</v>
      </c>
      <c r="I57" s="16">
        <f>G57/E57-1</f>
        <v>0.08326236820892285</v>
      </c>
      <c r="J57" s="82"/>
      <c r="K57" s="82"/>
      <c r="L57" s="9"/>
      <c r="M57" s="9"/>
      <c r="N57" s="9"/>
      <c r="O57" s="9"/>
      <c r="P57" s="9"/>
    </row>
    <row r="58" spans="1:16" ht="12.75" customHeight="1">
      <c r="A58" s="63" t="s">
        <v>61</v>
      </c>
      <c r="B58" s="33">
        <v>16696.243</v>
      </c>
      <c r="C58" s="33">
        <v>17069.826</v>
      </c>
      <c r="D58" s="33">
        <v>17697.582000000002</v>
      </c>
      <c r="E58" s="33">
        <v>19864.556</v>
      </c>
      <c r="F58" s="33">
        <v>20815.808</v>
      </c>
      <c r="G58" s="33">
        <v>21430.474000000002</v>
      </c>
      <c r="H58" s="16">
        <f aca="true" t="shared" si="3" ref="H58:H68">G58/F58-1</f>
        <v>0.029528808105839577</v>
      </c>
      <c r="I58" s="16">
        <f aca="true" t="shared" si="4" ref="I58:I68">G58/E58-1</f>
        <v>0.07882975083862953</v>
      </c>
      <c r="J58" s="82"/>
      <c r="K58" s="82"/>
      <c r="L58" s="9"/>
      <c r="M58" s="9"/>
      <c r="N58" s="9"/>
      <c r="O58" s="9"/>
      <c r="P58" s="9"/>
    </row>
    <row r="59" spans="1:16" ht="12.75" customHeight="1">
      <c r="A59" s="63" t="s">
        <v>62</v>
      </c>
      <c r="B59" s="33">
        <v>9268.708</v>
      </c>
      <c r="C59" s="33">
        <v>9636.975</v>
      </c>
      <c r="D59" s="33">
        <v>9938.193</v>
      </c>
      <c r="E59" s="33">
        <v>11314.636</v>
      </c>
      <c r="F59" s="33">
        <v>11862.865</v>
      </c>
      <c r="G59" s="33">
        <v>12309.766</v>
      </c>
      <c r="H59" s="16">
        <f t="shared" si="3"/>
        <v>0.03767226551090319</v>
      </c>
      <c r="I59" s="16">
        <f t="shared" si="4"/>
        <v>0.08795068617320068</v>
      </c>
      <c r="J59" s="82"/>
      <c r="K59" s="82"/>
      <c r="L59" s="9"/>
      <c r="M59" s="9"/>
      <c r="N59" s="9"/>
      <c r="O59" s="9"/>
      <c r="P59" s="9"/>
    </row>
    <row r="60" spans="1:16" ht="12.75" customHeight="1">
      <c r="A60" s="63" t="s">
        <v>63</v>
      </c>
      <c r="B60" s="33">
        <v>417.003</v>
      </c>
      <c r="C60" s="33">
        <v>42.413000000000004</v>
      </c>
      <c r="D60" s="33">
        <v>39.412</v>
      </c>
      <c r="E60" s="33">
        <v>38.021</v>
      </c>
      <c r="F60" s="33">
        <v>36.041000000000004</v>
      </c>
      <c r="G60" s="33">
        <v>76.18900000000001</v>
      </c>
      <c r="H60" s="16">
        <f t="shared" si="3"/>
        <v>1.1139535528980882</v>
      </c>
      <c r="I60" s="16">
        <f t="shared" si="4"/>
        <v>1.003866284421767</v>
      </c>
      <c r="J60" s="82"/>
      <c r="K60" s="82"/>
      <c r="L60" s="9"/>
      <c r="M60" s="9"/>
      <c r="N60" s="9"/>
      <c r="O60" s="9"/>
      <c r="P60" s="9"/>
    </row>
    <row r="61" spans="1:16" ht="12.75" customHeight="1">
      <c r="A61" s="64" t="s">
        <v>64</v>
      </c>
      <c r="B61" s="17">
        <v>11665.144</v>
      </c>
      <c r="C61" s="17">
        <v>12269.241</v>
      </c>
      <c r="D61" s="17">
        <v>13058.165</v>
      </c>
      <c r="E61" s="17">
        <v>13969.178</v>
      </c>
      <c r="F61" s="17">
        <v>14392.794</v>
      </c>
      <c r="G61" s="17">
        <v>14814.374</v>
      </c>
      <c r="H61" s="16">
        <f t="shared" si="3"/>
        <v>0.02929104661679993</v>
      </c>
      <c r="I61" s="16">
        <f t="shared" si="4"/>
        <v>0.060504347499902966</v>
      </c>
      <c r="J61" s="82"/>
      <c r="K61" s="82"/>
      <c r="L61" s="9"/>
      <c r="M61" s="9"/>
      <c r="N61" s="97"/>
      <c r="O61" s="9"/>
      <c r="P61" s="9"/>
    </row>
    <row r="62" spans="1:16" ht="12.75" customHeight="1">
      <c r="A62" s="63" t="s">
        <v>61</v>
      </c>
      <c r="B62" s="33">
        <v>7203.891</v>
      </c>
      <c r="C62" s="33">
        <v>7483.909000000001</v>
      </c>
      <c r="D62" s="33">
        <v>8027.313</v>
      </c>
      <c r="E62" s="33">
        <v>7978.225</v>
      </c>
      <c r="F62" s="33">
        <v>8151.024</v>
      </c>
      <c r="G62" s="33">
        <v>8354.002</v>
      </c>
      <c r="H62" s="16">
        <f t="shared" si="3"/>
        <v>0.024902147263951235</v>
      </c>
      <c r="I62" s="16">
        <f t="shared" si="4"/>
        <v>0.04710032620037663</v>
      </c>
      <c r="J62" s="82"/>
      <c r="K62" s="82"/>
      <c r="L62" s="9"/>
      <c r="M62" s="9"/>
      <c r="N62" s="97"/>
      <c r="O62" s="9"/>
      <c r="P62" s="9"/>
    </row>
    <row r="63" spans="1:16" ht="12.75" customHeight="1">
      <c r="A63" s="63" t="s">
        <v>62</v>
      </c>
      <c r="B63" s="33">
        <v>4458.025</v>
      </c>
      <c r="C63" s="33">
        <v>4782.415</v>
      </c>
      <c r="D63" s="33">
        <v>5028.0470000000005</v>
      </c>
      <c r="E63" s="33">
        <v>5988.087</v>
      </c>
      <c r="F63" s="33">
        <v>6238.58</v>
      </c>
      <c r="G63" s="33">
        <v>6457.012</v>
      </c>
      <c r="H63" s="16">
        <f t="shared" si="3"/>
        <v>0.035013095928881244</v>
      </c>
      <c r="I63" s="16">
        <f t="shared" si="4"/>
        <v>0.0783096504776899</v>
      </c>
      <c r="J63" s="82"/>
      <c r="K63" s="82"/>
      <c r="L63" s="9"/>
      <c r="M63" s="9"/>
      <c r="N63" s="97"/>
      <c r="O63" s="9"/>
      <c r="P63" s="9"/>
    </row>
    <row r="64" spans="1:16" ht="12.75" customHeight="1">
      <c r="A64" s="63" t="s">
        <v>63</v>
      </c>
      <c r="B64" s="33">
        <v>3.23</v>
      </c>
      <c r="C64" s="33">
        <v>2.915</v>
      </c>
      <c r="D64" s="33">
        <v>2.806</v>
      </c>
      <c r="E64" s="33">
        <v>2.867</v>
      </c>
      <c r="F64" s="33">
        <v>3.189</v>
      </c>
      <c r="G64" s="33">
        <v>3.357</v>
      </c>
      <c r="H64" s="16">
        <f t="shared" si="3"/>
        <v>0.05268109125117593</v>
      </c>
      <c r="I64" s="16">
        <f t="shared" si="4"/>
        <v>0.1709103592605512</v>
      </c>
      <c r="J64" s="82"/>
      <c r="K64" s="82"/>
      <c r="L64" s="9"/>
      <c r="M64" s="9"/>
      <c r="N64" s="97"/>
      <c r="O64" s="9"/>
      <c r="P64" s="9"/>
    </row>
    <row r="65" spans="1:16" ht="12.75" customHeight="1">
      <c r="A65" s="64" t="s">
        <v>65</v>
      </c>
      <c r="B65" s="17">
        <v>14716.810000000001</v>
      </c>
      <c r="C65" s="17">
        <v>14479.980000000001</v>
      </c>
      <c r="D65" s="17">
        <f aca="true" t="shared" si="5" ref="D65:G68">+D57-D61</f>
        <v>14617.025999999998</v>
      </c>
      <c r="E65" s="17">
        <f t="shared" si="5"/>
        <v>17248.034</v>
      </c>
      <c r="F65" s="17">
        <v>18321.915999999997</v>
      </c>
      <c r="G65" s="17">
        <f t="shared" si="5"/>
        <v>19002.057000000004</v>
      </c>
      <c r="H65" s="16">
        <f t="shared" si="3"/>
        <v>0.037121718056125186</v>
      </c>
      <c r="I65" s="16">
        <f t="shared" si="4"/>
        <v>0.10169408293142301</v>
      </c>
      <c r="J65" s="82"/>
      <c r="K65" s="82"/>
      <c r="L65" s="9"/>
      <c r="M65" s="9"/>
      <c r="N65" s="9"/>
      <c r="O65" s="9"/>
      <c r="P65" s="9"/>
    </row>
    <row r="66" spans="1:16" ht="12.75" customHeight="1">
      <c r="A66" s="63" t="s">
        <v>61</v>
      </c>
      <c r="B66" s="33">
        <v>9492.351999999999</v>
      </c>
      <c r="C66" s="33">
        <v>9585.917000000001</v>
      </c>
      <c r="D66" s="33">
        <f t="shared" si="5"/>
        <v>9670.269000000002</v>
      </c>
      <c r="E66" s="33">
        <f t="shared" si="5"/>
        <v>11886.331</v>
      </c>
      <c r="F66" s="33">
        <v>12664.784</v>
      </c>
      <c r="G66" s="33">
        <f t="shared" si="5"/>
        <v>13076.472000000002</v>
      </c>
      <c r="H66" s="16">
        <f t="shared" si="3"/>
        <v>0.032506515705281736</v>
      </c>
      <c r="I66" s="16">
        <f t="shared" si="4"/>
        <v>0.10012686000415116</v>
      </c>
      <c r="J66" s="82"/>
      <c r="K66" s="82"/>
      <c r="L66" s="9"/>
      <c r="M66" s="9"/>
      <c r="N66" s="9"/>
      <c r="O66" s="9"/>
      <c r="P66" s="9"/>
    </row>
    <row r="67" spans="1:16" ht="12.75" customHeight="1">
      <c r="A67" s="63" t="s">
        <v>62</v>
      </c>
      <c r="B67" s="33">
        <v>4810.683000000001</v>
      </c>
      <c r="C67" s="33">
        <v>4854.56</v>
      </c>
      <c r="D67" s="33">
        <f t="shared" si="5"/>
        <v>4910.145999999999</v>
      </c>
      <c r="E67" s="33">
        <f t="shared" si="5"/>
        <v>5326.549</v>
      </c>
      <c r="F67" s="33">
        <v>5624.285</v>
      </c>
      <c r="G67" s="33">
        <f t="shared" si="5"/>
        <v>5852.754</v>
      </c>
      <c r="H67" s="16">
        <f t="shared" si="3"/>
        <v>0.04062187460272737</v>
      </c>
      <c r="I67" s="16">
        <f t="shared" si="4"/>
        <v>0.09878910341386149</v>
      </c>
      <c r="J67" s="82"/>
      <c r="K67" s="82"/>
      <c r="L67" s="9"/>
      <c r="M67" s="9"/>
      <c r="N67" s="9"/>
      <c r="O67" s="9"/>
      <c r="P67" s="9"/>
    </row>
    <row r="68" spans="1:16" ht="12.75" customHeight="1">
      <c r="A68" s="63" t="s">
        <v>63</v>
      </c>
      <c r="B68" s="33">
        <v>413.77299999999997</v>
      </c>
      <c r="C68" s="33">
        <v>39.498000000000005</v>
      </c>
      <c r="D68" s="33">
        <f t="shared" si="5"/>
        <v>36.606</v>
      </c>
      <c r="E68" s="33">
        <f t="shared" si="5"/>
        <v>35.154</v>
      </c>
      <c r="F68" s="33">
        <v>32.852000000000004</v>
      </c>
      <c r="G68" s="33">
        <f t="shared" si="5"/>
        <v>72.83200000000001</v>
      </c>
      <c r="H68" s="16">
        <f t="shared" si="3"/>
        <v>1.2169730914403996</v>
      </c>
      <c r="I68" s="16">
        <f t="shared" si="4"/>
        <v>1.0717983728736415</v>
      </c>
      <c r="J68" s="82"/>
      <c r="K68" s="82"/>
      <c r="L68" s="9"/>
      <c r="M68" s="9"/>
      <c r="N68" s="9"/>
      <c r="O68" s="9"/>
      <c r="P68" s="9"/>
    </row>
    <row r="69" spans="2:19" ht="12" customHeight="1">
      <c r="B69" s="12"/>
      <c r="C69" s="12"/>
      <c r="D69" s="12"/>
      <c r="E69" s="12"/>
      <c r="F69" s="12"/>
      <c r="G69" s="12"/>
      <c r="H69" s="145"/>
      <c r="I69" s="86"/>
      <c r="J69"/>
      <c r="K69" s="9"/>
      <c r="L69" s="97"/>
      <c r="M69" s="82"/>
      <c r="N69" s="69"/>
      <c r="O69" s="9"/>
      <c r="P69" s="9"/>
      <c r="Q69" s="9"/>
      <c r="R69" s="9"/>
      <c r="S69" s="9"/>
    </row>
    <row r="70" spans="2:8" ht="12.75">
      <c r="B70" s="12"/>
      <c r="C70" s="12"/>
      <c r="D70" s="12"/>
      <c r="E70" s="12"/>
      <c r="F70" s="12"/>
      <c r="G70" s="12"/>
      <c r="H70" s="86"/>
    </row>
    <row r="71" spans="2:9" ht="11.25">
      <c r="B71" s="12"/>
      <c r="C71" s="12"/>
      <c r="D71" s="12"/>
      <c r="E71" s="12"/>
      <c r="F71" s="12"/>
      <c r="G71" s="12"/>
      <c r="I71" s="17"/>
    </row>
    <row r="72" spans="2:9" ht="11.25">
      <c r="B72" s="17"/>
      <c r="C72" s="17"/>
      <c r="D72" s="17"/>
      <c r="E72" s="17"/>
      <c r="F72" s="17"/>
      <c r="G72" s="17"/>
      <c r="H72" s="17"/>
      <c r="I72" s="33"/>
    </row>
    <row r="73" spans="2:9" ht="11.25">
      <c r="B73" s="33"/>
      <c r="C73" s="17"/>
      <c r="D73" s="33"/>
      <c r="E73" s="33"/>
      <c r="F73" s="33"/>
      <c r="G73" s="33"/>
      <c r="H73" s="33"/>
      <c r="I73" s="33"/>
    </row>
    <row r="74" spans="2:9" ht="11.25">
      <c r="B74" s="33"/>
      <c r="C74" s="33"/>
      <c r="D74" s="33"/>
      <c r="E74" s="33"/>
      <c r="F74" s="33"/>
      <c r="G74" s="33"/>
      <c r="H74" s="33"/>
      <c r="I74" s="33"/>
    </row>
    <row r="75" spans="2:9" ht="11.25">
      <c r="B75" s="33"/>
      <c r="C75" s="33"/>
      <c r="D75" s="33"/>
      <c r="E75" s="33"/>
      <c r="F75" s="33"/>
      <c r="G75" s="33"/>
      <c r="H75" s="33"/>
      <c r="I75" s="17"/>
    </row>
    <row r="76" spans="2:9" ht="11.25">
      <c r="B76" s="17"/>
      <c r="C76" s="17"/>
      <c r="D76" s="17"/>
      <c r="E76" s="17"/>
      <c r="F76" s="17"/>
      <c r="G76" s="17"/>
      <c r="I76" s="33"/>
    </row>
    <row r="77" spans="2:9" ht="11.25">
      <c r="B77" s="33"/>
      <c r="C77" s="33"/>
      <c r="D77" s="33"/>
      <c r="E77" s="33"/>
      <c r="F77" s="33"/>
      <c r="G77" s="33"/>
      <c r="I77" s="33"/>
    </row>
    <row r="78" spans="2:9" ht="11.25">
      <c r="B78" s="33"/>
      <c r="C78" s="33"/>
      <c r="D78" s="33"/>
      <c r="E78" s="33"/>
      <c r="F78" s="33"/>
      <c r="G78" s="33"/>
      <c r="I78" s="33"/>
    </row>
    <row r="79" spans="2:9" ht="11.25">
      <c r="B79" s="33"/>
      <c r="C79" s="33"/>
      <c r="D79" s="33"/>
      <c r="E79" s="33"/>
      <c r="F79" s="33"/>
      <c r="G79" s="33"/>
      <c r="I79" s="17"/>
    </row>
    <row r="80" spans="2:9" ht="11.25">
      <c r="B80" s="17"/>
      <c r="C80" s="17"/>
      <c r="D80" s="17"/>
      <c r="E80" s="17"/>
      <c r="F80" s="17"/>
      <c r="G80" s="17"/>
      <c r="I80" s="33"/>
    </row>
    <row r="81" spans="2:9" ht="11.25">
      <c r="B81" s="33"/>
      <c r="C81" s="33"/>
      <c r="D81" s="33"/>
      <c r="E81" s="33"/>
      <c r="F81" s="33"/>
      <c r="G81" s="33"/>
      <c r="I81" s="33"/>
    </row>
    <row r="82" spans="2:9" ht="11.25">
      <c r="B82" s="33"/>
      <c r="C82" s="33"/>
      <c r="D82" s="33"/>
      <c r="E82" s="33"/>
      <c r="F82" s="33"/>
      <c r="G82" s="33"/>
      <c r="I82" s="33"/>
    </row>
    <row r="83" spans="2:9" ht="11.25">
      <c r="B83" s="33"/>
      <c r="C83" s="33"/>
      <c r="D83" s="33"/>
      <c r="E83" s="33"/>
      <c r="F83" s="33"/>
      <c r="G83" s="33"/>
      <c r="I83" s="17"/>
    </row>
    <row r="84" spans="2:9" ht="11.25">
      <c r="B84" s="67"/>
      <c r="C84" s="67"/>
      <c r="D84" s="67"/>
      <c r="E84" s="67"/>
      <c r="F84" s="67"/>
      <c r="I84" s="3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2012-05-08T08:43:02Z</cp:lastPrinted>
  <dcterms:created xsi:type="dcterms:W3CDTF">2008-11-05T07:26:31Z</dcterms:created>
  <dcterms:modified xsi:type="dcterms:W3CDTF">2012-06-18T10:01:23Z</dcterms:modified>
  <cp:category/>
  <cp:version/>
  <cp:contentType/>
  <cp:contentStatus/>
</cp:coreProperties>
</file>