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<sst xmlns="http://schemas.openxmlformats.org/spreadsheetml/2006/main" count="677" uniqueCount="120">
  <si>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</si>
  <si>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</si>
  <si>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</si>
  <si>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</si>
  <si>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</si>
  <si>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</si>
  <si>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August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</si>
  <si>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</si>
  <si>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</si>
  <si>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</si>
  <si>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</si>
  <si>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</si>
  <si>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</si>
  <si>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</si>
  <si>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</si>
  <si>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</si>
  <si>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</si>
  <si>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</si>
  <si>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</si>
  <si>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</si>
  <si>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</si>
  <si>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</si>
  <si>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</si>
  <si>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</si>
  <si>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</si>
  <si>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</si>
  <si>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</si>
  <si>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</si>
  <si>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</si>
  <si>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</si>
  <si>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</si>
  <si>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July 2013</t>
  </si>
  <si>
    <t>Aug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</si>
  <si>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</si>
  <si>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</si>
  <si>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</si>
  <si>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</si>
  <si>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</si>
  <si>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</si>
  <si>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</si>
  <si>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</si>
  <si>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</si>
  <si>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</si>
  <si>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</si>
  <si>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</si>
  <si>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</si>
  <si>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</si>
  <si>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</si>
  <si>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</si>
  <si>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</si>
  <si>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</si>
  <si>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</si>
  <si>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</si>
  <si>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</si>
  <si>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</si>
  <si>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Aug 2013</t>
  </si>
  <si>
    <t>Jan - Aug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</si>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</sst>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Fill="1">
      <alignment/>
      <protection/>
    </xf>
    <xf numFmtId="0" fontId="11" fillId="0" borderId="0" xfId="53" applyFont="1" applyBorder="1" applyAlignment="1">
      <alignment shrinkToFit="1"/>
      <protection/>
    </xf>
    <xf numFmtId="0" fontId="13" fillId="0" borderId="0" xfId="53" applyFont="1" applyBorder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1" fillId="0" borderId="0" xfId="53" applyFont="1" applyFill="1">
      <alignment/>
      <protection/>
    </xf>
    <xf numFmtId="171" fontId="11" fillId="0" borderId="0" xfId="57" applyNumberFormat="1" applyFont="1" applyFill="1" applyAlignment="1">
      <alignment/>
    </xf>
    <xf numFmtId="0" fontId="11" fillId="0" borderId="0" xfId="53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Fill="1" applyBorder="1" applyAlignment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Border="1" applyAlignment="1">
      <alignment/>
      <protection/>
    </xf>
    <xf numFmtId="0" fontId="15" fillId="0" borderId="0" xfId="53" applyFont="1" applyFill="1" applyBorder="1" applyAlignment="1">
      <alignment horizontal="left" shrinkToFit="1"/>
      <protection/>
    </xf>
    <xf numFmtId="164" fontId="15" fillId="0" borderId="0" xfId="53" applyNumberFormat="1" applyFont="1" applyFill="1" applyAlignment="1">
      <alignment/>
      <protection/>
    </xf>
    <xf numFmtId="164" fontId="15" fillId="0" borderId="0" xfId="53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3" applyFont="1" applyAlignment="1">
      <alignment horizontal="center"/>
      <protection/>
    </xf>
    <xf numFmtId="0" fontId="11" fillId="0" borderId="10" xfId="53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3" applyNumberFormat="1" applyFont="1" applyAlignment="1">
      <alignment horizontal="center"/>
      <protection/>
    </xf>
    <xf numFmtId="170" fontId="11" fillId="0" borderId="0" xfId="53" applyNumberFormat="1" applyFont="1" applyFill="1">
      <alignment/>
      <protection/>
    </xf>
    <xf numFmtId="2" fontId="11" fillId="0" borderId="0" xfId="53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3" applyNumberFormat="1" applyFont="1">
      <alignment/>
      <protection/>
    </xf>
    <xf numFmtId="174" fontId="11" fillId="0" borderId="0" xfId="53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3" applyNumberFormat="1" applyFont="1">
      <alignment/>
      <protection/>
    </xf>
    <xf numFmtId="170" fontId="12" fillId="0" borderId="0" xfId="53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3" applyFont="1" applyAlignment="1">
      <alignment/>
      <protection/>
    </xf>
    <xf numFmtId="49" fontId="16" fillId="0" borderId="0" xfId="53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есс-конференция (октябрь 2008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" xfId="60"/>
    <cellStyle name="Текст предупреждения" xfId="61"/>
    <cellStyle name="Тысячи [0]_ДОКЛАД" xfId="62"/>
    <cellStyle name="Тысячи_ДОКЛАД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0458035"/>
        <c:axId val="568686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0458035"/>
        <c:axId val="5686860"/>
      </c:lineChart>
      <c:catAx>
        <c:axId val="304580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580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1181741"/>
        <c:axId val="5798248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1181741"/>
        <c:axId val="57982486"/>
      </c:lineChart>
      <c:catAx>
        <c:axId val="511817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17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9760"/>
        <c:crosses val="autoZero"/>
        <c:auto val="0"/>
        <c:lblOffset val="100"/>
        <c:tickLblSkip val="1"/>
        <c:noMultiLvlLbl val="0"/>
      </c:catAx>
      <c:valAx>
        <c:axId val="6606976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7756929"/>
        <c:axId val="5005031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7799643"/>
        <c:axId val="27543604"/>
      </c:lineChart>
      <c:catAx>
        <c:axId val="577569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50314"/>
        <c:crosses val="autoZero"/>
        <c:auto val="0"/>
        <c:lblOffset val="100"/>
        <c:tickLblSkip val="5"/>
        <c:noMultiLvlLbl val="0"/>
      </c:catAx>
      <c:valAx>
        <c:axId val="5005031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At val="1"/>
        <c:crossBetween val="between"/>
        <c:dispUnits/>
        <c:majorUnit val="2000"/>
        <c:minorUnit val="100"/>
      </c:valAx>
      <c:catAx>
        <c:axId val="47799643"/>
        <c:scaling>
          <c:orientation val="minMax"/>
        </c:scaling>
        <c:axPos val="b"/>
        <c:delete val="1"/>
        <c:majorTickMark val="out"/>
        <c:minorTickMark val="none"/>
        <c:tickLblPos val="none"/>
        <c:crossAx val="27543604"/>
        <c:crossesAt val="39"/>
        <c:auto val="0"/>
        <c:lblOffset val="100"/>
        <c:tickLblSkip val="1"/>
        <c:noMultiLvlLbl val="0"/>
      </c:catAx>
      <c:valAx>
        <c:axId val="2754360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9964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6565845"/>
        <c:axId val="1643942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6565845"/>
        <c:axId val="1643942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3737071"/>
        <c:axId val="56524776"/>
      </c:line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39422"/>
        <c:crosses val="autoZero"/>
        <c:auto val="0"/>
        <c:lblOffset val="100"/>
        <c:tickLblSkip val="1"/>
        <c:noMultiLvlLbl val="0"/>
      </c:catAx>
      <c:valAx>
        <c:axId val="1643942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65845"/>
        <c:crossesAt val="1"/>
        <c:crossBetween val="between"/>
        <c:dispUnits/>
        <c:majorUnit val="1"/>
      </c:valAx>
      <c:catAx>
        <c:axId val="13737071"/>
        <c:scaling>
          <c:orientation val="minMax"/>
        </c:scaling>
        <c:axPos val="b"/>
        <c:delete val="1"/>
        <c:majorTickMark val="out"/>
        <c:minorTickMark val="none"/>
        <c:tickLblPos val="none"/>
        <c:crossAx val="56524776"/>
        <c:crosses val="autoZero"/>
        <c:auto val="0"/>
        <c:lblOffset val="100"/>
        <c:tickLblSkip val="1"/>
        <c:noMultiLvlLbl val="0"/>
      </c:catAx>
      <c:valAx>
        <c:axId val="5652477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3707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8960937"/>
        <c:axId val="1510411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8960937"/>
        <c:axId val="15104114"/>
      </c:lineChart>
      <c:catAx>
        <c:axId val="389609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609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6" sqref="O6"/>
    </sheetView>
  </sheetViews>
  <sheetFormatPr defaultColWidth="8.00390625" defaultRowHeight="12.75"/>
  <cols>
    <col min="1" max="1" width="32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7" t="s">
        <v>5</v>
      </c>
      <c r="B1" s="147"/>
      <c r="C1" s="147"/>
      <c r="D1" s="147"/>
      <c r="E1" s="147"/>
      <c r="F1" s="147"/>
      <c r="G1" s="147"/>
      <c r="H1" s="121"/>
      <c r="I1" s="121"/>
      <c r="J1" s="121"/>
      <c r="K1" s="121"/>
      <c r="L1" s="121"/>
      <c r="M1" s="121"/>
      <c r="N1" s="121"/>
      <c r="O1" s="121"/>
      <c r="P1" s="51"/>
      <c r="Q1" s="51"/>
      <c r="R1" s="51"/>
      <c r="S1" s="51"/>
      <c r="T1" s="51"/>
      <c r="U1" s="51"/>
      <c r="V1" s="51"/>
      <c r="W1" s="51"/>
    </row>
    <row r="2" spans="1:23" ht="15.75">
      <c r="A2" s="148" t="s">
        <v>6</v>
      </c>
      <c r="B2" s="148"/>
      <c r="C2" s="148"/>
      <c r="D2" s="148"/>
      <c r="E2" s="148"/>
      <c r="F2" s="148"/>
      <c r="G2" s="148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41" t="s">
        <v>8</v>
      </c>
      <c r="B5" s="22"/>
      <c r="C5" s="22"/>
      <c r="D5" s="22"/>
      <c r="E5" s="23"/>
      <c r="F5" s="24"/>
      <c r="G5" s="24"/>
      <c r="H5" s="24"/>
    </row>
    <row r="6" spans="1:11" s="27" customFormat="1" ht="26.25" customHeight="1">
      <c r="A6" s="52"/>
      <c r="B6" s="142">
        <v>2012</v>
      </c>
      <c r="C6" s="142">
        <v>2013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3" t="s">
        <v>22</v>
      </c>
      <c r="K6" s="53" t="s">
        <v>23</v>
      </c>
    </row>
    <row r="7" spans="1:11" ht="26.25" customHeight="1">
      <c r="A7" s="29" t="s">
        <v>9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  <c r="J7" s="99">
        <v>3.3</v>
      </c>
      <c r="K7" s="99">
        <v>3.5</v>
      </c>
    </row>
    <row r="8" spans="1:11" ht="26.25" customHeight="1">
      <c r="A8" s="29" t="s">
        <v>10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</row>
    <row r="9" spans="1:11" ht="26.25" customHeight="1">
      <c r="A9" s="29" t="s">
        <v>11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</row>
    <row r="10" spans="1:11" ht="26.25" customHeight="1">
      <c r="A10" s="29" t="s">
        <v>12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</row>
    <row r="11" spans="1:11" ht="26.25" customHeight="1">
      <c r="A11" s="29" t="s">
        <v>13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  <c r="J11" s="100">
        <v>51.7518</v>
      </c>
      <c r="K11" s="100">
        <v>52.9561</v>
      </c>
    </row>
    <row r="12" spans="1:11" s="25" customFormat="1" ht="26.25" customHeight="1">
      <c r="A12" s="29" t="s">
        <v>14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  <c r="J12" s="101">
        <f>J11/C11*100-100</f>
        <v>5.086198144049376</v>
      </c>
      <c r="K12" s="101">
        <f>K11/C11*100-100</f>
        <v>7.531626291956869</v>
      </c>
    </row>
    <row r="13" spans="1:11" s="25" customFormat="1" ht="26.25" customHeight="1">
      <c r="A13" s="29" t="s">
        <v>15</v>
      </c>
      <c r="B13" s="101" t="s">
        <v>0</v>
      </c>
      <c r="C13" s="101" t="s">
        <v>0</v>
      </c>
      <c r="D13" s="101" t="s">
        <v>0</v>
      </c>
      <c r="E13" s="101">
        <f aca="true" t="shared" si="0" ref="E13:J13">E11/D11*100-100</f>
        <v>4.006878795933019</v>
      </c>
      <c r="F13" s="101">
        <f t="shared" si="0"/>
        <v>3.9007626454394853</v>
      </c>
      <c r="G13" s="101">
        <f t="shared" si="0"/>
        <v>-0.9540888341504257</v>
      </c>
      <c r="H13" s="101">
        <f t="shared" si="0"/>
        <v>-3.48563327557612</v>
      </c>
      <c r="I13" s="101">
        <f t="shared" si="0"/>
        <v>-0.03014558204014861</v>
      </c>
      <c r="J13" s="101">
        <f t="shared" si="0"/>
        <v>-0.6013648350424177</v>
      </c>
      <c r="K13" s="101">
        <f>K11/J11*100-100</f>
        <v>2.327068816930037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3" t="s">
        <v>24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1" t="s">
        <v>25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2">
        <v>2012</v>
      </c>
      <c r="C17" s="53" t="s">
        <v>31</v>
      </c>
      <c r="D17" s="53" t="s">
        <v>32</v>
      </c>
      <c r="E17" s="142">
        <v>2013</v>
      </c>
      <c r="F17" s="53" t="s">
        <v>22</v>
      </c>
      <c r="G17" s="53" t="s">
        <v>23</v>
      </c>
      <c r="H17" s="56" t="s">
        <v>33</v>
      </c>
      <c r="I17" s="56" t="s">
        <v>34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26</v>
      </c>
      <c r="B18" s="68">
        <v>58252.1681</v>
      </c>
      <c r="C18" s="68">
        <v>62538.5837</v>
      </c>
      <c r="D18" s="68">
        <v>63153.0166</v>
      </c>
      <c r="E18" s="68">
        <v>66954.15370000001</v>
      </c>
      <c r="F18" s="68">
        <v>66197.7975</v>
      </c>
      <c r="G18" s="68">
        <v>65485.065200000005</v>
      </c>
      <c r="H18" s="71">
        <f>G18-F18</f>
        <v>-712.732299999996</v>
      </c>
      <c r="I18" s="71">
        <f>G18-E18</f>
        <v>-1469.0885000000053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27</v>
      </c>
      <c r="B19" s="68">
        <v>64488.814</v>
      </c>
      <c r="C19" s="68">
        <v>68717.87120000001</v>
      </c>
      <c r="D19" s="68">
        <v>69639.7662</v>
      </c>
      <c r="E19" s="68">
        <v>73139.397</v>
      </c>
      <c r="F19" s="68">
        <v>72962.132</v>
      </c>
      <c r="G19" s="68">
        <v>72701.1759</v>
      </c>
      <c r="H19" s="71">
        <f>G19-F19</f>
        <v>-260.9560999999958</v>
      </c>
      <c r="I19" s="71">
        <f>G19-E19</f>
        <v>-438.2210999999952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28</v>
      </c>
      <c r="B20" s="68">
        <v>98482.85660418001</v>
      </c>
      <c r="C20" s="68">
        <v>110230.39210988</v>
      </c>
      <c r="D20" s="68">
        <v>111129.09149524</v>
      </c>
      <c r="E20" s="68">
        <v>120903.44435374001</v>
      </c>
      <c r="F20" s="68">
        <v>123388.49530000999</v>
      </c>
      <c r="G20" s="68">
        <v>124832.53433369</v>
      </c>
      <c r="H20" s="71">
        <f>G20-F20</f>
        <v>1444.0390336800046</v>
      </c>
      <c r="I20" s="71">
        <f>G20-E20</f>
        <v>3929.0899799499894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29</v>
      </c>
      <c r="B21" s="92">
        <v>28.430139408352723</v>
      </c>
      <c r="C21" s="92">
        <v>30.304393792770153</v>
      </c>
      <c r="D21" s="92">
        <v>30.52688692713318</v>
      </c>
      <c r="E21" s="92">
        <v>30.816069552797714</v>
      </c>
      <c r="F21" s="92">
        <v>32.60638258147591</v>
      </c>
      <c r="G21" s="92">
        <v>32.488582033298435</v>
      </c>
      <c r="H21" s="85"/>
      <c r="I21" s="8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7" t="s">
        <v>30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5" customFormat="1" ht="15" customHeight="1">
      <c r="A25" s="34" t="s">
        <v>35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36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2">
        <v>2012</v>
      </c>
      <c r="C27" s="53" t="s">
        <v>31</v>
      </c>
      <c r="D27" s="53" t="s">
        <v>32</v>
      </c>
      <c r="E27" s="142">
        <v>2013</v>
      </c>
      <c r="F27" s="53" t="s">
        <v>22</v>
      </c>
      <c r="G27" s="53" t="s">
        <v>23</v>
      </c>
      <c r="H27" s="56" t="s">
        <v>33</v>
      </c>
      <c r="I27" s="56" t="s">
        <v>34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37</v>
      </c>
      <c r="B28" s="89">
        <v>2066.5862063271197</v>
      </c>
      <c r="C28" s="89">
        <v>2074.61953599371</v>
      </c>
      <c r="D28" s="89">
        <v>2081.48962566878</v>
      </c>
      <c r="E28" s="89">
        <v>2238.35003959054</v>
      </c>
      <c r="F28" s="89">
        <v>2262.99483887334</v>
      </c>
      <c r="G28" s="89">
        <v>2222.6796736172573</v>
      </c>
      <c r="H28" s="71">
        <f>G28-F28</f>
        <v>-40.315165256082764</v>
      </c>
      <c r="I28" s="71">
        <f>G28-E28</f>
        <v>-15.670365973282514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38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2">
        <v>2012</v>
      </c>
      <c r="C32" s="53" t="s">
        <v>31</v>
      </c>
      <c r="D32" s="53" t="s">
        <v>32</v>
      </c>
      <c r="E32" s="142">
        <v>2013</v>
      </c>
      <c r="F32" s="53" t="s">
        <v>22</v>
      </c>
      <c r="G32" s="53" t="s">
        <v>23</v>
      </c>
      <c r="H32" s="56" t="s">
        <v>33</v>
      </c>
      <c r="I32" s="56" t="s">
        <v>34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39</v>
      </c>
      <c r="B33" s="98">
        <v>47.4012</v>
      </c>
      <c r="C33" s="98">
        <v>48.8745</v>
      </c>
      <c r="D33" s="98">
        <v>48.7243</v>
      </c>
      <c r="E33" s="98">
        <v>49.247</v>
      </c>
      <c r="F33" s="98">
        <v>51.7518</v>
      </c>
      <c r="G33" s="98">
        <v>52.9560773480663</v>
      </c>
      <c r="H33" s="71">
        <f>G33-F33</f>
        <v>1.2042773480662987</v>
      </c>
      <c r="I33" s="71">
        <f>G33-E33</f>
        <v>3.7090773480663017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40</v>
      </c>
      <c r="B34" s="98">
        <v>47.3868</v>
      </c>
      <c r="C34" s="98">
        <v>48.9454</v>
      </c>
      <c r="D34" s="98">
        <v>48.7243</v>
      </c>
      <c r="E34" s="98">
        <v>49.1894</v>
      </c>
      <c r="F34" s="98">
        <v>51.6978</v>
      </c>
      <c r="G34" s="98">
        <v>52.9560773480663</v>
      </c>
      <c r="H34" s="71">
        <f>G34-F34</f>
        <v>1.2582773480663008</v>
      </c>
      <c r="I34" s="71">
        <f>G34-E34</f>
        <v>3.7666773480663025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41</v>
      </c>
      <c r="B35" s="98">
        <v>1.3194</v>
      </c>
      <c r="C35" s="98">
        <v>1.33</v>
      </c>
      <c r="D35" s="98">
        <v>1.322</v>
      </c>
      <c r="E35" s="98">
        <v>1.3745</v>
      </c>
      <c r="F35" s="98">
        <v>1.3396</v>
      </c>
      <c r="G35" s="98">
        <v>1.3132</v>
      </c>
      <c r="H35" s="71">
        <f>G35-F35</f>
        <v>-0.02639999999999998</v>
      </c>
      <c r="I35" s="71">
        <f>G35-E35</f>
        <v>-0.06130000000000013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42</v>
      </c>
      <c r="B36" s="98"/>
      <c r="C36" s="98"/>
      <c r="D36" s="98"/>
      <c r="E36" s="98"/>
      <c r="F36" s="98"/>
      <c r="G36" s="98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43</v>
      </c>
      <c r="B37" s="98">
        <v>47.3781</v>
      </c>
      <c r="C37" s="98">
        <v>48.9114</v>
      </c>
      <c r="D37" s="98">
        <v>48.7328</v>
      </c>
      <c r="E37" s="98">
        <v>49.37299928771657</v>
      </c>
      <c r="F37" s="98">
        <v>51.6824</v>
      </c>
      <c r="G37" s="98">
        <v>52.9016</v>
      </c>
      <c r="H37" s="71">
        <f>G37-F37</f>
        <v>1.2192000000000007</v>
      </c>
      <c r="I37" s="71">
        <f>G37-E37</f>
        <v>3.528600712283435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44</v>
      </c>
      <c r="B38" s="98">
        <v>61.9483</v>
      </c>
      <c r="C38" s="98">
        <v>64.8061</v>
      </c>
      <c r="D38" s="98">
        <v>64.7224</v>
      </c>
      <c r="E38" s="98">
        <v>67.50965123083661</v>
      </c>
      <c r="F38" s="98">
        <v>69.3064</v>
      </c>
      <c r="G38" s="98">
        <v>69.8691</v>
      </c>
      <c r="H38" s="71">
        <f>G38-F38</f>
        <v>0.5627000000000066</v>
      </c>
      <c r="I38" s="71">
        <f>G38-E38</f>
        <v>2.359448769163393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45</v>
      </c>
      <c r="B39" s="98">
        <v>1.5313</v>
      </c>
      <c r="C39" s="98">
        <v>1.482</v>
      </c>
      <c r="D39" s="98">
        <v>1.466</v>
      </c>
      <c r="E39" s="98">
        <v>1.4906328389036205</v>
      </c>
      <c r="F39" s="98">
        <v>1.4578</v>
      </c>
      <c r="G39" s="98">
        <v>1.4359</v>
      </c>
      <c r="H39" s="71">
        <f>G39-F39</f>
        <v>-0.02190000000000003</v>
      </c>
      <c r="I39" s="71">
        <f>G39-E39</f>
        <v>-0.05473283890362057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46</v>
      </c>
      <c r="B40" s="98">
        <v>0.3116</v>
      </c>
      <c r="C40" s="98">
        <v>0.318</v>
      </c>
      <c r="D40" s="98">
        <v>0.3166</v>
      </c>
      <c r="E40" s="98">
        <v>0.3170441936065914</v>
      </c>
      <c r="F40" s="98">
        <v>0.2814</v>
      </c>
      <c r="G40" s="98">
        <v>0.2885</v>
      </c>
      <c r="H40" s="71">
        <f>G40-F40</f>
        <v>0.007099999999999995</v>
      </c>
      <c r="I40" s="71">
        <f>G40-E40</f>
        <v>-0.02854419360659144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8"/>
    </row>
    <row r="44" spans="3:7" ht="15">
      <c r="C44" s="102"/>
      <c r="D44" s="102"/>
      <c r="E44" s="102"/>
      <c r="G44" s="138"/>
    </row>
    <row r="45" spans="3:7" ht="15">
      <c r="C45" s="102"/>
      <c r="D45" s="102"/>
      <c r="E45" s="102"/>
      <c r="G45" s="138"/>
    </row>
    <row r="46" ht="15">
      <c r="G46" s="138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B12" sqref="B12:D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47</v>
      </c>
      <c r="B1" s="1"/>
    </row>
    <row r="2" spans="1:7" s="6" customFormat="1" ht="12.75" customHeight="1">
      <c r="A2" s="5" t="s">
        <v>48</v>
      </c>
      <c r="B2" s="5"/>
      <c r="C2" s="7"/>
      <c r="D2" s="7"/>
      <c r="E2" s="7"/>
      <c r="F2" s="7"/>
      <c r="G2" s="7"/>
    </row>
    <row r="3" spans="1:10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  <c r="J3" s="133"/>
    </row>
    <row r="4" spans="1:9" ht="13.5" customHeight="1">
      <c r="A4" s="8" t="s">
        <v>49</v>
      </c>
      <c r="B4" s="70">
        <f>B6+B7</f>
        <v>14.7</v>
      </c>
      <c r="C4" s="70">
        <f>C6+C7</f>
        <v>14.7</v>
      </c>
      <c r="D4" s="70">
        <f>D6+D7</f>
        <v>272.808508</v>
      </c>
      <c r="E4" s="70">
        <f>E6+E7</f>
        <v>0</v>
      </c>
      <c r="F4" s="70">
        <f>F6+F7</f>
        <v>37.1</v>
      </c>
      <c r="G4" s="71">
        <f>F4-E4</f>
        <v>37.1</v>
      </c>
      <c r="H4" s="71">
        <f>D4-C4</f>
        <v>258.10850800000003</v>
      </c>
      <c r="I4" s="70"/>
    </row>
    <row r="5" spans="1:10" ht="13.5" customHeight="1">
      <c r="A5" s="45" t="s">
        <v>50</v>
      </c>
      <c r="B5" s="67">
        <f>B6-B7</f>
        <v>-14.7</v>
      </c>
      <c r="C5" s="67">
        <f>C6-C7</f>
        <v>-14.7</v>
      </c>
      <c r="D5" s="67">
        <f>D6-D7</f>
        <v>-231.908508</v>
      </c>
      <c r="E5" s="67">
        <f>E6-E7</f>
        <v>0</v>
      </c>
      <c r="F5" s="67">
        <f>F6-F7</f>
        <v>-37.1</v>
      </c>
      <c r="G5" s="71">
        <f>-F5-E5</f>
        <v>37.1</v>
      </c>
      <c r="H5" s="136">
        <f>D5-C5</f>
        <v>-217.20850800000002</v>
      </c>
      <c r="I5" s="67"/>
      <c r="J5" s="134"/>
    </row>
    <row r="6" spans="1:9" ht="13.5" customHeight="1">
      <c r="A6" s="50" t="s">
        <v>51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8"/>
    </row>
    <row r="7" spans="1:9" ht="13.5" customHeight="1">
      <c r="A7" s="50" t="s">
        <v>52</v>
      </c>
      <c r="B7" s="68">
        <v>14.7</v>
      </c>
      <c r="C7" s="68">
        <v>14.7</v>
      </c>
      <c r="D7" s="68">
        <v>252.358508</v>
      </c>
      <c r="E7" s="68">
        <v>0</v>
      </c>
      <c r="F7" s="68">
        <v>37.1</v>
      </c>
      <c r="G7" s="71">
        <f>F7-E7</f>
        <v>37.1</v>
      </c>
      <c r="H7" s="71">
        <f>D7-C7</f>
        <v>237.658508</v>
      </c>
      <c r="I7" s="88"/>
    </row>
    <row r="8" spans="1:10" ht="13.5" customHeight="1">
      <c r="A8" s="45" t="s">
        <v>53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 t="s">
        <v>0</v>
      </c>
      <c r="I8" s="88"/>
      <c r="J8" s="88"/>
    </row>
    <row r="9" spans="1:10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</row>
    <row r="10" spans="1:2" s="9" customFormat="1" ht="15" customHeight="1">
      <c r="A10" s="93" t="s">
        <v>57</v>
      </c>
      <c r="B10" s="94"/>
    </row>
    <row r="11" spans="1:10" s="6" customFormat="1" ht="12.75" customHeight="1">
      <c r="A11" s="144" t="s">
        <v>58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2">
        <v>2013</v>
      </c>
      <c r="C12" s="53" t="s">
        <v>55</v>
      </c>
      <c r="D12" s="53" t="s">
        <v>56</v>
      </c>
      <c r="E12" s="53" t="s">
        <v>22</v>
      </c>
      <c r="F12" s="53" t="s">
        <v>23</v>
      </c>
      <c r="G12" s="56" t="s">
        <v>33</v>
      </c>
      <c r="H12" s="56" t="s">
        <v>54</v>
      </c>
    </row>
    <row r="13" spans="1:10" ht="12.75" customHeight="1">
      <c r="A13" s="8" t="s">
        <v>49</v>
      </c>
      <c r="B13" s="70">
        <f>+B14+B19+B23</f>
        <v>19879.308622309996</v>
      </c>
      <c r="C13" s="70">
        <f>+C14+C19+C23+C20</f>
        <v>16338.309522309999</v>
      </c>
      <c r="D13" s="70">
        <f>+D14+D19+D23+D20+D18+D21</f>
        <v>157176.22774499998</v>
      </c>
      <c r="E13" s="70">
        <f>E18+E19+E20+E21+E23</f>
        <v>25633.18253845</v>
      </c>
      <c r="F13" s="70">
        <f>F18+F19+F20+F21+F23</f>
        <v>25034.92016368</v>
      </c>
      <c r="G13" s="71">
        <f>F13-E13</f>
        <v>-598.2623747700018</v>
      </c>
      <c r="H13" s="71">
        <f>+D13-C13</f>
        <v>140837.91822268997</v>
      </c>
      <c r="I13" s="71"/>
      <c r="J13" s="9"/>
    </row>
    <row r="14" spans="1:10" ht="12.75" customHeight="1">
      <c r="A14" s="45" t="s">
        <v>59</v>
      </c>
      <c r="B14" s="68">
        <f>+B16</f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5"/>
      <c r="J14" s="9"/>
    </row>
    <row r="15" spans="1:10" ht="12.75" customHeight="1">
      <c r="A15" s="50" t="s">
        <v>51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5"/>
      <c r="J15" s="9"/>
    </row>
    <row r="16" spans="1:10" ht="12.75" customHeight="1">
      <c r="A16" s="50" t="s">
        <v>52</v>
      </c>
      <c r="B16" s="88">
        <v>3225.83640453</v>
      </c>
      <c r="C16" s="68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5"/>
      <c r="J16" s="9"/>
    </row>
    <row r="17" spans="1:10" ht="12.75" customHeight="1">
      <c r="A17" s="105" t="s">
        <v>60</v>
      </c>
      <c r="B17" s="88" t="s">
        <v>0</v>
      </c>
      <c r="C17" s="88" t="s">
        <v>0</v>
      </c>
      <c r="D17" s="88" t="s">
        <v>0</v>
      </c>
      <c r="E17" s="88" t="s">
        <v>0</v>
      </c>
      <c r="F17" s="88" t="s">
        <v>0</v>
      </c>
      <c r="G17" s="71" t="s">
        <v>0</v>
      </c>
      <c r="H17" s="71" t="s">
        <v>0</v>
      </c>
      <c r="I17" s="85"/>
      <c r="J17" s="9"/>
    </row>
    <row r="18" spans="1:10" ht="12.75" customHeight="1">
      <c r="A18" s="45" t="s">
        <v>61</v>
      </c>
      <c r="B18" s="88" t="s">
        <v>0</v>
      </c>
      <c r="C18" s="88" t="s">
        <v>0</v>
      </c>
      <c r="D18" s="88">
        <v>4345.58918121</v>
      </c>
      <c r="E18" s="88">
        <v>227.54</v>
      </c>
      <c r="F18" s="88">
        <v>300</v>
      </c>
      <c r="G18" s="71">
        <f>+F18-E18</f>
        <v>72.46000000000001</v>
      </c>
      <c r="H18" s="71">
        <f>+D18</f>
        <v>4345.58918121</v>
      </c>
      <c r="I18" s="85"/>
      <c r="J18" s="9"/>
    </row>
    <row r="19" spans="1:10" ht="12.75" customHeight="1">
      <c r="A19" s="45" t="s">
        <v>62</v>
      </c>
      <c r="B19" s="88">
        <v>8095.2</v>
      </c>
      <c r="C19" s="88">
        <v>6018.2</v>
      </c>
      <c r="D19" s="88">
        <v>48312.51778378999</v>
      </c>
      <c r="E19" s="88">
        <v>4658.672638450001</v>
      </c>
      <c r="F19" s="88">
        <v>4120.83036368</v>
      </c>
      <c r="G19" s="71">
        <f>+F19-E19</f>
        <v>-537.8422747700006</v>
      </c>
      <c r="H19" s="71">
        <f>+D19-C19</f>
        <v>42294.31778378999</v>
      </c>
      <c r="I19" s="69"/>
      <c r="J19" s="11"/>
    </row>
    <row r="20" spans="1:10" ht="12.75" customHeight="1">
      <c r="A20" s="45" t="s">
        <v>63</v>
      </c>
      <c r="B20" s="88" t="s">
        <v>0</v>
      </c>
      <c r="C20" s="88">
        <v>730.8026</v>
      </c>
      <c r="D20" s="88">
        <v>1960</v>
      </c>
      <c r="E20" s="88">
        <v>200</v>
      </c>
      <c r="F20" s="88">
        <v>200</v>
      </c>
      <c r="G20" s="71">
        <f>F20-E20</f>
        <v>0</v>
      </c>
      <c r="H20" s="71">
        <f>+D20-C20</f>
        <v>1229.1974</v>
      </c>
      <c r="I20" s="69"/>
      <c r="J20" s="9"/>
    </row>
    <row r="21" spans="1:10" ht="12.75" customHeight="1">
      <c r="A21" s="45" t="s">
        <v>64</v>
      </c>
      <c r="B21" s="88" t="s">
        <v>0</v>
      </c>
      <c r="C21" s="88" t="s">
        <v>0</v>
      </c>
      <c r="D21" s="88">
        <v>76232</v>
      </c>
      <c r="E21" s="88">
        <v>18258</v>
      </c>
      <c r="F21" s="88">
        <v>14380</v>
      </c>
      <c r="G21" s="71">
        <f>F21-E21</f>
        <v>-3878</v>
      </c>
      <c r="H21" s="71">
        <f>+D21</f>
        <v>76232</v>
      </c>
      <c r="I21" s="69"/>
      <c r="J21" s="9"/>
    </row>
    <row r="22" spans="1:10" s="9" customFormat="1" ht="27" customHeight="1">
      <c r="A22" s="104" t="s">
        <v>65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66</v>
      </c>
      <c r="B23" s="68">
        <v>8558.272217779999</v>
      </c>
      <c r="C23" s="68">
        <v>6947.910517780001</v>
      </c>
      <c r="D23" s="68">
        <v>25904.68776</v>
      </c>
      <c r="E23" s="68">
        <v>2288.9699</v>
      </c>
      <c r="F23" s="68">
        <v>6034.0898</v>
      </c>
      <c r="G23" s="71">
        <f>+F23-E23</f>
        <v>3745.1198999999997</v>
      </c>
      <c r="H23" s="71">
        <f>+D23-C23</f>
        <v>18956.77724222</v>
      </c>
      <c r="J23" s="11"/>
    </row>
    <row r="24" spans="1:10" ht="12.75" customHeight="1">
      <c r="A24" s="8" t="s">
        <v>67</v>
      </c>
      <c r="B24" s="31"/>
      <c r="C24" s="31"/>
      <c r="D24" s="31"/>
      <c r="E24" s="31"/>
      <c r="F24" s="31"/>
      <c r="G24" s="71"/>
      <c r="H24" s="71"/>
      <c r="I24" s="95"/>
      <c r="J24" s="11"/>
    </row>
    <row r="25" spans="1:10" ht="26.25" customHeight="1">
      <c r="A25" s="45" t="s">
        <v>68</v>
      </c>
      <c r="B25" s="31">
        <v>4.17</v>
      </c>
      <c r="C25" s="31">
        <v>4.16</v>
      </c>
      <c r="D25" s="31">
        <v>6.5</v>
      </c>
      <c r="E25" s="31">
        <v>6.5</v>
      </c>
      <c r="F25" s="31">
        <v>6.5</v>
      </c>
      <c r="G25" s="71">
        <f>F25-E25</f>
        <v>0</v>
      </c>
      <c r="H25" s="71">
        <f>+D25-C25</f>
        <v>2.34</v>
      </c>
      <c r="I25" s="95"/>
      <c r="J25" s="11"/>
    </row>
    <row r="26" spans="1:10" ht="12.75" customHeight="1">
      <c r="A26" s="45" t="s">
        <v>69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70</v>
      </c>
      <c r="B27" s="31">
        <v>3.3353809926753852</v>
      </c>
      <c r="C27" s="31">
        <v>3.2</v>
      </c>
      <c r="D27" s="31">
        <v>4.014916936652387</v>
      </c>
      <c r="E27" s="31" t="s">
        <v>0</v>
      </c>
      <c r="F27" s="31" t="s">
        <v>0</v>
      </c>
      <c r="G27" s="71" t="s">
        <v>0</v>
      </c>
      <c r="H27" s="71">
        <f>+D27-C27</f>
        <v>0.814916936652387</v>
      </c>
      <c r="I27" s="32"/>
      <c r="J27" s="132"/>
    </row>
    <row r="28" spans="1:10" ht="12.75" customHeight="1">
      <c r="A28" s="45" t="s">
        <v>60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2"/>
    </row>
    <row r="29" spans="1:10" ht="26.25" customHeight="1">
      <c r="A29" s="45" t="s">
        <v>71</v>
      </c>
      <c r="B29" s="31">
        <f>+B25*1.2</f>
        <v>5.004</v>
      </c>
      <c r="C29" s="31">
        <f>+C25*1.2</f>
        <v>4.992</v>
      </c>
      <c r="D29" s="31">
        <v>9</v>
      </c>
      <c r="E29" s="31">
        <v>9</v>
      </c>
      <c r="F29" s="31">
        <v>9</v>
      </c>
      <c r="G29" s="71">
        <f>F29-E29</f>
        <v>0</v>
      </c>
      <c r="H29" s="71">
        <f>+D29-C29</f>
        <v>4.008</v>
      </c>
      <c r="I29" s="32"/>
      <c r="J29" s="132"/>
    </row>
    <row r="30" spans="1:10" ht="11.25">
      <c r="A30" s="45" t="s">
        <v>63</v>
      </c>
      <c r="B30" s="31">
        <v>5.706351054725512</v>
      </c>
      <c r="C30" s="31">
        <v>5.72</v>
      </c>
      <c r="D30" s="31">
        <v>9.81</v>
      </c>
      <c r="E30" s="31">
        <v>10.07</v>
      </c>
      <c r="F30" s="31">
        <v>13.85715</v>
      </c>
      <c r="G30" s="71">
        <f>F30-E30</f>
        <v>3.7871500000000005</v>
      </c>
      <c r="H30" s="71">
        <f>+D30-C30</f>
        <v>4.090000000000001</v>
      </c>
      <c r="I30" s="32"/>
      <c r="J30" s="9"/>
    </row>
    <row r="31" spans="1:10" ht="11.25">
      <c r="A31" s="45" t="s">
        <v>64</v>
      </c>
      <c r="B31" s="31" t="s">
        <v>0</v>
      </c>
      <c r="C31" s="31" t="s">
        <v>0</v>
      </c>
      <c r="D31" s="31">
        <v>1.41</v>
      </c>
      <c r="E31" s="31">
        <v>1.5</v>
      </c>
      <c r="F31" s="31">
        <v>1.5</v>
      </c>
      <c r="G31" s="71">
        <f>F31-E31</f>
        <v>0</v>
      </c>
      <c r="H31" s="71">
        <f>D31</f>
        <v>1.41</v>
      </c>
      <c r="I31" s="32"/>
      <c r="J31" s="9"/>
    </row>
    <row r="32" spans="1:10" ht="27" customHeight="1">
      <c r="A32" s="45" t="s">
        <v>65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72</v>
      </c>
    </row>
    <row r="34" ht="15" customHeight="1">
      <c r="A34" s="13"/>
    </row>
    <row r="35" spans="1:2" ht="15" customHeight="1">
      <c r="A35" s="93" t="s">
        <v>73</v>
      </c>
      <c r="B35" s="1"/>
    </row>
    <row r="36" spans="1:7" s="6" customFormat="1" ht="12.75" customHeight="1">
      <c r="A36" s="144" t="s">
        <v>58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2">
        <v>2013</v>
      </c>
      <c r="C37" s="53" t="s">
        <v>55</v>
      </c>
      <c r="D37" s="53" t="s">
        <v>56</v>
      </c>
      <c r="E37" s="53" t="s">
        <v>22</v>
      </c>
      <c r="F37" s="53" t="s">
        <v>23</v>
      </c>
      <c r="G37" s="56" t="s">
        <v>33</v>
      </c>
      <c r="H37" s="56" t="s">
        <v>54</v>
      </c>
    </row>
    <row r="38" spans="1:8" ht="23.25" customHeight="1">
      <c r="A38" s="135" t="s">
        <v>74</v>
      </c>
      <c r="B38" s="113">
        <f>SUM(B39:B41)</f>
        <v>50600</v>
      </c>
      <c r="C38" s="113">
        <f>SUM(C39:C41)</f>
        <v>31000</v>
      </c>
      <c r="D38" s="113">
        <f>SUM(D39:D41)</f>
        <v>94000</v>
      </c>
      <c r="E38" s="113">
        <f>SUM(E39:E41)</f>
        <v>15000</v>
      </c>
      <c r="F38" s="113">
        <f>SUM(F39:F41)</f>
        <v>8000</v>
      </c>
      <c r="G38" s="71">
        <f>F38-E38</f>
        <v>-7000</v>
      </c>
      <c r="H38" s="71">
        <f>D38-C38</f>
        <v>63000</v>
      </c>
    </row>
    <row r="39" spans="1:10" ht="12.75" customHeight="1">
      <c r="A39" s="145" t="s">
        <v>75</v>
      </c>
      <c r="B39" s="110">
        <v>2800</v>
      </c>
      <c r="C39" s="110">
        <v>900</v>
      </c>
      <c r="D39" s="110">
        <v>81700</v>
      </c>
      <c r="E39" s="110">
        <v>15000</v>
      </c>
      <c r="F39" s="110">
        <v>8000</v>
      </c>
      <c r="G39" s="71">
        <f>F39-E39</f>
        <v>-7000</v>
      </c>
      <c r="H39" s="71">
        <f>D39-C39</f>
        <v>80800</v>
      </c>
      <c r="J39" s="86"/>
    </row>
    <row r="40" spans="1:10" ht="12.75" customHeight="1">
      <c r="A40" s="145" t="s">
        <v>76</v>
      </c>
      <c r="B40" s="110">
        <v>3200</v>
      </c>
      <c r="C40" s="110">
        <v>800</v>
      </c>
      <c r="D40" s="110" t="s">
        <v>0</v>
      </c>
      <c r="E40" s="110" t="s">
        <v>0</v>
      </c>
      <c r="F40" s="110" t="s">
        <v>0</v>
      </c>
      <c r="G40" s="71" t="s">
        <v>0</v>
      </c>
      <c r="H40" s="71">
        <f>-C40</f>
        <v>-800</v>
      </c>
      <c r="J40" s="86"/>
    </row>
    <row r="41" spans="1:10" ht="12.75" customHeight="1">
      <c r="A41" s="145" t="s">
        <v>77</v>
      </c>
      <c r="B41" s="110">
        <v>44600</v>
      </c>
      <c r="C41" s="110">
        <v>29300</v>
      </c>
      <c r="D41" s="110">
        <v>12300</v>
      </c>
      <c r="E41" s="110" t="s">
        <v>0</v>
      </c>
      <c r="F41" s="110" t="s">
        <v>0</v>
      </c>
      <c r="G41" s="71" t="s">
        <v>0</v>
      </c>
      <c r="H41" s="71">
        <f>D41-C41</f>
        <v>-17000</v>
      </c>
      <c r="J41" s="86"/>
    </row>
    <row r="42" spans="1:10" ht="12.75" customHeight="1" hidden="1">
      <c r="A42" s="145" t="s">
        <v>78</v>
      </c>
      <c r="B42" s="110"/>
      <c r="C42" s="110"/>
      <c r="D42" s="110"/>
      <c r="E42" s="110"/>
      <c r="F42" s="110"/>
      <c r="G42" s="71">
        <f>F42-E42</f>
        <v>0</v>
      </c>
      <c r="H42" s="71">
        <f>D42-C42</f>
        <v>0</v>
      </c>
      <c r="J42" s="86"/>
    </row>
    <row r="43" spans="1:10" ht="12.75" customHeight="1" hidden="1">
      <c r="A43" s="145" t="s">
        <v>79</v>
      </c>
      <c r="B43" s="117"/>
      <c r="C43" s="117"/>
      <c r="D43" s="117"/>
      <c r="E43" s="117"/>
      <c r="F43" s="117"/>
      <c r="G43" s="71">
        <f>F43-E43</f>
        <v>0</v>
      </c>
      <c r="H43" s="71">
        <f>D43-C43</f>
        <v>0</v>
      </c>
      <c r="J43" s="86"/>
    </row>
    <row r="44" spans="1:10" ht="12.75" customHeight="1">
      <c r="A44" s="135" t="s">
        <v>80</v>
      </c>
      <c r="B44" s="113">
        <f>SUM(B45:B47)</f>
        <v>53803.009999999995</v>
      </c>
      <c r="C44" s="113">
        <f>SUM(C45:C47)</f>
        <v>31515.12</v>
      </c>
      <c r="D44" s="113">
        <f>SUM(D45:D47)</f>
        <v>70874.19</v>
      </c>
      <c r="E44" s="113">
        <f>SUM(E45:E47)</f>
        <v>9789.73</v>
      </c>
      <c r="F44" s="113">
        <f>SUM(F45:F47)</f>
        <v>2937.2</v>
      </c>
      <c r="G44" s="71">
        <f>F44-E44</f>
        <v>-6852.53</v>
      </c>
      <c r="H44" s="71">
        <f>D44-C44</f>
        <v>39359.07000000001</v>
      </c>
      <c r="J44" s="86"/>
    </row>
    <row r="45" spans="1:10" ht="12.75" customHeight="1">
      <c r="A45" s="145" t="s">
        <v>75</v>
      </c>
      <c r="B45" s="110">
        <v>3266.8</v>
      </c>
      <c r="C45" s="110">
        <v>736.3</v>
      </c>
      <c r="D45" s="110">
        <v>58441.84</v>
      </c>
      <c r="E45" s="110">
        <v>9789.73</v>
      </c>
      <c r="F45" s="110">
        <v>2937.2</v>
      </c>
      <c r="G45" s="71">
        <f>F45-E45</f>
        <v>-6852.53</v>
      </c>
      <c r="H45" s="71">
        <f>D45-C45</f>
        <v>57705.53999999999</v>
      </c>
      <c r="J45" s="86"/>
    </row>
    <row r="46" spans="1:10" ht="12.75" customHeight="1">
      <c r="A46" s="145" t="s">
        <v>76</v>
      </c>
      <c r="B46" s="110">
        <v>2524.9</v>
      </c>
      <c r="C46" s="110">
        <v>556.8</v>
      </c>
      <c r="D46" s="110" t="s">
        <v>0</v>
      </c>
      <c r="E46" s="110" t="s">
        <v>0</v>
      </c>
      <c r="F46" s="110" t="s">
        <v>0</v>
      </c>
      <c r="G46" s="71" t="s">
        <v>0</v>
      </c>
      <c r="H46" s="71">
        <f>-C46</f>
        <v>-556.8</v>
      </c>
      <c r="J46" s="86"/>
    </row>
    <row r="47" spans="1:10" ht="12.75" customHeight="1">
      <c r="A47" s="145" t="s">
        <v>77</v>
      </c>
      <c r="B47" s="110">
        <v>48011.31</v>
      </c>
      <c r="C47" s="110">
        <v>30222.02</v>
      </c>
      <c r="D47" s="110">
        <v>12432.35</v>
      </c>
      <c r="E47" s="110" t="s">
        <v>0</v>
      </c>
      <c r="F47" s="110" t="s">
        <v>0</v>
      </c>
      <c r="G47" s="71" t="s">
        <v>0</v>
      </c>
      <c r="H47" s="71">
        <f>D47-C47</f>
        <v>-17789.67</v>
      </c>
      <c r="J47" s="86"/>
    </row>
    <row r="48" spans="1:10" ht="12.75" customHeight="1" hidden="1">
      <c r="A48" s="145" t="s">
        <v>78</v>
      </c>
      <c r="B48" s="118"/>
      <c r="C48" s="118"/>
      <c r="D48" s="117"/>
      <c r="E48" s="117"/>
      <c r="F48" s="117"/>
      <c r="G48" s="71">
        <f>F48-E48</f>
        <v>0</v>
      </c>
      <c r="H48" s="71">
        <f>D48-C48</f>
        <v>0</v>
      </c>
      <c r="I48" s="2">
        <v>7421</v>
      </c>
      <c r="J48" s="86"/>
    </row>
    <row r="49" spans="1:10" ht="12.75" customHeight="1" hidden="1">
      <c r="A49" s="145" t="s">
        <v>79</v>
      </c>
      <c r="B49" s="118"/>
      <c r="C49" s="118"/>
      <c r="D49" s="117"/>
      <c r="E49" s="117"/>
      <c r="F49" s="117"/>
      <c r="G49" s="71">
        <f>F49-E49</f>
        <v>0</v>
      </c>
      <c r="H49" s="71">
        <f>D49-C49</f>
        <v>0</v>
      </c>
      <c r="J49" s="86"/>
    </row>
    <row r="50" spans="1:10" ht="12.75" customHeight="1">
      <c r="A50" s="135" t="s">
        <v>81</v>
      </c>
      <c r="B50" s="113">
        <f>SUM(B51:B53)</f>
        <v>44565.05</v>
      </c>
      <c r="C50" s="113">
        <f>SUM(C51:C53)</f>
        <v>26695.65</v>
      </c>
      <c r="D50" s="113">
        <f>SUM(D51:D53)</f>
        <v>67277.16</v>
      </c>
      <c r="E50" s="113">
        <f>SUM(E51:E53)</f>
        <v>9206.4</v>
      </c>
      <c r="F50" s="113">
        <f>SUM(F51:F53)</f>
        <v>2937.2</v>
      </c>
      <c r="G50" s="71">
        <f>F50-E50</f>
        <v>-6269.2</v>
      </c>
      <c r="H50" s="71">
        <f>D50-C50</f>
        <v>40581.51</v>
      </c>
      <c r="J50" s="86"/>
    </row>
    <row r="51" spans="1:10" ht="12.75" customHeight="1">
      <c r="A51" s="145" t="s">
        <v>75</v>
      </c>
      <c r="B51" s="110">
        <v>2280</v>
      </c>
      <c r="C51" s="110">
        <v>380</v>
      </c>
      <c r="D51" s="110">
        <v>56693.61</v>
      </c>
      <c r="E51" s="110">
        <v>9206.4</v>
      </c>
      <c r="F51" s="110">
        <v>2937.2</v>
      </c>
      <c r="G51" s="71">
        <f>+F51-E51</f>
        <v>-6269.2</v>
      </c>
      <c r="H51" s="71">
        <f>D51-C51</f>
        <v>56313.61</v>
      </c>
      <c r="J51" s="86"/>
    </row>
    <row r="52" spans="1:10" ht="12.75" customHeight="1">
      <c r="A52" s="145" t="s">
        <v>76</v>
      </c>
      <c r="B52" s="110">
        <v>1234.5</v>
      </c>
      <c r="C52" s="110">
        <v>284.5</v>
      </c>
      <c r="D52" s="110" t="s">
        <v>0</v>
      </c>
      <c r="E52" s="110" t="s">
        <v>0</v>
      </c>
      <c r="F52" s="110" t="s">
        <v>0</v>
      </c>
      <c r="G52" s="71" t="s">
        <v>0</v>
      </c>
      <c r="H52" s="71">
        <f>-C52</f>
        <v>-284.5</v>
      </c>
      <c r="J52" s="86"/>
    </row>
    <row r="53" spans="1:10" ht="12.75" customHeight="1">
      <c r="A53" s="145" t="s">
        <v>77</v>
      </c>
      <c r="B53" s="110">
        <v>41050.55</v>
      </c>
      <c r="C53" s="110">
        <v>26031.15</v>
      </c>
      <c r="D53" s="110">
        <v>10583.550000000001</v>
      </c>
      <c r="E53" s="110" t="s">
        <v>0</v>
      </c>
      <c r="F53" s="110" t="s">
        <v>0</v>
      </c>
      <c r="G53" s="71" t="s">
        <v>0</v>
      </c>
      <c r="H53" s="71">
        <f>D53-C53</f>
        <v>-15447.6</v>
      </c>
      <c r="J53" s="86"/>
    </row>
    <row r="54" spans="1:10" ht="12.75" customHeight="1" hidden="1">
      <c r="A54" s="145" t="s">
        <v>78</v>
      </c>
      <c r="B54" s="118"/>
      <c r="C54" s="117"/>
      <c r="D54" s="117"/>
      <c r="E54" s="117"/>
      <c r="F54" s="117"/>
      <c r="G54" s="71">
        <f>F54-E54</f>
        <v>0</v>
      </c>
      <c r="H54" s="71">
        <f>D54-C54</f>
        <v>0</v>
      </c>
      <c r="J54" s="86"/>
    </row>
    <row r="55" spans="1:10" ht="12.75" customHeight="1" hidden="1">
      <c r="A55" s="145" t="s">
        <v>79</v>
      </c>
      <c r="B55" s="118"/>
      <c r="C55" s="117"/>
      <c r="D55" s="117"/>
      <c r="E55" s="117"/>
      <c r="F55" s="117"/>
      <c r="G55" s="71">
        <f>F55-E55</f>
        <v>0</v>
      </c>
      <c r="H55" s="71">
        <f>D55-C55</f>
        <v>0</v>
      </c>
      <c r="J55" s="86"/>
    </row>
    <row r="56" spans="1:10" ht="23.25" customHeight="1">
      <c r="A56" s="135" t="s">
        <v>82</v>
      </c>
      <c r="B56" s="113">
        <v>3.54</v>
      </c>
      <c r="C56" s="113">
        <v>3.25</v>
      </c>
      <c r="D56" s="113">
        <v>5.452950577679649</v>
      </c>
      <c r="E56" s="113">
        <v>6</v>
      </c>
      <c r="F56" s="113">
        <v>6.494285525038645</v>
      </c>
      <c r="G56" s="71">
        <f>F56-E56</f>
        <v>0.4942855250386451</v>
      </c>
      <c r="H56" s="71">
        <f>D56-C56</f>
        <v>2.2029505776796494</v>
      </c>
      <c r="I56" s="64"/>
      <c r="J56" s="86"/>
    </row>
    <row r="57" spans="1:10" ht="12" customHeight="1">
      <c r="A57" s="145" t="s">
        <v>75</v>
      </c>
      <c r="B57" s="110">
        <v>3.16</v>
      </c>
      <c r="C57" s="110">
        <v>3.41</v>
      </c>
      <c r="D57" s="110">
        <v>5.100459770060596</v>
      </c>
      <c r="E57" s="110">
        <v>6</v>
      </c>
      <c r="F57" s="110">
        <v>6.494285525038645</v>
      </c>
      <c r="G57" s="71">
        <f>F57-E57</f>
        <v>0.4942855250386451</v>
      </c>
      <c r="H57" s="71">
        <f>D57-C57</f>
        <v>1.6904597700605954</v>
      </c>
      <c r="I57" s="64"/>
      <c r="J57" s="86"/>
    </row>
    <row r="58" spans="1:10" ht="12" customHeight="1">
      <c r="A58" s="145" t="s">
        <v>76</v>
      </c>
      <c r="B58" s="110">
        <v>3.91</v>
      </c>
      <c r="C58" s="110">
        <v>4.07</v>
      </c>
      <c r="D58" s="110" t="s">
        <v>0</v>
      </c>
      <c r="E58" s="110" t="s">
        <v>0</v>
      </c>
      <c r="F58" s="110" t="s">
        <v>0</v>
      </c>
      <c r="G58" s="71" t="s">
        <v>0</v>
      </c>
      <c r="H58" s="71">
        <f>-C58</f>
        <v>-4.07</v>
      </c>
      <c r="I58" s="64"/>
      <c r="J58" s="86"/>
    </row>
    <row r="59" spans="1:10" ht="12" customHeight="1">
      <c r="A59" s="145" t="s">
        <v>77</v>
      </c>
      <c r="B59" s="110">
        <v>3.57</v>
      </c>
      <c r="C59" s="110">
        <v>3.26</v>
      </c>
      <c r="D59" s="110">
        <v>4.814376593877177</v>
      </c>
      <c r="E59" s="110" t="s">
        <v>0</v>
      </c>
      <c r="F59" s="110" t="s">
        <v>0</v>
      </c>
      <c r="G59" s="71" t="s">
        <v>0</v>
      </c>
      <c r="H59" s="71">
        <f>D59-C59</f>
        <v>1.5543765938771772</v>
      </c>
      <c r="I59" s="64"/>
      <c r="J59" s="86"/>
    </row>
    <row r="60" spans="1:11" ht="12" customHeight="1" hidden="1">
      <c r="A60" s="49" t="s">
        <v>1</v>
      </c>
      <c r="B60" s="83">
        <v>0</v>
      </c>
      <c r="C60" s="83">
        <v>0</v>
      </c>
      <c r="D60" s="83"/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/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F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83</v>
      </c>
      <c r="B1" s="1"/>
      <c r="J1"/>
    </row>
    <row r="2" spans="1:7" s="6" customFormat="1" ht="12.75" customHeight="1">
      <c r="A2" s="5" t="s">
        <v>84</v>
      </c>
      <c r="B2" s="5"/>
      <c r="C2" s="7"/>
      <c r="D2" s="7"/>
      <c r="E2" s="7"/>
      <c r="F2" s="7"/>
      <c r="G2" s="7"/>
    </row>
    <row r="3" spans="1:8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</row>
    <row r="4" spans="1:13" ht="12.75" customHeight="1">
      <c r="A4" s="62" t="s">
        <v>85</v>
      </c>
      <c r="B4" s="113">
        <f>SUM(B5:B7)</f>
        <v>5914.5</v>
      </c>
      <c r="C4" s="113">
        <f>SUM(C5:C7)</f>
        <v>4114.5</v>
      </c>
      <c r="D4" s="113">
        <f>SUM(D5:D7)</f>
        <v>3524.5</v>
      </c>
      <c r="E4" s="113">
        <f>SUM(E5:E7)</f>
        <v>539</v>
      </c>
      <c r="F4" s="113">
        <f>SUM(F5:F7)</f>
        <v>353.5</v>
      </c>
      <c r="G4" s="71">
        <f>F4-E4</f>
        <v>-185.5</v>
      </c>
      <c r="H4" s="71">
        <f>+D4-C4</f>
        <v>-590</v>
      </c>
      <c r="K4" s="87"/>
      <c r="L4" s="87"/>
      <c r="M4" s="87"/>
    </row>
    <row r="5" spans="1:13" ht="12.75" customHeight="1">
      <c r="A5" s="63" t="s">
        <v>86</v>
      </c>
      <c r="B5" s="110">
        <v>273</v>
      </c>
      <c r="C5" s="110">
        <v>186</v>
      </c>
      <c r="D5" s="110">
        <v>119</v>
      </c>
      <c r="E5" s="110">
        <v>23</v>
      </c>
      <c r="F5" s="110">
        <v>13</v>
      </c>
      <c r="G5" s="71">
        <f>F5-E5</f>
        <v>-10</v>
      </c>
      <c r="H5" s="71">
        <f aca="true" t="shared" si="0" ref="H5:H25">+D5-C5</f>
        <v>-67</v>
      </c>
      <c r="K5" s="87"/>
      <c r="L5" s="87"/>
      <c r="M5" s="87"/>
    </row>
    <row r="6" spans="1:13" ht="12.75" customHeight="1">
      <c r="A6" s="63" t="s">
        <v>87</v>
      </c>
      <c r="B6" s="110">
        <v>1609.5</v>
      </c>
      <c r="C6" s="110">
        <v>1205.5</v>
      </c>
      <c r="D6" s="110">
        <v>890</v>
      </c>
      <c r="E6" s="110">
        <v>60</v>
      </c>
      <c r="F6" s="110">
        <v>150</v>
      </c>
      <c r="G6" s="71">
        <f>F6-E6</f>
        <v>90</v>
      </c>
      <c r="H6" s="71">
        <f t="shared" si="0"/>
        <v>-315.5</v>
      </c>
      <c r="K6" s="87"/>
      <c r="L6" s="87"/>
      <c r="M6" s="87"/>
    </row>
    <row r="7" spans="1:13" ht="12.75" customHeight="1">
      <c r="A7" s="63" t="s">
        <v>88</v>
      </c>
      <c r="B7" s="110">
        <v>4032</v>
      </c>
      <c r="C7" s="110">
        <v>2723</v>
      </c>
      <c r="D7" s="110">
        <v>2515.5</v>
      </c>
      <c r="E7" s="110">
        <v>456</v>
      </c>
      <c r="F7" s="110">
        <v>190.5</v>
      </c>
      <c r="G7" s="71">
        <f>F7-E7</f>
        <v>-265.5</v>
      </c>
      <c r="H7" s="71">
        <f t="shared" si="0"/>
        <v>-207.5</v>
      </c>
      <c r="K7" s="87"/>
      <c r="L7" s="87"/>
      <c r="M7" s="87"/>
    </row>
    <row r="8" spans="1:13" ht="13.5" customHeight="1" hidden="1">
      <c r="A8" s="63" t="s">
        <v>89</v>
      </c>
      <c r="B8" s="110"/>
      <c r="C8" s="110"/>
      <c r="D8" s="110"/>
      <c r="E8" s="110"/>
      <c r="F8" s="110"/>
      <c r="G8" s="71">
        <f aca="true" t="shared" si="1" ref="G8:G15">F8-E8</f>
        <v>0</v>
      </c>
      <c r="H8" s="71">
        <f t="shared" si="0"/>
        <v>0</v>
      </c>
      <c r="K8" s="87"/>
      <c r="L8" s="87"/>
      <c r="M8" s="87"/>
    </row>
    <row r="9" spans="1:13" ht="12.75" customHeight="1" hidden="1">
      <c r="A9" s="63" t="s">
        <v>90</v>
      </c>
      <c r="B9" s="110"/>
      <c r="C9" s="110"/>
      <c r="D9" s="110"/>
      <c r="E9" s="110"/>
      <c r="F9" s="110"/>
      <c r="G9" s="71">
        <f t="shared" si="1"/>
        <v>0</v>
      </c>
      <c r="H9" s="71">
        <f t="shared" si="0"/>
        <v>0</v>
      </c>
      <c r="K9" s="87"/>
      <c r="L9" s="87"/>
      <c r="M9" s="87"/>
    </row>
    <row r="10" spans="1:13" ht="12.75" customHeight="1">
      <c r="A10" s="62" t="s">
        <v>91</v>
      </c>
      <c r="B10" s="113">
        <f>SUM(B11:B13)</f>
        <v>9872.65</v>
      </c>
      <c r="C10" s="113">
        <f>SUM(C11:C13)</f>
        <v>6427.5212</v>
      </c>
      <c r="D10" s="113">
        <f>SUM(D11:D13)</f>
        <v>4873.695</v>
      </c>
      <c r="E10" s="113">
        <f>SUM(E11:E13)</f>
        <v>449.99</v>
      </c>
      <c r="F10" s="113">
        <f>SUM(F11:F13)</f>
        <v>180.13</v>
      </c>
      <c r="G10" s="71">
        <f>F10-E10</f>
        <v>-269.86</v>
      </c>
      <c r="H10" s="71">
        <f t="shared" si="0"/>
        <v>-1553.8262000000004</v>
      </c>
      <c r="J10" s="12"/>
      <c r="K10" s="87"/>
      <c r="L10" s="87"/>
      <c r="M10" s="87"/>
    </row>
    <row r="11" spans="1:13" ht="12.75" customHeight="1">
      <c r="A11" s="63" t="s">
        <v>92</v>
      </c>
      <c r="B11" s="110">
        <v>446.27</v>
      </c>
      <c r="C11" s="110">
        <v>328.2</v>
      </c>
      <c r="D11" s="110">
        <v>44</v>
      </c>
      <c r="E11" s="110">
        <v>10</v>
      </c>
      <c r="F11" s="110">
        <v>0</v>
      </c>
      <c r="G11" s="71">
        <f>F11-E11</f>
        <v>-10</v>
      </c>
      <c r="H11" s="71">
        <f t="shared" si="0"/>
        <v>-284.2</v>
      </c>
      <c r="J11" s="12"/>
      <c r="K11" s="87"/>
      <c r="L11" s="87"/>
      <c r="M11" s="87"/>
    </row>
    <row r="12" spans="1:13" ht="12.75" customHeight="1">
      <c r="A12" s="63" t="s">
        <v>87</v>
      </c>
      <c r="B12" s="110">
        <v>2694.509</v>
      </c>
      <c r="C12" s="110">
        <v>1792.59</v>
      </c>
      <c r="D12" s="110">
        <v>989.835</v>
      </c>
      <c r="E12" s="110">
        <v>40</v>
      </c>
      <c r="F12" s="110">
        <v>84.43</v>
      </c>
      <c r="G12" s="71">
        <f>F12-E12</f>
        <v>44.43000000000001</v>
      </c>
      <c r="H12" s="71">
        <f t="shared" si="0"/>
        <v>-802.7549999999999</v>
      </c>
      <c r="K12" s="87"/>
      <c r="L12" s="87"/>
      <c r="M12" s="87"/>
    </row>
    <row r="13" spans="1:13" ht="12.75" customHeight="1">
      <c r="A13" s="123" t="s">
        <v>88</v>
      </c>
      <c r="B13" s="110">
        <v>6731.871</v>
      </c>
      <c r="C13" s="110">
        <v>4306.7312</v>
      </c>
      <c r="D13" s="110">
        <v>3839.86</v>
      </c>
      <c r="E13" s="110">
        <v>399.99</v>
      </c>
      <c r="F13" s="110">
        <v>95.7</v>
      </c>
      <c r="G13" s="71">
        <f>F13-E13</f>
        <v>-304.29</v>
      </c>
      <c r="H13" s="71">
        <f t="shared" si="0"/>
        <v>-466.87120000000004</v>
      </c>
      <c r="K13" s="87"/>
      <c r="L13" s="87"/>
      <c r="M13" s="87"/>
    </row>
    <row r="14" spans="1:13" ht="12.75" customHeight="1" hidden="1">
      <c r="A14" s="123" t="s">
        <v>89</v>
      </c>
      <c r="B14" s="110"/>
      <c r="C14" s="110"/>
      <c r="D14" s="110"/>
      <c r="E14" s="110"/>
      <c r="F14" s="110"/>
      <c r="G14" s="71">
        <f t="shared" si="1"/>
        <v>0</v>
      </c>
      <c r="H14" s="71">
        <f t="shared" si="0"/>
        <v>0</v>
      </c>
      <c r="K14" s="87"/>
      <c r="L14" s="87"/>
      <c r="M14" s="87"/>
    </row>
    <row r="15" spans="1:13" ht="12.75" customHeight="1" hidden="1">
      <c r="A15" s="123" t="s">
        <v>90</v>
      </c>
      <c r="B15" s="110"/>
      <c r="C15" s="110"/>
      <c r="D15" s="110"/>
      <c r="E15" s="110"/>
      <c r="F15" s="110"/>
      <c r="G15" s="71">
        <f t="shared" si="1"/>
        <v>0</v>
      </c>
      <c r="H15" s="71">
        <f t="shared" si="0"/>
        <v>0</v>
      </c>
      <c r="K15" s="87"/>
      <c r="L15" s="87"/>
      <c r="M15" s="87"/>
    </row>
    <row r="16" spans="1:13" ht="12.75" customHeight="1">
      <c r="A16" s="111" t="s">
        <v>93</v>
      </c>
      <c r="B16" s="113">
        <f>SUM(B17:B19)</f>
        <v>5746.32</v>
      </c>
      <c r="C16" s="113">
        <f>SUM(C17:C19)</f>
        <v>4086.92</v>
      </c>
      <c r="D16" s="113">
        <f>SUM(D17:D19)</f>
        <v>2051.61</v>
      </c>
      <c r="E16" s="113">
        <f>SUM(E17:E19)</f>
        <v>315.65</v>
      </c>
      <c r="F16" s="113">
        <f>SUM(F17:F19)</f>
        <v>108.75</v>
      </c>
      <c r="G16" s="71">
        <f>F16-E16</f>
        <v>-206.89999999999998</v>
      </c>
      <c r="H16" s="71">
        <f t="shared" si="0"/>
        <v>-2035.31</v>
      </c>
      <c r="K16" s="87"/>
      <c r="L16" s="87"/>
      <c r="M16" s="87"/>
    </row>
    <row r="17" spans="1:13" ht="12.75" customHeight="1">
      <c r="A17" s="63" t="s">
        <v>92</v>
      </c>
      <c r="B17" s="110">
        <v>208.5</v>
      </c>
      <c r="C17" s="110">
        <v>163.75</v>
      </c>
      <c r="D17" s="110">
        <v>7</v>
      </c>
      <c r="E17" s="110" t="s">
        <v>0</v>
      </c>
      <c r="F17" s="110" t="s">
        <v>0</v>
      </c>
      <c r="G17" s="71" t="s">
        <v>0</v>
      </c>
      <c r="H17" s="71">
        <f t="shared" si="0"/>
        <v>-156.75</v>
      </c>
      <c r="K17" s="87"/>
      <c r="L17" s="87"/>
      <c r="M17" s="87"/>
    </row>
    <row r="18" spans="1:13" ht="12.75" customHeight="1">
      <c r="A18" s="63" t="s">
        <v>87</v>
      </c>
      <c r="B18" s="110">
        <v>1566.58</v>
      </c>
      <c r="C18" s="110">
        <v>1164.83</v>
      </c>
      <c r="D18" s="110">
        <v>405.46</v>
      </c>
      <c r="E18" s="110">
        <v>30</v>
      </c>
      <c r="F18" s="110">
        <v>18.75</v>
      </c>
      <c r="G18" s="71">
        <f>F18-E18</f>
        <v>-11.25</v>
      </c>
      <c r="H18" s="71">
        <f t="shared" si="0"/>
        <v>-759.3699999999999</v>
      </c>
      <c r="I18" s="120"/>
      <c r="K18" s="87"/>
      <c r="L18" s="87"/>
      <c r="M18" s="87"/>
    </row>
    <row r="19" spans="1:13" ht="12.75" customHeight="1">
      <c r="A19" s="123" t="s">
        <v>88</v>
      </c>
      <c r="B19" s="110">
        <v>3971.24</v>
      </c>
      <c r="C19" s="110">
        <v>2758.34</v>
      </c>
      <c r="D19" s="110">
        <v>1639.15</v>
      </c>
      <c r="E19" s="110">
        <v>285.65</v>
      </c>
      <c r="F19" s="110">
        <v>90</v>
      </c>
      <c r="G19" s="71">
        <f>F19-E19</f>
        <v>-195.64999999999998</v>
      </c>
      <c r="H19" s="71">
        <f t="shared" si="0"/>
        <v>-1119.19</v>
      </c>
      <c r="K19" s="87"/>
      <c r="L19" s="87"/>
      <c r="M19" s="87"/>
    </row>
    <row r="20" spans="1:13" ht="12.75" customHeight="1" hidden="1">
      <c r="A20" s="123" t="s">
        <v>89</v>
      </c>
      <c r="B20" s="110"/>
      <c r="C20" s="110"/>
      <c r="D20" s="110"/>
      <c r="E20" s="110"/>
      <c r="F20" s="110"/>
      <c r="G20" s="71">
        <f>F20-E20</f>
        <v>0</v>
      </c>
      <c r="H20" s="71">
        <f t="shared" si="0"/>
        <v>0</v>
      </c>
      <c r="K20" s="87"/>
      <c r="L20" s="87"/>
      <c r="M20" s="87"/>
    </row>
    <row r="21" spans="1:13" ht="12.75" customHeight="1" hidden="1">
      <c r="A21" s="123" t="s">
        <v>90</v>
      </c>
      <c r="B21" s="110"/>
      <c r="C21" s="110"/>
      <c r="D21" s="110"/>
      <c r="E21" s="110"/>
      <c r="F21" s="110"/>
      <c r="G21" s="71">
        <f>F21-E21</f>
        <v>0</v>
      </c>
      <c r="H21" s="71">
        <f t="shared" si="0"/>
        <v>0</v>
      </c>
      <c r="K21" s="87"/>
      <c r="L21" s="87"/>
      <c r="M21" s="87"/>
    </row>
    <row r="22" spans="1:13" ht="12.75" customHeight="1">
      <c r="A22" s="111" t="s">
        <v>94</v>
      </c>
      <c r="B22" s="113">
        <v>8.52</v>
      </c>
      <c r="C22" s="113">
        <v>8.58143668924065</v>
      </c>
      <c r="D22" s="113">
        <v>8.76507317611822</v>
      </c>
      <c r="E22" s="113">
        <v>9.82698421963443</v>
      </c>
      <c r="F22" s="113">
        <v>9.941379310344828</v>
      </c>
      <c r="G22" s="71">
        <f>F22-E22</f>
        <v>0.11439509071039922</v>
      </c>
      <c r="H22" s="71">
        <f t="shared" si="0"/>
        <v>0.18363648687756928</v>
      </c>
      <c r="J22" s="64"/>
      <c r="K22" s="87"/>
      <c r="L22" s="87"/>
      <c r="M22" s="87"/>
    </row>
    <row r="23" spans="1:13" ht="12.75" customHeight="1">
      <c r="A23" s="63" t="s">
        <v>92</v>
      </c>
      <c r="B23" s="110">
        <v>4.85</v>
      </c>
      <c r="C23" s="110">
        <v>5.096196657482528</v>
      </c>
      <c r="D23" s="110">
        <v>4.5</v>
      </c>
      <c r="E23" s="110" t="s">
        <v>0</v>
      </c>
      <c r="F23" s="110" t="s">
        <v>0</v>
      </c>
      <c r="G23" s="71" t="s">
        <v>0</v>
      </c>
      <c r="H23" s="71">
        <f t="shared" si="0"/>
        <v>-0.5961966574825279</v>
      </c>
      <c r="J23" s="64"/>
      <c r="K23" s="87"/>
      <c r="L23" s="87"/>
      <c r="M23" s="87"/>
    </row>
    <row r="24" spans="1:13" ht="12.75" customHeight="1">
      <c r="A24" s="63" t="s">
        <v>87</v>
      </c>
      <c r="B24" s="110">
        <v>6.46</v>
      </c>
      <c r="C24" s="110">
        <v>6.497605376846984</v>
      </c>
      <c r="D24" s="110">
        <v>7.950472312699955</v>
      </c>
      <c r="E24" s="110">
        <v>9</v>
      </c>
      <c r="F24" s="110">
        <v>9.42</v>
      </c>
      <c r="G24" s="71">
        <f>+F24-E24</f>
        <v>0.41999999999999993</v>
      </c>
      <c r="H24" s="71">
        <f t="shared" si="0"/>
        <v>1.4528669358529713</v>
      </c>
      <c r="J24" s="64"/>
      <c r="K24" s="87"/>
      <c r="L24" s="87"/>
      <c r="M24" s="87"/>
    </row>
    <row r="25" spans="1:13" ht="12.75" customHeight="1">
      <c r="A25" s="63" t="s">
        <v>88</v>
      </c>
      <c r="B25" s="110">
        <v>9.55</v>
      </c>
      <c r="C25" s="110">
        <v>9.679573509545286</v>
      </c>
      <c r="D25" s="110">
        <v>9.110979246653756</v>
      </c>
      <c r="E25" s="110">
        <v>9.914850931607514</v>
      </c>
      <c r="F25" s="110">
        <v>10.05</v>
      </c>
      <c r="G25" s="71">
        <f>F25-E25</f>
        <v>0.13514906839248653</v>
      </c>
      <c r="H25" s="71">
        <f t="shared" si="0"/>
        <v>-0.5685942628915299</v>
      </c>
      <c r="J25" s="64"/>
      <c r="K25" s="87"/>
      <c r="L25" s="87"/>
      <c r="M25" s="87"/>
    </row>
    <row r="26" spans="1:15" ht="12.75" customHeight="1" hidden="1">
      <c r="A26" s="63" t="s">
        <v>3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3" t="s">
        <v>4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93" t="s">
        <v>95</v>
      </c>
      <c r="B29" s="1"/>
      <c r="J29"/>
    </row>
    <row r="30" spans="1:11" s="6" customFormat="1" ht="12.75" customHeight="1">
      <c r="A30" s="144" t="s">
        <v>96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5"/>
      <c r="B31" s="142">
        <v>2013</v>
      </c>
      <c r="C31" s="53" t="s">
        <v>55</v>
      </c>
      <c r="D31" s="53" t="s">
        <v>56</v>
      </c>
      <c r="E31" s="53" t="s">
        <v>22</v>
      </c>
      <c r="F31" s="53" t="s">
        <v>23</v>
      </c>
      <c r="G31" s="56" t="s">
        <v>33</v>
      </c>
      <c r="H31" s="56" t="s">
        <v>54</v>
      </c>
      <c r="I31" s="17"/>
      <c r="J31" s="17"/>
    </row>
    <row r="32" spans="1:13" ht="12.75" customHeight="1">
      <c r="A32" s="111" t="s">
        <v>59</v>
      </c>
      <c r="B32" s="66">
        <v>3.798291746091619</v>
      </c>
      <c r="C32" s="66">
        <v>3.624117236780049</v>
      </c>
      <c r="D32" s="66">
        <v>6.4347975380142985</v>
      </c>
      <c r="E32" s="66">
        <v>6.561609223180869</v>
      </c>
      <c r="F32" s="66">
        <v>5.26702121037267</v>
      </c>
      <c r="G32" s="71">
        <f>F32-E32</f>
        <v>-1.294588012808199</v>
      </c>
      <c r="H32" s="71">
        <f>+D32-C32</f>
        <v>2.8106803012342496</v>
      </c>
      <c r="I32" s="113"/>
      <c r="J32" s="72"/>
      <c r="K32" s="31"/>
      <c r="L32" s="139"/>
      <c r="M32" s="108"/>
    </row>
    <row r="33" spans="1:12" ht="12.75" customHeight="1">
      <c r="A33" s="60" t="s">
        <v>97</v>
      </c>
      <c r="B33" s="31">
        <v>3.8086597572572884</v>
      </c>
      <c r="C33" s="31">
        <v>3.60365005317731</v>
      </c>
      <c r="D33" s="31">
        <v>6.460318366145892</v>
      </c>
      <c r="E33" s="31">
        <v>6.022002437365789</v>
      </c>
      <c r="F33" s="31">
        <v>5.09081347709759</v>
      </c>
      <c r="G33" s="71">
        <f>F33-E33</f>
        <v>-0.9311889602681998</v>
      </c>
      <c r="H33" s="71">
        <f>+D33-C33</f>
        <v>2.856668312968582</v>
      </c>
      <c r="I33" s="110"/>
      <c r="J33" s="110"/>
      <c r="K33" s="31"/>
      <c r="L33" s="139"/>
    </row>
    <row r="34" spans="1:12" ht="12.75" customHeight="1">
      <c r="A34" s="60" t="s">
        <v>98</v>
      </c>
      <c r="B34" s="31">
        <v>3.704976621789075</v>
      </c>
      <c r="C34" s="31">
        <v>3.50067823212334</v>
      </c>
      <c r="D34" s="31">
        <v>6.483562451739442</v>
      </c>
      <c r="E34" s="31">
        <v>7.247579701406021</v>
      </c>
      <c r="F34" s="31">
        <v>5.47920995535649</v>
      </c>
      <c r="G34" s="71">
        <f>F34-E34</f>
        <v>-1.7683697460495313</v>
      </c>
      <c r="H34" s="71">
        <f>+D34-C34</f>
        <v>2.9828842196161025</v>
      </c>
      <c r="I34" s="110"/>
      <c r="J34" s="110"/>
      <c r="K34" s="106"/>
      <c r="L34" s="139"/>
    </row>
    <row r="35" spans="1:12" ht="12.75" customHeight="1">
      <c r="A35" s="60" t="s">
        <v>99</v>
      </c>
      <c r="B35" s="106">
        <v>4.333333333333333</v>
      </c>
      <c r="C35" s="31">
        <v>4.333333333333333</v>
      </c>
      <c r="D35" s="31">
        <v>7.304691693376246</v>
      </c>
      <c r="E35" s="31">
        <v>8</v>
      </c>
      <c r="F35" s="31">
        <v>6</v>
      </c>
      <c r="G35" s="71">
        <f>F35-E35</f>
        <v>-2</v>
      </c>
      <c r="H35" s="71">
        <f>+D35-C35</f>
        <v>2.971358360042913</v>
      </c>
      <c r="I35" s="110"/>
      <c r="J35" s="110"/>
      <c r="K35" s="106"/>
      <c r="L35" s="139"/>
    </row>
    <row r="36" spans="1:12" ht="12.75" customHeight="1">
      <c r="A36" s="60" t="s">
        <v>100</v>
      </c>
      <c r="B36" s="107" t="s">
        <v>0</v>
      </c>
      <c r="C36" s="107" t="s">
        <v>0</v>
      </c>
      <c r="D36" s="106">
        <v>8</v>
      </c>
      <c r="E36" s="119" t="s">
        <v>0</v>
      </c>
      <c r="F36" s="119" t="s">
        <v>0</v>
      </c>
      <c r="G36" s="71" t="s">
        <v>0</v>
      </c>
      <c r="H36" s="71">
        <f>D36</f>
        <v>8</v>
      </c>
      <c r="I36" s="110"/>
      <c r="J36" s="72"/>
      <c r="K36" s="139"/>
      <c r="L36" s="139"/>
    </row>
    <row r="37" spans="1:12" ht="12.75" customHeight="1">
      <c r="A37" s="60" t="s">
        <v>101</v>
      </c>
      <c r="B37" s="107">
        <v>7.5</v>
      </c>
      <c r="C37" s="107">
        <v>7.5</v>
      </c>
      <c r="D37" s="107" t="s">
        <v>0</v>
      </c>
      <c r="E37" s="107" t="s">
        <v>0</v>
      </c>
      <c r="F37" s="107" t="s">
        <v>0</v>
      </c>
      <c r="G37" s="71" t="s">
        <v>0</v>
      </c>
      <c r="H37" s="71">
        <f>-C37</f>
        <v>-7.5</v>
      </c>
      <c r="I37" s="72"/>
      <c r="J37" s="72"/>
      <c r="K37" s="139"/>
      <c r="L37" s="139"/>
    </row>
    <row r="38" spans="1:12" ht="12.75" customHeight="1">
      <c r="A38" s="60" t="s">
        <v>102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71" t="s">
        <v>0</v>
      </c>
      <c r="H38" s="71" t="s">
        <v>0</v>
      </c>
      <c r="I38" s="72"/>
      <c r="J38" s="72"/>
      <c r="K38" s="139"/>
      <c r="L38" s="139"/>
    </row>
    <row r="39" spans="1:12" ht="12.75" customHeight="1">
      <c r="A39" s="60" t="s">
        <v>103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71" t="s">
        <v>0</v>
      </c>
      <c r="H39" s="71" t="s">
        <v>0</v>
      </c>
      <c r="I39" s="72"/>
      <c r="J39" s="72"/>
      <c r="K39" s="139"/>
      <c r="L39" s="139"/>
    </row>
    <row r="40" spans="1:12" ht="12.75" customHeight="1">
      <c r="A40" s="60" t="s">
        <v>104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71" t="s">
        <v>0</v>
      </c>
      <c r="H40" s="71" t="s">
        <v>0</v>
      </c>
      <c r="I40" s="72"/>
      <c r="J40" s="72"/>
      <c r="K40" s="139"/>
      <c r="L40" s="139"/>
    </row>
    <row r="41" spans="1:12" ht="12.75" customHeight="1">
      <c r="A41" s="60" t="s">
        <v>105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71" t="s">
        <v>0</v>
      </c>
      <c r="H41" s="71" t="s">
        <v>0</v>
      </c>
      <c r="I41" s="72"/>
      <c r="J41" s="116"/>
      <c r="K41" s="139"/>
      <c r="L41" s="139"/>
    </row>
    <row r="42" spans="1:12" ht="12.75" customHeight="1">
      <c r="A42" s="111" t="s">
        <v>106</v>
      </c>
      <c r="B42" s="91">
        <v>7.248849863135487</v>
      </c>
      <c r="C42" s="91">
        <v>7.801651424213555</v>
      </c>
      <c r="D42" s="91">
        <v>9.16733043608341</v>
      </c>
      <c r="E42" s="91">
        <v>9.5</v>
      </c>
      <c r="F42" s="91">
        <v>9.5</v>
      </c>
      <c r="G42" s="71">
        <f>F42-E42</f>
        <v>0</v>
      </c>
      <c r="H42" s="71">
        <f>+D42-C42</f>
        <v>1.3656790118698545</v>
      </c>
      <c r="I42" s="116"/>
      <c r="J42" s="110"/>
      <c r="K42" s="139"/>
      <c r="L42" s="139"/>
    </row>
    <row r="43" spans="1:12" ht="12.75" customHeight="1">
      <c r="A43" s="60" t="s">
        <v>97</v>
      </c>
      <c r="B43" s="31" t="s">
        <v>0</v>
      </c>
      <c r="C43" s="31" t="s">
        <v>0</v>
      </c>
      <c r="D43" s="112" t="s">
        <v>0</v>
      </c>
      <c r="E43" s="112" t="s">
        <v>0</v>
      </c>
      <c r="F43" s="112" t="s">
        <v>0</v>
      </c>
      <c r="G43" s="71" t="s">
        <v>0</v>
      </c>
      <c r="H43" s="71" t="s">
        <v>0</v>
      </c>
      <c r="I43" s="110"/>
      <c r="J43" s="110"/>
      <c r="K43" s="139"/>
      <c r="L43" s="139"/>
    </row>
    <row r="44" spans="1:12" ht="12.75" customHeight="1">
      <c r="A44" s="60" t="s">
        <v>98</v>
      </c>
      <c r="B44" s="31">
        <v>3.875</v>
      </c>
      <c r="C44" s="31">
        <v>3.5</v>
      </c>
      <c r="D44" s="112">
        <v>7</v>
      </c>
      <c r="E44" s="112" t="s">
        <v>0</v>
      </c>
      <c r="F44" s="112" t="s">
        <v>0</v>
      </c>
      <c r="G44" s="71"/>
      <c r="H44" s="71">
        <f>D44-C44</f>
        <v>3.5</v>
      </c>
      <c r="I44" s="110"/>
      <c r="J44" s="110"/>
      <c r="K44" s="139"/>
      <c r="L44" s="139"/>
    </row>
    <row r="45" spans="1:12" ht="12.75" customHeight="1">
      <c r="A45" s="60" t="s">
        <v>99</v>
      </c>
      <c r="B45" s="31">
        <v>3</v>
      </c>
      <c r="C45" s="31" t="s">
        <v>0</v>
      </c>
      <c r="D45" s="112">
        <v>9.5</v>
      </c>
      <c r="E45" s="112">
        <v>9.5</v>
      </c>
      <c r="F45" s="112">
        <v>9.5</v>
      </c>
      <c r="G45" s="71">
        <f>F45-E45</f>
        <v>0</v>
      </c>
      <c r="H45" s="71">
        <f>D45</f>
        <v>9.5</v>
      </c>
      <c r="I45" s="110"/>
      <c r="J45" s="110"/>
      <c r="K45" s="139"/>
      <c r="L45" s="139"/>
    </row>
    <row r="46" spans="1:12" ht="12.75" customHeight="1">
      <c r="A46" s="60" t="s">
        <v>100</v>
      </c>
      <c r="B46" s="106">
        <v>6.5</v>
      </c>
      <c r="C46" s="106">
        <v>6.5</v>
      </c>
      <c r="D46" s="112" t="s">
        <v>0</v>
      </c>
      <c r="E46" s="112" t="s">
        <v>0</v>
      </c>
      <c r="F46" s="112" t="s">
        <v>0</v>
      </c>
      <c r="G46" s="71" t="s">
        <v>0</v>
      </c>
      <c r="H46" s="71">
        <f>-C46</f>
        <v>-6.5</v>
      </c>
      <c r="I46" s="110"/>
      <c r="J46" s="110"/>
      <c r="K46" s="139"/>
      <c r="L46" s="139"/>
    </row>
    <row r="47" spans="1:12" ht="12.75" customHeight="1">
      <c r="A47" s="60" t="s">
        <v>101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1" t="s">
        <v>0</v>
      </c>
      <c r="H47" s="71" t="s">
        <v>0</v>
      </c>
      <c r="I47" s="110"/>
      <c r="J47" s="110"/>
      <c r="K47" s="139"/>
      <c r="L47" s="139"/>
    </row>
    <row r="48" spans="1:12" ht="12.75" customHeight="1">
      <c r="A48" s="60" t="s">
        <v>102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71" t="s">
        <v>0</v>
      </c>
      <c r="H48" s="71" t="s">
        <v>0</v>
      </c>
      <c r="I48" s="110"/>
      <c r="J48" s="110"/>
      <c r="K48" s="139"/>
      <c r="L48" s="139"/>
    </row>
    <row r="49" spans="1:12" ht="12.75" customHeight="1">
      <c r="A49" s="60" t="s">
        <v>103</v>
      </c>
      <c r="B49" s="106">
        <v>7.360961620266202</v>
      </c>
      <c r="C49" s="106">
        <v>7.166442430399302</v>
      </c>
      <c r="D49" s="106">
        <v>7.50369781915604</v>
      </c>
      <c r="E49" s="106" t="s">
        <v>0</v>
      </c>
      <c r="F49" s="106" t="s">
        <v>0</v>
      </c>
      <c r="G49" s="71" t="s">
        <v>0</v>
      </c>
      <c r="H49" s="71">
        <f>+D49-C49</f>
        <v>0.3372553887567378</v>
      </c>
      <c r="I49" s="110"/>
      <c r="J49" s="110"/>
      <c r="K49" s="139"/>
      <c r="L49" s="139"/>
    </row>
    <row r="50" spans="1:12" ht="12.75" customHeight="1">
      <c r="A50" s="60" t="s">
        <v>104</v>
      </c>
      <c r="B50" s="106">
        <v>7.683388157894736</v>
      </c>
      <c r="C50" s="106">
        <v>7.661184210526315</v>
      </c>
      <c r="D50" s="106">
        <v>9.75</v>
      </c>
      <c r="E50" s="106" t="s">
        <v>0</v>
      </c>
      <c r="F50" s="106" t="s">
        <v>0</v>
      </c>
      <c r="G50" s="71" t="s">
        <v>0</v>
      </c>
      <c r="H50" s="71">
        <f>+D50-C50</f>
        <v>2.088815789473685</v>
      </c>
      <c r="I50" s="110"/>
      <c r="J50" s="110"/>
      <c r="K50" s="139"/>
      <c r="L50" s="139"/>
    </row>
    <row r="51" spans="1:12" ht="12.75" customHeight="1">
      <c r="A51" s="60" t="s">
        <v>105</v>
      </c>
      <c r="B51" s="130">
        <v>9.833333333333334</v>
      </c>
      <c r="C51" s="106">
        <v>10.5</v>
      </c>
      <c r="D51" s="106" t="s">
        <v>0</v>
      </c>
      <c r="E51" s="107" t="s">
        <v>0</v>
      </c>
      <c r="F51" s="107" t="s">
        <v>0</v>
      </c>
      <c r="G51" s="71" t="s">
        <v>0</v>
      </c>
      <c r="H51" s="71">
        <f>-C51</f>
        <v>-10.5</v>
      </c>
      <c r="I51" s="110"/>
      <c r="J51" s="116"/>
      <c r="K51" s="139"/>
      <c r="L51" s="139"/>
    </row>
    <row r="52" spans="1:9" ht="12.75" customHeight="1">
      <c r="A52" s="111" t="s">
        <v>107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1" t="s">
        <v>0</v>
      </c>
      <c r="H52" s="71" t="s">
        <v>0</v>
      </c>
      <c r="I52" s="116"/>
    </row>
    <row r="53" spans="1:12" ht="12.75" customHeight="1">
      <c r="A53" s="60" t="s">
        <v>97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1" t="s">
        <v>0</v>
      </c>
      <c r="H53" s="71" t="s">
        <v>0</v>
      </c>
      <c r="I53" s="110"/>
      <c r="J53" s="110"/>
      <c r="K53" s="108"/>
      <c r="L53" s="108"/>
    </row>
    <row r="54" spans="1:12" ht="12.75" customHeight="1">
      <c r="A54" s="60" t="s">
        <v>98</v>
      </c>
      <c r="B54" s="31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1" t="s">
        <v>0</v>
      </c>
      <c r="H54" s="71" t="s">
        <v>0</v>
      </c>
      <c r="I54" s="110"/>
      <c r="J54" s="110"/>
      <c r="K54" s="108"/>
      <c r="L54" s="108"/>
    </row>
    <row r="55" spans="1:12" ht="12.75" customHeight="1">
      <c r="A55" s="60" t="s">
        <v>99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1" t="s">
        <v>0</v>
      </c>
      <c r="H55" s="71" t="s">
        <v>0</v>
      </c>
      <c r="I55" s="110"/>
      <c r="J55" s="110"/>
      <c r="K55" s="108"/>
      <c r="L55" s="108"/>
    </row>
    <row r="56" spans="1:12" ht="12.75" customHeight="1">
      <c r="A56" s="60" t="s">
        <v>100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1" t="s">
        <v>0</v>
      </c>
      <c r="H56" s="71" t="s">
        <v>0</v>
      </c>
      <c r="I56" s="110"/>
      <c r="J56" s="110"/>
      <c r="K56" s="108"/>
      <c r="L56" s="108"/>
    </row>
    <row r="57" spans="1:12" ht="12.75" customHeight="1">
      <c r="A57" s="60" t="s">
        <v>101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1" t="s">
        <v>0</v>
      </c>
      <c r="H57" s="71" t="s">
        <v>0</v>
      </c>
      <c r="I57" s="110"/>
      <c r="J57" s="110"/>
      <c r="K57" s="108"/>
      <c r="L57" s="108"/>
    </row>
    <row r="58" spans="1:12" ht="12.75" customHeight="1">
      <c r="A58" s="60" t="s">
        <v>102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1" t="s">
        <v>0</v>
      </c>
      <c r="H58" s="71" t="s">
        <v>0</v>
      </c>
      <c r="I58" s="110"/>
      <c r="J58" s="110"/>
      <c r="K58" s="108"/>
      <c r="L58" s="108"/>
    </row>
    <row r="59" spans="1:12" ht="12.75" customHeight="1">
      <c r="A59" s="60" t="s">
        <v>103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1" t="s">
        <v>0</v>
      </c>
      <c r="H59" s="71" t="s">
        <v>0</v>
      </c>
      <c r="I59" s="110"/>
      <c r="J59" s="110"/>
      <c r="K59" s="108"/>
      <c r="L59" s="108"/>
    </row>
    <row r="60" spans="1:12" ht="12.75" customHeight="1">
      <c r="A60" s="60" t="s">
        <v>104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1" t="s">
        <v>0</v>
      </c>
      <c r="H60" s="71" t="s">
        <v>0</v>
      </c>
      <c r="I60" s="110"/>
      <c r="J60" s="110"/>
      <c r="K60" s="108"/>
      <c r="L60" s="108"/>
    </row>
    <row r="61" spans="1:12" ht="12.75" customHeight="1">
      <c r="A61" s="60" t="s">
        <v>105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1" t="s">
        <v>0</v>
      </c>
      <c r="H61" s="71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L57" sqref="L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3" t="s">
        <v>108</v>
      </c>
      <c r="B1" s="1"/>
    </row>
    <row r="2" spans="1:6" s="6" customFormat="1" ht="12.75" customHeight="1">
      <c r="A2" s="144" t="s">
        <v>25</v>
      </c>
      <c r="B2" s="5"/>
      <c r="C2" s="7"/>
      <c r="D2" s="7"/>
      <c r="E2" s="7"/>
      <c r="F2" s="7"/>
    </row>
    <row r="3" spans="1:9" ht="26.25" customHeight="1">
      <c r="A3" s="55"/>
      <c r="B3" s="142">
        <v>2013</v>
      </c>
      <c r="C3" s="53" t="s">
        <v>55</v>
      </c>
      <c r="D3" s="53" t="s">
        <v>56</v>
      </c>
      <c r="E3" s="53" t="s">
        <v>22</v>
      </c>
      <c r="F3" s="53" t="s">
        <v>23</v>
      </c>
      <c r="G3" s="56" t="s">
        <v>33</v>
      </c>
      <c r="H3" s="56" t="s">
        <v>54</v>
      </c>
      <c r="I3" s="2"/>
    </row>
    <row r="4" spans="1:9" ht="12.75" customHeight="1">
      <c r="A4" s="111" t="s">
        <v>109</v>
      </c>
      <c r="B4" s="17">
        <v>10523.8663</v>
      </c>
      <c r="C4" s="17">
        <v>5417.5504</v>
      </c>
      <c r="D4" s="17">
        <v>32648.254100000002</v>
      </c>
      <c r="E4" s="17">
        <v>7769.7082</v>
      </c>
      <c r="F4" s="17">
        <v>8421.429399999999</v>
      </c>
      <c r="G4" s="71">
        <f>F4-E4</f>
        <v>651.721199999999</v>
      </c>
      <c r="H4" s="71">
        <f>+D4-C4</f>
        <v>27230.703700000002</v>
      </c>
      <c r="I4" s="12"/>
    </row>
    <row r="5" spans="1:10" ht="12.75" customHeight="1">
      <c r="A5" s="146" t="s">
        <v>59</v>
      </c>
      <c r="B5" s="113">
        <v>8680.5906</v>
      </c>
      <c r="C5" s="113">
        <v>4081.4517</v>
      </c>
      <c r="D5" s="113">
        <v>32231.6195</v>
      </c>
      <c r="E5" s="113">
        <v>7717.8493</v>
      </c>
      <c r="F5" s="113">
        <v>8395.2226</v>
      </c>
      <c r="G5" s="71">
        <f>F5-E5</f>
        <v>677.3732999999993</v>
      </c>
      <c r="H5" s="71">
        <f>+D5-C5</f>
        <v>28150.1678</v>
      </c>
      <c r="I5" s="12"/>
      <c r="J5" s="114"/>
    </row>
    <row r="6" spans="1:10" ht="12.75" customHeight="1">
      <c r="A6" s="60" t="s">
        <v>97</v>
      </c>
      <c r="B6" s="110">
        <v>2601.1655</v>
      </c>
      <c r="C6" s="72">
        <v>906.0522</v>
      </c>
      <c r="D6" s="72">
        <v>14768.4793</v>
      </c>
      <c r="E6" s="72">
        <v>4506.7507</v>
      </c>
      <c r="F6" s="72">
        <v>4598.9457</v>
      </c>
      <c r="G6" s="71">
        <f>F6-E6</f>
        <v>92.19500000000062</v>
      </c>
      <c r="H6" s="71">
        <f>+D6-C6</f>
        <v>13862.4271</v>
      </c>
      <c r="I6" s="12"/>
      <c r="J6" s="114"/>
    </row>
    <row r="7" spans="1:10" ht="12.75" customHeight="1">
      <c r="A7" s="60" t="s">
        <v>98</v>
      </c>
      <c r="B7" s="110">
        <v>5682.1257</v>
      </c>
      <c r="C7" s="110">
        <v>2778.1001</v>
      </c>
      <c r="D7" s="110">
        <v>16560.5668</v>
      </c>
      <c r="E7" s="110">
        <v>2906.5422</v>
      </c>
      <c r="F7" s="110">
        <v>3786.9784</v>
      </c>
      <c r="G7" s="71">
        <f>F7-E7</f>
        <v>880.4362000000001</v>
      </c>
      <c r="H7" s="71">
        <f>+D7-C7</f>
        <v>13782.4667</v>
      </c>
      <c r="I7" s="12"/>
      <c r="J7" s="114"/>
    </row>
    <row r="8" spans="1:10" ht="12.75" customHeight="1">
      <c r="A8" s="60" t="s">
        <v>99</v>
      </c>
      <c r="B8" s="110">
        <v>296.5234</v>
      </c>
      <c r="C8" s="110">
        <v>296.5234</v>
      </c>
      <c r="D8" s="110">
        <v>853.3784</v>
      </c>
      <c r="E8" s="110">
        <v>304.5564</v>
      </c>
      <c r="F8" s="110">
        <v>9.2985</v>
      </c>
      <c r="G8" s="71">
        <f>F8-E8</f>
        <v>-295.2579</v>
      </c>
      <c r="H8" s="71">
        <f>+D8-C8</f>
        <v>556.855</v>
      </c>
      <c r="I8" s="12"/>
      <c r="J8" s="114"/>
    </row>
    <row r="9" spans="1:10" ht="12.75" customHeight="1">
      <c r="A9" s="60" t="s">
        <v>100</v>
      </c>
      <c r="B9" s="110" t="s">
        <v>0</v>
      </c>
      <c r="C9" s="110" t="s">
        <v>0</v>
      </c>
      <c r="D9" s="110">
        <v>49.195</v>
      </c>
      <c r="E9" s="110" t="s">
        <v>0</v>
      </c>
      <c r="F9" s="110" t="s">
        <v>0</v>
      </c>
      <c r="G9" s="71" t="s">
        <v>0</v>
      </c>
      <c r="H9" s="71">
        <f>D9</f>
        <v>49.195</v>
      </c>
      <c r="I9" s="12"/>
      <c r="J9" s="114"/>
    </row>
    <row r="10" spans="1:10" ht="12.75" customHeight="1">
      <c r="A10" s="60" t="s">
        <v>101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4"/>
    </row>
    <row r="11" spans="1:10" ht="12.75" customHeight="1">
      <c r="A11" s="60" t="s">
        <v>102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4"/>
    </row>
    <row r="12" spans="1:10" ht="12.75" customHeight="1">
      <c r="A12" s="60" t="s">
        <v>103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4"/>
    </row>
    <row r="13" spans="1:10" ht="12.75" customHeight="1">
      <c r="A13" s="60" t="s">
        <v>104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4"/>
    </row>
    <row r="14" spans="1:10" ht="12.75" customHeight="1">
      <c r="A14" s="60" t="s">
        <v>105</v>
      </c>
      <c r="B14" s="128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4"/>
    </row>
    <row r="15" spans="1:10" ht="12.75" customHeight="1">
      <c r="A15" s="146" t="s">
        <v>106</v>
      </c>
      <c r="B15" s="116">
        <v>1843.2757</v>
      </c>
      <c r="C15" s="116">
        <v>1336.0987</v>
      </c>
      <c r="D15" s="116">
        <v>416.63460000000003</v>
      </c>
      <c r="E15" s="116">
        <v>51.8589</v>
      </c>
      <c r="F15" s="116">
        <v>26.2068</v>
      </c>
      <c r="G15" s="71">
        <f>F15-E15</f>
        <v>-25.652099999999997</v>
      </c>
      <c r="H15" s="71">
        <f>+D15-C15</f>
        <v>-919.4640999999999</v>
      </c>
      <c r="I15" s="12"/>
      <c r="J15" s="114"/>
    </row>
    <row r="16" spans="1:10" ht="12.75" customHeight="1">
      <c r="A16" s="60" t="s">
        <v>97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71" t="s">
        <v>0</v>
      </c>
      <c r="H16" s="71" t="s">
        <v>0</v>
      </c>
      <c r="I16" s="12"/>
      <c r="J16" s="114"/>
    </row>
    <row r="17" spans="1:10" ht="12.75" customHeight="1">
      <c r="A17" s="60" t="s">
        <v>98</v>
      </c>
      <c r="B17" s="110">
        <v>130.62</v>
      </c>
      <c r="C17" s="110">
        <v>39.72</v>
      </c>
      <c r="D17" s="110">
        <v>104</v>
      </c>
      <c r="E17" s="110" t="s">
        <v>0</v>
      </c>
      <c r="F17" s="110" t="s">
        <v>0</v>
      </c>
      <c r="G17" s="71" t="s">
        <v>0</v>
      </c>
      <c r="H17" s="71">
        <f>D17-C17</f>
        <v>64.28</v>
      </c>
      <c r="I17" s="12"/>
      <c r="J17" s="114"/>
    </row>
    <row r="18" spans="1:10" ht="12.75" customHeight="1">
      <c r="A18" s="60" t="s">
        <v>99</v>
      </c>
      <c r="B18" s="110">
        <v>40</v>
      </c>
      <c r="C18" s="110" t="s">
        <v>0</v>
      </c>
      <c r="D18" s="110">
        <v>78.06569999999999</v>
      </c>
      <c r="E18" s="110">
        <v>51.8589</v>
      </c>
      <c r="F18" s="110">
        <v>26.2068</v>
      </c>
      <c r="G18" s="71">
        <f>F18-E18</f>
        <v>-25.652099999999997</v>
      </c>
      <c r="H18" s="71">
        <f>D18</f>
        <v>78.06569999999999</v>
      </c>
      <c r="I18" s="12"/>
      <c r="J18" s="114"/>
    </row>
    <row r="19" spans="1:10" ht="12.75" customHeight="1">
      <c r="A19" s="60" t="s">
        <v>100</v>
      </c>
      <c r="B19" s="110">
        <v>200</v>
      </c>
      <c r="C19" s="110">
        <v>200</v>
      </c>
      <c r="D19" s="110" t="s">
        <v>0</v>
      </c>
      <c r="E19" s="110" t="s">
        <v>0</v>
      </c>
      <c r="F19" s="110" t="s">
        <v>0</v>
      </c>
      <c r="G19" s="71" t="s">
        <v>0</v>
      </c>
      <c r="H19" s="71">
        <f>-C19</f>
        <v>-200</v>
      </c>
      <c r="I19" s="12"/>
      <c r="J19" s="114"/>
    </row>
    <row r="20" spans="1:10" ht="12.75" customHeight="1">
      <c r="A20" s="60" t="s">
        <v>101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71" t="s">
        <v>0</v>
      </c>
      <c r="H20" s="71" t="s">
        <v>0</v>
      </c>
      <c r="I20" s="12"/>
      <c r="J20" s="114"/>
    </row>
    <row r="21" spans="1:10" ht="12.75" customHeight="1">
      <c r="A21" s="60" t="s">
        <v>102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1" t="s">
        <v>0</v>
      </c>
      <c r="H21" s="71" t="s">
        <v>0</v>
      </c>
      <c r="I21" s="12"/>
      <c r="J21" s="114"/>
    </row>
    <row r="22" spans="1:10" ht="12.75" customHeight="1">
      <c r="A22" s="60" t="s">
        <v>103</v>
      </c>
      <c r="B22" s="110">
        <v>334.9265</v>
      </c>
      <c r="C22" s="110">
        <v>226.6875</v>
      </c>
      <c r="D22" s="110">
        <v>104.10190000000001</v>
      </c>
      <c r="E22" s="110" t="s">
        <v>0</v>
      </c>
      <c r="F22" s="110" t="s">
        <v>0</v>
      </c>
      <c r="G22" s="71" t="s">
        <v>0</v>
      </c>
      <c r="H22" s="71">
        <f>+D22-C22</f>
        <v>-122.58559999999999</v>
      </c>
      <c r="I22" s="12"/>
      <c r="J22" s="114"/>
    </row>
    <row r="23" spans="1:10" ht="12.75" customHeight="1">
      <c r="A23" s="60" t="s">
        <v>104</v>
      </c>
      <c r="B23" s="110">
        <v>790.8148</v>
      </c>
      <c r="C23" s="110">
        <v>670.4158</v>
      </c>
      <c r="D23" s="110">
        <v>130.467</v>
      </c>
      <c r="E23" s="110" t="s">
        <v>0</v>
      </c>
      <c r="F23" s="110" t="s">
        <v>0</v>
      </c>
      <c r="G23" s="71" t="s">
        <v>0</v>
      </c>
      <c r="H23" s="71">
        <f>+D23-C23</f>
        <v>-539.9488</v>
      </c>
      <c r="I23" s="12"/>
      <c r="J23" s="114"/>
    </row>
    <row r="24" spans="1:10" ht="12.75" customHeight="1">
      <c r="A24" s="60" t="s">
        <v>105</v>
      </c>
      <c r="B24" s="140">
        <v>346.9144</v>
      </c>
      <c r="C24" s="110">
        <v>199.2754</v>
      </c>
      <c r="D24" s="110" t="s">
        <v>0</v>
      </c>
      <c r="E24" s="110" t="s">
        <v>0</v>
      </c>
      <c r="F24" s="110" t="s">
        <v>0</v>
      </c>
      <c r="G24" s="71" t="s">
        <v>0</v>
      </c>
      <c r="H24" s="71">
        <f>-C24</f>
        <v>-199.2754</v>
      </c>
      <c r="I24" s="12"/>
      <c r="J24" s="114"/>
    </row>
    <row r="25" spans="1:10" ht="12.75" customHeight="1">
      <c r="A25" s="146" t="s">
        <v>107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71" t="s">
        <v>0</v>
      </c>
      <c r="H25" s="71" t="s">
        <v>0</v>
      </c>
      <c r="I25" s="109"/>
      <c r="J25" s="114"/>
    </row>
    <row r="26" spans="1:10" ht="12.75" customHeight="1">
      <c r="A26" s="60" t="s">
        <v>97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1" t="s">
        <v>0</v>
      </c>
      <c r="H26" s="71" t="s">
        <v>0</v>
      </c>
      <c r="I26" s="109"/>
      <c r="J26" s="114"/>
    </row>
    <row r="27" spans="1:10" ht="12.75" customHeight="1">
      <c r="A27" s="60" t="s">
        <v>98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71" t="s">
        <v>0</v>
      </c>
      <c r="H27" s="71" t="s">
        <v>0</v>
      </c>
      <c r="I27" s="109"/>
      <c r="J27" s="114"/>
    </row>
    <row r="28" spans="1:10" ht="12.75" customHeight="1">
      <c r="A28" s="60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1" t="s">
        <v>0</v>
      </c>
      <c r="H28" s="71" t="s">
        <v>0</v>
      </c>
      <c r="I28" s="109"/>
      <c r="J28" s="114"/>
    </row>
    <row r="29" spans="1:10" ht="12.75" customHeight="1">
      <c r="A29" s="60" t="s">
        <v>100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1" t="s">
        <v>0</v>
      </c>
      <c r="H29" s="71" t="s">
        <v>0</v>
      </c>
      <c r="I29" s="109"/>
      <c r="J29" s="114"/>
    </row>
    <row r="30" spans="1:10" ht="12.75" customHeight="1">
      <c r="A30" s="60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1" t="s">
        <v>0</v>
      </c>
      <c r="H30" s="71" t="s">
        <v>0</v>
      </c>
      <c r="I30" s="109"/>
      <c r="J30" s="114"/>
    </row>
    <row r="31" spans="1:10" ht="12.75" customHeight="1">
      <c r="A31" s="60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1" t="s">
        <v>0</v>
      </c>
      <c r="H31" s="71" t="s">
        <v>0</v>
      </c>
      <c r="I31" s="109"/>
      <c r="J31" s="114"/>
    </row>
    <row r="32" spans="1:10" ht="12.75" customHeight="1">
      <c r="A32" s="60" t="s">
        <v>103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1" t="s">
        <v>0</v>
      </c>
      <c r="H32" s="71" t="s">
        <v>0</v>
      </c>
      <c r="I32" s="109"/>
      <c r="J32" s="114"/>
    </row>
    <row r="33" spans="1:10" ht="12.75" customHeight="1">
      <c r="A33" s="60" t="s">
        <v>104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1" t="s">
        <v>0</v>
      </c>
      <c r="H33" s="71" t="s">
        <v>0</v>
      </c>
      <c r="I33" s="109"/>
      <c r="J33" s="114"/>
    </row>
    <row r="34" spans="1:10" ht="12.75" customHeight="1">
      <c r="A34" s="60" t="s">
        <v>105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1" t="s">
        <v>0</v>
      </c>
      <c r="H34" s="71" t="s">
        <v>0</v>
      </c>
      <c r="I34" s="109"/>
      <c r="J34" s="114"/>
    </row>
    <row r="35" ht="15" customHeight="1">
      <c r="F35" s="9"/>
    </row>
    <row r="36" spans="1:9" ht="15" customHeight="1">
      <c r="A36" s="93" t="s">
        <v>110</v>
      </c>
      <c r="G36" s="12"/>
      <c r="I36" s="2"/>
    </row>
    <row r="37" spans="1:7" ht="12.75" customHeight="1">
      <c r="A37" s="144" t="s">
        <v>25</v>
      </c>
      <c r="G37" s="12"/>
    </row>
    <row r="38" spans="1:9" ht="31.5" customHeight="1">
      <c r="A38" s="57"/>
      <c r="B38" s="142">
        <v>2012</v>
      </c>
      <c r="C38" s="53" t="s">
        <v>31</v>
      </c>
      <c r="D38" s="53" t="s">
        <v>32</v>
      </c>
      <c r="E38" s="142">
        <v>2013</v>
      </c>
      <c r="F38" s="53" t="s">
        <v>22</v>
      </c>
      <c r="G38" s="53" t="s">
        <v>23</v>
      </c>
      <c r="H38" s="56" t="s">
        <v>33</v>
      </c>
      <c r="I38" s="56" t="s">
        <v>34</v>
      </c>
    </row>
    <row r="39" spans="1:14" ht="12.75" customHeight="1">
      <c r="A39" s="42" t="s">
        <v>111</v>
      </c>
      <c r="B39" s="17">
        <v>50651.329725209995</v>
      </c>
      <c r="C39" s="17">
        <v>58121.94666083</v>
      </c>
      <c r="D39" s="17">
        <v>59091.15765172</v>
      </c>
      <c r="E39" s="17">
        <v>67334.18303821</v>
      </c>
      <c r="F39" s="17">
        <v>70779.65642627</v>
      </c>
      <c r="G39" s="17">
        <v>72423.0722832</v>
      </c>
      <c r="H39" s="16">
        <f>G39/F39-1</f>
        <v>0.023218760020994544</v>
      </c>
      <c r="I39" s="16">
        <f>G39/E39-1</f>
        <v>0.0755766093145025</v>
      </c>
      <c r="K39" s="4"/>
      <c r="L39" s="4"/>
      <c r="M39" s="4"/>
      <c r="N39" s="4"/>
    </row>
    <row r="40" spans="1:14" ht="12.75" customHeight="1">
      <c r="A40" s="60" t="s">
        <v>112</v>
      </c>
      <c r="B40" s="33">
        <v>22840.58219495</v>
      </c>
      <c r="C40" s="33">
        <v>25587.60713421</v>
      </c>
      <c r="D40" s="33">
        <v>25726.43344964</v>
      </c>
      <c r="E40" s="33">
        <v>30229.96764498</v>
      </c>
      <c r="F40" s="33">
        <v>30026.06493497</v>
      </c>
      <c r="G40" s="33">
        <v>31355.19736925</v>
      </c>
      <c r="H40" s="16">
        <f aca="true" t="shared" si="0" ref="H40:H53">G40/F40-1</f>
        <v>0.0442659548348614</v>
      </c>
      <c r="I40" s="16">
        <f aca="true" t="shared" si="1" ref="I40:I53">G40/E40-1</f>
        <v>0.03722232645051671</v>
      </c>
      <c r="K40" s="4"/>
      <c r="L40" s="4"/>
      <c r="M40" s="4"/>
      <c r="N40" s="4"/>
    </row>
    <row r="41" spans="1:14" ht="12.75" customHeight="1">
      <c r="A41" s="60" t="s">
        <v>113</v>
      </c>
      <c r="B41" s="33">
        <v>20805.539679499998</v>
      </c>
      <c r="C41" s="33">
        <v>25201.90968535</v>
      </c>
      <c r="D41" s="33">
        <v>25861.08632803</v>
      </c>
      <c r="E41" s="33">
        <v>28351.13450765</v>
      </c>
      <c r="F41" s="33">
        <v>31415.39770718</v>
      </c>
      <c r="G41" s="33">
        <v>31864.84608851</v>
      </c>
      <c r="H41" s="16">
        <f t="shared" si="0"/>
        <v>0.014306627136134509</v>
      </c>
      <c r="I41" s="16">
        <f t="shared" si="1"/>
        <v>0.123935484130693</v>
      </c>
      <c r="K41" s="4"/>
      <c r="L41" s="4"/>
      <c r="M41" s="4"/>
      <c r="N41" s="4"/>
    </row>
    <row r="42" spans="1:14" ht="12.75" customHeight="1">
      <c r="A42" s="60" t="s">
        <v>114</v>
      </c>
      <c r="B42" s="33">
        <v>4805.33959318</v>
      </c>
      <c r="C42" s="33">
        <v>4651.44031474</v>
      </c>
      <c r="D42" s="33">
        <v>4688.07834894</v>
      </c>
      <c r="E42" s="33">
        <v>6033.29587517</v>
      </c>
      <c r="F42" s="33">
        <v>5680.871506830001</v>
      </c>
      <c r="G42" s="33">
        <v>5379.0903818100005</v>
      </c>
      <c r="H42" s="16">
        <f t="shared" si="0"/>
        <v>-0.05312232896962632</v>
      </c>
      <c r="I42" s="16">
        <f t="shared" si="1"/>
        <v>-0.10843252293532946</v>
      </c>
      <c r="K42" s="4"/>
      <c r="L42" s="4"/>
      <c r="M42" s="4"/>
      <c r="N42" s="4"/>
    </row>
    <row r="43" spans="1:14" ht="12.75" customHeight="1">
      <c r="A43" s="60" t="s">
        <v>115</v>
      </c>
      <c r="B43" s="33">
        <v>2199.86825758</v>
      </c>
      <c r="C43" s="33">
        <v>2680.9895265299997</v>
      </c>
      <c r="D43" s="33">
        <v>2815.55952511</v>
      </c>
      <c r="E43" s="33">
        <v>2719.7850104100003</v>
      </c>
      <c r="F43" s="33">
        <v>3657.3222772900003</v>
      </c>
      <c r="G43" s="33">
        <v>3823.9384436300006</v>
      </c>
      <c r="H43" s="16">
        <f t="shared" si="0"/>
        <v>0.04555687295445554</v>
      </c>
      <c r="I43" s="16">
        <f t="shared" si="1"/>
        <v>0.4059708502671511</v>
      </c>
      <c r="K43" s="4"/>
      <c r="L43" s="4"/>
      <c r="M43" s="4"/>
      <c r="N43" s="4"/>
    </row>
    <row r="44" spans="1:14" ht="12.75" customHeight="1">
      <c r="A44" s="61" t="s">
        <v>116</v>
      </c>
      <c r="B44" s="17">
        <v>26927.60385274</v>
      </c>
      <c r="C44" s="17">
        <v>28767.349576300003</v>
      </c>
      <c r="D44" s="17">
        <v>28958.473804110003</v>
      </c>
      <c r="E44" s="17">
        <v>34485.862418690005</v>
      </c>
      <c r="F44" s="17">
        <v>34508.95684726</v>
      </c>
      <c r="G44" s="17">
        <v>34070.04607361</v>
      </c>
      <c r="H44" s="16">
        <f t="shared" si="0"/>
        <v>-0.012718749384186379</v>
      </c>
      <c r="I44" s="16">
        <f t="shared" si="1"/>
        <v>-0.01205758870204876</v>
      </c>
      <c r="K44" s="4"/>
      <c r="L44" s="4"/>
      <c r="M44" s="4"/>
      <c r="N44" s="4"/>
    </row>
    <row r="45" spans="1:14" ht="12.75" customHeight="1">
      <c r="A45" s="60" t="s">
        <v>112</v>
      </c>
      <c r="B45" s="33">
        <v>12390.061168600001</v>
      </c>
      <c r="C45" s="33">
        <v>11848.359613679999</v>
      </c>
      <c r="D45" s="33">
        <v>11858.955418309999</v>
      </c>
      <c r="E45" s="33">
        <v>14289.9706816</v>
      </c>
      <c r="F45" s="33">
        <v>14076.45472269</v>
      </c>
      <c r="G45" s="33">
        <v>13847.482240989997</v>
      </c>
      <c r="H45" s="16">
        <f t="shared" si="0"/>
        <v>-0.016266345909593194</v>
      </c>
      <c r="I45" s="16">
        <f t="shared" si="1"/>
        <v>-0.03096496490225542</v>
      </c>
      <c r="K45" s="4"/>
      <c r="L45" s="4"/>
      <c r="M45" s="4"/>
      <c r="N45" s="4"/>
    </row>
    <row r="46" spans="1:14" ht="12.75" customHeight="1">
      <c r="A46" s="60" t="s">
        <v>113</v>
      </c>
      <c r="B46" s="33">
        <v>10359.23214716</v>
      </c>
      <c r="C46" s="33">
        <v>12774.896270280002</v>
      </c>
      <c r="D46" s="33">
        <v>12827.19634564</v>
      </c>
      <c r="E46" s="33">
        <v>14521.07696716</v>
      </c>
      <c r="F46" s="33">
        <v>15022.9308197</v>
      </c>
      <c r="G46" s="33">
        <v>15039.51061919</v>
      </c>
      <c r="H46" s="16">
        <f t="shared" si="0"/>
        <v>0.00110363281898751</v>
      </c>
      <c r="I46" s="16">
        <f t="shared" si="1"/>
        <v>0.03570214889725176</v>
      </c>
      <c r="K46" s="4"/>
      <c r="L46" s="4"/>
      <c r="M46" s="4"/>
      <c r="N46" s="4"/>
    </row>
    <row r="47" spans="1:14" ht="12.75" customHeight="1">
      <c r="A47" s="60" t="s">
        <v>114</v>
      </c>
      <c r="B47" s="33">
        <v>3912.72758677</v>
      </c>
      <c r="C47" s="33">
        <v>3859.0905629000004</v>
      </c>
      <c r="D47" s="33">
        <v>3968.10412929</v>
      </c>
      <c r="E47" s="33">
        <v>5263.489885770001</v>
      </c>
      <c r="F47" s="33">
        <v>5011.12135666</v>
      </c>
      <c r="G47" s="33">
        <v>4793.04210247</v>
      </c>
      <c r="H47" s="16">
        <f t="shared" si="0"/>
        <v>-0.04351905265677969</v>
      </c>
      <c r="I47" s="16">
        <f t="shared" si="1"/>
        <v>-0.0893794409241424</v>
      </c>
      <c r="K47" s="4"/>
      <c r="L47" s="4"/>
      <c r="M47" s="4"/>
      <c r="N47" s="4"/>
    </row>
    <row r="48" spans="1:14" ht="12.75" customHeight="1">
      <c r="A48" s="60" t="s">
        <v>115</v>
      </c>
      <c r="B48" s="33">
        <v>265.58295021</v>
      </c>
      <c r="C48" s="33">
        <v>285.00312944</v>
      </c>
      <c r="D48" s="33">
        <v>304.21791087</v>
      </c>
      <c r="E48" s="33">
        <v>411.32488416</v>
      </c>
      <c r="F48" s="33">
        <v>398.44994821</v>
      </c>
      <c r="G48" s="33">
        <v>390.01111096</v>
      </c>
      <c r="H48" s="16">
        <f t="shared" si="0"/>
        <v>-0.021179165132059197</v>
      </c>
      <c r="I48" s="16">
        <f t="shared" si="1"/>
        <v>-0.0518173687534772</v>
      </c>
      <c r="K48" s="4"/>
      <c r="L48" s="4"/>
      <c r="M48" s="4"/>
      <c r="N48" s="4"/>
    </row>
    <row r="49" spans="1:14" ht="12.75" customHeight="1">
      <c r="A49" s="61" t="s">
        <v>117</v>
      </c>
      <c r="B49" s="44">
        <f>+B39-B44</f>
        <v>23723.725872469993</v>
      </c>
      <c r="C49" s="44">
        <v>29354.597084529996</v>
      </c>
      <c r="D49" s="44">
        <v>30132.68384761</v>
      </c>
      <c r="E49" s="44">
        <f aca="true" t="shared" si="2" ref="E49:G53">+E39-E44</f>
        <v>32848.32061952</v>
      </c>
      <c r="F49" s="44">
        <f t="shared" si="2"/>
        <v>36270.69957901</v>
      </c>
      <c r="G49" s="44">
        <f t="shared" si="2"/>
        <v>38353.02620959</v>
      </c>
      <c r="H49" s="16">
        <f t="shared" si="0"/>
        <v>0.057410710428785316</v>
      </c>
      <c r="I49" s="16">
        <f t="shared" si="1"/>
        <v>0.1675795135413667</v>
      </c>
      <c r="K49" s="4"/>
      <c r="L49" s="4"/>
      <c r="M49" s="4"/>
      <c r="N49" s="4"/>
    </row>
    <row r="50" spans="1:14" ht="12.75" customHeight="1">
      <c r="A50" s="60" t="s">
        <v>112</v>
      </c>
      <c r="B50" s="33">
        <f>+B40-B45</f>
        <v>10450.521026349998</v>
      </c>
      <c r="C50" s="33">
        <v>13739.247520530002</v>
      </c>
      <c r="D50" s="33">
        <v>13867.478031330002</v>
      </c>
      <c r="E50" s="33">
        <f t="shared" si="2"/>
        <v>15939.99696338</v>
      </c>
      <c r="F50" s="33">
        <f t="shared" si="2"/>
        <v>15949.61021228</v>
      </c>
      <c r="G50" s="33">
        <f t="shared" si="2"/>
        <v>17507.715128260003</v>
      </c>
      <c r="H50" s="16">
        <f t="shared" si="0"/>
        <v>0.0976892159270688</v>
      </c>
      <c r="I50" s="16">
        <f t="shared" si="1"/>
        <v>0.09835122104989269</v>
      </c>
      <c r="K50" s="131"/>
      <c r="L50" s="4"/>
      <c r="M50" s="4"/>
      <c r="N50" s="4"/>
    </row>
    <row r="51" spans="1:14" ht="12.75" customHeight="1">
      <c r="A51" s="60" t="s">
        <v>113</v>
      </c>
      <c r="B51" s="33">
        <f>+B41-B46</f>
        <v>10446.307532339997</v>
      </c>
      <c r="C51" s="33">
        <v>12427.01341507</v>
      </c>
      <c r="D51" s="33">
        <v>13033.88998239</v>
      </c>
      <c r="E51" s="33">
        <f t="shared" si="2"/>
        <v>13830.057540490001</v>
      </c>
      <c r="F51" s="33">
        <f t="shared" si="2"/>
        <v>16392.46688748</v>
      </c>
      <c r="G51" s="33">
        <f t="shared" si="2"/>
        <v>16825.33546932</v>
      </c>
      <c r="H51" s="16">
        <f t="shared" si="0"/>
        <v>0.026406555206807347</v>
      </c>
      <c r="I51" s="16">
        <f t="shared" si="1"/>
        <v>0.21657740179755436</v>
      </c>
      <c r="J51" s="74"/>
      <c r="K51" s="124"/>
      <c r="L51" s="4"/>
      <c r="M51" s="4"/>
      <c r="N51" s="4"/>
    </row>
    <row r="52" spans="1:14" ht="12.75" customHeight="1">
      <c r="A52" s="60" t="s">
        <v>114</v>
      </c>
      <c r="B52" s="33">
        <f>+B42-B47</f>
        <v>892.6120064099996</v>
      </c>
      <c r="C52" s="33">
        <v>792.3497518399995</v>
      </c>
      <c r="D52" s="33">
        <v>719.9742196500001</v>
      </c>
      <c r="E52" s="33">
        <f t="shared" si="2"/>
        <v>769.8059893999989</v>
      </c>
      <c r="F52" s="33">
        <f t="shared" si="2"/>
        <v>669.7501501700008</v>
      </c>
      <c r="G52" s="33">
        <f t="shared" si="2"/>
        <v>586.0482793400006</v>
      </c>
      <c r="H52" s="16">
        <f t="shared" si="0"/>
        <v>-0.12497476978355937</v>
      </c>
      <c r="I52" s="16">
        <f t="shared" si="1"/>
        <v>-0.23870652163049877</v>
      </c>
      <c r="J52" s="74"/>
      <c r="K52" s="124"/>
      <c r="L52" s="4"/>
      <c r="M52" s="4"/>
      <c r="N52" s="4"/>
    </row>
    <row r="53" spans="1:14" ht="12.75" customHeight="1">
      <c r="A53" s="60" t="s">
        <v>115</v>
      </c>
      <c r="B53" s="33">
        <f>+B43-B48</f>
        <v>1934.2853073699998</v>
      </c>
      <c r="C53" s="33">
        <v>2395.9863970899996</v>
      </c>
      <c r="D53" s="33">
        <v>2511.3416142399997</v>
      </c>
      <c r="E53" s="33">
        <f t="shared" si="2"/>
        <v>2308.46012625</v>
      </c>
      <c r="F53" s="33">
        <f t="shared" si="2"/>
        <v>3258.8723290800003</v>
      </c>
      <c r="G53" s="33">
        <f t="shared" si="2"/>
        <v>3433.9273326700004</v>
      </c>
      <c r="H53" s="16">
        <f t="shared" si="0"/>
        <v>0.053716434985171535</v>
      </c>
      <c r="I53" s="16">
        <f t="shared" si="1"/>
        <v>0.4875402410559615</v>
      </c>
      <c r="J53" s="74"/>
      <c r="K53" s="124"/>
      <c r="L53" s="4"/>
      <c r="M53" s="4"/>
      <c r="N53" s="4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6"/>
      <c r="L54" s="4"/>
      <c r="M54" s="4"/>
      <c r="N54" s="4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5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4"/>
      <c r="M56" s="4"/>
      <c r="N56" s="4"/>
    </row>
    <row r="57" spans="1:14" ht="15.75" customHeight="1">
      <c r="A57" s="93" t="s">
        <v>118</v>
      </c>
      <c r="B57" s="1"/>
      <c r="C57" s="14"/>
      <c r="D57" s="14"/>
      <c r="E57" s="14"/>
      <c r="F57" s="14"/>
      <c r="G57" s="14"/>
      <c r="H57" s="14"/>
      <c r="I57" s="2"/>
      <c r="K57" s="125"/>
      <c r="L57" s="4"/>
      <c r="M57" s="4"/>
      <c r="N57" s="4"/>
    </row>
    <row r="58" spans="1:14" ht="12.75" customHeight="1">
      <c r="A58" s="144" t="s">
        <v>25</v>
      </c>
      <c r="B58" s="13"/>
      <c r="C58" s="13"/>
      <c r="D58" s="13"/>
      <c r="E58" s="13"/>
      <c r="F58" s="13"/>
      <c r="I58" s="2"/>
      <c r="K58" s="125"/>
      <c r="L58" s="4"/>
      <c r="M58" s="4"/>
      <c r="N58" s="4"/>
    </row>
    <row r="59" spans="1:10" s="4" customFormat="1" ht="32.25" customHeight="1">
      <c r="A59" s="57"/>
      <c r="B59" s="142">
        <v>2012</v>
      </c>
      <c r="C59" s="53" t="s">
        <v>31</v>
      </c>
      <c r="D59" s="53" t="s">
        <v>32</v>
      </c>
      <c r="E59" s="142">
        <v>2013</v>
      </c>
      <c r="F59" s="53" t="s">
        <v>22</v>
      </c>
      <c r="G59" s="53" t="s">
        <v>23</v>
      </c>
      <c r="H59" s="56" t="s">
        <v>33</v>
      </c>
      <c r="I59" s="56" t="s">
        <v>34</v>
      </c>
      <c r="J59" s="65"/>
    </row>
    <row r="60" spans="1:14" ht="12.75" customHeight="1">
      <c r="A60" s="42" t="s">
        <v>119</v>
      </c>
      <c r="B60" s="17">
        <v>40105.37341754</v>
      </c>
      <c r="C60" s="17">
        <v>48223.90331378</v>
      </c>
      <c r="D60" s="17">
        <v>49263.87396339</v>
      </c>
      <c r="E60" s="17">
        <v>53961.59959505</v>
      </c>
      <c r="F60" s="17">
        <v>67933.81825361</v>
      </c>
      <c r="G60" s="17">
        <v>70173.81829115</v>
      </c>
      <c r="H60" s="16">
        <f>G60/F60-1</f>
        <v>0.032973268618255114</v>
      </c>
      <c r="I60" s="16">
        <f>G60/E60-1</f>
        <v>0.3004399205687591</v>
      </c>
      <c r="J60" s="75"/>
      <c r="K60" s="125"/>
      <c r="L60" s="4"/>
      <c r="M60" s="4"/>
      <c r="N60" s="4"/>
    </row>
    <row r="61" spans="1:14" ht="12.75" customHeight="1">
      <c r="A61" s="60" t="s">
        <v>112</v>
      </c>
      <c r="B61" s="33">
        <v>25562.927037960002</v>
      </c>
      <c r="C61" s="33">
        <v>31315.64058505</v>
      </c>
      <c r="D61" s="33">
        <v>32001.01384808</v>
      </c>
      <c r="E61" s="33">
        <v>35589.497712669996</v>
      </c>
      <c r="F61" s="33">
        <v>46205.42403808</v>
      </c>
      <c r="G61" s="33">
        <v>47551.330012670005</v>
      </c>
      <c r="H61" s="16">
        <f aca="true" t="shared" si="3" ref="H61:H71">G61/F61-1</f>
        <v>0.029128744137934648</v>
      </c>
      <c r="I61" s="16">
        <f aca="true" t="shared" si="4" ref="I61:I71">G61/E61-1</f>
        <v>0.3361056791689856</v>
      </c>
      <c r="J61" s="75"/>
      <c r="K61" s="4"/>
      <c r="L61" s="4"/>
      <c r="M61" s="4"/>
      <c r="N61" s="4"/>
    </row>
    <row r="62" spans="1:14" ht="12.75" customHeight="1">
      <c r="A62" s="60" t="s">
        <v>113</v>
      </c>
      <c r="B62" s="33">
        <v>14461.65337505</v>
      </c>
      <c r="C62" s="33">
        <v>16836.78384064</v>
      </c>
      <c r="D62" s="33">
        <v>17194.49421407</v>
      </c>
      <c r="E62" s="33">
        <v>18300.016493670002</v>
      </c>
      <c r="F62" s="33">
        <v>21395.1362115</v>
      </c>
      <c r="G62" s="33">
        <v>22230.18930032</v>
      </c>
      <c r="H62" s="16">
        <f t="shared" si="3"/>
        <v>0.039030043116582425</v>
      </c>
      <c r="I62" s="16">
        <f t="shared" si="4"/>
        <v>0.2147633477821973</v>
      </c>
      <c r="J62" s="75"/>
      <c r="M62" s="4"/>
      <c r="N62" s="4"/>
    </row>
    <row r="63" spans="1:14" ht="12.75" customHeight="1">
      <c r="A63" s="60" t="s">
        <v>115</v>
      </c>
      <c r="B63" s="33">
        <v>80.79300453</v>
      </c>
      <c r="C63" s="33">
        <v>71.47888809</v>
      </c>
      <c r="D63" s="33">
        <v>68.36590124</v>
      </c>
      <c r="E63" s="33">
        <v>72.08538871</v>
      </c>
      <c r="F63" s="33">
        <v>333.25800403</v>
      </c>
      <c r="G63" s="33">
        <v>392.29897816</v>
      </c>
      <c r="H63" s="16">
        <f t="shared" si="3"/>
        <v>0.1771629590768511</v>
      </c>
      <c r="I63" s="16">
        <f t="shared" si="4"/>
        <v>4.442142786220122</v>
      </c>
      <c r="J63" s="75"/>
      <c r="M63" s="4"/>
      <c r="N63" s="4"/>
    </row>
    <row r="64" spans="1:14" ht="12.75" customHeight="1">
      <c r="A64" s="61" t="s">
        <v>116</v>
      </c>
      <c r="B64" s="17">
        <v>18557.88985695</v>
      </c>
      <c r="C64" s="17">
        <v>23510.1611612</v>
      </c>
      <c r="D64" s="17">
        <v>23907.753072810003</v>
      </c>
      <c r="E64" s="17">
        <v>25037.123758519996</v>
      </c>
      <c r="F64" s="17">
        <v>31944.4591472</v>
      </c>
      <c r="G64" s="17">
        <v>32043.571379910005</v>
      </c>
      <c r="H64" s="16">
        <f t="shared" si="3"/>
        <v>0.0031026423785514012</v>
      </c>
      <c r="I64" s="16">
        <f t="shared" si="4"/>
        <v>0.2798423528583531</v>
      </c>
      <c r="J64" s="75"/>
      <c r="M64" s="4"/>
      <c r="N64" s="4"/>
    </row>
    <row r="65" spans="1:14" ht="12.75" customHeight="1">
      <c r="A65" s="60" t="s">
        <v>112</v>
      </c>
      <c r="B65" s="33">
        <v>10893.94829188</v>
      </c>
      <c r="C65" s="33">
        <v>14891.907029930002</v>
      </c>
      <c r="D65" s="33">
        <v>15267.51817399</v>
      </c>
      <c r="E65" s="33">
        <v>15783.563455059999</v>
      </c>
      <c r="F65" s="33">
        <v>21036.964677329997</v>
      </c>
      <c r="G65" s="33">
        <v>21041.22332053</v>
      </c>
      <c r="H65" s="16">
        <f t="shared" si="3"/>
        <v>0.00020243620053195244</v>
      </c>
      <c r="I65" s="16">
        <f t="shared" si="4"/>
        <v>0.33310981265035333</v>
      </c>
      <c r="J65" s="75"/>
      <c r="M65" s="4"/>
      <c r="N65" s="4"/>
    </row>
    <row r="66" spans="1:14" ht="12.75" customHeight="1">
      <c r="A66" s="60" t="s">
        <v>113</v>
      </c>
      <c r="B66" s="33">
        <v>7659.897274520001</v>
      </c>
      <c r="C66" s="33">
        <v>8613.59773589</v>
      </c>
      <c r="D66" s="33">
        <v>8635.230445730002</v>
      </c>
      <c r="E66" s="33">
        <v>9248.53188656</v>
      </c>
      <c r="F66" s="33">
        <v>10753.305179290002</v>
      </c>
      <c r="G66" s="33">
        <v>10846.548160979997</v>
      </c>
      <c r="H66" s="16">
        <f t="shared" si="3"/>
        <v>0.008671099734951504</v>
      </c>
      <c r="I66" s="16">
        <f t="shared" si="4"/>
        <v>0.1727859398681686</v>
      </c>
      <c r="J66" s="75"/>
      <c r="M66" s="4"/>
      <c r="N66" s="4"/>
    </row>
    <row r="67" spans="1:14" ht="12.75" customHeight="1">
      <c r="A67" s="60" t="s">
        <v>115</v>
      </c>
      <c r="B67" s="33">
        <v>4.0442905499999995</v>
      </c>
      <c r="C67" s="33">
        <v>4.65639538</v>
      </c>
      <c r="D67" s="33">
        <v>5.00445309</v>
      </c>
      <c r="E67" s="33">
        <v>5.0284169</v>
      </c>
      <c r="F67" s="33">
        <v>154.18929058</v>
      </c>
      <c r="G67" s="33">
        <v>155.79989840000002</v>
      </c>
      <c r="H67" s="16">
        <f t="shared" si="3"/>
        <v>0.010445652962936203</v>
      </c>
      <c r="I67" s="16">
        <f t="shared" si="4"/>
        <v>29.9838864792615</v>
      </c>
      <c r="J67" s="75"/>
      <c r="M67" s="4"/>
      <c r="N67" s="4"/>
    </row>
    <row r="68" spans="1:10" ht="12.75" customHeight="1">
      <c r="A68" s="61" t="s">
        <v>117</v>
      </c>
      <c r="B68" s="17">
        <v>21547.48356059</v>
      </c>
      <c r="C68" s="17">
        <v>24713.74215258</v>
      </c>
      <c r="D68" s="17">
        <v>25356.120890579994</v>
      </c>
      <c r="E68" s="17">
        <f aca="true" t="shared" si="5" ref="E68:G71">+E60-E64</f>
        <v>28924.475836530004</v>
      </c>
      <c r="F68" s="17">
        <f t="shared" si="5"/>
        <v>35989.359106410004</v>
      </c>
      <c r="G68" s="17">
        <f t="shared" si="5"/>
        <v>38130.24691124</v>
      </c>
      <c r="H68" s="16">
        <f t="shared" si="3"/>
        <v>0.05948668878765018</v>
      </c>
      <c r="I68" s="16">
        <f t="shared" si="4"/>
        <v>0.31826924459193195</v>
      </c>
      <c r="J68" s="75"/>
    </row>
    <row r="69" spans="1:11" ht="12.75" customHeight="1">
      <c r="A69" s="60" t="s">
        <v>112</v>
      </c>
      <c r="B69" s="33">
        <v>14668.978746080002</v>
      </c>
      <c r="C69" s="33">
        <v>16423.73355512</v>
      </c>
      <c r="D69" s="33">
        <v>16733.49567409</v>
      </c>
      <c r="E69" s="33">
        <f t="shared" si="5"/>
        <v>19805.934257609995</v>
      </c>
      <c r="F69" s="33">
        <f t="shared" si="5"/>
        <v>25168.45936075</v>
      </c>
      <c r="G69" s="33">
        <f t="shared" si="5"/>
        <v>26510.106692140005</v>
      </c>
      <c r="H69" s="16">
        <f t="shared" si="3"/>
        <v>0.05330669279988953</v>
      </c>
      <c r="I69" s="16">
        <f t="shared" si="4"/>
        <v>0.33849311763488665</v>
      </c>
      <c r="J69" s="75"/>
      <c r="K69" s="137"/>
    </row>
    <row r="70" spans="1:11" ht="12.75" customHeight="1">
      <c r="A70" s="60" t="s">
        <v>113</v>
      </c>
      <c r="B70" s="33">
        <v>6801.7561005299995</v>
      </c>
      <c r="C70" s="33">
        <v>8223.18610475</v>
      </c>
      <c r="D70" s="33">
        <v>8559.263768339999</v>
      </c>
      <c r="E70" s="33">
        <f t="shared" si="5"/>
        <v>9051.484607110002</v>
      </c>
      <c r="F70" s="33">
        <f t="shared" si="5"/>
        <v>10641.831032209999</v>
      </c>
      <c r="G70" s="33">
        <f t="shared" si="5"/>
        <v>11383.641139340001</v>
      </c>
      <c r="H70" s="16">
        <f t="shared" si="3"/>
        <v>0.06970699918883705</v>
      </c>
      <c r="I70" s="16">
        <f t="shared" si="4"/>
        <v>0.2576545874472431</v>
      </c>
      <c r="J70" s="75"/>
      <c r="K70" s="137"/>
    </row>
    <row r="71" spans="1:11" ht="12.75" customHeight="1">
      <c r="A71" s="60" t="s">
        <v>115</v>
      </c>
      <c r="B71" s="33">
        <v>76.74871398</v>
      </c>
      <c r="C71" s="33">
        <v>66.82249270999999</v>
      </c>
      <c r="D71" s="33">
        <v>63.36144815</v>
      </c>
      <c r="E71" s="33">
        <f t="shared" si="5"/>
        <v>67.05697181000001</v>
      </c>
      <c r="F71" s="33">
        <f t="shared" si="5"/>
        <v>179.06871345</v>
      </c>
      <c r="G71" s="33">
        <f t="shared" si="5"/>
        <v>236.49907975999997</v>
      </c>
      <c r="H71" s="16">
        <f t="shared" si="3"/>
        <v>0.3207169203571445</v>
      </c>
      <c r="I71" s="16">
        <f t="shared" si="4"/>
        <v>2.5268380509352433</v>
      </c>
      <c r="J71" s="75"/>
      <c r="K71" s="137"/>
    </row>
    <row r="72" spans="2:11" ht="12" customHeight="1">
      <c r="B72" s="12"/>
      <c r="C72" s="12"/>
      <c r="D72" s="12"/>
      <c r="E72" s="12"/>
      <c r="F72" s="16"/>
      <c r="G72" s="16"/>
      <c r="H72" s="115"/>
      <c r="I72" s="78"/>
      <c r="J72"/>
      <c r="K72" s="137"/>
    </row>
    <row r="73" spans="2:11" ht="11.25">
      <c r="B73" s="33"/>
      <c r="C73" s="33"/>
      <c r="I73" s="17"/>
      <c r="K73" s="137"/>
    </row>
    <row r="74" spans="2:11" ht="11.25">
      <c r="B74" s="17"/>
      <c r="C74" s="17"/>
      <c r="I74" s="33"/>
      <c r="K74" s="137"/>
    </row>
    <row r="75" spans="2:11" ht="11.25">
      <c r="B75" s="33"/>
      <c r="C75" s="33"/>
      <c r="I75" s="33"/>
      <c r="K75" s="137"/>
    </row>
    <row r="76" spans="2:11" ht="11.25">
      <c r="B76" s="33"/>
      <c r="C76" s="33"/>
      <c r="D76" s="33"/>
      <c r="F76" s="33"/>
      <c r="G76" s="33"/>
      <c r="I76" s="33"/>
      <c r="K76" s="137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2014-08-07T07:21:31Z</cp:lastPrinted>
  <dcterms:created xsi:type="dcterms:W3CDTF">2008-11-05T07:26:31Z</dcterms:created>
  <dcterms:modified xsi:type="dcterms:W3CDTF">2014-09-18T08:48:18Z</dcterms:modified>
  <cp:category/>
  <cp:version/>
  <cp:contentType/>
  <cp:contentStatus/>
</cp:coreProperties>
</file>