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<sst xmlns="http://schemas.openxmlformats.org/spreadsheetml/2006/main" count="529" uniqueCount="107">
  <si>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</si>
  <si>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</si>
  <si>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</si>
  <si>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</si>
  <si>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</si>
  <si>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</si>
  <si>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</si>
  <si>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</si>
  <si>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</si>
  <si>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</si>
  <si>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</si>
  <si>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</si>
  <si>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</si>
  <si>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</si>
  <si>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</si>
  <si>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</si>
  <si>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</si>
  <si>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</si>
  <si>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</si>
  <si>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</si>
  <si>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</si>
  <si>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</si>
  <si>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</si>
  <si>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</si>
  <si>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</si>
  <si>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</si>
  <si>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</si>
  <si>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</si>
  <si>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</si>
  <si>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</si>
  <si>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</si>
  <si>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</si>
  <si>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</si>
  <si>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</si>
  <si>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</si>
  <si>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</si>
  <si>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</si>
  <si>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</si>
  <si>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</si>
  <si>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</si>
  <si>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</si>
  <si>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</si>
  <si>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</si>
  <si>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</si>
  <si>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</si>
  <si>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</si>
  <si>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</si>
  <si>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</si>
  <si>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</si>
  <si>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</si>
  <si>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</si>
  <si>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</si>
  <si>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</si>
  <si>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</si>
  <si>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</si>
  <si>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</si>
  <si>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</si>
  <si>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</si>
  <si>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</si>
  <si>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</si>
  <si>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</si>
  <si>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</si>
  <si>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</si>
  <si>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</si>
  <si>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</si>
  <si>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</si>
  <si>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</si>
  <si>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</si>
  <si>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</si>
  <si>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</si>
  <si>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</si>
  <si>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</si>
  <si>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</si>
  <si>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</si>
  <si>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</si>
  <si>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</si>
  <si>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</si>
  <si>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</si>
  <si>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</si>
  <si>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</si>
  <si>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</si>
  <si>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</si>
  <si>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</si>
  <si>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</si>
  <si>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</si>
  <si>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</si>
  <si>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</si>
  <si>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</si>
  <si>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</si>
  <si>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</si>
  <si>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</si>
  <si>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</si>
  <si>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</si>
  <si>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</si>
  <si>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</si>
  <si>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</si>
  <si>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</si>
  <si>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</si>
  <si>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</si>
  <si>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</si>
  <si>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01.07.08</t>
  </si>
  <si>
    <t>янв.-июль.08</t>
  </si>
  <si>
    <t>янв.-июль.09</t>
  </si>
  <si>
    <t xml:space="preserve">июль 2009 </t>
  </si>
  <si>
    <t xml:space="preserve"> 01.08.08</t>
  </si>
  <si>
    <t>янв.-июл.08</t>
  </si>
  <si>
    <t>янв.-июл.09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</si>
</sst>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left" vertical="center" wrapText="1" indent="1"/>
    </xf>
    <xf numFmtId="172" fontId="30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75" fontId="7" fillId="0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0" fontId="28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4234406"/>
        <c:crosses val="autoZero"/>
        <c:auto val="0"/>
        <c:lblOffset val="100"/>
        <c:noMultiLvlLbl val="0"/>
      </c:catAx>
      <c:valAx>
        <c:axId val="242344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0623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132193"/>
        <c:axId val="1097201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1639227"/>
        <c:axId val="16317588"/>
      </c:lineChart>
      <c:catAx>
        <c:axId val="161321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0972010"/>
        <c:crosses val="autoZero"/>
        <c:auto val="0"/>
        <c:lblOffset val="100"/>
        <c:noMultiLvlLbl val="0"/>
      </c:catAx>
      <c:valAx>
        <c:axId val="1097201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132193"/>
        <c:crossesAt val="1"/>
        <c:crossBetween val="between"/>
        <c:dispUnits/>
        <c:majorUnit val="2000"/>
        <c:minorUnit val="100"/>
      </c:valAx>
      <c:catAx>
        <c:axId val="31639227"/>
        <c:scaling>
          <c:orientation val="minMax"/>
        </c:scaling>
        <c:axPos val="b"/>
        <c:delete val="1"/>
        <c:majorTickMark val="in"/>
        <c:minorTickMark val="none"/>
        <c:tickLblPos val="nextTo"/>
        <c:crossAx val="16317588"/>
        <c:crossesAt val="39"/>
        <c:auto val="0"/>
        <c:lblOffset val="100"/>
        <c:noMultiLvlLbl val="0"/>
      </c:catAx>
      <c:valAx>
        <c:axId val="1631758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640565"/>
        <c:axId val="4665622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40565"/>
        <c:axId val="4665622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252815"/>
        <c:axId val="21057608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56222"/>
        <c:crosses val="autoZero"/>
        <c:auto val="0"/>
        <c:lblOffset val="100"/>
        <c:noMultiLvlLbl val="0"/>
      </c:catAx>
      <c:valAx>
        <c:axId val="466562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40565"/>
        <c:crossesAt val="1"/>
        <c:crossBetween val="between"/>
        <c:dispUnits/>
        <c:majorUnit val="1"/>
      </c:valAx>
      <c:catAx>
        <c:axId val="17252815"/>
        <c:scaling>
          <c:orientation val="minMax"/>
        </c:scaling>
        <c:axPos val="b"/>
        <c:delete val="1"/>
        <c:majorTickMark val="in"/>
        <c:minorTickMark val="none"/>
        <c:tickLblPos val="nextTo"/>
        <c:crossAx val="21057608"/>
        <c:crosses val="autoZero"/>
        <c:auto val="0"/>
        <c:lblOffset val="100"/>
        <c:noMultiLvlLbl val="0"/>
      </c:catAx>
      <c:valAx>
        <c:axId val="210576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5281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300745"/>
        <c:axId val="2794465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3007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6783063"/>
        <c:axId val="1682984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783063"/>
        <c:axId val="16829840"/>
      </c:lineChart>
      <c:catAx>
        <c:axId val="167830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7830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250833"/>
        <c:axId val="2103977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140203"/>
        <c:axId val="2649978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250833"/>
        <c:crossesAt val="1"/>
        <c:crossBetween val="between"/>
        <c:dispUnits/>
        <c:majorUnit val="400"/>
      </c:valAx>
      <c:catAx>
        <c:axId val="55140203"/>
        <c:scaling>
          <c:orientation val="minMax"/>
        </c:scaling>
        <c:axPos val="b"/>
        <c:delete val="1"/>
        <c:majorTickMark val="in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5514020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171429"/>
        <c:axId val="661074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171429"/>
        <c:axId val="66107406"/>
      </c:lineChart>
      <c:catAx>
        <c:axId val="371714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1714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95743"/>
        <c:axId val="5309964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0957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134713"/>
        <c:axId val="61035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34713"/>
        <c:axId val="6103554"/>
      </c:lineChart>
      <c:catAx>
        <c:axId val="81347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1347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931987"/>
        <c:axId val="246258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9319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305933"/>
        <c:axId val="4853567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3059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9075168"/>
        <c:crosses val="autoZero"/>
        <c:auto val="0"/>
        <c:lblOffset val="100"/>
        <c:noMultiLvlLbl val="0"/>
      </c:catAx>
      <c:valAx>
        <c:axId val="3907516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16784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7">
      <selection activeCell="G18" sqref="G18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60" t="s">
        <v>20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3" ht="15" customHeight="1">
      <c r="A4" s="48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12" s="31" customFormat="1" ht="23.25" customHeight="1">
      <c r="A6" s="72"/>
      <c r="B6" s="73" t="s">
        <v>50</v>
      </c>
      <c r="C6" s="73" t="s">
        <v>105</v>
      </c>
      <c r="D6" s="73" t="s">
        <v>106</v>
      </c>
      <c r="E6" s="73">
        <v>39965</v>
      </c>
      <c r="F6" s="73">
        <v>39995</v>
      </c>
      <c r="G6" s="51"/>
      <c r="H6" s="150"/>
      <c r="I6" s="151"/>
      <c r="J6" s="151"/>
      <c r="K6" s="151"/>
      <c r="L6" s="151"/>
    </row>
    <row r="7" spans="1:12" ht="24.75" customHeight="1">
      <c r="A7" s="33" t="s">
        <v>56</v>
      </c>
      <c r="B7" s="69">
        <v>7.6</v>
      </c>
      <c r="C7" s="69">
        <v>7.7</v>
      </c>
      <c r="D7" s="69">
        <v>1.5</v>
      </c>
      <c r="E7" s="69">
        <v>0.3</v>
      </c>
      <c r="F7" s="69">
        <v>1.5</v>
      </c>
      <c r="G7" s="28"/>
      <c r="H7" s="152"/>
      <c r="I7" s="153"/>
      <c r="J7" s="153"/>
      <c r="K7" s="153"/>
      <c r="L7" s="153"/>
    </row>
    <row r="8" spans="1:12" ht="15" customHeight="1">
      <c r="A8" s="33" t="s">
        <v>53</v>
      </c>
      <c r="B8" s="122">
        <v>20</v>
      </c>
      <c r="C8" s="122">
        <v>15.1</v>
      </c>
      <c r="D8" s="70">
        <v>-0.8</v>
      </c>
      <c r="E8" s="70">
        <v>-0.5</v>
      </c>
      <c r="F8" s="70">
        <v>-1.4</v>
      </c>
      <c r="H8" s="24"/>
      <c r="I8" s="24"/>
      <c r="J8" s="24"/>
      <c r="K8" s="24"/>
      <c r="L8" s="155"/>
    </row>
    <row r="9" spans="1:12" ht="24" customHeight="1">
      <c r="A9" s="33" t="s">
        <v>10</v>
      </c>
      <c r="B9" s="70">
        <v>15.22</v>
      </c>
      <c r="C9" s="70">
        <v>9.34</v>
      </c>
      <c r="D9" s="70">
        <v>6.92</v>
      </c>
      <c r="E9" s="70">
        <v>8.16</v>
      </c>
      <c r="F9" s="70">
        <v>6.92</v>
      </c>
      <c r="H9" s="24"/>
      <c r="I9" s="24"/>
      <c r="J9" s="24"/>
      <c r="K9" s="24"/>
      <c r="L9" s="154"/>
    </row>
    <row r="10" spans="1:12" ht="27" customHeight="1">
      <c r="A10" s="33" t="s">
        <v>11</v>
      </c>
      <c r="B10" s="67">
        <v>39.4181</v>
      </c>
      <c r="C10" s="67">
        <v>35.1368</v>
      </c>
      <c r="D10" s="68">
        <v>43.5162</v>
      </c>
      <c r="E10" s="68">
        <v>43.281</v>
      </c>
      <c r="F10" s="68">
        <v>43.5162</v>
      </c>
      <c r="H10" s="24"/>
      <c r="I10" s="24"/>
      <c r="J10" s="24"/>
      <c r="K10" s="24"/>
      <c r="L10" s="148"/>
    </row>
    <row r="11" spans="1:12" s="29" customFormat="1" ht="25.5" customHeight="1">
      <c r="A11" s="33" t="s">
        <v>57</v>
      </c>
      <c r="B11" s="71">
        <v>11.040654895376733</v>
      </c>
      <c r="C11" s="135">
        <v>-1.0197527803756827</v>
      </c>
      <c r="D11" s="135">
        <v>10.396492981650553</v>
      </c>
      <c r="E11" s="137">
        <v>0.05733282165330422</v>
      </c>
      <c r="F11" s="137">
        <v>0.543425521591459</v>
      </c>
      <c r="G11" s="24"/>
      <c r="H11" s="156"/>
      <c r="I11" s="157"/>
      <c r="J11" s="157"/>
      <c r="K11" s="158"/>
      <c r="L11" s="158"/>
    </row>
    <row r="12" spans="1:9" s="29" customFormat="1" ht="15" customHeight="1">
      <c r="A12" s="35"/>
      <c r="B12" s="58"/>
      <c r="C12" s="130"/>
      <c r="E12" s="58"/>
      <c r="F12" s="149"/>
      <c r="G12" s="24"/>
      <c r="I12" s="30"/>
    </row>
    <row r="13" spans="1:9" s="29" customFormat="1" ht="15" customHeight="1">
      <c r="A13" s="48" t="s">
        <v>59</v>
      </c>
      <c r="B13" s="58"/>
      <c r="C13" s="58"/>
      <c r="D13" s="58"/>
      <c r="E13" s="58"/>
      <c r="F13" s="58"/>
      <c r="G13" s="24"/>
      <c r="I13" s="30"/>
    </row>
    <row r="14" spans="1:9" s="29" customFormat="1" ht="15" customHeight="1">
      <c r="A14" s="16" t="s">
        <v>8</v>
      </c>
      <c r="B14" s="58"/>
      <c r="C14" s="58"/>
      <c r="D14" s="58"/>
      <c r="E14" s="58"/>
      <c r="F14" s="58"/>
      <c r="G14" s="24"/>
      <c r="I14" s="30"/>
    </row>
    <row r="15" spans="1:9" s="29" customFormat="1" ht="26.25" customHeight="1">
      <c r="A15" s="74"/>
      <c r="B15" s="75" t="s">
        <v>9</v>
      </c>
      <c r="C15" s="77" t="s">
        <v>100</v>
      </c>
      <c r="D15" s="77" t="s">
        <v>104</v>
      </c>
      <c r="E15" s="76">
        <v>39814</v>
      </c>
      <c r="F15" s="76">
        <v>39995</v>
      </c>
      <c r="G15" s="76">
        <v>40026</v>
      </c>
      <c r="H15" s="78" t="s">
        <v>2</v>
      </c>
      <c r="I15" s="78" t="s">
        <v>52</v>
      </c>
    </row>
    <row r="16" spans="1:9" s="29" customFormat="1" ht="15" customHeight="1">
      <c r="A16" s="33" t="s">
        <v>5</v>
      </c>
      <c r="B16" s="32">
        <v>27561.852</v>
      </c>
      <c r="C16" s="32">
        <v>28417.9322</v>
      </c>
      <c r="D16" s="32">
        <v>30219.9345</v>
      </c>
      <c r="E16" s="32">
        <v>30803.2785</v>
      </c>
      <c r="F16" s="32">
        <v>29561.39320451</v>
      </c>
      <c r="G16" s="32">
        <v>30744.8507</v>
      </c>
      <c r="H16" s="32">
        <f>G16-F16</f>
        <v>1183.457495489998</v>
      </c>
      <c r="I16" s="32">
        <f>G16-E16</f>
        <v>-58.4278000000013</v>
      </c>
    </row>
    <row r="17" spans="1:9" s="29" customFormat="1" ht="15" customHeight="1">
      <c r="A17" s="33" t="s">
        <v>4</v>
      </c>
      <c r="B17" s="32">
        <v>31575.8529</v>
      </c>
      <c r="C17" s="32">
        <v>32534.5662</v>
      </c>
      <c r="D17" s="32">
        <v>34804.1519</v>
      </c>
      <c r="E17" s="32">
        <v>35150.7861</v>
      </c>
      <c r="F17" s="32">
        <v>34134.01590134</v>
      </c>
      <c r="G17" s="32">
        <v>36067.9316</v>
      </c>
      <c r="H17" s="32">
        <f>G17-F17</f>
        <v>1933.9156986600065</v>
      </c>
      <c r="I17" s="32">
        <f>G17-E17</f>
        <v>917.145500000006</v>
      </c>
    </row>
    <row r="18" spans="1:9" s="29" customFormat="1" ht="15" customHeight="1">
      <c r="A18" s="33" t="s">
        <v>6</v>
      </c>
      <c r="B18" s="32">
        <v>43017.98219</v>
      </c>
      <c r="C18" s="32">
        <v>46646.64861</v>
      </c>
      <c r="D18" s="32">
        <v>47464.838</v>
      </c>
      <c r="E18" s="32">
        <v>48453.18036</v>
      </c>
      <c r="F18" s="32">
        <v>46604.569696649996</v>
      </c>
      <c r="G18" s="32">
        <v>48126.99885736</v>
      </c>
      <c r="H18" s="32">
        <f>G18-F18</f>
        <v>1522.4291607100022</v>
      </c>
      <c r="I18" s="32">
        <f>G18-E18</f>
        <v>-326.18150263999996</v>
      </c>
    </row>
    <row r="19" spans="1:9" s="29" customFormat="1" ht="15" customHeight="1">
      <c r="A19" s="80" t="s">
        <v>7</v>
      </c>
      <c r="B19" s="53">
        <v>25.297828739038113</v>
      </c>
      <c r="C19" s="53">
        <v>26.232111420352595</v>
      </c>
      <c r="D19" s="32">
        <v>25.709854270199994</v>
      </c>
      <c r="E19" s="53">
        <v>24.537956781735687</v>
      </c>
      <c r="F19" s="53">
        <v>23.663337814265173</v>
      </c>
      <c r="G19" s="53">
        <v>23.603900426392517</v>
      </c>
      <c r="H19" s="31"/>
      <c r="I19" s="31"/>
    </row>
    <row r="20" ht="15.75" customHeight="1"/>
    <row r="21" spans="1:6" s="41" customFormat="1" ht="15" customHeight="1">
      <c r="A21" s="40" t="s">
        <v>99</v>
      </c>
      <c r="B21" s="46"/>
      <c r="C21" s="47"/>
      <c r="D21" s="47"/>
      <c r="E21" s="56"/>
      <c r="F21" s="57"/>
    </row>
    <row r="22" spans="1:6" s="41" customFormat="1" ht="15" customHeight="1">
      <c r="A22" s="45" t="s">
        <v>55</v>
      </c>
      <c r="B22" s="46"/>
      <c r="C22" s="47"/>
      <c r="D22" s="47"/>
      <c r="E22" s="56"/>
      <c r="F22" s="57"/>
    </row>
    <row r="23" spans="1:9" s="41" customFormat="1" ht="24" customHeight="1">
      <c r="A23" s="74"/>
      <c r="B23" s="75" t="s">
        <v>9</v>
      </c>
      <c r="C23" s="77" t="s">
        <v>100</v>
      </c>
      <c r="D23" s="77" t="s">
        <v>104</v>
      </c>
      <c r="E23" s="76">
        <v>39814</v>
      </c>
      <c r="F23" s="76">
        <v>39995</v>
      </c>
      <c r="G23" s="76">
        <v>40026</v>
      </c>
      <c r="H23" s="78" t="s">
        <v>2</v>
      </c>
      <c r="I23" s="78" t="s">
        <v>52</v>
      </c>
    </row>
    <row r="24" spans="1:9" s="42" customFormat="1" ht="26.25" customHeight="1">
      <c r="A24" s="33" t="s">
        <v>28</v>
      </c>
      <c r="B24" s="43">
        <v>1176.570378</v>
      </c>
      <c r="C24" s="43">
        <v>1231.3</v>
      </c>
      <c r="D24" s="43">
        <v>1302.23</v>
      </c>
      <c r="E24" s="44">
        <v>1224.62</v>
      </c>
      <c r="F24" s="44">
        <v>1588.67</v>
      </c>
      <c r="G24" s="44">
        <v>1600.55</v>
      </c>
      <c r="H24" s="121">
        <f>G24-F24</f>
        <v>11.879999999999882</v>
      </c>
      <c r="I24" s="121">
        <f>G24-E24</f>
        <v>375.93000000000006</v>
      </c>
    </row>
    <row r="26" spans="1:2" s="2" customFormat="1" ht="15.75" customHeight="1">
      <c r="A26" s="49" t="s">
        <v>69</v>
      </c>
      <c r="B26" s="1"/>
    </row>
    <row r="27" s="2" customFormat="1" ht="9" customHeight="1"/>
    <row r="28" spans="1:9" s="2" customFormat="1" ht="26.25" customHeight="1">
      <c r="A28" s="79"/>
      <c r="B28" s="75" t="s">
        <v>9</v>
      </c>
      <c r="C28" s="77" t="s">
        <v>100</v>
      </c>
      <c r="D28" s="77" t="s">
        <v>104</v>
      </c>
      <c r="E28" s="76">
        <v>39814</v>
      </c>
      <c r="F28" s="76">
        <v>39995</v>
      </c>
      <c r="G28" s="76">
        <v>40026</v>
      </c>
      <c r="H28" s="78" t="s">
        <v>2</v>
      </c>
      <c r="I28" s="78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35.9283</v>
      </c>
      <c r="D29" s="5">
        <v>35.13675693430657</v>
      </c>
      <c r="E29" s="5">
        <v>39.4181</v>
      </c>
      <c r="F29" s="5">
        <v>43.281</v>
      </c>
      <c r="G29" s="5">
        <v>43.537</v>
      </c>
      <c r="H29" s="18">
        <f>G29/F29-1</f>
        <v>0.005914835609158731</v>
      </c>
      <c r="I29" s="18">
        <f>G29/E29-1</f>
        <v>0.1044926061885274</v>
      </c>
      <c r="J29" s="3"/>
      <c r="K29" s="59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35.7355</v>
      </c>
      <c r="D30" s="5">
        <v>34.9984</v>
      </c>
      <c r="E30" s="5">
        <v>39.5934</v>
      </c>
      <c r="F30" s="5">
        <v>43.3455</v>
      </c>
      <c r="G30" s="5">
        <v>43.6192</v>
      </c>
      <c r="H30" s="18">
        <f>G30/F30-1</f>
        <v>0.006314380962268329</v>
      </c>
      <c r="I30" s="18">
        <f>G30/E30-1</f>
        <v>0.10167856258871422</v>
      </c>
      <c r="J30" s="3"/>
      <c r="K30" s="59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1.5791</v>
      </c>
      <c r="D31" s="5">
        <v>1.5564</v>
      </c>
      <c r="E31" s="5">
        <v>1.3988</v>
      </c>
      <c r="F31" s="5">
        <v>1.415</v>
      </c>
      <c r="G31" s="5">
        <v>1.4247</v>
      </c>
      <c r="H31" s="18">
        <f>G31/F31-1</f>
        <v>0.006855123674911701</v>
      </c>
      <c r="I31" s="18">
        <f>G31/E31-1</f>
        <v>0.01851587074635397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1" t="s">
        <v>62</v>
      </c>
      <c r="B33" s="5">
        <v>35.53610471942304</v>
      </c>
      <c r="C33" s="5">
        <v>35.748</v>
      </c>
      <c r="D33" s="5">
        <v>34.94742740684975</v>
      </c>
      <c r="E33" s="5">
        <v>39.7217</v>
      </c>
      <c r="F33" s="5">
        <v>43.2593</v>
      </c>
      <c r="G33" s="5">
        <v>43.5249</v>
      </c>
      <c r="H33" s="18">
        <f>G33/F33-1</f>
        <v>0.006139720245126545</v>
      </c>
      <c r="I33" s="18">
        <f>G33/E33-1</f>
        <v>0.09574615386551955</v>
      </c>
      <c r="J33" s="14"/>
      <c r="K33" s="59"/>
      <c r="L33" s="12"/>
      <c r="M33" s="12"/>
      <c r="N33" s="12"/>
      <c r="O33" s="12"/>
    </row>
    <row r="34" spans="1:15" s="2" customFormat="1" ht="15" customHeight="1">
      <c r="A34" s="81" t="s">
        <v>63</v>
      </c>
      <c r="B34" s="5">
        <v>52.19931945961053</v>
      </c>
      <c r="C34" s="5">
        <v>56.2914</v>
      </c>
      <c r="D34" s="5">
        <v>54.66835627649659</v>
      </c>
      <c r="E34" s="5">
        <v>55.2291</v>
      </c>
      <c r="F34" s="5">
        <v>60.3674</v>
      </c>
      <c r="G34" s="5">
        <v>61.2485</v>
      </c>
      <c r="H34" s="18">
        <f>G34/F34-1</f>
        <v>0.01459562611608245</v>
      </c>
      <c r="I34" s="18">
        <f>G34/E34-1</f>
        <v>0.10898964495166497</v>
      </c>
      <c r="K34" s="59"/>
      <c r="L34" s="12"/>
      <c r="M34" s="12"/>
      <c r="N34" s="12"/>
      <c r="O34" s="12"/>
    </row>
    <row r="35" spans="1:15" s="2" customFormat="1" ht="15" customHeight="1">
      <c r="A35" s="81" t="s">
        <v>64</v>
      </c>
      <c r="B35" s="5">
        <v>1.4272834712916609</v>
      </c>
      <c r="C35" s="5">
        <v>1.5201</v>
      </c>
      <c r="D35" s="5">
        <v>1.4838431904792293</v>
      </c>
      <c r="E35" s="5">
        <v>1.2903</v>
      </c>
      <c r="F35" s="5">
        <v>1.3806</v>
      </c>
      <c r="G35" s="5">
        <v>1.3707</v>
      </c>
      <c r="H35" s="18">
        <f>G35/F35-1</f>
        <v>-0.007170795306388533</v>
      </c>
      <c r="I35" s="18">
        <f>G35/E35-1</f>
        <v>0.062311090444082895</v>
      </c>
      <c r="K35" s="59"/>
      <c r="L35" s="12"/>
      <c r="M35" s="12"/>
      <c r="N35" s="12"/>
      <c r="O35" s="12"/>
    </row>
    <row r="36" spans="1:16" s="2" customFormat="1" ht="15" customHeight="1">
      <c r="A36" s="81" t="s">
        <v>65</v>
      </c>
      <c r="B36" s="5">
        <v>0.29081548742986757</v>
      </c>
      <c r="C36" s="5">
        <v>0.295</v>
      </c>
      <c r="D36" s="5">
        <v>0.29054933607524647</v>
      </c>
      <c r="E36" s="5">
        <v>0.324657923963241</v>
      </c>
      <c r="F36" s="5">
        <v>0.2866</v>
      </c>
      <c r="G36" s="5">
        <v>0.2874</v>
      </c>
      <c r="H36" s="18">
        <f>G36/F36-1</f>
        <v>0.002791346824842833</v>
      </c>
      <c r="I36" s="18">
        <f>G36/E36-1</f>
        <v>-0.11476055630621074</v>
      </c>
      <c r="K36" s="59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L12" sqref="L12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9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J3" s="128"/>
      <c r="K3" s="128"/>
    </row>
    <row r="4" spans="1:9" ht="14.25" customHeight="1">
      <c r="A4" s="11" t="s">
        <v>25</v>
      </c>
      <c r="B4" s="118">
        <v>473.05</v>
      </c>
      <c r="C4" s="118">
        <f>C5+C8</f>
        <v>257.2</v>
      </c>
      <c r="D4" s="118">
        <f>D5</f>
        <v>197.45</v>
      </c>
      <c r="E4" s="118">
        <v>12.65</v>
      </c>
      <c r="F4" s="118">
        <f>F5</f>
        <v>10.55</v>
      </c>
      <c r="G4" s="119">
        <f>F4-E4</f>
        <v>-2.0999999999999996</v>
      </c>
      <c r="H4" s="119">
        <f>D4-C4</f>
        <v>-59.75</v>
      </c>
      <c r="I4" s="127"/>
    </row>
    <row r="5" spans="1:10" ht="14.25" customHeight="1">
      <c r="A5" s="55" t="s">
        <v>43</v>
      </c>
      <c r="B5" s="112">
        <v>404.05</v>
      </c>
      <c r="C5" s="112">
        <f>C6+C7</f>
        <v>210.2</v>
      </c>
      <c r="D5" s="112">
        <f>D6+D7</f>
        <v>197.45</v>
      </c>
      <c r="E5" s="112">
        <v>12.65</v>
      </c>
      <c r="F5" s="112">
        <f>F6+F7</f>
        <v>10.55</v>
      </c>
      <c r="G5" s="114">
        <f>F5-E5</f>
        <v>-2.0999999999999996</v>
      </c>
      <c r="H5" s="114">
        <f>D5-C5</f>
        <v>-12.75</v>
      </c>
      <c r="I5" s="127"/>
      <c r="J5" s="12"/>
    </row>
    <row r="6" spans="1:10" ht="14.25" customHeight="1">
      <c r="A6" s="65" t="s">
        <v>26</v>
      </c>
      <c r="B6" s="113">
        <v>228.5</v>
      </c>
      <c r="C6" s="113">
        <v>127.2</v>
      </c>
      <c r="D6" s="113">
        <v>24.6</v>
      </c>
      <c r="E6" s="113">
        <v>7.65</v>
      </c>
      <c r="F6" s="113">
        <v>6.1</v>
      </c>
      <c r="G6" s="114">
        <f>F6-E6</f>
        <v>-1.5500000000000007</v>
      </c>
      <c r="H6" s="114">
        <f>D6-C6</f>
        <v>-102.6</v>
      </c>
      <c r="I6" s="127"/>
      <c r="J6" s="129"/>
    </row>
    <row r="7" spans="1:10" ht="14.25" customHeight="1">
      <c r="A7" s="65" t="s">
        <v>27</v>
      </c>
      <c r="B7" s="113">
        <v>175.55</v>
      </c>
      <c r="C7" s="113">
        <v>83</v>
      </c>
      <c r="D7" s="113">
        <v>172.85</v>
      </c>
      <c r="E7" s="120">
        <v>5</v>
      </c>
      <c r="F7" s="120">
        <v>4.45</v>
      </c>
      <c r="G7" s="114">
        <f>F7-E7</f>
        <v>-0.5499999999999998</v>
      </c>
      <c r="H7" s="114">
        <f>D7-C7</f>
        <v>89.85</v>
      </c>
      <c r="I7" s="127"/>
      <c r="J7" s="129"/>
    </row>
    <row r="8" spans="1:10" ht="14.25" customHeight="1">
      <c r="A8" s="55" t="s">
        <v>44</v>
      </c>
      <c r="B8" s="112">
        <v>69</v>
      </c>
      <c r="C8" s="112">
        <v>47</v>
      </c>
      <c r="D8" s="123" t="s">
        <v>1</v>
      </c>
      <c r="E8" s="136" t="s">
        <v>1</v>
      </c>
      <c r="F8" s="136" t="s">
        <v>1</v>
      </c>
      <c r="G8" s="114" t="s">
        <v>1</v>
      </c>
      <c r="H8" s="114">
        <v>-35.5</v>
      </c>
      <c r="I8" s="127"/>
      <c r="J8" s="124"/>
    </row>
    <row r="10" spans="1:2" ht="15.75" customHeight="1">
      <c r="A10" s="49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5"/>
      <c r="B12" s="73" t="s">
        <v>50</v>
      </c>
      <c r="C12" s="73" t="s">
        <v>101</v>
      </c>
      <c r="D12" s="73" t="s">
        <v>102</v>
      </c>
      <c r="E12" s="73">
        <v>39965</v>
      </c>
      <c r="F12" s="73">
        <v>39995</v>
      </c>
      <c r="G12" s="78" t="s">
        <v>2</v>
      </c>
      <c r="H12" s="78" t="s">
        <v>3</v>
      </c>
    </row>
    <row r="13" spans="1:9" ht="21.75" customHeight="1">
      <c r="A13" s="11" t="s">
        <v>23</v>
      </c>
      <c r="B13" s="118">
        <f>+B14+B17</f>
        <v>3035.8050000000003</v>
      </c>
      <c r="C13" s="118">
        <f>+C14+C17</f>
        <v>1856.47806038</v>
      </c>
      <c r="D13" s="118">
        <f>+D14+D17</f>
        <v>562.64361</v>
      </c>
      <c r="E13" s="136" t="s">
        <v>1</v>
      </c>
      <c r="F13" s="136" t="s">
        <v>1</v>
      </c>
      <c r="G13" s="118" t="s">
        <v>1</v>
      </c>
      <c r="H13" s="119">
        <f>D13-C13</f>
        <v>-1293.83445038</v>
      </c>
      <c r="I13" s="119"/>
    </row>
    <row r="14" spans="1:10" ht="14.25" customHeight="1">
      <c r="A14" s="55" t="s">
        <v>47</v>
      </c>
      <c r="B14" s="112">
        <f>SUM(B15:B16)</f>
        <v>1751.257</v>
      </c>
      <c r="C14" s="112">
        <f>SUM(C15:C16)</f>
        <v>941.93046038</v>
      </c>
      <c r="D14" s="112">
        <f>SUM(D15:D16)</f>
        <v>556.81236</v>
      </c>
      <c r="E14" s="136" t="s">
        <v>1</v>
      </c>
      <c r="F14" s="136" t="s">
        <v>1</v>
      </c>
      <c r="G14" s="118" t="s">
        <v>1</v>
      </c>
      <c r="H14" s="119">
        <f aca="true" t="shared" si="0" ref="H14:H20">D14-C14</f>
        <v>-385.11810038</v>
      </c>
      <c r="I14" s="114"/>
      <c r="J14" s="12"/>
    </row>
    <row r="15" spans="1:10" ht="14.25" customHeight="1">
      <c r="A15" s="65" t="s">
        <v>26</v>
      </c>
      <c r="B15" s="136" t="s">
        <v>1</v>
      </c>
      <c r="C15" s="136" t="s">
        <v>1</v>
      </c>
      <c r="D15" s="136" t="s">
        <v>1</v>
      </c>
      <c r="E15" s="136" t="s">
        <v>1</v>
      </c>
      <c r="F15" s="136" t="s">
        <v>1</v>
      </c>
      <c r="G15" s="118" t="s">
        <v>1</v>
      </c>
      <c r="H15" s="118" t="s">
        <v>1</v>
      </c>
      <c r="I15" s="114"/>
      <c r="J15" s="12"/>
    </row>
    <row r="16" spans="1:10" ht="14.25" customHeight="1">
      <c r="A16" s="65" t="s">
        <v>27</v>
      </c>
      <c r="B16" s="112">
        <v>1751.257</v>
      </c>
      <c r="C16" s="112">
        <v>941.93046038</v>
      </c>
      <c r="D16" s="113">
        <v>556.81236</v>
      </c>
      <c r="E16" s="136" t="s">
        <v>1</v>
      </c>
      <c r="F16" s="136" t="s">
        <v>1</v>
      </c>
      <c r="G16" s="118" t="s">
        <v>1</v>
      </c>
      <c r="H16" s="119">
        <f t="shared" si="0"/>
        <v>-385.11810038</v>
      </c>
      <c r="I16" s="114"/>
      <c r="J16" s="12"/>
    </row>
    <row r="17" spans="1:10" ht="14.25" customHeight="1">
      <c r="A17" s="55" t="s">
        <v>45</v>
      </c>
      <c r="B17" s="113">
        <v>1284.548</v>
      </c>
      <c r="C17" s="113">
        <v>914.5476</v>
      </c>
      <c r="D17" s="113">
        <v>5.83125</v>
      </c>
      <c r="E17" s="136" t="s">
        <v>1</v>
      </c>
      <c r="F17" s="144">
        <v>0.5</v>
      </c>
      <c r="G17" s="119">
        <f>F17</f>
        <v>0.5</v>
      </c>
      <c r="H17" s="119">
        <f t="shared" si="0"/>
        <v>-908.71635</v>
      </c>
      <c r="I17" s="114"/>
      <c r="J17" s="14"/>
    </row>
    <row r="18" spans="1:10" ht="14.25" customHeight="1">
      <c r="A18" s="55" t="s">
        <v>46</v>
      </c>
      <c r="B18" s="136" t="s">
        <v>1</v>
      </c>
      <c r="C18" s="136" t="s">
        <v>1</v>
      </c>
      <c r="D18" s="136" t="s">
        <v>1</v>
      </c>
      <c r="E18" s="136" t="s">
        <v>1</v>
      </c>
      <c r="F18" s="136" t="s">
        <v>1</v>
      </c>
      <c r="G18" s="118" t="s">
        <v>1</v>
      </c>
      <c r="H18" s="118" t="s">
        <v>1</v>
      </c>
      <c r="I18" s="114"/>
      <c r="J18" s="14"/>
    </row>
    <row r="19" spans="1:10" ht="15.75" customHeight="1">
      <c r="A19" s="11" t="s">
        <v>42</v>
      </c>
      <c r="B19" s="36"/>
      <c r="C19" s="36"/>
      <c r="D19" s="36"/>
      <c r="E19" s="34"/>
      <c r="F19" s="36"/>
      <c r="G19" s="119"/>
      <c r="H19" s="119"/>
      <c r="I19" s="37"/>
      <c r="J19" s="14"/>
    </row>
    <row r="20" spans="1:10" ht="22.5" customHeight="1">
      <c r="A20" s="55" t="s">
        <v>90</v>
      </c>
      <c r="B20" s="36">
        <v>15.22</v>
      </c>
      <c r="C20" s="36">
        <v>9.34</v>
      </c>
      <c r="D20" s="36">
        <v>6.92</v>
      </c>
      <c r="E20" s="34">
        <v>8.16</v>
      </c>
      <c r="F20" s="36">
        <v>6.92</v>
      </c>
      <c r="G20" s="119">
        <f>F20-E20</f>
        <v>-1.2400000000000002</v>
      </c>
      <c r="H20" s="119">
        <f t="shared" si="0"/>
        <v>-2.42</v>
      </c>
      <c r="I20" s="37"/>
      <c r="J20" s="14"/>
    </row>
    <row r="21" spans="1:10" ht="14.25" customHeight="1">
      <c r="A21" s="55" t="s">
        <v>48</v>
      </c>
      <c r="B21" s="86" t="s">
        <v>1</v>
      </c>
      <c r="C21" s="86" t="s">
        <v>1</v>
      </c>
      <c r="D21" s="86" t="s">
        <v>1</v>
      </c>
      <c r="E21" s="87" t="s">
        <v>1</v>
      </c>
      <c r="F21" s="86" t="s">
        <v>1</v>
      </c>
      <c r="G21" s="34" t="s">
        <v>1</v>
      </c>
      <c r="H21" s="34" t="s">
        <v>1</v>
      </c>
      <c r="I21" s="37"/>
      <c r="J21" s="14"/>
    </row>
    <row r="22" spans="1:10" ht="14.25" customHeight="1">
      <c r="A22" s="55" t="s">
        <v>24</v>
      </c>
      <c r="B22" s="36">
        <v>8.731349374882544</v>
      </c>
      <c r="C22" s="36">
        <v>9.33</v>
      </c>
      <c r="D22" s="36">
        <v>13.31093368834509</v>
      </c>
      <c r="E22" s="87" t="s">
        <v>1</v>
      </c>
      <c r="F22" s="86" t="s">
        <v>1</v>
      </c>
      <c r="G22" s="34" t="s">
        <v>1</v>
      </c>
      <c r="H22" s="119">
        <f>D22-C22</f>
        <v>3.9809336883450896</v>
      </c>
      <c r="I22" s="37"/>
      <c r="J22" s="14"/>
    </row>
    <row r="23" spans="1:10" ht="22.5" customHeight="1">
      <c r="A23" s="55" t="s">
        <v>91</v>
      </c>
      <c r="B23" s="34">
        <f>B20*1.2</f>
        <v>18.264</v>
      </c>
      <c r="C23" s="36">
        <f>C20*1.2</f>
        <v>11.208</v>
      </c>
      <c r="D23" s="36">
        <f>D20*1.2</f>
        <v>8.304</v>
      </c>
      <c r="E23" s="34">
        <v>9.792</v>
      </c>
      <c r="F23" s="36">
        <f>F20*1.2</f>
        <v>8.304</v>
      </c>
      <c r="G23" s="119">
        <f>F23-E23</f>
        <v>-1.4879999999999995</v>
      </c>
      <c r="H23" s="119">
        <f>D23-C23</f>
        <v>-2.904</v>
      </c>
      <c r="I23" s="37"/>
      <c r="J23" s="14"/>
    </row>
    <row r="24" spans="1:10" ht="14.25" customHeight="1">
      <c r="A24" s="55" t="s">
        <v>46</v>
      </c>
      <c r="B24" s="86" t="s">
        <v>1</v>
      </c>
      <c r="C24" s="86" t="s">
        <v>1</v>
      </c>
      <c r="D24" s="86" t="s">
        <v>1</v>
      </c>
      <c r="E24" s="87" t="s">
        <v>1</v>
      </c>
      <c r="F24" s="86" t="s">
        <v>1</v>
      </c>
      <c r="G24" s="34" t="s">
        <v>1</v>
      </c>
      <c r="H24" s="34" t="s">
        <v>1</v>
      </c>
      <c r="J24" s="14"/>
    </row>
    <row r="25" ht="12.75" customHeight="1"/>
    <row r="26" spans="1:2" ht="13.5" customHeight="1">
      <c r="A26" s="49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5"/>
      <c r="B28" s="73" t="s">
        <v>50</v>
      </c>
      <c r="C28" s="73" t="s">
        <v>101</v>
      </c>
      <c r="D28" s="73" t="s">
        <v>102</v>
      </c>
      <c r="E28" s="73">
        <v>39965</v>
      </c>
      <c r="F28" s="73">
        <v>39995</v>
      </c>
      <c r="G28" s="78" t="s">
        <v>2</v>
      </c>
      <c r="H28" s="78" t="s">
        <v>3</v>
      </c>
    </row>
    <row r="29" spans="1:9" ht="23.25" customHeight="1">
      <c r="A29" s="11" t="s">
        <v>15</v>
      </c>
      <c r="B29" s="116">
        <v>28961.5</v>
      </c>
      <c r="C29" s="116">
        <v>10153.5</v>
      </c>
      <c r="D29" s="116">
        <v>15200</v>
      </c>
      <c r="E29" s="116">
        <v>3130</v>
      </c>
      <c r="F29" s="116">
        <v>2400</v>
      </c>
      <c r="G29" s="117">
        <f>F29-E29</f>
        <v>-730</v>
      </c>
      <c r="H29" s="117">
        <f>D29-C29</f>
        <v>5046.5</v>
      </c>
      <c r="I29" s="12"/>
    </row>
    <row r="30" spans="1:9" ht="12.75" customHeight="1">
      <c r="A30" s="64" t="s">
        <v>34</v>
      </c>
      <c r="B30" s="112">
        <v>3120</v>
      </c>
      <c r="C30" s="34">
        <v>0</v>
      </c>
      <c r="D30" s="113">
        <v>4180</v>
      </c>
      <c r="E30" s="113">
        <v>990</v>
      </c>
      <c r="F30" s="113">
        <v>660</v>
      </c>
      <c r="G30" s="114">
        <f>F30-E30</f>
        <v>-330</v>
      </c>
      <c r="H30" s="114">
        <v>3520</v>
      </c>
      <c r="I30" s="12"/>
    </row>
    <row r="31" spans="1:9" ht="12.75" customHeight="1">
      <c r="A31" s="64" t="s">
        <v>35</v>
      </c>
      <c r="B31" s="112">
        <v>11408</v>
      </c>
      <c r="C31" s="113">
        <v>4520</v>
      </c>
      <c r="D31" s="113">
        <v>5190</v>
      </c>
      <c r="E31" s="113">
        <v>1060</v>
      </c>
      <c r="F31" s="113">
        <v>870</v>
      </c>
      <c r="G31" s="114">
        <f>F31-E31</f>
        <v>-190</v>
      </c>
      <c r="H31" s="114">
        <f aca="true" t="shared" si="1" ref="H31:H51">D31-C31</f>
        <v>670</v>
      </c>
      <c r="I31" s="12"/>
    </row>
    <row r="32" spans="1:9" ht="12.75" customHeight="1">
      <c r="A32" s="64" t="s">
        <v>36</v>
      </c>
      <c r="B32" s="112">
        <v>12163.5</v>
      </c>
      <c r="C32" s="113">
        <v>4563.5</v>
      </c>
      <c r="D32" s="113">
        <v>5290</v>
      </c>
      <c r="E32" s="113">
        <v>1080</v>
      </c>
      <c r="F32" s="113">
        <v>870</v>
      </c>
      <c r="G32" s="114">
        <f>F32-E32</f>
        <v>-210</v>
      </c>
      <c r="H32" s="114">
        <f t="shared" si="1"/>
        <v>726.5</v>
      </c>
      <c r="I32" s="12"/>
    </row>
    <row r="33" spans="1:9" ht="12.75" customHeight="1">
      <c r="A33" s="64" t="s">
        <v>37</v>
      </c>
      <c r="B33" s="112">
        <v>1720</v>
      </c>
      <c r="C33" s="113">
        <v>670</v>
      </c>
      <c r="D33" s="113">
        <v>540</v>
      </c>
      <c r="E33" s="132" t="s">
        <v>1</v>
      </c>
      <c r="F33" s="132" t="s">
        <v>1</v>
      </c>
      <c r="G33" s="132" t="s">
        <v>1</v>
      </c>
      <c r="H33" s="114">
        <f t="shared" si="1"/>
        <v>-130</v>
      </c>
      <c r="I33" s="12"/>
    </row>
    <row r="34" spans="1:9" ht="12.75" customHeight="1">
      <c r="A34" s="64" t="s">
        <v>38</v>
      </c>
      <c r="B34" s="112">
        <v>550</v>
      </c>
      <c r="C34" s="113">
        <v>400</v>
      </c>
      <c r="D34" s="132" t="s">
        <v>1</v>
      </c>
      <c r="E34" s="132" t="s">
        <v>1</v>
      </c>
      <c r="F34" s="132" t="s">
        <v>1</v>
      </c>
      <c r="G34" s="132" t="s">
        <v>1</v>
      </c>
      <c r="H34" s="114">
        <v>-350</v>
      </c>
      <c r="I34" s="12"/>
    </row>
    <row r="35" spans="1:9" ht="12.75" customHeight="1">
      <c r="A35" s="11" t="s">
        <v>14</v>
      </c>
      <c r="B35" s="116">
        <v>25386.84</v>
      </c>
      <c r="C35" s="116">
        <v>11108.79</v>
      </c>
      <c r="D35" s="116">
        <v>16963.45</v>
      </c>
      <c r="E35" s="116">
        <v>2601.38</v>
      </c>
      <c r="F35" s="116">
        <v>3017.61</v>
      </c>
      <c r="G35" s="117">
        <f>F35-E35</f>
        <v>416.23</v>
      </c>
      <c r="H35" s="117">
        <f t="shared" si="1"/>
        <v>5854.66</v>
      </c>
      <c r="I35" s="12"/>
    </row>
    <row r="36" spans="1:9" ht="12.75" customHeight="1">
      <c r="A36" s="64" t="s">
        <v>34</v>
      </c>
      <c r="B36" s="113">
        <v>3652.09</v>
      </c>
      <c r="C36" s="34">
        <v>0</v>
      </c>
      <c r="D36" s="113">
        <v>3622.31</v>
      </c>
      <c r="E36" s="113">
        <v>592.1</v>
      </c>
      <c r="F36" s="113">
        <v>761.3</v>
      </c>
      <c r="G36" s="114">
        <f>F36-E36</f>
        <v>169.19999999999993</v>
      </c>
      <c r="H36" s="114">
        <v>2861.01</v>
      </c>
      <c r="I36" s="12"/>
    </row>
    <row r="37" spans="1:9" ht="12.75" customHeight="1">
      <c r="A37" s="64" t="s">
        <v>35</v>
      </c>
      <c r="B37" s="113">
        <v>10545.9</v>
      </c>
      <c r="C37" s="113">
        <v>5581.64</v>
      </c>
      <c r="D37" s="113">
        <v>5814.2</v>
      </c>
      <c r="E37" s="113">
        <v>897.49</v>
      </c>
      <c r="F37" s="113">
        <v>1159.14</v>
      </c>
      <c r="G37" s="114">
        <f>F37-E37</f>
        <v>261.6500000000001</v>
      </c>
      <c r="H37" s="114">
        <f t="shared" si="1"/>
        <v>232.5599999999995</v>
      </c>
      <c r="I37" s="12"/>
    </row>
    <row r="38" spans="1:9" ht="12.75" customHeight="1">
      <c r="A38" s="64" t="s">
        <v>36</v>
      </c>
      <c r="B38" s="113">
        <v>10186.58</v>
      </c>
      <c r="C38" s="113">
        <v>5065.47</v>
      </c>
      <c r="D38" s="113">
        <v>7286.53</v>
      </c>
      <c r="E38" s="113">
        <v>1111.79</v>
      </c>
      <c r="F38" s="113">
        <v>1097.17</v>
      </c>
      <c r="G38" s="114">
        <f>F38-E38</f>
        <v>-14.61999999999989</v>
      </c>
      <c r="H38" s="114">
        <f t="shared" si="1"/>
        <v>2221.0599999999995</v>
      </c>
      <c r="I38" s="12"/>
    </row>
    <row r="39" spans="1:9" ht="12.75" customHeight="1">
      <c r="A39" s="64" t="s">
        <v>37</v>
      </c>
      <c r="B39" s="112">
        <v>875.27</v>
      </c>
      <c r="C39" s="113">
        <v>382.68</v>
      </c>
      <c r="D39" s="113">
        <v>240.41</v>
      </c>
      <c r="E39" s="132" t="s">
        <v>1</v>
      </c>
      <c r="F39" s="132" t="s">
        <v>1</v>
      </c>
      <c r="G39" s="132" t="s">
        <v>1</v>
      </c>
      <c r="H39" s="114">
        <f t="shared" si="1"/>
        <v>-142.27</v>
      </c>
      <c r="I39" s="12"/>
    </row>
    <row r="40" spans="1:9" ht="12.75" customHeight="1">
      <c r="A40" s="64" t="s">
        <v>38</v>
      </c>
      <c r="B40" s="112">
        <v>127</v>
      </c>
      <c r="C40" s="113">
        <v>79</v>
      </c>
      <c r="D40" s="132" t="s">
        <v>1</v>
      </c>
      <c r="E40" s="132" t="s">
        <v>1</v>
      </c>
      <c r="F40" s="132" t="s">
        <v>1</v>
      </c>
      <c r="G40" s="132" t="s">
        <v>1</v>
      </c>
      <c r="H40" s="114">
        <v>-74.7</v>
      </c>
      <c r="I40" s="12"/>
    </row>
    <row r="41" spans="1:8" ht="12.75" customHeight="1">
      <c r="A41" s="11" t="s">
        <v>16</v>
      </c>
      <c r="B41" s="116">
        <v>19124.67</v>
      </c>
      <c r="C41" s="116">
        <v>7587.76</v>
      </c>
      <c r="D41" s="116">
        <v>11772.15</v>
      </c>
      <c r="E41" s="116">
        <v>2236.52</v>
      </c>
      <c r="F41" s="116">
        <v>2199.1</v>
      </c>
      <c r="G41" s="117">
        <f>F41-E41</f>
        <v>-37.42000000000007</v>
      </c>
      <c r="H41" s="117">
        <f t="shared" si="1"/>
        <v>4184.389999999999</v>
      </c>
    </row>
    <row r="42" spans="1:8" ht="12.75" customHeight="1">
      <c r="A42" s="64" t="s">
        <v>34</v>
      </c>
      <c r="B42" s="113">
        <v>2504.84</v>
      </c>
      <c r="C42" s="34">
        <v>0</v>
      </c>
      <c r="D42" s="113">
        <v>3031.46</v>
      </c>
      <c r="E42" s="113">
        <v>579.9</v>
      </c>
      <c r="F42" s="113">
        <v>602</v>
      </c>
      <c r="G42" s="114">
        <f>F42-E42</f>
        <v>22.100000000000023</v>
      </c>
      <c r="H42" s="114">
        <v>2429.46</v>
      </c>
    </row>
    <row r="43" spans="1:8" ht="12.75" customHeight="1">
      <c r="A43" s="64" t="s">
        <v>35</v>
      </c>
      <c r="B43" s="113">
        <v>8323.5</v>
      </c>
      <c r="C43" s="113">
        <v>3845.81</v>
      </c>
      <c r="D43" s="113">
        <v>4080.34</v>
      </c>
      <c r="E43" s="113">
        <v>765.92</v>
      </c>
      <c r="F43" s="113">
        <v>727.1</v>
      </c>
      <c r="G43" s="114">
        <f>F43-E43</f>
        <v>-38.819999999999936</v>
      </c>
      <c r="H43" s="114">
        <f t="shared" si="1"/>
        <v>234.5300000000002</v>
      </c>
    </row>
    <row r="44" spans="1:8" ht="12.75" customHeight="1">
      <c r="A44" s="64" t="s">
        <v>36</v>
      </c>
      <c r="B44" s="113">
        <v>7794.14</v>
      </c>
      <c r="C44" s="113">
        <v>3534.05</v>
      </c>
      <c r="D44" s="113">
        <v>4504.35</v>
      </c>
      <c r="E44" s="113">
        <v>890.7</v>
      </c>
      <c r="F44" s="113">
        <v>870</v>
      </c>
      <c r="G44" s="114">
        <f>F44-E44</f>
        <v>-20.700000000000045</v>
      </c>
      <c r="H44" s="114">
        <f t="shared" si="1"/>
        <v>970.3000000000002</v>
      </c>
    </row>
    <row r="45" spans="1:8" ht="12.75" customHeight="1">
      <c r="A45" s="64" t="s">
        <v>37</v>
      </c>
      <c r="B45" s="113">
        <v>482.19</v>
      </c>
      <c r="C45" s="113">
        <v>187.9</v>
      </c>
      <c r="D45" s="113">
        <v>156</v>
      </c>
      <c r="E45" s="132" t="s">
        <v>1</v>
      </c>
      <c r="F45" s="132" t="s">
        <v>1</v>
      </c>
      <c r="G45" s="132" t="s">
        <v>1</v>
      </c>
      <c r="H45" s="114">
        <f t="shared" si="1"/>
        <v>-31.900000000000006</v>
      </c>
    </row>
    <row r="46" spans="1:8" ht="12.75" customHeight="1">
      <c r="A46" s="64" t="s">
        <v>38</v>
      </c>
      <c r="B46" s="113">
        <v>20</v>
      </c>
      <c r="C46" s="113">
        <v>20</v>
      </c>
      <c r="D46" s="132" t="s">
        <v>1</v>
      </c>
      <c r="E46" s="132" t="s">
        <v>1</v>
      </c>
      <c r="F46" s="132" t="s">
        <v>1</v>
      </c>
      <c r="G46" s="132" t="s">
        <v>1</v>
      </c>
      <c r="H46" s="114">
        <v>-20</v>
      </c>
    </row>
    <row r="47" spans="1:8" ht="23.25" customHeight="1">
      <c r="A47" s="11" t="s">
        <v>17</v>
      </c>
      <c r="B47" s="108">
        <v>10.410160639772613</v>
      </c>
      <c r="C47" s="159">
        <v>8.593884270143212</v>
      </c>
      <c r="D47" s="159">
        <v>9.691213133916929</v>
      </c>
      <c r="E47" s="159">
        <v>7.288641362023894</v>
      </c>
      <c r="F47" s="159">
        <v>6.336547035127455</v>
      </c>
      <c r="G47" s="111">
        <f>F47-E47</f>
        <v>-0.9520943268964386</v>
      </c>
      <c r="H47" s="111">
        <f t="shared" si="1"/>
        <v>1.0973288637737166</v>
      </c>
    </row>
    <row r="48" spans="1:8" ht="12" customHeight="1">
      <c r="A48" s="64" t="s">
        <v>34</v>
      </c>
      <c r="B48" s="60">
        <v>9.19494801460971</v>
      </c>
      <c r="C48" s="34"/>
      <c r="D48" s="139">
        <v>6.773111042620989</v>
      </c>
      <c r="E48" s="139">
        <v>5.258586030628978</v>
      </c>
      <c r="F48" s="139">
        <v>4.953551592629618</v>
      </c>
      <c r="G48" s="37">
        <f>F48-E48</f>
        <v>-0.3050344379993595</v>
      </c>
      <c r="H48" s="132" t="s">
        <v>1</v>
      </c>
    </row>
    <row r="49" spans="1:8" ht="12" customHeight="1">
      <c r="A49" s="64" t="s">
        <v>35</v>
      </c>
      <c r="B49" s="60">
        <v>10.190398392178986</v>
      </c>
      <c r="C49" s="139">
        <v>8.019365395958282</v>
      </c>
      <c r="D49" s="139">
        <v>9.988868843129447</v>
      </c>
      <c r="E49" s="139">
        <v>7.89560061543988</v>
      </c>
      <c r="F49" s="139">
        <v>6.73147376463559</v>
      </c>
      <c r="G49" s="37">
        <f>F49-E49</f>
        <v>-1.1641268508042906</v>
      </c>
      <c r="H49" s="37">
        <f t="shared" si="1"/>
        <v>1.9695034471711654</v>
      </c>
    </row>
    <row r="50" spans="1:8" ht="12" customHeight="1">
      <c r="A50" s="64" t="s">
        <v>36</v>
      </c>
      <c r="B50" s="60">
        <v>11.611035707320601</v>
      </c>
      <c r="C50" s="139">
        <v>9.14812734411995</v>
      </c>
      <c r="D50" s="139">
        <v>11.047122883916952</v>
      </c>
      <c r="E50" s="139">
        <v>8.088402061810063</v>
      </c>
      <c r="F50" s="139">
        <v>6.963457415999101</v>
      </c>
      <c r="G50" s="37">
        <f>F50-E50</f>
        <v>-1.1249446458109622</v>
      </c>
      <c r="H50" s="37">
        <f t="shared" si="1"/>
        <v>1.898995539797001</v>
      </c>
    </row>
    <row r="51" spans="1:8" ht="12" customHeight="1">
      <c r="A51" s="64" t="s">
        <v>37</v>
      </c>
      <c r="B51" s="61">
        <v>11.849301640772284</v>
      </c>
      <c r="C51" s="132">
        <v>9.662726732276003</v>
      </c>
      <c r="D51" s="132">
        <v>18.44012367720777</v>
      </c>
      <c r="E51" s="132" t="s">
        <v>1</v>
      </c>
      <c r="F51" s="132" t="s">
        <v>1</v>
      </c>
      <c r="G51" s="132" t="s">
        <v>1</v>
      </c>
      <c r="H51" s="37">
        <f t="shared" si="1"/>
        <v>8.777396944931766</v>
      </c>
    </row>
    <row r="52" spans="1:8" ht="12" customHeight="1">
      <c r="A52" s="64" t="s">
        <v>38</v>
      </c>
      <c r="B52" s="61">
        <v>10.494618495528336</v>
      </c>
      <c r="C52" s="132">
        <v>10.494618495528336</v>
      </c>
      <c r="D52" s="132" t="s">
        <v>1</v>
      </c>
      <c r="E52" s="132" t="s">
        <v>1</v>
      </c>
      <c r="F52" s="132" t="s">
        <v>1</v>
      </c>
      <c r="G52" s="132" t="s">
        <v>1</v>
      </c>
      <c r="H52" s="132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L12" sqref="L1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9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I3"/>
    </row>
    <row r="4" spans="1:10" ht="12" customHeight="1">
      <c r="A4" s="84" t="s">
        <v>82</v>
      </c>
      <c r="B4" s="115">
        <v>4596</v>
      </c>
      <c r="C4" s="115">
        <v>1646</v>
      </c>
      <c r="D4" s="115">
        <v>3001.84</v>
      </c>
      <c r="E4" s="115">
        <v>530</v>
      </c>
      <c r="F4" s="115">
        <v>510</v>
      </c>
      <c r="G4" s="115">
        <f>F4-E4</f>
        <v>-20</v>
      </c>
      <c r="H4" s="115">
        <f aca="true" t="shared" si="0" ref="H4:H25">D4-C4</f>
        <v>1355.8400000000001</v>
      </c>
      <c r="I4"/>
      <c r="J4" s="12"/>
    </row>
    <row r="5" spans="1:10" ht="12" customHeight="1">
      <c r="A5" s="85" t="s">
        <v>12</v>
      </c>
      <c r="B5" s="112">
        <v>1039</v>
      </c>
      <c r="C5" s="112">
        <v>309</v>
      </c>
      <c r="D5" s="112">
        <v>860</v>
      </c>
      <c r="E5" s="112">
        <v>100</v>
      </c>
      <c r="F5" s="112">
        <v>90</v>
      </c>
      <c r="G5" s="112">
        <f aca="true" t="shared" si="1" ref="G5:G25">F5-E5</f>
        <v>-10</v>
      </c>
      <c r="H5" s="112">
        <f t="shared" si="0"/>
        <v>551</v>
      </c>
      <c r="I5"/>
      <c r="J5" s="12"/>
    </row>
    <row r="6" spans="1:10" ht="12" customHeight="1">
      <c r="A6" s="85" t="s">
        <v>39</v>
      </c>
      <c r="B6" s="112">
        <v>1057</v>
      </c>
      <c r="C6" s="112">
        <v>327</v>
      </c>
      <c r="D6" s="112">
        <v>850</v>
      </c>
      <c r="E6" s="112">
        <v>100</v>
      </c>
      <c r="F6" s="112">
        <v>60</v>
      </c>
      <c r="G6" s="112">
        <f t="shared" si="1"/>
        <v>-40</v>
      </c>
      <c r="H6" s="112">
        <f t="shared" si="0"/>
        <v>523</v>
      </c>
      <c r="I6"/>
      <c r="J6" s="12"/>
    </row>
    <row r="7" spans="1:10" ht="12" customHeight="1">
      <c r="A7" s="85" t="s">
        <v>13</v>
      </c>
      <c r="B7" s="112">
        <v>1059</v>
      </c>
      <c r="C7" s="112">
        <v>389</v>
      </c>
      <c r="D7" s="112">
        <v>1291.84</v>
      </c>
      <c r="E7" s="112">
        <v>330</v>
      </c>
      <c r="F7" s="112">
        <v>360</v>
      </c>
      <c r="G7" s="112">
        <f t="shared" si="1"/>
        <v>30</v>
      </c>
      <c r="H7" s="112">
        <f t="shared" si="0"/>
        <v>902.8399999999999</v>
      </c>
      <c r="I7"/>
      <c r="J7" s="12"/>
    </row>
    <row r="8" spans="1:10" ht="12" customHeight="1">
      <c r="A8" s="85" t="s">
        <v>40</v>
      </c>
      <c r="B8" s="112">
        <v>723</v>
      </c>
      <c r="C8" s="113">
        <v>313</v>
      </c>
      <c r="D8" s="36" t="s">
        <v>1</v>
      </c>
      <c r="E8" s="36" t="s">
        <v>1</v>
      </c>
      <c r="F8" s="36" t="s">
        <v>1</v>
      </c>
      <c r="G8" s="36" t="s">
        <v>1</v>
      </c>
      <c r="H8" s="36" t="s">
        <v>1</v>
      </c>
      <c r="I8"/>
      <c r="J8" s="12"/>
    </row>
    <row r="9" spans="1:10" ht="12" customHeight="1">
      <c r="A9" s="85" t="s">
        <v>41</v>
      </c>
      <c r="B9" s="112">
        <v>718</v>
      </c>
      <c r="C9" s="113">
        <v>308</v>
      </c>
      <c r="D9" s="36" t="s">
        <v>1</v>
      </c>
      <c r="E9" s="36" t="s">
        <v>1</v>
      </c>
      <c r="F9" s="36" t="s">
        <v>1</v>
      </c>
      <c r="G9" s="36" t="s">
        <v>1</v>
      </c>
      <c r="H9" s="36" t="s">
        <v>1</v>
      </c>
      <c r="I9"/>
      <c r="J9" s="12"/>
    </row>
    <row r="10" spans="1:10" ht="12" customHeight="1">
      <c r="A10" s="84" t="s">
        <v>84</v>
      </c>
      <c r="B10" s="115">
        <v>3803.2104</v>
      </c>
      <c r="C10" s="115">
        <v>1374.1857</v>
      </c>
      <c r="D10" s="115">
        <v>6431.1878</v>
      </c>
      <c r="E10" s="115">
        <v>1398.2868</v>
      </c>
      <c r="F10" s="115">
        <v>1844.8865</v>
      </c>
      <c r="G10" s="115">
        <f t="shared" si="1"/>
        <v>446.5997</v>
      </c>
      <c r="H10" s="115">
        <f t="shared" si="0"/>
        <v>5057.0021</v>
      </c>
      <c r="I10"/>
      <c r="J10" s="12"/>
    </row>
    <row r="11" spans="1:10" ht="12" customHeight="1">
      <c r="A11" s="85" t="s">
        <v>12</v>
      </c>
      <c r="B11" s="112">
        <v>957.3421</v>
      </c>
      <c r="C11" s="112">
        <v>231.7115</v>
      </c>
      <c r="D11" s="112">
        <v>2693.8813</v>
      </c>
      <c r="E11" s="112">
        <v>530.836</v>
      </c>
      <c r="F11" s="112">
        <v>507.5603</v>
      </c>
      <c r="G11" s="112">
        <f t="shared" si="1"/>
        <v>-23.27570000000003</v>
      </c>
      <c r="H11" s="112">
        <f t="shared" si="0"/>
        <v>2462.1698</v>
      </c>
      <c r="I11"/>
      <c r="J11" s="12"/>
    </row>
    <row r="12" spans="1:10" ht="12" customHeight="1">
      <c r="A12" s="85" t="s">
        <v>39</v>
      </c>
      <c r="B12" s="112">
        <v>1009.5547</v>
      </c>
      <c r="C12" s="112">
        <v>290.1661</v>
      </c>
      <c r="D12" s="112">
        <v>1391.5817</v>
      </c>
      <c r="E12" s="112">
        <v>239.004</v>
      </c>
      <c r="F12" s="112">
        <v>225.1227</v>
      </c>
      <c r="G12" s="112">
        <f>F12-E12</f>
        <v>-13.881299999999982</v>
      </c>
      <c r="H12" s="112">
        <f>D12-C12</f>
        <v>1101.4156</v>
      </c>
      <c r="I12"/>
      <c r="J12" s="12"/>
    </row>
    <row r="13" spans="1:10" ht="12" customHeight="1">
      <c r="A13" s="85" t="s">
        <v>13</v>
      </c>
      <c r="B13" s="112">
        <v>981.7317</v>
      </c>
      <c r="C13" s="112">
        <v>334.0652</v>
      </c>
      <c r="D13" s="112">
        <v>2345.7248</v>
      </c>
      <c r="E13" s="112">
        <v>628.4468</v>
      </c>
      <c r="F13" s="112">
        <v>1112.2035</v>
      </c>
      <c r="G13" s="112">
        <f t="shared" si="1"/>
        <v>483.7567</v>
      </c>
      <c r="H13" s="112">
        <f t="shared" si="0"/>
        <v>2011.6596</v>
      </c>
      <c r="I13"/>
      <c r="J13" s="12"/>
    </row>
    <row r="14" spans="1:10" ht="12" customHeight="1">
      <c r="A14" s="85" t="s">
        <v>40</v>
      </c>
      <c r="B14" s="112">
        <v>455.123</v>
      </c>
      <c r="C14" s="113">
        <v>243.302</v>
      </c>
      <c r="D14" s="36" t="s">
        <v>1</v>
      </c>
      <c r="E14" s="36" t="s">
        <v>1</v>
      </c>
      <c r="F14" s="36" t="s">
        <v>1</v>
      </c>
      <c r="G14" s="36" t="s">
        <v>1</v>
      </c>
      <c r="H14" s="36" t="s">
        <v>1</v>
      </c>
      <c r="I14"/>
      <c r="J14" s="12"/>
    </row>
    <row r="15" spans="1:10" ht="12" customHeight="1">
      <c r="A15" s="85" t="s">
        <v>41</v>
      </c>
      <c r="B15" s="112">
        <v>399.4589</v>
      </c>
      <c r="C15" s="113">
        <v>274.9409</v>
      </c>
      <c r="D15" s="36" t="s">
        <v>1</v>
      </c>
      <c r="E15" s="36" t="s">
        <v>1</v>
      </c>
      <c r="F15" s="36" t="s">
        <v>1</v>
      </c>
      <c r="G15" s="36" t="s">
        <v>1</v>
      </c>
      <c r="H15" s="36" t="s">
        <v>1</v>
      </c>
      <c r="I15"/>
      <c r="J15" s="12"/>
    </row>
    <row r="16" spans="1:9" ht="12" customHeight="1">
      <c r="A16" s="84" t="s">
        <v>85</v>
      </c>
      <c r="B16" s="115">
        <v>2962.7847</v>
      </c>
      <c r="C16" s="115">
        <v>1060.373</v>
      </c>
      <c r="D16" s="115">
        <v>2799.7932</v>
      </c>
      <c r="E16" s="115">
        <v>503.5308</v>
      </c>
      <c r="F16" s="115">
        <v>510</v>
      </c>
      <c r="G16" s="115">
        <f t="shared" si="1"/>
        <v>6.469200000000001</v>
      </c>
      <c r="H16" s="115">
        <f t="shared" si="0"/>
        <v>1739.4202</v>
      </c>
      <c r="I16"/>
    </row>
    <row r="17" spans="1:9" ht="12" customHeight="1">
      <c r="A17" s="85" t="s">
        <v>12</v>
      </c>
      <c r="B17" s="112">
        <v>730.5362</v>
      </c>
      <c r="C17" s="112">
        <v>197.2271</v>
      </c>
      <c r="D17" s="112">
        <v>964.1028</v>
      </c>
      <c r="E17" s="112">
        <v>100</v>
      </c>
      <c r="F17" s="112">
        <v>90</v>
      </c>
      <c r="G17" s="112">
        <f t="shared" si="1"/>
        <v>-10</v>
      </c>
      <c r="H17" s="112">
        <f t="shared" si="0"/>
        <v>766.8757</v>
      </c>
      <c r="I17"/>
    </row>
    <row r="18" spans="1:9" ht="12" customHeight="1">
      <c r="A18" s="85" t="s">
        <v>39</v>
      </c>
      <c r="B18" s="112">
        <v>761.7603</v>
      </c>
      <c r="C18" s="112">
        <v>218.9977</v>
      </c>
      <c r="D18" s="112">
        <v>690.5772</v>
      </c>
      <c r="E18" s="112">
        <v>100</v>
      </c>
      <c r="F18" s="112">
        <v>60</v>
      </c>
      <c r="G18" s="112">
        <f t="shared" si="1"/>
        <v>-40</v>
      </c>
      <c r="H18" s="112">
        <f t="shared" si="0"/>
        <v>471.57949999999994</v>
      </c>
      <c r="I18"/>
    </row>
    <row r="19" spans="1:9" ht="12" customHeight="1">
      <c r="A19" s="85" t="s">
        <v>13</v>
      </c>
      <c r="B19" s="112">
        <v>743.9677</v>
      </c>
      <c r="C19" s="112">
        <v>248.1287</v>
      </c>
      <c r="D19" s="112">
        <v>1145.1132</v>
      </c>
      <c r="E19" s="112">
        <v>303.5308</v>
      </c>
      <c r="F19" s="112">
        <v>360</v>
      </c>
      <c r="G19" s="112">
        <f t="shared" si="1"/>
        <v>56.4692</v>
      </c>
      <c r="H19" s="112">
        <f t="shared" si="0"/>
        <v>896.9845</v>
      </c>
      <c r="I19"/>
    </row>
    <row r="20" spans="1:9" ht="12" customHeight="1">
      <c r="A20" s="85" t="s">
        <v>40</v>
      </c>
      <c r="B20" s="112">
        <v>405.5565</v>
      </c>
      <c r="C20" s="112">
        <v>195.0655</v>
      </c>
      <c r="D20" s="36" t="s">
        <v>1</v>
      </c>
      <c r="E20" s="36" t="s">
        <v>1</v>
      </c>
      <c r="F20" s="36" t="s">
        <v>1</v>
      </c>
      <c r="G20" s="36" t="s">
        <v>1</v>
      </c>
      <c r="H20" s="36" t="s">
        <v>1</v>
      </c>
      <c r="I20"/>
    </row>
    <row r="21" spans="1:9" ht="12" customHeight="1">
      <c r="A21" s="85" t="s">
        <v>41</v>
      </c>
      <c r="B21" s="112">
        <v>320.964</v>
      </c>
      <c r="C21" s="112">
        <v>200.954</v>
      </c>
      <c r="D21" s="36" t="s">
        <v>1</v>
      </c>
      <c r="E21" s="36" t="s">
        <v>1</v>
      </c>
      <c r="F21" s="36" t="s">
        <v>1</v>
      </c>
      <c r="G21" s="36" t="s">
        <v>1</v>
      </c>
      <c r="H21" s="36" t="s">
        <v>1</v>
      </c>
      <c r="I21"/>
    </row>
    <row r="22" spans="1:9" ht="12" customHeight="1">
      <c r="A22" s="84" t="s">
        <v>83</v>
      </c>
      <c r="B22" s="108">
        <v>14.77811932866051</v>
      </c>
      <c r="C22" s="108">
        <v>11.548528752369956</v>
      </c>
      <c r="D22" s="108">
        <v>17.74280582981704</v>
      </c>
      <c r="E22" s="108">
        <v>16.78453224097814</v>
      </c>
      <c r="F22" s="108">
        <v>12.890650117050642</v>
      </c>
      <c r="G22" s="131">
        <f t="shared" si="1"/>
        <v>-3.893882123927499</v>
      </c>
      <c r="H22" s="131">
        <f t="shared" si="0"/>
        <v>6.194277077447085</v>
      </c>
      <c r="I22"/>
    </row>
    <row r="23" spans="1:9" ht="12" customHeight="1">
      <c r="A23" s="85" t="s">
        <v>12</v>
      </c>
      <c r="B23" s="62">
        <v>12.656972673121658</v>
      </c>
      <c r="C23" s="60">
        <v>8.651836959893632</v>
      </c>
      <c r="D23" s="60">
        <v>16.121790009692834</v>
      </c>
      <c r="E23" s="60">
        <v>13.459015257032124</v>
      </c>
      <c r="F23" s="60">
        <v>9.400381537358195</v>
      </c>
      <c r="G23" s="37">
        <f t="shared" si="1"/>
        <v>-4.05863371967393</v>
      </c>
      <c r="H23" s="37">
        <f t="shared" si="0"/>
        <v>7.4699530497992015</v>
      </c>
      <c r="I23"/>
    </row>
    <row r="24" spans="1:9" ht="12" customHeight="1">
      <c r="A24" s="85" t="s">
        <v>39</v>
      </c>
      <c r="B24" s="62">
        <v>14.346115322457697</v>
      </c>
      <c r="C24" s="60">
        <v>10.876309502068702</v>
      </c>
      <c r="D24" s="60">
        <v>17.388135326755485</v>
      </c>
      <c r="E24" s="60">
        <v>15.08675735292423</v>
      </c>
      <c r="F24" s="60">
        <v>10.962250948713052</v>
      </c>
      <c r="G24" s="37">
        <f t="shared" si="1"/>
        <v>-4.1245064042111785</v>
      </c>
      <c r="H24" s="37">
        <f t="shared" si="0"/>
        <v>6.511825824686783</v>
      </c>
      <c r="I24"/>
    </row>
    <row r="25" spans="1:9" ht="12" customHeight="1">
      <c r="A25" s="85" t="s">
        <v>13</v>
      </c>
      <c r="B25" s="62">
        <v>15.177420107802638</v>
      </c>
      <c r="C25" s="60">
        <v>11.989811123125337</v>
      </c>
      <c r="D25" s="60">
        <v>18.858641220472254</v>
      </c>
      <c r="E25" s="60">
        <v>18.439485172278662</v>
      </c>
      <c r="F25" s="60">
        <v>14.084617123363353</v>
      </c>
      <c r="G25" s="37">
        <f t="shared" si="1"/>
        <v>-4.354868048915309</v>
      </c>
      <c r="H25" s="37">
        <f t="shared" si="0"/>
        <v>6.868830097346917</v>
      </c>
      <c r="I25"/>
    </row>
    <row r="26" spans="1:9" ht="12" customHeight="1">
      <c r="A26" s="85" t="s">
        <v>40</v>
      </c>
      <c r="B26" s="63">
        <v>15.158872067670785</v>
      </c>
      <c r="C26" s="61">
        <v>12.855392738723735</v>
      </c>
      <c r="D26" s="36" t="s">
        <v>1</v>
      </c>
      <c r="E26" s="36" t="s">
        <v>1</v>
      </c>
      <c r="F26" s="36" t="s">
        <v>1</v>
      </c>
      <c r="G26" s="36" t="s">
        <v>1</v>
      </c>
      <c r="H26" s="36" t="s">
        <v>1</v>
      </c>
      <c r="I26"/>
    </row>
    <row r="27" spans="1:9" ht="12" customHeight="1">
      <c r="A27" s="85" t="s">
        <v>41</v>
      </c>
      <c r="B27" s="63">
        <v>16.431659003677293</v>
      </c>
      <c r="C27" s="61">
        <v>14.482745434029747</v>
      </c>
      <c r="D27" s="36" t="s">
        <v>1</v>
      </c>
      <c r="E27" s="36" t="s">
        <v>1</v>
      </c>
      <c r="F27" s="36" t="s">
        <v>1</v>
      </c>
      <c r="G27" s="36" t="s">
        <v>1</v>
      </c>
      <c r="H27" s="36" t="s">
        <v>1</v>
      </c>
      <c r="I27"/>
    </row>
    <row r="28" ht="12" customHeight="1"/>
    <row r="29" spans="1:9" ht="15.75" customHeight="1">
      <c r="A29" s="49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5"/>
      <c r="B31" s="73" t="s">
        <v>50</v>
      </c>
      <c r="C31" s="73" t="s">
        <v>101</v>
      </c>
      <c r="D31" s="73" t="s">
        <v>102</v>
      </c>
      <c r="E31" s="73">
        <v>39965</v>
      </c>
      <c r="F31" s="73">
        <v>39995</v>
      </c>
      <c r="G31" s="78" t="s">
        <v>2</v>
      </c>
      <c r="H31" s="78" t="s">
        <v>3</v>
      </c>
      <c r="I31"/>
    </row>
    <row r="32" spans="1:9" ht="11.25" customHeight="1">
      <c r="A32" s="84" t="s">
        <v>47</v>
      </c>
      <c r="B32" s="108">
        <v>8.886487322503472</v>
      </c>
      <c r="C32" s="109">
        <v>6.694480272724392</v>
      </c>
      <c r="D32" s="109">
        <v>11.560718124466616</v>
      </c>
      <c r="E32" s="109">
        <v>7.189435451374636</v>
      </c>
      <c r="F32" s="109">
        <v>6.848891026971066</v>
      </c>
      <c r="G32" s="111">
        <f>F32-E32</f>
        <v>-0.3405444244035696</v>
      </c>
      <c r="H32" s="111">
        <f>D32-C32</f>
        <v>4.866237851742224</v>
      </c>
      <c r="I32"/>
    </row>
    <row r="33" spans="1:9" ht="11.25" customHeight="1">
      <c r="A33" s="39" t="s">
        <v>29</v>
      </c>
      <c r="B33" s="62">
        <v>8.84</v>
      </c>
      <c r="C33" s="60">
        <v>6.666666666666667</v>
      </c>
      <c r="D33" s="36">
        <v>11.866241889176658</v>
      </c>
      <c r="E33" s="36">
        <v>8</v>
      </c>
      <c r="F33" s="36" t="s">
        <v>1</v>
      </c>
      <c r="G33" s="36" t="s">
        <v>1</v>
      </c>
      <c r="H33" s="37">
        <f>D33-C33</f>
        <v>5.199575222509991</v>
      </c>
      <c r="I33"/>
    </row>
    <row r="34" spans="1:9" ht="11.25" customHeight="1">
      <c r="A34" s="39" t="s">
        <v>30</v>
      </c>
      <c r="B34" s="62">
        <v>8.85</v>
      </c>
      <c r="C34" s="60">
        <v>6.608031777073177</v>
      </c>
      <c r="D34" s="36">
        <v>11.523283697996407</v>
      </c>
      <c r="E34" s="36">
        <v>7.07431030565316</v>
      </c>
      <c r="F34" s="36">
        <v>6.840201075358951</v>
      </c>
      <c r="G34" s="37">
        <f>F34-E34</f>
        <v>-0.2341092302942096</v>
      </c>
      <c r="H34" s="37">
        <f>D34-C34</f>
        <v>4.91525192092323</v>
      </c>
      <c r="I34"/>
    </row>
    <row r="35" spans="1:9" ht="11.25" customHeight="1">
      <c r="A35" s="39" t="s">
        <v>31</v>
      </c>
      <c r="B35" s="62">
        <v>9.72</v>
      </c>
      <c r="C35" s="60">
        <v>6.666666666666667</v>
      </c>
      <c r="D35" s="36">
        <v>10.663669543878896</v>
      </c>
      <c r="E35" s="36">
        <v>7.8647726776857105</v>
      </c>
      <c r="F35" s="36">
        <v>6.770496466272898</v>
      </c>
      <c r="G35" s="37">
        <f>F35-E35</f>
        <v>-1.0942762114128124</v>
      </c>
      <c r="H35" s="37">
        <f>D35-C35</f>
        <v>3.9970028772122292</v>
      </c>
      <c r="I35"/>
    </row>
    <row r="36" spans="1:9" ht="11.25" customHeight="1">
      <c r="A36" s="39" t="s">
        <v>32</v>
      </c>
      <c r="B36" s="62">
        <v>11.7</v>
      </c>
      <c r="C36" s="60">
        <v>6.9</v>
      </c>
      <c r="D36" s="36">
        <v>7</v>
      </c>
      <c r="E36" s="36" t="s">
        <v>1</v>
      </c>
      <c r="F36" s="36">
        <v>7</v>
      </c>
      <c r="G36" s="36" t="s">
        <v>1</v>
      </c>
      <c r="H36" s="37">
        <f>D36-C36</f>
        <v>0.09999999999999964</v>
      </c>
      <c r="I36"/>
    </row>
    <row r="37" spans="1:9" ht="11.25" customHeight="1">
      <c r="A37" s="39" t="s">
        <v>33</v>
      </c>
      <c r="B37" s="63">
        <v>6.63</v>
      </c>
      <c r="C37" s="132">
        <v>6.625</v>
      </c>
      <c r="D37" s="138" t="s">
        <v>1</v>
      </c>
      <c r="E37" s="124" t="s">
        <v>1</v>
      </c>
      <c r="F37" s="124" t="s">
        <v>1</v>
      </c>
      <c r="G37" s="36" t="s">
        <v>1</v>
      </c>
      <c r="H37" s="36" t="s">
        <v>1</v>
      </c>
      <c r="I37"/>
    </row>
    <row r="38" spans="1:9" ht="11.25" customHeight="1">
      <c r="A38" s="39" t="s">
        <v>86</v>
      </c>
      <c r="B38" s="63">
        <v>6.3</v>
      </c>
      <c r="C38" s="132">
        <v>6.3</v>
      </c>
      <c r="D38" s="36" t="s">
        <v>1</v>
      </c>
      <c r="E38" s="34" t="s">
        <v>1</v>
      </c>
      <c r="F38" s="34" t="s">
        <v>1</v>
      </c>
      <c r="G38" s="36" t="s">
        <v>1</v>
      </c>
      <c r="H38" s="36" t="s">
        <v>1</v>
      </c>
      <c r="I38"/>
    </row>
    <row r="39" spans="1:9" ht="11.25" customHeight="1">
      <c r="A39" s="39" t="s">
        <v>87</v>
      </c>
      <c r="B39" s="62">
        <v>7.1</v>
      </c>
      <c r="C39" s="60">
        <v>7.1</v>
      </c>
      <c r="D39" s="36" t="s">
        <v>1</v>
      </c>
      <c r="E39" s="34" t="s">
        <v>1</v>
      </c>
      <c r="F39" s="34" t="s">
        <v>1</v>
      </c>
      <c r="G39" s="36" t="s">
        <v>1</v>
      </c>
      <c r="H39" s="36" t="s">
        <v>1</v>
      </c>
      <c r="I39"/>
    </row>
    <row r="40" spans="1:9" ht="11.25" customHeight="1">
      <c r="A40" s="39" t="s">
        <v>88</v>
      </c>
      <c r="B40" s="88" t="s">
        <v>1</v>
      </c>
      <c r="C40" s="139" t="s">
        <v>1</v>
      </c>
      <c r="D40" s="36" t="s">
        <v>1</v>
      </c>
      <c r="E40" s="34" t="s">
        <v>1</v>
      </c>
      <c r="F40" s="34" t="s">
        <v>1</v>
      </c>
      <c r="G40" s="36" t="s">
        <v>1</v>
      </c>
      <c r="H40" s="36" t="s">
        <v>1</v>
      </c>
      <c r="I40"/>
    </row>
    <row r="41" spans="1:9" ht="11.25" customHeight="1">
      <c r="A41" s="84" t="s">
        <v>93</v>
      </c>
      <c r="B41" s="108">
        <v>7.61761956200161</v>
      </c>
      <c r="C41" s="109">
        <v>6.703668005263073</v>
      </c>
      <c r="D41" s="109">
        <v>10.414693693226345</v>
      </c>
      <c r="E41" s="109">
        <v>7.476190476190476</v>
      </c>
      <c r="F41" s="109">
        <v>6.608510638297872</v>
      </c>
      <c r="G41" s="111">
        <f>F41-E41</f>
        <v>-0.8676798378926041</v>
      </c>
      <c r="H41" s="111">
        <f aca="true" t="shared" si="2" ref="H41:H48">D41-C41</f>
        <v>3.7110256879632724</v>
      </c>
      <c r="I41"/>
    </row>
    <row r="42" spans="1:9" ht="11.25" customHeight="1">
      <c r="A42" s="39" t="s">
        <v>29</v>
      </c>
      <c r="B42" s="62">
        <v>8.812222222222223</v>
      </c>
      <c r="C42" s="60">
        <v>7.085569105691057</v>
      </c>
      <c r="D42" s="36">
        <v>14.5</v>
      </c>
      <c r="E42" s="36" t="s">
        <v>1</v>
      </c>
      <c r="F42" s="36" t="s">
        <v>1</v>
      </c>
      <c r="G42" s="37" t="s">
        <v>1</v>
      </c>
      <c r="H42" s="37">
        <f t="shared" si="2"/>
        <v>7.414430894308943</v>
      </c>
      <c r="I42"/>
    </row>
    <row r="43" spans="1:9" ht="11.25" customHeight="1">
      <c r="A43" s="39" t="s">
        <v>30</v>
      </c>
      <c r="B43" s="62">
        <v>8.127153426914669</v>
      </c>
      <c r="C43" s="60">
        <v>6.464108891169305</v>
      </c>
      <c r="D43" s="36">
        <v>10.486157486902158</v>
      </c>
      <c r="E43" s="36">
        <v>7.476190476190476</v>
      </c>
      <c r="F43" s="36">
        <v>6.608510638297872</v>
      </c>
      <c r="G43" s="37">
        <f>F43-E43</f>
        <v>-0.8676798378926041</v>
      </c>
      <c r="H43" s="37">
        <f t="shared" si="2"/>
        <v>4.022048595732853</v>
      </c>
      <c r="I43"/>
    </row>
    <row r="44" spans="1:9" ht="11.25" customHeight="1">
      <c r="A44" s="39" t="s">
        <v>31</v>
      </c>
      <c r="B44" s="62">
        <v>8.35</v>
      </c>
      <c r="C44" s="60">
        <v>7.25</v>
      </c>
      <c r="D44" s="36">
        <v>10.075757575757576</v>
      </c>
      <c r="E44" s="36" t="s">
        <v>89</v>
      </c>
      <c r="F44" s="36" t="s">
        <v>1</v>
      </c>
      <c r="G44" s="37" t="s">
        <v>1</v>
      </c>
      <c r="H44" s="37">
        <f t="shared" si="2"/>
        <v>2.825757575757576</v>
      </c>
      <c r="I44"/>
    </row>
    <row r="45" spans="1:9" ht="11.25" customHeight="1">
      <c r="A45" s="39" t="s">
        <v>32</v>
      </c>
      <c r="B45" s="62">
        <v>6.9</v>
      </c>
      <c r="C45" s="60">
        <v>6.8</v>
      </c>
      <c r="D45" s="36">
        <v>5</v>
      </c>
      <c r="E45" s="36" t="s">
        <v>89</v>
      </c>
      <c r="F45" s="36" t="s">
        <v>1</v>
      </c>
      <c r="G45" s="37" t="s">
        <v>1</v>
      </c>
      <c r="H45" s="37">
        <f t="shared" si="2"/>
        <v>-1.7999999999999998</v>
      </c>
      <c r="I45"/>
    </row>
    <row r="46" spans="1:9" ht="11.25" customHeight="1">
      <c r="A46" s="39" t="s">
        <v>33</v>
      </c>
      <c r="B46" s="63">
        <v>8.55</v>
      </c>
      <c r="C46" s="61">
        <v>6.5</v>
      </c>
      <c r="D46" s="36">
        <v>13</v>
      </c>
      <c r="E46" s="36" t="s">
        <v>89</v>
      </c>
      <c r="F46" s="124" t="s">
        <v>1</v>
      </c>
      <c r="G46" s="37" t="s">
        <v>1</v>
      </c>
      <c r="H46" s="37">
        <f t="shared" si="2"/>
        <v>6.5</v>
      </c>
      <c r="I46"/>
    </row>
    <row r="47" spans="1:9" ht="11.25" customHeight="1">
      <c r="A47" s="39" t="s">
        <v>86</v>
      </c>
      <c r="B47" s="63">
        <v>5.71</v>
      </c>
      <c r="C47" s="61">
        <v>5.983333333333333</v>
      </c>
      <c r="D47" s="36">
        <v>5.5</v>
      </c>
      <c r="E47" s="34" t="s">
        <v>89</v>
      </c>
      <c r="F47" s="34" t="s">
        <v>1</v>
      </c>
      <c r="G47" s="37" t="s">
        <v>1</v>
      </c>
      <c r="H47" s="37">
        <f t="shared" si="2"/>
        <v>-0.4833333333333334</v>
      </c>
      <c r="I47"/>
    </row>
    <row r="48" spans="1:9" ht="11.25" customHeight="1">
      <c r="A48" s="39" t="s">
        <v>87</v>
      </c>
      <c r="B48" s="62">
        <v>6.8075</v>
      </c>
      <c r="C48" s="60">
        <v>6.7652542372881355</v>
      </c>
      <c r="D48" s="36">
        <v>5.5</v>
      </c>
      <c r="E48" s="34" t="s">
        <v>89</v>
      </c>
      <c r="F48" s="34" t="s">
        <v>1</v>
      </c>
      <c r="G48" s="37" t="s">
        <v>1</v>
      </c>
      <c r="H48" s="37">
        <f t="shared" si="2"/>
        <v>-1.2652542372881355</v>
      </c>
      <c r="I48"/>
    </row>
    <row r="49" spans="1:9" ht="11.25" customHeight="1">
      <c r="A49" s="39" t="s">
        <v>88</v>
      </c>
      <c r="B49" s="62">
        <v>6.138</v>
      </c>
      <c r="C49" s="60">
        <v>6.697435897435898</v>
      </c>
      <c r="D49" s="36" t="s">
        <v>89</v>
      </c>
      <c r="E49" s="34" t="s">
        <v>89</v>
      </c>
      <c r="F49" s="34" t="s">
        <v>1</v>
      </c>
      <c r="G49" s="37" t="s">
        <v>1</v>
      </c>
      <c r="H49" s="37" t="s">
        <v>1</v>
      </c>
      <c r="I49"/>
    </row>
    <row r="50" spans="1:9" ht="11.25" customHeight="1">
      <c r="A50" s="84" t="s">
        <v>94</v>
      </c>
      <c r="B50" s="108">
        <v>5.6986871224535145</v>
      </c>
      <c r="C50" s="109">
        <v>5.964542211705917</v>
      </c>
      <c r="D50" s="110">
        <v>6.798659191984787</v>
      </c>
      <c r="E50" s="110" t="s">
        <v>89</v>
      </c>
      <c r="F50" s="110">
        <v>6.3</v>
      </c>
      <c r="G50" s="110" t="s">
        <v>1</v>
      </c>
      <c r="H50" s="111">
        <f>D50-C50</f>
        <v>0.8341169802788704</v>
      </c>
      <c r="I50"/>
    </row>
    <row r="51" spans="1:9" ht="11.25" customHeight="1">
      <c r="A51" s="39" t="s">
        <v>29</v>
      </c>
      <c r="B51" s="62">
        <v>5.75</v>
      </c>
      <c r="C51" s="60">
        <v>3</v>
      </c>
      <c r="D51" s="54" t="s">
        <v>89</v>
      </c>
      <c r="E51" s="110" t="s">
        <v>89</v>
      </c>
      <c r="F51" s="110" t="s">
        <v>89</v>
      </c>
      <c r="G51" s="110" t="s">
        <v>1</v>
      </c>
      <c r="H51" s="37" t="s">
        <v>1</v>
      </c>
      <c r="I51"/>
    </row>
    <row r="52" spans="1:9" ht="11.25" customHeight="1">
      <c r="A52" s="39" t="s">
        <v>30</v>
      </c>
      <c r="B52" s="62">
        <v>3.920601971548651</v>
      </c>
      <c r="C52" s="60">
        <v>4.236303042379205</v>
      </c>
      <c r="D52" s="54">
        <v>6.3</v>
      </c>
      <c r="E52" s="54" t="s">
        <v>89</v>
      </c>
      <c r="F52" s="36">
        <v>6.3</v>
      </c>
      <c r="G52" s="37" t="s">
        <v>1</v>
      </c>
      <c r="H52" s="37">
        <f>D52-C52</f>
        <v>2.0636969576207944</v>
      </c>
      <c r="I52"/>
    </row>
    <row r="53" spans="1:9" ht="11.25" customHeight="1">
      <c r="A53" s="39" t="s">
        <v>31</v>
      </c>
      <c r="B53" s="62">
        <v>6.1</v>
      </c>
      <c r="C53" s="60">
        <v>6.0985271664304275</v>
      </c>
      <c r="D53" s="54" t="s">
        <v>89</v>
      </c>
      <c r="E53" s="54" t="s">
        <v>89</v>
      </c>
      <c r="F53" s="54" t="s">
        <v>89</v>
      </c>
      <c r="G53" s="37" t="s">
        <v>1</v>
      </c>
      <c r="H53" s="37" t="s">
        <v>1</v>
      </c>
      <c r="I53"/>
    </row>
    <row r="54" spans="1:9" ht="11.25" customHeight="1">
      <c r="A54" s="39" t="s">
        <v>32</v>
      </c>
      <c r="B54" s="62">
        <v>3.9262238062019432</v>
      </c>
      <c r="C54" s="60">
        <v>4.5</v>
      </c>
      <c r="D54" s="54">
        <v>4.1</v>
      </c>
      <c r="E54" s="54" t="s">
        <v>89</v>
      </c>
      <c r="F54" s="54" t="s">
        <v>89</v>
      </c>
      <c r="G54" s="37" t="s">
        <v>1</v>
      </c>
      <c r="H54" s="37">
        <f>D54-C54</f>
        <v>-0.40000000000000036</v>
      </c>
      <c r="I54"/>
    </row>
    <row r="55" spans="1:9" ht="11.25" customHeight="1">
      <c r="A55" s="39" t="s">
        <v>33</v>
      </c>
      <c r="B55" s="63">
        <v>4.3</v>
      </c>
      <c r="C55" s="61">
        <v>4.3</v>
      </c>
      <c r="D55" s="54" t="s">
        <v>89</v>
      </c>
      <c r="E55" s="54" t="s">
        <v>89</v>
      </c>
      <c r="F55" s="54" t="s">
        <v>89</v>
      </c>
      <c r="G55" s="37" t="s">
        <v>1</v>
      </c>
      <c r="H55" s="37" t="s">
        <v>1</v>
      </c>
      <c r="I55"/>
    </row>
    <row r="56" spans="1:9" ht="11.25" customHeight="1">
      <c r="A56" s="39" t="s">
        <v>86</v>
      </c>
      <c r="B56" s="63">
        <v>3.9413634539495686</v>
      </c>
      <c r="C56" s="61">
        <v>3.9413634539495686</v>
      </c>
      <c r="D56" s="36" t="s">
        <v>89</v>
      </c>
      <c r="E56" s="34" t="s">
        <v>89</v>
      </c>
      <c r="F56" s="34" t="s">
        <v>89</v>
      </c>
      <c r="G56" s="37" t="s">
        <v>1</v>
      </c>
      <c r="H56" s="37" t="s">
        <v>1</v>
      </c>
      <c r="I56"/>
    </row>
    <row r="57" spans="1:9" ht="11.25" customHeight="1">
      <c r="A57" s="39" t="s">
        <v>87</v>
      </c>
      <c r="B57" s="62">
        <v>10.166666666666666</v>
      </c>
      <c r="C57" s="60">
        <v>9.75</v>
      </c>
      <c r="D57" s="36">
        <v>10.444622944185019</v>
      </c>
      <c r="E57" s="34" t="s">
        <v>89</v>
      </c>
      <c r="F57" s="34" t="s">
        <v>89</v>
      </c>
      <c r="G57" s="37" t="s">
        <v>1</v>
      </c>
      <c r="H57" s="37">
        <f>D57-C57</f>
        <v>0.6946229441850189</v>
      </c>
      <c r="I57"/>
    </row>
    <row r="58" spans="1:9" ht="11.25" customHeight="1">
      <c r="A58" s="39" t="s">
        <v>88</v>
      </c>
      <c r="B58" s="62">
        <v>4.424653520941132</v>
      </c>
      <c r="C58" s="60">
        <v>4.424653520941132</v>
      </c>
      <c r="D58" s="36" t="s">
        <v>89</v>
      </c>
      <c r="E58" s="34" t="s">
        <v>89</v>
      </c>
      <c r="F58" s="34" t="s">
        <v>89</v>
      </c>
      <c r="G58" s="37" t="s">
        <v>1</v>
      </c>
      <c r="H58" s="37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9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</row>
    <row r="4" spans="1:8" ht="11.25" customHeight="1">
      <c r="A4" s="84" t="s">
        <v>96</v>
      </c>
      <c r="B4" s="20">
        <f>B5+B14+B23</f>
        <v>10324.8542</v>
      </c>
      <c r="C4" s="20">
        <f>C5+C14+C23</f>
        <v>3472.2533</v>
      </c>
      <c r="D4" s="20">
        <f>D5+D14+D23</f>
        <v>8019.7091</v>
      </c>
      <c r="E4" s="20">
        <f>E5+E14+E23</f>
        <v>743.559</v>
      </c>
      <c r="F4" s="20">
        <f>F5+F14+F23</f>
        <v>1190.5399</v>
      </c>
      <c r="G4" s="96">
        <f>F4-E4</f>
        <v>446.9809</v>
      </c>
      <c r="H4" s="96">
        <f aca="true" t="shared" si="0" ref="H4:H9">D4-C4</f>
        <v>4547.4558</v>
      </c>
    </row>
    <row r="5" spans="1:10" ht="11.25" customHeight="1">
      <c r="A5" s="95" t="s">
        <v>51</v>
      </c>
      <c r="B5" s="103">
        <v>6864.1111999999985</v>
      </c>
      <c r="C5" s="104">
        <v>1986.0323</v>
      </c>
      <c r="D5" s="105">
        <v>5422.5509</v>
      </c>
      <c r="E5" s="105">
        <v>533.559</v>
      </c>
      <c r="F5" s="105">
        <v>880.5399</v>
      </c>
      <c r="G5" s="96">
        <f>F5-E5</f>
        <v>346.9809</v>
      </c>
      <c r="H5" s="106">
        <f t="shared" si="0"/>
        <v>3436.5186000000003</v>
      </c>
      <c r="I5" s="105"/>
      <c r="J5" s="147"/>
    </row>
    <row r="6" spans="1:10" ht="11.25" customHeight="1">
      <c r="A6" s="39" t="s">
        <v>29</v>
      </c>
      <c r="B6" s="97">
        <v>459.7004</v>
      </c>
      <c r="C6" s="98">
        <v>95.7942</v>
      </c>
      <c r="D6" s="99">
        <v>257.9929</v>
      </c>
      <c r="E6" s="99">
        <v>13.5212</v>
      </c>
      <c r="F6" s="99" t="s">
        <v>1</v>
      </c>
      <c r="G6" s="125" t="s">
        <v>1</v>
      </c>
      <c r="H6" s="100">
        <f t="shared" si="0"/>
        <v>162.19870000000003</v>
      </c>
      <c r="J6" s="39"/>
    </row>
    <row r="7" spans="1:10" ht="11.25" customHeight="1">
      <c r="A7" s="39" t="s">
        <v>30</v>
      </c>
      <c r="B7" s="97">
        <v>5264.1667</v>
      </c>
      <c r="C7" s="98">
        <v>1424.1739</v>
      </c>
      <c r="D7" s="99">
        <v>4422.554</v>
      </c>
      <c r="E7" s="99">
        <v>458.1631</v>
      </c>
      <c r="F7" s="99">
        <v>646.5934</v>
      </c>
      <c r="G7" s="125">
        <f>F7-E7</f>
        <v>188.4303</v>
      </c>
      <c r="H7" s="100">
        <f t="shared" si="0"/>
        <v>2998.3801000000003</v>
      </c>
      <c r="J7" s="39"/>
    </row>
    <row r="8" spans="1:10" ht="11.25" customHeight="1">
      <c r="A8" s="39" t="s">
        <v>31</v>
      </c>
      <c r="B8" s="97">
        <v>771.3762</v>
      </c>
      <c r="C8" s="98">
        <v>191.8293</v>
      </c>
      <c r="D8" s="99">
        <v>637.6091</v>
      </c>
      <c r="E8" s="99">
        <v>61.8747</v>
      </c>
      <c r="F8" s="99">
        <v>129.5516</v>
      </c>
      <c r="G8" s="125">
        <f>F8-E8</f>
        <v>67.67690000000002</v>
      </c>
      <c r="H8" s="100">
        <f t="shared" si="0"/>
        <v>445.7798</v>
      </c>
      <c r="J8" s="39"/>
    </row>
    <row r="9" spans="1:10" ht="11.25" customHeight="1">
      <c r="A9" s="39" t="s">
        <v>32</v>
      </c>
      <c r="B9" s="101">
        <v>134.2502</v>
      </c>
      <c r="C9" s="98">
        <v>39.6172</v>
      </c>
      <c r="D9" s="99">
        <v>104.39489999999999</v>
      </c>
      <c r="E9" s="99" t="s">
        <v>1</v>
      </c>
      <c r="F9" s="99">
        <v>104.39489999999999</v>
      </c>
      <c r="G9" s="125" t="s">
        <v>1</v>
      </c>
      <c r="H9" s="100">
        <f t="shared" si="0"/>
        <v>64.7777</v>
      </c>
      <c r="J9" s="39"/>
    </row>
    <row r="10" spans="1:10" ht="11.25" customHeight="1">
      <c r="A10" s="39" t="s">
        <v>33</v>
      </c>
      <c r="B10" s="101">
        <v>153.1401</v>
      </c>
      <c r="C10" s="98">
        <v>153.14010000000002</v>
      </c>
      <c r="D10" s="99" t="s">
        <v>1</v>
      </c>
      <c r="E10" s="99" t="s">
        <v>1</v>
      </c>
      <c r="F10" s="99" t="s">
        <v>1</v>
      </c>
      <c r="G10" s="125" t="s">
        <v>1</v>
      </c>
      <c r="H10" s="100" t="s">
        <v>1</v>
      </c>
      <c r="J10" s="39"/>
    </row>
    <row r="11" spans="1:10" ht="11.25" customHeight="1">
      <c r="A11" s="39" t="s">
        <v>86</v>
      </c>
      <c r="B11" s="97">
        <v>8.1199</v>
      </c>
      <c r="C11" s="99">
        <v>8.1199</v>
      </c>
      <c r="D11" s="99" t="s">
        <v>1</v>
      </c>
      <c r="E11" s="99" t="s">
        <v>1</v>
      </c>
      <c r="F11" s="99" t="s">
        <v>1</v>
      </c>
      <c r="G11" s="125" t="s">
        <v>1</v>
      </c>
      <c r="H11" s="100" t="s">
        <v>1</v>
      </c>
      <c r="J11" s="39"/>
    </row>
    <row r="12" spans="1:10" ht="11.25" customHeight="1">
      <c r="A12" s="39" t="s">
        <v>87</v>
      </c>
      <c r="B12" s="97">
        <v>73.3577</v>
      </c>
      <c r="C12" s="98">
        <v>73.3577</v>
      </c>
      <c r="D12" s="99" t="s">
        <v>1</v>
      </c>
      <c r="E12" s="99" t="s">
        <v>1</v>
      </c>
      <c r="F12" s="99" t="s">
        <v>1</v>
      </c>
      <c r="G12" s="125" t="s">
        <v>1</v>
      </c>
      <c r="H12" s="100" t="s">
        <v>1</v>
      </c>
      <c r="J12" s="39"/>
    </row>
    <row r="13" spans="1:10" ht="11.25" customHeight="1">
      <c r="A13" s="39" t="s">
        <v>88</v>
      </c>
      <c r="B13" s="102" t="s">
        <v>1</v>
      </c>
      <c r="C13" s="102" t="s">
        <v>1</v>
      </c>
      <c r="D13" s="99" t="s">
        <v>1</v>
      </c>
      <c r="E13" s="99" t="s">
        <v>1</v>
      </c>
      <c r="F13" s="99" t="s">
        <v>1</v>
      </c>
      <c r="G13" s="125" t="s">
        <v>1</v>
      </c>
      <c r="H13" s="100" t="s">
        <v>1</v>
      </c>
      <c r="J13" s="39"/>
    </row>
    <row r="14" spans="1:10" ht="11.25" customHeight="1">
      <c r="A14" s="95" t="s">
        <v>18</v>
      </c>
      <c r="B14" s="103">
        <v>2372.0334000000003</v>
      </c>
      <c r="C14" s="104">
        <v>911.8372999999999</v>
      </c>
      <c r="D14" s="105">
        <v>2025.43</v>
      </c>
      <c r="E14" s="105">
        <v>210</v>
      </c>
      <c r="F14" s="105">
        <v>235</v>
      </c>
      <c r="G14" s="106">
        <f>F14-E14</f>
        <v>25</v>
      </c>
      <c r="H14" s="106">
        <f aca="true" t="shared" si="1" ref="H14:H21">D14-C14</f>
        <v>1113.5927000000001</v>
      </c>
      <c r="J14" s="15"/>
    </row>
    <row r="15" spans="1:8" ht="11.25" customHeight="1">
      <c r="A15" s="39" t="s">
        <v>29</v>
      </c>
      <c r="B15" s="97">
        <v>391.45</v>
      </c>
      <c r="C15" s="98">
        <v>99.25</v>
      </c>
      <c r="D15" s="99">
        <v>162</v>
      </c>
      <c r="E15" s="99" t="s">
        <v>1</v>
      </c>
      <c r="F15" s="99" t="s">
        <v>1</v>
      </c>
      <c r="G15" s="100" t="s">
        <v>1</v>
      </c>
      <c r="H15" s="100">
        <f>D15-C15</f>
        <v>62.75</v>
      </c>
    </row>
    <row r="16" spans="1:8" ht="11.25" customHeight="1">
      <c r="A16" s="39" t="s">
        <v>30</v>
      </c>
      <c r="B16" s="97">
        <v>637.3009</v>
      </c>
      <c r="C16" s="98">
        <v>223.6873</v>
      </c>
      <c r="D16" s="99">
        <v>1647.83</v>
      </c>
      <c r="E16" s="99">
        <v>210</v>
      </c>
      <c r="F16" s="99">
        <v>235</v>
      </c>
      <c r="G16" s="100">
        <f>F16-E16</f>
        <v>25</v>
      </c>
      <c r="H16" s="100">
        <f t="shared" si="1"/>
        <v>1424.1426999999999</v>
      </c>
    </row>
    <row r="17" spans="1:8" ht="11.25" customHeight="1">
      <c r="A17" s="39" t="s">
        <v>31</v>
      </c>
      <c r="B17" s="97">
        <v>165</v>
      </c>
      <c r="C17" s="98">
        <v>35</v>
      </c>
      <c r="D17" s="99">
        <v>135</v>
      </c>
      <c r="E17" s="99" t="s">
        <v>1</v>
      </c>
      <c r="F17" s="99" t="s">
        <v>1</v>
      </c>
      <c r="G17" s="100" t="s">
        <v>1</v>
      </c>
      <c r="H17" s="100">
        <f t="shared" si="1"/>
        <v>100</v>
      </c>
    </row>
    <row r="18" spans="1:8" ht="11.25" customHeight="1">
      <c r="A18" s="39" t="s">
        <v>32</v>
      </c>
      <c r="B18" s="101">
        <v>408</v>
      </c>
      <c r="C18" s="126">
        <v>150</v>
      </c>
      <c r="D18" s="99">
        <v>6</v>
      </c>
      <c r="E18" s="99" t="s">
        <v>1</v>
      </c>
      <c r="F18" s="99" t="s">
        <v>1</v>
      </c>
      <c r="G18" s="100" t="s">
        <v>1</v>
      </c>
      <c r="H18" s="100">
        <f t="shared" si="1"/>
        <v>-144</v>
      </c>
    </row>
    <row r="19" spans="1:8" ht="11.25" customHeight="1">
      <c r="A19" s="39" t="s">
        <v>33</v>
      </c>
      <c r="B19" s="101">
        <v>130</v>
      </c>
      <c r="C19" s="126">
        <v>30</v>
      </c>
      <c r="D19" s="99">
        <v>20</v>
      </c>
      <c r="E19" s="99" t="s">
        <v>1</v>
      </c>
      <c r="F19" s="99" t="s">
        <v>1</v>
      </c>
      <c r="G19" s="100" t="s">
        <v>1</v>
      </c>
      <c r="H19" s="100">
        <f t="shared" si="1"/>
        <v>-10</v>
      </c>
    </row>
    <row r="20" spans="1:8" ht="11.25" customHeight="1">
      <c r="A20" s="39" t="s">
        <v>86</v>
      </c>
      <c r="B20" s="97">
        <v>166.47</v>
      </c>
      <c r="C20" s="98">
        <v>95.4</v>
      </c>
      <c r="D20" s="99">
        <v>10.5</v>
      </c>
      <c r="E20" s="99" t="s">
        <v>1</v>
      </c>
      <c r="F20" s="99" t="s">
        <v>1</v>
      </c>
      <c r="G20" s="100" t="s">
        <v>1</v>
      </c>
      <c r="H20" s="100">
        <f t="shared" si="1"/>
        <v>-84.9</v>
      </c>
    </row>
    <row r="21" spans="1:8" ht="11.25" customHeight="1">
      <c r="A21" s="39" t="s">
        <v>87</v>
      </c>
      <c r="B21" s="97">
        <v>230.5</v>
      </c>
      <c r="C21" s="98">
        <v>98.5</v>
      </c>
      <c r="D21" s="99">
        <v>44.1</v>
      </c>
      <c r="E21" s="99" t="s">
        <v>1</v>
      </c>
      <c r="F21" s="99" t="s">
        <v>1</v>
      </c>
      <c r="G21" s="100" t="s">
        <v>1</v>
      </c>
      <c r="H21" s="100">
        <f t="shared" si="1"/>
        <v>-54.4</v>
      </c>
    </row>
    <row r="22" spans="1:8" ht="11.25" customHeight="1">
      <c r="A22" s="39" t="s">
        <v>88</v>
      </c>
      <c r="B22" s="102">
        <v>243.3125</v>
      </c>
      <c r="C22" s="99">
        <v>180</v>
      </c>
      <c r="D22" s="99" t="s">
        <v>1</v>
      </c>
      <c r="E22" s="99" t="s">
        <v>1</v>
      </c>
      <c r="F22" s="99" t="s">
        <v>1</v>
      </c>
      <c r="G22" s="100" t="s">
        <v>1</v>
      </c>
      <c r="H22" s="100" t="s">
        <v>1</v>
      </c>
    </row>
    <row r="23" spans="1:10" ht="11.25" customHeight="1">
      <c r="A23" s="95" t="s">
        <v>19</v>
      </c>
      <c r="B23" s="103">
        <v>1088.7096000000001</v>
      </c>
      <c r="C23" s="105">
        <v>574.3837</v>
      </c>
      <c r="D23" s="105">
        <v>571.7281999999999</v>
      </c>
      <c r="E23" s="107">
        <v>0</v>
      </c>
      <c r="F23" s="107">
        <v>75</v>
      </c>
      <c r="G23" s="106">
        <f>F23-E23</f>
        <v>75</v>
      </c>
      <c r="H23" s="106">
        <f>D23-C23</f>
        <v>-2.6555000000000746</v>
      </c>
      <c r="I23" s="107"/>
      <c r="J23" s="15"/>
    </row>
    <row r="24" spans="1:8" ht="11.25" customHeight="1">
      <c r="A24" s="39" t="s">
        <v>29</v>
      </c>
      <c r="B24" s="97">
        <v>13.6151</v>
      </c>
      <c r="C24" s="98">
        <v>5.756</v>
      </c>
      <c r="D24" s="102" t="s">
        <v>1</v>
      </c>
      <c r="E24" s="102" t="s">
        <v>1</v>
      </c>
      <c r="F24" s="102" t="s">
        <v>1</v>
      </c>
      <c r="G24" s="100" t="s">
        <v>1</v>
      </c>
      <c r="H24" s="100" t="s">
        <v>1</v>
      </c>
    </row>
    <row r="25" spans="1:8" ht="11.25" customHeight="1">
      <c r="A25" s="39" t="s">
        <v>30</v>
      </c>
      <c r="B25" s="97">
        <v>159.37400000000002</v>
      </c>
      <c r="C25" s="98">
        <v>71.575</v>
      </c>
      <c r="D25" s="99">
        <v>75</v>
      </c>
      <c r="E25" s="102" t="s">
        <v>1</v>
      </c>
      <c r="F25" s="102">
        <v>75</v>
      </c>
      <c r="G25" s="100" t="s">
        <v>1</v>
      </c>
      <c r="H25" s="100">
        <f>D25-C25</f>
        <v>3.424999999999997</v>
      </c>
    </row>
    <row r="26" spans="1:8" ht="11.25" customHeight="1">
      <c r="A26" s="39" t="s">
        <v>31</v>
      </c>
      <c r="B26" s="97">
        <v>100.12970000000001</v>
      </c>
      <c r="C26" s="98">
        <v>100.12970000000001</v>
      </c>
      <c r="D26" s="102" t="s">
        <v>1</v>
      </c>
      <c r="E26" s="102" t="s">
        <v>1</v>
      </c>
      <c r="F26" s="102" t="s">
        <v>1</v>
      </c>
      <c r="G26" s="100" t="s">
        <v>1</v>
      </c>
      <c r="H26" s="100" t="s">
        <v>1</v>
      </c>
    </row>
    <row r="27" spans="1:8" ht="11.25" customHeight="1">
      <c r="A27" s="39" t="s">
        <v>32</v>
      </c>
      <c r="B27" s="97">
        <v>287.7453</v>
      </c>
      <c r="C27" s="98">
        <v>10.9262</v>
      </c>
      <c r="D27" s="99">
        <v>279.0791</v>
      </c>
      <c r="E27" s="102" t="s">
        <v>1</v>
      </c>
      <c r="F27" s="102" t="s">
        <v>1</v>
      </c>
      <c r="G27" s="100" t="s">
        <v>1</v>
      </c>
      <c r="H27" s="100">
        <f>D27-C27</f>
        <v>268.1529</v>
      </c>
    </row>
    <row r="28" spans="1:8" ht="11.25" customHeight="1">
      <c r="A28" s="39" t="s">
        <v>33</v>
      </c>
      <c r="B28" s="101">
        <v>10.7924</v>
      </c>
      <c r="C28" s="126">
        <v>10.7924</v>
      </c>
      <c r="D28" s="102" t="s">
        <v>1</v>
      </c>
      <c r="E28" s="102" t="s">
        <v>1</v>
      </c>
      <c r="F28" s="102" t="s">
        <v>1</v>
      </c>
      <c r="G28" s="100" t="s">
        <v>1</v>
      </c>
      <c r="H28" s="100" t="s">
        <v>1</v>
      </c>
    </row>
    <row r="29" spans="1:8" ht="11.25" customHeight="1">
      <c r="A29" s="39" t="s">
        <v>86</v>
      </c>
      <c r="B29" s="101">
        <v>84.74409999999999</v>
      </c>
      <c r="C29" s="126">
        <v>84.74409999999999</v>
      </c>
      <c r="D29" s="102" t="s">
        <v>1</v>
      </c>
      <c r="E29" s="102" t="s">
        <v>1</v>
      </c>
      <c r="F29" s="102" t="s">
        <v>1</v>
      </c>
      <c r="G29" s="100" t="s">
        <v>1</v>
      </c>
      <c r="H29" s="100" t="s">
        <v>1</v>
      </c>
    </row>
    <row r="30" spans="1:8" ht="11.25" customHeight="1">
      <c r="A30" s="39" t="s">
        <v>87</v>
      </c>
      <c r="B30" s="97">
        <v>346.4658</v>
      </c>
      <c r="C30" s="98">
        <v>204.64319999999998</v>
      </c>
      <c r="D30" s="99">
        <v>217.6491</v>
      </c>
      <c r="E30" s="102" t="s">
        <v>1</v>
      </c>
      <c r="F30" s="102" t="s">
        <v>1</v>
      </c>
      <c r="G30" s="100" t="s">
        <v>1</v>
      </c>
      <c r="H30" s="100">
        <f>D30-C30</f>
        <v>13.005900000000025</v>
      </c>
    </row>
    <row r="31" spans="1:8" ht="11.25" customHeight="1">
      <c r="A31" s="39" t="s">
        <v>88</v>
      </c>
      <c r="B31" s="97">
        <v>85.8432</v>
      </c>
      <c r="C31" s="98">
        <v>85.8432</v>
      </c>
      <c r="D31" s="102" t="s">
        <v>1</v>
      </c>
      <c r="E31" s="102" t="s">
        <v>1</v>
      </c>
      <c r="F31" s="102" t="s">
        <v>1</v>
      </c>
      <c r="G31" s="100" t="s">
        <v>1</v>
      </c>
      <c r="H31" s="100" t="s">
        <v>1</v>
      </c>
    </row>
    <row r="33" spans="1:9" ht="14.25" customHeight="1">
      <c r="A33" s="49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79"/>
      <c r="B35" s="75" t="s">
        <v>9</v>
      </c>
      <c r="C35" s="77" t="s">
        <v>100</v>
      </c>
      <c r="D35" s="77" t="s">
        <v>104</v>
      </c>
      <c r="E35" s="76">
        <v>39814</v>
      </c>
      <c r="F35" s="76">
        <v>39995</v>
      </c>
      <c r="G35" s="76">
        <v>40026</v>
      </c>
      <c r="H35" s="78" t="s">
        <v>2</v>
      </c>
      <c r="I35" s="78" t="s">
        <v>52</v>
      </c>
    </row>
    <row r="36" spans="1:12" ht="13.5" customHeight="1">
      <c r="A36" s="50" t="s">
        <v>21</v>
      </c>
      <c r="B36" s="20">
        <v>22014.267</v>
      </c>
      <c r="C36" s="20">
        <v>25196.972</v>
      </c>
      <c r="D36" s="20">
        <v>25282.044</v>
      </c>
      <c r="E36" s="20">
        <v>28102.058</v>
      </c>
      <c r="F36" s="20">
        <v>32306.714</v>
      </c>
      <c r="G36" s="20">
        <v>32860.366</v>
      </c>
      <c r="H36" s="19">
        <f aca="true" t="shared" si="2" ref="H36:H50">G36/F36-1</f>
        <v>0.017137366554828226</v>
      </c>
      <c r="I36" s="19">
        <f aca="true" t="shared" si="3" ref="I36:I50">G36/E36-1</f>
        <v>0.1693224033627716</v>
      </c>
      <c r="J36" s="90"/>
      <c r="K36" s="20"/>
      <c r="L36" s="133"/>
    </row>
    <row r="37" spans="1:12" ht="13.5" customHeight="1">
      <c r="A37" s="82" t="s">
        <v>71</v>
      </c>
      <c r="B37" s="38">
        <v>10388.579</v>
      </c>
      <c r="C37" s="38">
        <v>12582.271</v>
      </c>
      <c r="D37" s="38">
        <v>12055.716</v>
      </c>
      <c r="E37" s="38">
        <v>12477.444</v>
      </c>
      <c r="F37" s="38">
        <v>11603.639</v>
      </c>
      <c r="G37" s="38">
        <v>11275.412</v>
      </c>
      <c r="H37" s="18">
        <f t="shared" si="2"/>
        <v>-0.028286557346363428</v>
      </c>
      <c r="I37" s="18">
        <f t="shared" si="3"/>
        <v>-0.09633639710184227</v>
      </c>
      <c r="J37" s="90"/>
      <c r="K37" s="38"/>
      <c r="L37" s="133"/>
    </row>
    <row r="38" spans="1:12" ht="13.5" customHeight="1">
      <c r="A38" s="82" t="s">
        <v>72</v>
      </c>
      <c r="B38" s="38">
        <v>5377.385</v>
      </c>
      <c r="C38" s="38">
        <v>6567.235</v>
      </c>
      <c r="D38" s="38">
        <v>6101.432</v>
      </c>
      <c r="E38" s="38">
        <v>6204.997</v>
      </c>
      <c r="F38" s="38">
        <v>6977.862</v>
      </c>
      <c r="G38" s="38">
        <v>7295.14</v>
      </c>
      <c r="H38" s="18">
        <f t="shared" si="2"/>
        <v>0.04546922825358268</v>
      </c>
      <c r="I38" s="18">
        <f t="shared" si="3"/>
        <v>0.17568791733501232</v>
      </c>
      <c r="J38" s="90"/>
      <c r="K38" s="38"/>
      <c r="L38" s="133"/>
    </row>
    <row r="39" spans="1:12" ht="13.5" customHeight="1">
      <c r="A39" s="82" t="s">
        <v>73</v>
      </c>
      <c r="B39" s="38">
        <v>2036.174</v>
      </c>
      <c r="C39" s="38">
        <v>2251.984</v>
      </c>
      <c r="D39" s="38">
        <v>2330.696</v>
      </c>
      <c r="E39" s="38">
        <v>2765.199</v>
      </c>
      <c r="F39" s="38">
        <v>5467.363</v>
      </c>
      <c r="G39" s="38">
        <v>5493.855</v>
      </c>
      <c r="H39" s="18">
        <f t="shared" si="2"/>
        <v>0.004845480353142584</v>
      </c>
      <c r="I39" s="18">
        <f t="shared" si="3"/>
        <v>0.9867846762565731</v>
      </c>
      <c r="J39" s="90"/>
      <c r="K39" s="38"/>
      <c r="L39" s="133"/>
    </row>
    <row r="40" spans="1:12" ht="13.5" customHeight="1">
      <c r="A40" s="82" t="s">
        <v>74</v>
      </c>
      <c r="B40" s="38">
        <v>4212.126</v>
      </c>
      <c r="C40" s="38">
        <v>3795.481</v>
      </c>
      <c r="D40" s="38">
        <v>4794.2</v>
      </c>
      <c r="E40" s="38">
        <v>6654.412</v>
      </c>
      <c r="F40" s="38">
        <v>8257.85</v>
      </c>
      <c r="G40" s="38">
        <v>8795.959</v>
      </c>
      <c r="H40" s="18">
        <f t="shared" si="2"/>
        <v>0.06516332943804981</v>
      </c>
      <c r="I40" s="18">
        <f t="shared" si="3"/>
        <v>0.32182362618966187</v>
      </c>
      <c r="J40" s="90"/>
      <c r="K40" s="38"/>
      <c r="L40" s="133"/>
    </row>
    <row r="41" spans="1:12" ht="13.5" customHeight="1">
      <c r="A41" s="83" t="s">
        <v>80</v>
      </c>
      <c r="B41" s="52">
        <v>10127.09</v>
      </c>
      <c r="C41" s="52">
        <v>11806.566</v>
      </c>
      <c r="D41" s="52">
        <v>12195.783</v>
      </c>
      <c r="E41" s="52">
        <v>11131.302</v>
      </c>
      <c r="F41" s="52">
        <v>13109.639</v>
      </c>
      <c r="G41" s="20">
        <v>13152.653</v>
      </c>
      <c r="H41" s="19">
        <f t="shared" si="2"/>
        <v>0.003281097214042461</v>
      </c>
      <c r="I41" s="19">
        <f t="shared" si="3"/>
        <v>0.18159160536656005</v>
      </c>
      <c r="K41" s="52"/>
      <c r="L41" s="133"/>
    </row>
    <row r="42" spans="1:12" ht="13.5" customHeight="1">
      <c r="A42" s="82" t="s">
        <v>71</v>
      </c>
      <c r="B42" s="38">
        <v>5660.365</v>
      </c>
      <c r="C42" s="38">
        <v>6831.637</v>
      </c>
      <c r="D42" s="38">
        <v>6991.62</v>
      </c>
      <c r="E42" s="38">
        <v>5630.689</v>
      </c>
      <c r="F42" s="38">
        <v>5226.921</v>
      </c>
      <c r="G42" s="38">
        <v>5070.061</v>
      </c>
      <c r="H42" s="18">
        <f t="shared" si="2"/>
        <v>-0.030010019282862843</v>
      </c>
      <c r="I42" s="18">
        <f t="shared" si="3"/>
        <v>-0.09956650065382777</v>
      </c>
      <c r="J42" s="90"/>
      <c r="K42" s="38"/>
      <c r="L42" s="133"/>
    </row>
    <row r="43" spans="1:12" ht="13.5" customHeight="1">
      <c r="A43" s="82" t="s">
        <v>72</v>
      </c>
      <c r="B43" s="38">
        <v>2684.159</v>
      </c>
      <c r="C43" s="38">
        <v>2995.129</v>
      </c>
      <c r="D43" s="38">
        <v>3079.713</v>
      </c>
      <c r="E43" s="38">
        <v>3074.88</v>
      </c>
      <c r="F43" s="38">
        <v>3138.35</v>
      </c>
      <c r="G43" s="38">
        <v>3237.052</v>
      </c>
      <c r="H43" s="18">
        <f t="shared" si="2"/>
        <v>0.031450284385107</v>
      </c>
      <c r="I43" s="18">
        <f t="shared" si="3"/>
        <v>0.05274091997086061</v>
      </c>
      <c r="J43" s="90"/>
      <c r="K43" s="38"/>
      <c r="L43" s="133"/>
    </row>
    <row r="44" spans="1:12" ht="13.5" customHeight="1">
      <c r="A44" s="82" t="s">
        <v>73</v>
      </c>
      <c r="B44" s="38">
        <v>1567.795</v>
      </c>
      <c r="C44" s="38">
        <v>1858.045</v>
      </c>
      <c r="D44" s="38">
        <v>1933.271</v>
      </c>
      <c r="E44" s="38">
        <v>2291.298</v>
      </c>
      <c r="F44" s="38">
        <v>4523.037</v>
      </c>
      <c r="G44" s="38">
        <v>4542.506</v>
      </c>
      <c r="H44" s="18">
        <f t="shared" si="2"/>
        <v>0.004304408741294896</v>
      </c>
      <c r="I44" s="18">
        <f t="shared" si="3"/>
        <v>0.9825033670871273</v>
      </c>
      <c r="J44" s="90"/>
      <c r="K44" s="38"/>
      <c r="L44" s="133"/>
    </row>
    <row r="45" spans="1:12" ht="13.5" customHeight="1">
      <c r="A45" s="82" t="s">
        <v>74</v>
      </c>
      <c r="B45" s="38">
        <v>214.767</v>
      </c>
      <c r="C45" s="38">
        <v>121.758</v>
      </c>
      <c r="D45" s="38">
        <v>191.18</v>
      </c>
      <c r="E45" s="38">
        <v>134.434</v>
      </c>
      <c r="F45" s="38">
        <v>221.331</v>
      </c>
      <c r="G45" s="38">
        <v>303.034</v>
      </c>
      <c r="H45" s="18">
        <f t="shared" si="2"/>
        <v>0.36914395181876913</v>
      </c>
      <c r="I45" s="18">
        <f t="shared" si="3"/>
        <v>1.2541470163797848</v>
      </c>
      <c r="J45" s="90"/>
      <c r="K45" s="38"/>
      <c r="L45" s="133"/>
    </row>
    <row r="46" spans="1:12" ht="13.5" customHeight="1">
      <c r="A46" s="83" t="s">
        <v>81</v>
      </c>
      <c r="B46" s="52">
        <v>11887.177</v>
      </c>
      <c r="C46" s="52">
        <v>13390.406</v>
      </c>
      <c r="D46" s="52">
        <f>+D36-D41</f>
        <v>13086.261000000002</v>
      </c>
      <c r="E46" s="52">
        <f>+E36-E41</f>
        <v>16970.756</v>
      </c>
      <c r="F46" s="52">
        <v>19197.075</v>
      </c>
      <c r="G46" s="52">
        <f>+G36-G41</f>
        <v>19707.713000000003</v>
      </c>
      <c r="H46" s="19">
        <f t="shared" si="2"/>
        <v>0.02659978147712616</v>
      </c>
      <c r="I46" s="19">
        <f t="shared" si="3"/>
        <v>0.16127490136561984</v>
      </c>
      <c r="J46" s="140"/>
      <c r="K46" s="52"/>
      <c r="L46" s="133"/>
    </row>
    <row r="47" spans="1:12" ht="13.5" customHeight="1">
      <c r="A47" s="82" t="s">
        <v>71</v>
      </c>
      <c r="B47" s="38">
        <v>4728.214</v>
      </c>
      <c r="C47" s="38">
        <v>5750.634000000001</v>
      </c>
      <c r="D47" s="38">
        <f aca="true" t="shared" si="4" ref="D47:E50">+D37-D42</f>
        <v>5064.0960000000005</v>
      </c>
      <c r="E47" s="38">
        <f>+E37-E42</f>
        <v>6846.754999999999</v>
      </c>
      <c r="F47" s="38">
        <v>6376.717999999999</v>
      </c>
      <c r="G47" s="38">
        <f aca="true" t="shared" si="5" ref="F47:G50">+G37-G42</f>
        <v>6205.351000000001</v>
      </c>
      <c r="H47" s="18">
        <f t="shared" si="2"/>
        <v>-0.026873855798546953</v>
      </c>
      <c r="I47" s="18">
        <f t="shared" si="3"/>
        <v>-0.09367999877314126</v>
      </c>
      <c r="J47" s="141"/>
      <c r="K47" s="38"/>
      <c r="L47" s="133"/>
    </row>
    <row r="48" spans="1:12" ht="13.5" customHeight="1">
      <c r="A48" s="82" t="s">
        <v>72</v>
      </c>
      <c r="B48" s="38">
        <v>2693.226</v>
      </c>
      <c r="C48" s="38">
        <v>3572.1059999999998</v>
      </c>
      <c r="D48" s="38">
        <f t="shared" si="4"/>
        <v>3021.7189999999996</v>
      </c>
      <c r="E48" s="38">
        <f>+E38-E43</f>
        <v>3130.117</v>
      </c>
      <c r="F48" s="38">
        <v>3839.512</v>
      </c>
      <c r="G48" s="38">
        <f t="shared" si="5"/>
        <v>4058.088</v>
      </c>
      <c r="H48" s="18">
        <f t="shared" si="2"/>
        <v>0.0569280679419677</v>
      </c>
      <c r="I48" s="18">
        <f t="shared" si="3"/>
        <v>0.2964652758986326</v>
      </c>
      <c r="J48" s="141"/>
      <c r="K48" s="38"/>
      <c r="L48" s="133"/>
    </row>
    <row r="49" spans="1:12" ht="13.5" customHeight="1">
      <c r="A49" s="82" t="s">
        <v>73</v>
      </c>
      <c r="B49" s="38">
        <v>468.3789999999999</v>
      </c>
      <c r="C49" s="38">
        <v>393.93899999999985</v>
      </c>
      <c r="D49" s="38">
        <f t="shared" si="4"/>
        <v>397.42499999999995</v>
      </c>
      <c r="E49" s="38">
        <f>+E39-E44</f>
        <v>473.9010000000003</v>
      </c>
      <c r="F49" s="38">
        <v>944.326</v>
      </c>
      <c r="G49" s="38">
        <f t="shared" si="5"/>
        <v>951.3489999999993</v>
      </c>
      <c r="H49" s="18">
        <f t="shared" si="2"/>
        <v>0.00743705034066533</v>
      </c>
      <c r="I49" s="18">
        <f t="shared" si="3"/>
        <v>1.0074846856199895</v>
      </c>
      <c r="J49" s="141"/>
      <c r="K49" s="38"/>
      <c r="L49" s="133"/>
    </row>
    <row r="50" spans="1:12" ht="13.5" customHeight="1">
      <c r="A50" s="82" t="s">
        <v>74</v>
      </c>
      <c r="B50" s="38">
        <v>3997.3590000000004</v>
      </c>
      <c r="C50" s="38">
        <v>3673.7230000000004</v>
      </c>
      <c r="D50" s="38">
        <f t="shared" si="4"/>
        <v>4603.0199999999995</v>
      </c>
      <c r="E50" s="38">
        <f>+E40-E45</f>
        <v>6519.978</v>
      </c>
      <c r="F50" s="38">
        <v>8036.519</v>
      </c>
      <c r="G50" s="38">
        <f t="shared" si="5"/>
        <v>8492.925000000001</v>
      </c>
      <c r="H50" s="18">
        <f t="shared" si="2"/>
        <v>0.056791503883709016</v>
      </c>
      <c r="I50" s="18">
        <f t="shared" si="3"/>
        <v>0.3026002541726369</v>
      </c>
      <c r="J50" s="141"/>
      <c r="K50" s="38"/>
      <c r="L50" s="133"/>
    </row>
    <row r="51" spans="1:12" ht="11.25">
      <c r="A51" s="162"/>
      <c r="B51" s="145" t="b">
        <f aca="true" t="shared" si="6" ref="B51:G51">+(B36+B37+B38+B39+B40)=(B41+B42+B43+B44+B45+B46+B47+B48+B49+B50)</f>
        <v>1</v>
      </c>
      <c r="C51" s="145" t="b">
        <f t="shared" si="6"/>
        <v>1</v>
      </c>
      <c r="D51" s="145" t="b">
        <f t="shared" si="6"/>
        <v>1</v>
      </c>
      <c r="E51" s="145" t="b">
        <f>+(E36+E37+E38+E39+E40)=(E41+E42+E43+E44+E45+E46+E47+E48+E49+E50)</f>
        <v>1</v>
      </c>
      <c r="F51" s="145" t="b">
        <f>+(F36+F37+F38+F39+F40)=(F41+F42+F43+F44+F45+F46+F47+F48+F49+F50)</f>
        <v>1</v>
      </c>
      <c r="G51" s="145" t="b">
        <f>+(G36+G37+G38+G39+G40)=(G41+G42+G43+G44+G45+G46+G47+G48+G49+G50)</f>
        <v>1</v>
      </c>
      <c r="H51" s="162"/>
      <c r="I51" s="2"/>
      <c r="J51" s="142"/>
      <c r="L51" s="133"/>
    </row>
    <row r="52" spans="1:9" ht="14.25" customHeight="1">
      <c r="A52" s="49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79"/>
      <c r="B54" s="75" t="s">
        <v>9</v>
      </c>
      <c r="C54" s="77" t="s">
        <v>100</v>
      </c>
      <c r="D54" s="77" t="s">
        <v>104</v>
      </c>
      <c r="E54" s="76">
        <v>39814</v>
      </c>
      <c r="F54" s="76">
        <v>39995</v>
      </c>
      <c r="G54" s="76">
        <v>40026</v>
      </c>
      <c r="H54" s="78" t="s">
        <v>2</v>
      </c>
      <c r="I54" s="78" t="s">
        <v>52</v>
      </c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3.5" customHeight="1">
      <c r="A55" s="50" t="s">
        <v>22</v>
      </c>
      <c r="B55" s="20">
        <v>20580.044</v>
      </c>
      <c r="C55" s="20">
        <v>24616.979</v>
      </c>
      <c r="D55" s="20">
        <v>24757.043</v>
      </c>
      <c r="E55" s="20">
        <v>25546.371</v>
      </c>
      <c r="F55" s="20">
        <v>25451.739</v>
      </c>
      <c r="G55" s="20">
        <v>25251.472</v>
      </c>
      <c r="H55" s="19">
        <f>+G55/F55-1</f>
        <v>-0.007868499673047924</v>
      </c>
      <c r="I55" s="19">
        <f>+G55/E55-1</f>
        <v>-0.011543674833501716</v>
      </c>
      <c r="J55" s="12"/>
      <c r="K55" s="12"/>
      <c r="L55" s="134"/>
      <c r="M55" s="12"/>
      <c r="N55" s="12"/>
      <c r="O55" s="12"/>
      <c r="P55" s="12"/>
      <c r="Q55" s="12"/>
      <c r="R55" s="12"/>
    </row>
    <row r="56" spans="1:18" ht="13.5" customHeight="1">
      <c r="A56" s="82" t="s">
        <v>75</v>
      </c>
      <c r="B56" s="38">
        <v>14799.575</v>
      </c>
      <c r="C56" s="38">
        <v>18008.094</v>
      </c>
      <c r="D56" s="38">
        <v>18042.904</v>
      </c>
      <c r="E56" s="38">
        <v>18917.552</v>
      </c>
      <c r="F56" s="38">
        <v>16305.173</v>
      </c>
      <c r="G56" s="38">
        <v>16099.801</v>
      </c>
      <c r="H56" s="18">
        <f>+G56/F56-1</f>
        <v>-0.012595511866080877</v>
      </c>
      <c r="I56" s="18">
        <f aca="true" t="shared" si="7" ref="I55:I66">+G56/E56-1</f>
        <v>-0.14894902892298112</v>
      </c>
      <c r="J56" s="12"/>
      <c r="K56" s="12"/>
      <c r="L56" s="134"/>
      <c r="M56" s="93"/>
      <c r="N56" s="12"/>
      <c r="O56" s="12"/>
      <c r="P56" s="12"/>
      <c r="Q56" s="12"/>
      <c r="R56" s="12"/>
    </row>
    <row r="57" spans="1:18" ht="13.5" customHeight="1">
      <c r="A57" s="82" t="s">
        <v>76</v>
      </c>
      <c r="B57" s="38">
        <v>5383.205</v>
      </c>
      <c r="C57" s="38">
        <v>5846.561</v>
      </c>
      <c r="D57" s="38">
        <v>5815.123</v>
      </c>
      <c r="E57" s="38">
        <v>6126.426</v>
      </c>
      <c r="F57" s="38">
        <v>8465.046</v>
      </c>
      <c r="G57" s="38">
        <v>8439.64</v>
      </c>
      <c r="H57" s="18">
        <f>+G57/F57-1</f>
        <v>-0.0030012831590048306</v>
      </c>
      <c r="I57" s="18">
        <f t="shared" si="7"/>
        <v>0.3775796851214719</v>
      </c>
      <c r="J57" s="12"/>
      <c r="K57" s="12"/>
      <c r="L57" s="134"/>
      <c r="M57" s="93"/>
      <c r="N57" s="12"/>
      <c r="O57" s="12"/>
      <c r="P57" s="12"/>
      <c r="Q57" s="12"/>
      <c r="R57" s="12"/>
    </row>
    <row r="58" spans="1:18" ht="13.5" customHeight="1">
      <c r="A58" s="82" t="s">
        <v>77</v>
      </c>
      <c r="B58" s="38">
        <v>397.265</v>
      </c>
      <c r="C58" s="38">
        <v>762.326</v>
      </c>
      <c r="D58" s="38">
        <v>899.015</v>
      </c>
      <c r="E58" s="38">
        <v>502.39</v>
      </c>
      <c r="F58" s="38">
        <v>681.52</v>
      </c>
      <c r="G58" s="38">
        <v>712.029</v>
      </c>
      <c r="H58" s="18">
        <f>+G58/F58-1</f>
        <v>0.04476611104589745</v>
      </c>
      <c r="I58" s="18">
        <f t="shared" si="7"/>
        <v>0.4172833854177034</v>
      </c>
      <c r="J58" s="12"/>
      <c r="K58" s="12"/>
      <c r="L58" s="134"/>
      <c r="M58" s="94"/>
      <c r="N58" s="12"/>
      <c r="O58" s="12"/>
      <c r="P58" s="12"/>
      <c r="Q58" s="12"/>
      <c r="R58" s="12"/>
    </row>
    <row r="59" spans="1:18" ht="13.5" customHeight="1">
      <c r="A59" s="83" t="s">
        <v>80</v>
      </c>
      <c r="B59" s="20">
        <v>7747.23</v>
      </c>
      <c r="C59" s="20">
        <v>9375.729</v>
      </c>
      <c r="D59" s="20">
        <v>9400.317</v>
      </c>
      <c r="E59" s="20">
        <v>9015.311</v>
      </c>
      <c r="F59" s="20">
        <v>9152.131</v>
      </c>
      <c r="G59" s="20">
        <v>9231.414</v>
      </c>
      <c r="H59" s="19">
        <f aca="true" t="shared" si="8" ref="H55:H66">+G59/F59-1</f>
        <v>0.008662791212232568</v>
      </c>
      <c r="I59" s="19">
        <f t="shared" si="7"/>
        <v>0.023970665016437076</v>
      </c>
      <c r="J59" s="12"/>
      <c r="K59" s="12"/>
      <c r="L59" s="134"/>
      <c r="M59" s="12"/>
      <c r="N59" s="12"/>
      <c r="O59" s="12"/>
      <c r="P59" s="12"/>
      <c r="Q59" s="12"/>
      <c r="R59" s="12"/>
    </row>
    <row r="60" spans="1:18" ht="13.5" customHeight="1">
      <c r="A60" s="82" t="s">
        <v>75</v>
      </c>
      <c r="B60" s="38">
        <v>5868.868</v>
      </c>
      <c r="C60" s="38">
        <v>7093.018</v>
      </c>
      <c r="D60" s="38">
        <v>7059.458</v>
      </c>
      <c r="E60" s="38">
        <v>6786.731</v>
      </c>
      <c r="F60" s="38">
        <v>6045.809</v>
      </c>
      <c r="G60" s="38">
        <v>6127.371</v>
      </c>
      <c r="H60" s="18">
        <f t="shared" si="8"/>
        <v>0.013490667667470202</v>
      </c>
      <c r="I60" s="18">
        <f t="shared" si="7"/>
        <v>-0.09715428532529136</v>
      </c>
      <c r="J60" s="12"/>
      <c r="K60" s="12"/>
      <c r="L60" s="134"/>
      <c r="M60" s="93"/>
      <c r="N60" s="12"/>
      <c r="O60" s="12"/>
      <c r="P60" s="12"/>
      <c r="Q60" s="12"/>
      <c r="R60" s="12"/>
    </row>
    <row r="61" spans="1:18" ht="13.5" customHeight="1">
      <c r="A61" s="82" t="s">
        <v>76</v>
      </c>
      <c r="B61" s="38">
        <v>1802.875</v>
      </c>
      <c r="C61" s="38">
        <v>2205.715</v>
      </c>
      <c r="D61" s="38">
        <v>2205.411</v>
      </c>
      <c r="E61" s="38">
        <v>2180.773</v>
      </c>
      <c r="F61" s="38">
        <v>3063.48</v>
      </c>
      <c r="G61" s="38">
        <v>3060.804</v>
      </c>
      <c r="H61" s="18">
        <f t="shared" si="8"/>
        <v>-0.0008735163931214984</v>
      </c>
      <c r="I61" s="18">
        <f t="shared" si="7"/>
        <v>0.4035408545501984</v>
      </c>
      <c r="J61" s="12"/>
      <c r="K61" s="12"/>
      <c r="L61" s="134"/>
      <c r="M61" s="93"/>
      <c r="N61" s="12"/>
      <c r="O61" s="12"/>
      <c r="P61" s="12"/>
      <c r="Q61" s="12"/>
      <c r="R61" s="12"/>
    </row>
    <row r="62" spans="1:18" ht="13.5" customHeight="1">
      <c r="A62" s="82" t="s">
        <v>77</v>
      </c>
      <c r="B62" s="38">
        <v>75.489</v>
      </c>
      <c r="C62" s="38">
        <v>76.997</v>
      </c>
      <c r="D62" s="38">
        <v>135.447</v>
      </c>
      <c r="E62" s="38">
        <v>47.807</v>
      </c>
      <c r="F62" s="38">
        <v>42.842</v>
      </c>
      <c r="G62" s="38">
        <v>43.242</v>
      </c>
      <c r="H62" s="18">
        <f t="shared" si="8"/>
        <v>0.009336632276737644</v>
      </c>
      <c r="I62" s="18">
        <f t="shared" si="7"/>
        <v>-0.0954881084360032</v>
      </c>
      <c r="J62" s="12"/>
      <c r="K62" s="12"/>
      <c r="L62" s="134"/>
      <c r="M62" s="94"/>
      <c r="N62" s="12"/>
      <c r="O62" s="12"/>
      <c r="P62" s="12"/>
      <c r="Q62" s="12"/>
      <c r="R62" s="12"/>
    </row>
    <row r="63" spans="1:18" ht="13.5" customHeight="1">
      <c r="A63" s="83" t="s">
        <v>81</v>
      </c>
      <c r="B63" s="20">
        <v>12832.814000000002</v>
      </c>
      <c r="C63" s="20">
        <v>15241.25</v>
      </c>
      <c r="D63" s="20">
        <f aca="true" t="shared" si="9" ref="B63:E66">+D55-D59</f>
        <v>15356.726000000002</v>
      </c>
      <c r="E63" s="91">
        <f t="shared" si="9"/>
        <v>16531.059999999998</v>
      </c>
      <c r="F63" s="91">
        <f aca="true" t="shared" si="10" ref="F63:G66">+F55-F59</f>
        <v>16299.608000000002</v>
      </c>
      <c r="G63" s="91">
        <f>+G55-G59</f>
        <v>16020.058</v>
      </c>
      <c r="H63" s="19">
        <f t="shared" si="8"/>
        <v>-0.017150719207480347</v>
      </c>
      <c r="I63" s="19">
        <f t="shared" si="7"/>
        <v>-0.030911629381297767</v>
      </c>
      <c r="J63" s="12"/>
      <c r="K63" s="143"/>
      <c r="L63" s="134"/>
      <c r="M63" s="12"/>
      <c r="N63" s="12"/>
      <c r="O63" s="12"/>
      <c r="P63" s="12"/>
      <c r="Q63" s="12"/>
      <c r="R63" s="12"/>
    </row>
    <row r="64" spans="1:18" ht="13.5" customHeight="1">
      <c r="A64" s="82" t="s">
        <v>75</v>
      </c>
      <c r="B64" s="38">
        <v>8930.707</v>
      </c>
      <c r="C64" s="38">
        <v>10915.076000000001</v>
      </c>
      <c r="D64" s="38">
        <f t="shared" si="9"/>
        <v>10983.446</v>
      </c>
      <c r="E64" s="38">
        <f t="shared" si="9"/>
        <v>12130.821</v>
      </c>
      <c r="F64" s="38">
        <f t="shared" si="10"/>
        <v>10259.364000000001</v>
      </c>
      <c r="G64" s="38">
        <f>+G56-G60</f>
        <v>9972.43</v>
      </c>
      <c r="H64" s="18">
        <f t="shared" si="8"/>
        <v>-0.02796801049265829</v>
      </c>
      <c r="I64" s="18">
        <f t="shared" si="7"/>
        <v>-0.17792620961103944</v>
      </c>
      <c r="J64" s="12"/>
      <c r="K64" s="143"/>
      <c r="L64" s="134"/>
      <c r="M64" s="12"/>
      <c r="N64" s="12"/>
      <c r="O64" s="12"/>
      <c r="P64" s="12"/>
      <c r="Q64" s="12"/>
      <c r="R64" s="12"/>
    </row>
    <row r="65" spans="1:18" ht="13.5" customHeight="1">
      <c r="A65" s="82" t="s">
        <v>76</v>
      </c>
      <c r="B65" s="38">
        <v>3580.33</v>
      </c>
      <c r="C65" s="38">
        <v>3640.8459999999995</v>
      </c>
      <c r="D65" s="38">
        <f t="shared" si="9"/>
        <v>3609.7119999999995</v>
      </c>
      <c r="E65" s="38">
        <f t="shared" si="9"/>
        <v>3945.6530000000002</v>
      </c>
      <c r="F65" s="38">
        <f t="shared" si="10"/>
        <v>5401.566000000001</v>
      </c>
      <c r="G65" s="38">
        <f>+G57-G61</f>
        <v>5378.835999999999</v>
      </c>
      <c r="H65" s="18">
        <f t="shared" si="8"/>
        <v>-0.004208038927970392</v>
      </c>
      <c r="I65" s="18">
        <f t="shared" si="7"/>
        <v>0.3632308771197059</v>
      </c>
      <c r="J65" s="12"/>
      <c r="K65" s="143"/>
      <c r="L65" s="134"/>
      <c r="M65" s="12"/>
      <c r="N65" s="12"/>
      <c r="O65" s="12"/>
      <c r="P65" s="12"/>
      <c r="Q65" s="12"/>
      <c r="R65" s="12"/>
    </row>
    <row r="66" spans="1:18" ht="13.5" customHeight="1">
      <c r="A66" s="82" t="s">
        <v>77</v>
      </c>
      <c r="B66" s="38">
        <v>321.77599999999995</v>
      </c>
      <c r="C66" s="38">
        <v>685.3290000000001</v>
      </c>
      <c r="D66" s="38">
        <f t="shared" si="9"/>
        <v>763.568</v>
      </c>
      <c r="E66" s="38">
        <f t="shared" si="9"/>
        <v>454.58299999999997</v>
      </c>
      <c r="F66" s="38">
        <f t="shared" si="10"/>
        <v>638.678</v>
      </c>
      <c r="G66" s="38">
        <f>+G58-G62</f>
        <v>668.787</v>
      </c>
      <c r="H66" s="18">
        <f t="shared" si="8"/>
        <v>0.04714269162238249</v>
      </c>
      <c r="I66" s="18">
        <f t="shared" si="7"/>
        <v>0.4712098780640721</v>
      </c>
      <c r="J66" s="12"/>
      <c r="K66" s="143"/>
      <c r="L66" s="134"/>
      <c r="M66" s="12"/>
      <c r="N66" s="12"/>
      <c r="O66" s="12"/>
      <c r="P66" s="12"/>
      <c r="Q66" s="12"/>
      <c r="R66" s="12"/>
    </row>
    <row r="67" spans="2:18" ht="12" customHeight="1">
      <c r="B67" s="146" t="b">
        <f aca="true" t="shared" si="11" ref="B67:G67">+(B55+B56+B57+B58)=(B59+B60+B61+B62+B63+B64+B65+B66)</f>
        <v>1</v>
      </c>
      <c r="C67" s="146" t="b">
        <f t="shared" si="11"/>
        <v>1</v>
      </c>
      <c r="D67" s="146" t="b">
        <f t="shared" si="11"/>
        <v>1</v>
      </c>
      <c r="E67" s="146" t="b">
        <f t="shared" si="11"/>
        <v>1</v>
      </c>
      <c r="F67" s="146" t="b">
        <f>+(F55+F56+F57+F58)=(F59+F60+F61+F62+F63+F64+F65+F66)</f>
        <v>1</v>
      </c>
      <c r="G67" s="146" t="b">
        <f>+(G55+G56+G57+G58)=(G59+G60+G61+G62+G63+G64+G65+G66)</f>
        <v>1</v>
      </c>
      <c r="H67" s="162"/>
      <c r="J67" s="12"/>
      <c r="K67" s="93"/>
      <c r="L67" s="93"/>
      <c r="M67" s="93"/>
      <c r="N67" s="12"/>
      <c r="O67" s="12"/>
      <c r="P67" s="12"/>
      <c r="Q67" s="12"/>
      <c r="R67" s="12"/>
    </row>
    <row r="68" spans="5:8" ht="12.75">
      <c r="E68" s="162"/>
      <c r="F68" s="162"/>
      <c r="G68" s="162"/>
      <c r="H68" s="162"/>
    </row>
    <row r="69" ht="11.25">
      <c r="I69" s="20"/>
    </row>
    <row r="70" spans="2:9" ht="11.25">
      <c r="B70" s="20"/>
      <c r="C70" s="20"/>
      <c r="D70" s="20"/>
      <c r="E70" s="20"/>
      <c r="F70" s="20"/>
      <c r="G70" s="20"/>
      <c r="H70" s="20"/>
      <c r="I70" s="38"/>
    </row>
    <row r="71" spans="2:9" ht="11.25">
      <c r="B71" s="38"/>
      <c r="C71" s="38"/>
      <c r="D71" s="38"/>
      <c r="E71" s="38"/>
      <c r="F71" s="38"/>
      <c r="G71" s="38"/>
      <c r="H71" s="38"/>
      <c r="I71" s="38"/>
    </row>
    <row r="72" spans="2:9" ht="11.25">
      <c r="B72" s="38"/>
      <c r="C72" s="38"/>
      <c r="D72" s="38"/>
      <c r="E72" s="38"/>
      <c r="F72" s="38"/>
      <c r="G72" s="38"/>
      <c r="H72" s="38"/>
      <c r="I72" s="38"/>
    </row>
    <row r="73" spans="2:9" ht="11.25">
      <c r="B73" s="38"/>
      <c r="C73" s="38"/>
      <c r="D73" s="38"/>
      <c r="E73" s="38"/>
      <c r="F73" s="38"/>
      <c r="G73" s="38"/>
      <c r="H73" s="38"/>
      <c r="I73" s="20"/>
    </row>
    <row r="74" spans="2:9" ht="11.25">
      <c r="B74" s="20"/>
      <c r="C74" s="20"/>
      <c r="D74" s="20"/>
      <c r="E74" s="20"/>
      <c r="F74" s="20"/>
      <c r="G74" s="20"/>
      <c r="I74" s="38"/>
    </row>
    <row r="75" spans="2:9" ht="11.25">
      <c r="B75" s="38"/>
      <c r="C75" s="38"/>
      <c r="D75" s="38"/>
      <c r="E75" s="38"/>
      <c r="F75" s="38"/>
      <c r="G75" s="38"/>
      <c r="I75" s="38"/>
    </row>
    <row r="76" spans="2:9" ht="11.25">
      <c r="B76" s="38"/>
      <c r="C76" s="38"/>
      <c r="D76" s="38"/>
      <c r="E76" s="38"/>
      <c r="F76" s="38"/>
      <c r="G76" s="38"/>
      <c r="I76" s="38"/>
    </row>
    <row r="77" spans="2:9" ht="11.25">
      <c r="B77" s="38"/>
      <c r="C77" s="38"/>
      <c r="D77" s="38"/>
      <c r="E77" s="38"/>
      <c r="F77" s="38"/>
      <c r="G77" s="38"/>
      <c r="I77" s="20"/>
    </row>
    <row r="78" spans="2:9" ht="11.25">
      <c r="B78" s="20"/>
      <c r="C78" s="20"/>
      <c r="D78" s="20"/>
      <c r="E78" s="20"/>
      <c r="F78" s="20"/>
      <c r="G78" s="20"/>
      <c r="I78" s="38"/>
    </row>
    <row r="79" spans="2:9" ht="11.25">
      <c r="B79" s="38"/>
      <c r="C79" s="38"/>
      <c r="D79" s="38"/>
      <c r="E79" s="38"/>
      <c r="F79" s="38"/>
      <c r="G79" s="38"/>
      <c r="I79" s="38"/>
    </row>
    <row r="80" spans="2:9" ht="11.25">
      <c r="B80" s="38"/>
      <c r="C80" s="38"/>
      <c r="D80" s="38"/>
      <c r="E80" s="38"/>
      <c r="F80" s="38"/>
      <c r="G80" s="38"/>
      <c r="I80" s="38"/>
    </row>
    <row r="81" spans="2:9" ht="11.25">
      <c r="B81" s="38"/>
      <c r="C81" s="38"/>
      <c r="D81" s="38"/>
      <c r="E81" s="38"/>
      <c r="F81" s="38"/>
      <c r="G81" s="38"/>
      <c r="I81" s="20"/>
    </row>
    <row r="82" spans="2:9" ht="11.25">
      <c r="B82" s="89"/>
      <c r="C82" s="89"/>
      <c r="D82" s="89"/>
      <c r="E82" s="89"/>
      <c r="F82" s="89"/>
      <c r="I82" s="38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chbegalieva</cp:lastModifiedBy>
  <cp:lastPrinted>2009-08-10T09:52:59Z</cp:lastPrinted>
  <dcterms:created xsi:type="dcterms:W3CDTF">2008-11-05T07:26:31Z</dcterms:created>
  <dcterms:modified xsi:type="dcterms:W3CDTF">2009-08-14T04:54:12Z</dcterms:modified>
  <cp:category/>
  <cp:version/>
  <cp:contentType/>
  <cp:contentStatus/>
</cp:coreProperties>
</file>