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F334" i="9" l="1"/>
  <c r="G334" i="9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G367" i="13"/>
  <c r="F367" i="13"/>
  <c r="C367" i="13"/>
  <c r="B367" i="13"/>
  <c r="B367" i="11" s="1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B364" i="11" s="1"/>
  <c r="G363" i="13"/>
  <c r="F363" i="13"/>
  <c r="C363" i="13"/>
  <c r="B363" i="13"/>
  <c r="B363" i="11" s="1"/>
  <c r="G362" i="13"/>
  <c r="F362" i="13"/>
  <c r="C362" i="13"/>
  <c r="B362" i="13"/>
  <c r="G361" i="13"/>
  <c r="F361" i="13"/>
  <c r="C361" i="13"/>
  <c r="B361" i="13"/>
  <c r="B361" i="11" s="1"/>
  <c r="G360" i="13"/>
  <c r="F360" i="13"/>
  <c r="C360" i="13"/>
  <c r="B360" i="13"/>
  <c r="B360" i="11" s="1"/>
  <c r="G359" i="13"/>
  <c r="F359" i="13"/>
  <c r="C359" i="13"/>
  <c r="B359" i="13"/>
  <c r="G358" i="13"/>
  <c r="F358" i="13"/>
  <c r="C358" i="13"/>
  <c r="B358" i="13"/>
  <c r="B358" i="11" s="1"/>
  <c r="G357" i="13"/>
  <c r="F357" i="13"/>
  <c r="C357" i="13"/>
  <c r="B357" i="13"/>
  <c r="B357" i="11" s="1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B358" i="8" s="1"/>
  <c r="G357" i="10"/>
  <c r="F357" i="10"/>
  <c r="C357" i="10"/>
  <c r="B357" i="10"/>
  <c r="G200" i="30"/>
  <c r="F200" i="30"/>
  <c r="C200" i="30"/>
  <c r="B200" i="30"/>
  <c r="B200" i="28" s="1"/>
  <c r="G199" i="30"/>
  <c r="F199" i="30"/>
  <c r="C199" i="30"/>
  <c r="B199" i="30"/>
  <c r="G198" i="30"/>
  <c r="F198" i="30"/>
  <c r="C198" i="30"/>
  <c r="B198" i="30"/>
  <c r="B198" i="28" s="1"/>
  <c r="G197" i="30"/>
  <c r="F197" i="30"/>
  <c r="C197" i="30"/>
  <c r="B197" i="30"/>
  <c r="B197" i="28" s="1"/>
  <c r="G196" i="30"/>
  <c r="F196" i="30"/>
  <c r="C196" i="30"/>
  <c r="B196" i="30"/>
  <c r="B196" i="28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193" i="28" s="1"/>
  <c r="G192" i="30"/>
  <c r="F192" i="30"/>
  <c r="C192" i="30"/>
  <c r="B192" i="30"/>
  <c r="B192" i="28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89" i="28" s="1"/>
  <c r="F357" i="11" l="1"/>
  <c r="B358" i="6"/>
  <c r="D358" i="4" s="1"/>
  <c r="B366" i="11"/>
  <c r="B362" i="8"/>
  <c r="F189" i="28"/>
  <c r="F192" i="28"/>
  <c r="F195" i="28"/>
  <c r="F200" i="28"/>
  <c r="D357" i="5"/>
  <c r="R359" i="5"/>
  <c r="F367" i="11"/>
  <c r="G367" i="11"/>
  <c r="C363" i="11"/>
  <c r="C366" i="11"/>
  <c r="C360" i="11"/>
  <c r="C357" i="11"/>
  <c r="C366" i="6"/>
  <c r="E366" i="4" s="1"/>
  <c r="G359" i="6"/>
  <c r="G362" i="6"/>
  <c r="G365" i="6"/>
  <c r="M362" i="5"/>
  <c r="C357" i="6"/>
  <c r="E357" i="4" s="1"/>
  <c r="C360" i="6"/>
  <c r="E360" i="4" s="1"/>
  <c r="F359" i="6"/>
  <c r="F362" i="6"/>
  <c r="F365" i="6"/>
  <c r="I361" i="5"/>
  <c r="O361" i="5"/>
  <c r="G368" i="8"/>
  <c r="C363" i="6"/>
  <c r="E363" i="4" s="1"/>
  <c r="F358" i="8"/>
  <c r="F367" i="8"/>
  <c r="C360" i="8"/>
  <c r="C362" i="6"/>
  <c r="E362" i="4" s="1"/>
  <c r="C365" i="6"/>
  <c r="E365" i="4" s="1"/>
  <c r="C368" i="6"/>
  <c r="E368" i="4" s="1"/>
  <c r="S362" i="5"/>
  <c r="G368" i="6"/>
  <c r="F358" i="6"/>
  <c r="F361" i="6"/>
  <c r="F364" i="6"/>
  <c r="G367" i="6"/>
  <c r="C359" i="6"/>
  <c r="E359" i="4" s="1"/>
  <c r="G357" i="6"/>
  <c r="G360" i="6"/>
  <c r="G363" i="6"/>
  <c r="G366" i="6"/>
  <c r="C361" i="6"/>
  <c r="E361" i="4" s="1"/>
  <c r="F357" i="6"/>
  <c r="F360" i="6"/>
  <c r="F363" i="6"/>
  <c r="F366" i="6"/>
  <c r="G358" i="6"/>
  <c r="G361" i="6"/>
  <c r="G364" i="6"/>
  <c r="C358" i="6"/>
  <c r="E358" i="4" s="1"/>
  <c r="C364" i="6"/>
  <c r="E364" i="4" s="1"/>
  <c r="C367" i="6"/>
  <c r="E367" i="4" s="1"/>
  <c r="C191" i="28"/>
  <c r="B362" i="6"/>
  <c r="D362" i="4" s="1"/>
  <c r="B365" i="6"/>
  <c r="D365" i="4" s="1"/>
  <c r="B368" i="6"/>
  <c r="D368" i="4" s="1"/>
  <c r="B361" i="6"/>
  <c r="D361" i="4" s="1"/>
  <c r="G194" i="28"/>
  <c r="L364" i="5"/>
  <c r="C200" i="28"/>
  <c r="C190" i="28"/>
  <c r="C199" i="28"/>
  <c r="F190" i="28"/>
  <c r="F191" i="28"/>
  <c r="F193" i="28"/>
  <c r="F199" i="28"/>
  <c r="S367" i="5"/>
  <c r="E366" i="5"/>
  <c r="D367" i="5"/>
  <c r="C194" i="28"/>
  <c r="G196" i="28"/>
  <c r="G200" i="28"/>
  <c r="R362" i="5"/>
  <c r="J363" i="5"/>
  <c r="P363" i="5"/>
  <c r="K365" i="5"/>
  <c r="Q365" i="5"/>
  <c r="H366" i="5"/>
  <c r="N366" i="5"/>
  <c r="S358" i="5"/>
  <c r="H360" i="5"/>
  <c r="S361" i="5"/>
  <c r="R364" i="5"/>
  <c r="G197" i="28"/>
  <c r="S365" i="5"/>
  <c r="C192" i="28"/>
  <c r="K357" i="5"/>
  <c r="Q357" i="5"/>
  <c r="H367" i="5"/>
  <c r="I357" i="5"/>
  <c r="N360" i="5"/>
  <c r="G192" i="28"/>
  <c r="M365" i="5"/>
  <c r="S359" i="5"/>
  <c r="C195" i="28"/>
  <c r="B191" i="28"/>
  <c r="G191" i="28"/>
  <c r="B194" i="28"/>
  <c r="F198" i="28"/>
  <c r="H364" i="5"/>
  <c r="O364" i="5"/>
  <c r="M357" i="5"/>
  <c r="S357" i="5"/>
  <c r="R360" i="5"/>
  <c r="S363" i="5"/>
  <c r="O357" i="5"/>
  <c r="G189" i="28"/>
  <c r="G199" i="28"/>
  <c r="G190" i="28"/>
  <c r="G193" i="28"/>
  <c r="G195" i="28"/>
  <c r="G198" i="28"/>
  <c r="L357" i="5"/>
  <c r="L359" i="5"/>
  <c r="S366" i="5"/>
  <c r="P367" i="5"/>
  <c r="H368" i="5"/>
  <c r="C189" i="28"/>
  <c r="C198" i="28"/>
  <c r="C193" i="28"/>
  <c r="C197" i="28"/>
  <c r="B361" i="7"/>
  <c r="F361" i="4" s="1"/>
  <c r="B199" i="28"/>
  <c r="B190" i="28"/>
  <c r="B358" i="5" s="1"/>
  <c r="B358" i="4" s="1"/>
  <c r="B195" i="28"/>
  <c r="C196" i="28"/>
  <c r="E365" i="5"/>
  <c r="B364" i="7"/>
  <c r="F364" i="4" s="1"/>
  <c r="B357" i="7"/>
  <c r="F357" i="4" s="1"/>
  <c r="B363" i="7"/>
  <c r="F363" i="4" s="1"/>
  <c r="B367" i="7"/>
  <c r="F367" i="4" s="1"/>
  <c r="E368" i="5"/>
  <c r="E357" i="5"/>
  <c r="K361" i="5"/>
  <c r="Q358" i="5"/>
  <c r="K360" i="5"/>
  <c r="Q360" i="5"/>
  <c r="P361" i="5"/>
  <c r="F368" i="11"/>
  <c r="S368" i="5"/>
  <c r="O368" i="5"/>
  <c r="F359" i="11"/>
  <c r="F362" i="11"/>
  <c r="S364" i="5"/>
  <c r="G362" i="11"/>
  <c r="H359" i="5"/>
  <c r="N359" i="5"/>
  <c r="R367" i="5"/>
  <c r="E360" i="5"/>
  <c r="M358" i="5"/>
  <c r="K364" i="5"/>
  <c r="Q364" i="5"/>
  <c r="I367" i="5"/>
  <c r="O367" i="5"/>
  <c r="G359" i="11"/>
  <c r="F361" i="11"/>
  <c r="F366" i="11"/>
  <c r="R358" i="5"/>
  <c r="S360" i="5"/>
  <c r="I362" i="5"/>
  <c r="O362" i="5"/>
  <c r="M363" i="5"/>
  <c r="Q366" i="5"/>
  <c r="G357" i="11"/>
  <c r="G365" i="11"/>
  <c r="R361" i="5"/>
  <c r="R366" i="5"/>
  <c r="K359" i="5"/>
  <c r="Q359" i="5"/>
  <c r="G358" i="11"/>
  <c r="G360" i="11"/>
  <c r="F365" i="11"/>
  <c r="J362" i="5"/>
  <c r="P362" i="5"/>
  <c r="O365" i="5"/>
  <c r="M366" i="5"/>
  <c r="F360" i="11"/>
  <c r="G363" i="11"/>
  <c r="G368" i="11"/>
  <c r="R357" i="5"/>
  <c r="R363" i="5"/>
  <c r="R368" i="5"/>
  <c r="C359" i="11"/>
  <c r="C362" i="11"/>
  <c r="C365" i="11"/>
  <c r="C368" i="11"/>
  <c r="L358" i="5"/>
  <c r="M360" i="5"/>
  <c r="M361" i="5"/>
  <c r="K362" i="5"/>
  <c r="Q362" i="5"/>
  <c r="G361" i="11"/>
  <c r="F363" i="11"/>
  <c r="G364" i="11"/>
  <c r="G366" i="11"/>
  <c r="J367" i="5"/>
  <c r="C358" i="11"/>
  <c r="C361" i="11"/>
  <c r="C364" i="11"/>
  <c r="C367" i="11"/>
  <c r="D361" i="5"/>
  <c r="B359" i="11"/>
  <c r="B362" i="11"/>
  <c r="B365" i="11"/>
  <c r="B368" i="11"/>
  <c r="E363" i="5"/>
  <c r="D364" i="5"/>
  <c r="D366" i="5"/>
  <c r="E358" i="5"/>
  <c r="E359" i="5"/>
  <c r="F363" i="8"/>
  <c r="O363" i="5"/>
  <c r="G364" i="8"/>
  <c r="M364" i="5"/>
  <c r="K367" i="5"/>
  <c r="Q367" i="5"/>
  <c r="K368" i="5"/>
  <c r="Q368" i="5"/>
  <c r="D360" i="5"/>
  <c r="E361" i="5"/>
  <c r="Q363" i="5"/>
  <c r="P365" i="5"/>
  <c r="E367" i="5"/>
  <c r="I358" i="5"/>
  <c r="O358" i="5"/>
  <c r="F359" i="8"/>
  <c r="M359" i="5"/>
  <c r="G360" i="8"/>
  <c r="E362" i="5"/>
  <c r="M368" i="5"/>
  <c r="L360" i="5"/>
  <c r="Q361" i="5"/>
  <c r="P364" i="5"/>
  <c r="I366" i="5"/>
  <c r="L368" i="5"/>
  <c r="E364" i="5"/>
  <c r="O366" i="5"/>
  <c r="N367" i="5"/>
  <c r="N368" i="5"/>
  <c r="C366" i="8"/>
  <c r="G359" i="7"/>
  <c r="G362" i="7"/>
  <c r="G365" i="7"/>
  <c r="G368" i="7"/>
  <c r="I359" i="5"/>
  <c r="O359" i="5"/>
  <c r="I360" i="5"/>
  <c r="O360" i="5"/>
  <c r="N364" i="5"/>
  <c r="F366" i="8"/>
  <c r="K363" i="5"/>
  <c r="J364" i="5"/>
  <c r="J365" i="5"/>
  <c r="F360" i="8"/>
  <c r="F362" i="8"/>
  <c r="G363" i="8"/>
  <c r="F364" i="8"/>
  <c r="F368" i="8"/>
  <c r="H357" i="5"/>
  <c r="N357" i="5"/>
  <c r="H358" i="5"/>
  <c r="N358" i="5"/>
  <c r="L361" i="5"/>
  <c r="L362" i="5"/>
  <c r="L363" i="5"/>
  <c r="J366" i="5"/>
  <c r="P366" i="5"/>
  <c r="I368" i="5"/>
  <c r="C359" i="7"/>
  <c r="G359" i="4" s="1"/>
  <c r="C362" i="7"/>
  <c r="G362" i="4" s="1"/>
  <c r="C365" i="7"/>
  <c r="G365" i="4" s="1"/>
  <c r="C368" i="7"/>
  <c r="G368" i="4" s="1"/>
  <c r="G357" i="7"/>
  <c r="G360" i="7"/>
  <c r="G363" i="7"/>
  <c r="G366" i="7"/>
  <c r="B359" i="8"/>
  <c r="F365" i="8"/>
  <c r="C367" i="8"/>
  <c r="L365" i="5"/>
  <c r="R365" i="5"/>
  <c r="K366" i="5"/>
  <c r="J368" i="5"/>
  <c r="P368" i="5"/>
  <c r="G357" i="8"/>
  <c r="C359" i="8"/>
  <c r="G361" i="8"/>
  <c r="G365" i="8"/>
  <c r="B368" i="8"/>
  <c r="B368" i="5" s="1"/>
  <c r="B368" i="4" s="1"/>
  <c r="J357" i="5"/>
  <c r="P357" i="5"/>
  <c r="J358" i="5"/>
  <c r="P358" i="5"/>
  <c r="J359" i="5"/>
  <c r="P359" i="5"/>
  <c r="H361" i="5"/>
  <c r="N361" i="5"/>
  <c r="H362" i="5"/>
  <c r="N362" i="5"/>
  <c r="H363" i="5"/>
  <c r="N363" i="5"/>
  <c r="L366" i="5"/>
  <c r="G361" i="7"/>
  <c r="G364" i="7"/>
  <c r="G367" i="7"/>
  <c r="F357" i="8"/>
  <c r="G359" i="8"/>
  <c r="F361" i="8"/>
  <c r="G362" i="8"/>
  <c r="K358" i="5"/>
  <c r="J360" i="5"/>
  <c r="P360" i="5"/>
  <c r="I363" i="5"/>
  <c r="H365" i="5"/>
  <c r="N365" i="5"/>
  <c r="L367" i="5"/>
  <c r="G358" i="7"/>
  <c r="G358" i="8"/>
  <c r="C361" i="8"/>
  <c r="C365" i="8"/>
  <c r="G366" i="8"/>
  <c r="G367" i="8"/>
  <c r="J361" i="5"/>
  <c r="I364" i="5"/>
  <c r="I365" i="5"/>
  <c r="M367" i="5"/>
  <c r="B366" i="7"/>
  <c r="F366" i="4" s="1"/>
  <c r="C363" i="7"/>
  <c r="G363" i="4" s="1"/>
  <c r="C358" i="7"/>
  <c r="G358" i="4" s="1"/>
  <c r="C361" i="7"/>
  <c r="G361" i="4" s="1"/>
  <c r="C364" i="7"/>
  <c r="G364" i="4" s="1"/>
  <c r="C367" i="7"/>
  <c r="G367" i="4" s="1"/>
  <c r="C358" i="8"/>
  <c r="B361" i="8"/>
  <c r="B363" i="8"/>
  <c r="B365" i="8"/>
  <c r="B367" i="8"/>
  <c r="D358" i="5"/>
  <c r="D363" i="5"/>
  <c r="B359" i="7"/>
  <c r="F359" i="4" s="1"/>
  <c r="B362" i="7"/>
  <c r="F362" i="4" s="1"/>
  <c r="B365" i="7"/>
  <c r="F365" i="4" s="1"/>
  <c r="B368" i="7"/>
  <c r="F368" i="4" s="1"/>
  <c r="B357" i="8"/>
  <c r="C362" i="8"/>
  <c r="B364" i="8"/>
  <c r="C368" i="8"/>
  <c r="B360" i="7"/>
  <c r="F360" i="4" s="1"/>
  <c r="C363" i="8"/>
  <c r="C357" i="7"/>
  <c r="G357" i="4" s="1"/>
  <c r="C360" i="7"/>
  <c r="G360" i="4" s="1"/>
  <c r="C366" i="7"/>
  <c r="G366" i="4" s="1"/>
  <c r="C357" i="8"/>
  <c r="B360" i="8"/>
  <c r="C364" i="8"/>
  <c r="B366" i="8"/>
  <c r="D359" i="5"/>
  <c r="D362" i="5"/>
  <c r="D365" i="5"/>
  <c r="D368" i="5"/>
  <c r="B358" i="7"/>
  <c r="F358" i="4" s="1"/>
  <c r="F358" i="11"/>
  <c r="F364" i="11"/>
  <c r="F194" i="28"/>
  <c r="F196" i="28"/>
  <c r="F197" i="28"/>
  <c r="F367" i="6"/>
  <c r="F368" i="6"/>
  <c r="F358" i="7"/>
  <c r="F361" i="7"/>
  <c r="F363" i="7"/>
  <c r="F364" i="7"/>
  <c r="F365" i="7"/>
  <c r="F366" i="7"/>
  <c r="F367" i="7"/>
  <c r="F368" i="7"/>
  <c r="F357" i="7"/>
  <c r="F359" i="7"/>
  <c r="F360" i="7"/>
  <c r="F362" i="7"/>
  <c r="R343" i="8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8" i="28" l="1"/>
  <c r="B356" i="6"/>
  <c r="D356" i="4" s="1"/>
  <c r="B359" i="5"/>
  <c r="B359" i="4" s="1"/>
  <c r="F364" i="5"/>
  <c r="B362" i="5"/>
  <c r="B362" i="4" s="1"/>
  <c r="C362" i="5"/>
  <c r="C362" i="4" s="1"/>
  <c r="C358" i="5"/>
  <c r="C358" i="4" s="1"/>
  <c r="G364" i="5"/>
  <c r="F359" i="5"/>
  <c r="F362" i="5"/>
  <c r="F358" i="5"/>
  <c r="F367" i="5"/>
  <c r="F360" i="5"/>
  <c r="F361" i="5"/>
  <c r="G357" i="5"/>
  <c r="F363" i="5"/>
  <c r="G368" i="5"/>
  <c r="G367" i="5"/>
  <c r="G360" i="5"/>
  <c r="G363" i="5"/>
  <c r="G359" i="5"/>
  <c r="F366" i="5"/>
  <c r="F368" i="5"/>
  <c r="F365" i="5"/>
  <c r="G362" i="5"/>
  <c r="C368" i="5"/>
  <c r="C368" i="4" s="1"/>
  <c r="C359" i="5"/>
  <c r="C359" i="4" s="1"/>
  <c r="F357" i="5"/>
  <c r="G366" i="5"/>
  <c r="G365" i="5"/>
  <c r="G361" i="5"/>
  <c r="G358" i="5"/>
  <c r="B365" i="5"/>
  <c r="B365" i="4" s="1"/>
  <c r="C365" i="5"/>
  <c r="C365" i="4" s="1"/>
  <c r="C360" i="5"/>
  <c r="C360" i="4" s="1"/>
  <c r="B360" i="5"/>
  <c r="B360" i="4" s="1"/>
  <c r="C367" i="5"/>
  <c r="C367" i="4" s="1"/>
  <c r="B367" i="5"/>
  <c r="B367" i="4" s="1"/>
  <c r="C364" i="5"/>
  <c r="C364" i="4" s="1"/>
  <c r="B364" i="5"/>
  <c r="B364" i="4" s="1"/>
  <c r="C363" i="5"/>
  <c r="C363" i="4" s="1"/>
  <c r="B363" i="5"/>
  <c r="B363" i="4" s="1"/>
  <c r="C361" i="5"/>
  <c r="C361" i="4" s="1"/>
  <c r="B361" i="5"/>
  <c r="B361" i="4" s="1"/>
  <c r="C366" i="5"/>
  <c r="C366" i="4" s="1"/>
  <c r="B366" i="5"/>
  <c r="B366" i="4" s="1"/>
  <c r="B357" i="5"/>
  <c r="B357" i="4" s="1"/>
  <c r="C357" i="5"/>
  <c r="C357" i="4" s="1"/>
  <c r="F346" i="11"/>
  <c r="B184" i="28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6" i="5" l="1"/>
  <c r="B356" i="4" s="1"/>
  <c r="B352" i="5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C114" i="5" s="1"/>
  <c r="C114" i="4" s="1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<sst xmlns="http://schemas.openxmlformats.org/spreadsheetml/2006/main" count="4567" uniqueCount="81">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</sst>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0.87911320687774674</v>
      </c>
      <c r="D334" s="32">
        <f>'6.по срокам в нацвал'!B334</f>
        <v>113522478.57000001</v>
      </c>
      <c r="E334" s="36">
        <f>'6.по срокам в нацвал'!C334</f>
        <v>1.2107251184728955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211705845.19</v>
      </c>
      <c r="C336" s="36">
        <f>'2.общ.по срокам'!C336</f>
        <v>0.96390219261947507</v>
      </c>
      <c r="D336" s="32">
        <f>'6.по срокам в нацвал'!B336</f>
        <v>139491126.31</v>
      </c>
      <c r="E336" s="36">
        <f>'6.по срокам в нацвал'!C336</f>
        <v>1.3162757024999188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7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7" x14ac:dyDescent="0.2">
      <c r="A354" s="34" t="s">
        <v>9</v>
      </c>
      <c r="B354" s="32">
        <f>'2.общ.по срокам'!B354</f>
        <v>481774059.85000002</v>
      </c>
      <c r="C354" s="36">
        <f>'2.общ.по срокам'!C354</f>
        <v>1.3997046531852617</v>
      </c>
      <c r="D354" s="32">
        <f>'6.по срокам в нацвал'!B354</f>
        <v>391175653.39000005</v>
      </c>
      <c r="E354" s="36">
        <f>'6.по срокам в нацвал'!C354</f>
        <v>1.6623987219934782</v>
      </c>
      <c r="F354" s="32">
        <f>'10.по срокам в инвал'!B354</f>
        <v>90598406.459999993</v>
      </c>
      <c r="G354" s="36">
        <f>'10.по срокам в инвал'!C354</f>
        <v>0.26547362172555367</v>
      </c>
    </row>
    <row r="355" spans="1:7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7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7" x14ac:dyDescent="0.2">
      <c r="A357" s="34" t="s">
        <v>80</v>
      </c>
      <c r="B357" s="32">
        <f>'2.общ.по срокам'!B357</f>
        <v>501655876.13</v>
      </c>
      <c r="C357" s="36">
        <f>'2.общ.по срокам'!C357</f>
        <v>1.6571777980829741</v>
      </c>
      <c r="D357" s="32">
        <f>'6.по срокам в нацвал'!B357</f>
        <v>415369918.58000004</v>
      </c>
      <c r="E357" s="36">
        <f>'6.по срокам в нацвал'!C357</f>
        <v>1.9729706797741078</v>
      </c>
      <c r="F357" s="32">
        <f>'10.по срокам в инвал'!B357</f>
        <v>86285957.550000012</v>
      </c>
      <c r="G357" s="36">
        <f>'10.по срокам в инвал'!C357</f>
        <v>0.1369899566235965</v>
      </c>
    </row>
    <row r="358" spans="1:7" x14ac:dyDescent="0.2">
      <c r="A358" s="34" t="s">
        <v>1</v>
      </c>
      <c r="B358" s="32">
        <f>'2.общ.по срокам'!B358</f>
        <v>488042282.28000009</v>
      </c>
      <c r="C358" s="36">
        <f>'2.общ.по срокам'!C358</f>
        <v>1.4563008418865562</v>
      </c>
      <c r="D358" s="32">
        <f>'6.по срокам в нацвал'!B358</f>
        <v>408230914.72000009</v>
      </c>
      <c r="E358" s="36">
        <f>'6.по срокам в нацвал'!C358</f>
        <v>1.698930611749482</v>
      </c>
      <c r="F358" s="32">
        <f>'10.по срокам в инвал'!B358</f>
        <v>79811367.560000002</v>
      </c>
      <c r="G358" s="36">
        <f>'10.по срокам в инвал'!C358</f>
        <v>0.21526242947014104</v>
      </c>
    </row>
    <row r="359" spans="1:7" x14ac:dyDescent="0.2">
      <c r="A359" s="34" t="s">
        <v>2</v>
      </c>
      <c r="B359" s="32">
        <f>'2.общ.по срокам'!B359</f>
        <v>581196626.63999999</v>
      </c>
      <c r="C359" s="36">
        <f>'2.общ.по срокам'!C359</f>
        <v>1.4277543581451126</v>
      </c>
      <c r="D359" s="32">
        <f>'6.по срокам в нацвал'!B359</f>
        <v>495845141.92000008</v>
      </c>
      <c r="E359" s="36">
        <f>'6.по срокам в нацвал'!C359</f>
        <v>1.6359390874372484</v>
      </c>
      <c r="F359" s="32">
        <f>'10.по срокам в инвал'!B359</f>
        <v>85351484.719999999</v>
      </c>
      <c r="G359" s="36">
        <f>'10.по срокам в инвал'!C359</f>
        <v>0.21831568253122241</v>
      </c>
    </row>
    <row r="360" spans="1:7" x14ac:dyDescent="0.2">
      <c r="A360" s="34" t="s">
        <v>3</v>
      </c>
      <c r="B360" s="32">
        <f>'2.общ.по срокам'!B360</f>
        <v>653241038.24000001</v>
      </c>
      <c r="C360" s="36">
        <f>'2.общ.по срокам'!C360</f>
        <v>1.4123153712890935</v>
      </c>
      <c r="D360" s="32">
        <f>'6.по срокам в нацвал'!B360</f>
        <v>560339053.09000003</v>
      </c>
      <c r="E360" s="36">
        <f>'6.по срокам в нацвал'!C360</f>
        <v>1.6222819091927421</v>
      </c>
      <c r="F360" s="32">
        <f>'10.по срокам в инвал'!B360</f>
        <v>92901985.150000006</v>
      </c>
      <c r="G360" s="36">
        <f>'10.по срокам в инвал'!C360</f>
        <v>0.14590054883342815</v>
      </c>
    </row>
    <row r="361" spans="1:7" hidden="1" x14ac:dyDescent="0.2">
      <c r="A361" s="34" t="s">
        <v>4</v>
      </c>
      <c r="B361" s="32">
        <f>'2.общ.по срокам'!B361</f>
        <v>0</v>
      </c>
      <c r="C361" s="36" t="e">
        <f>'2.общ.по срокам'!C361</f>
        <v>#DIV/0!</v>
      </c>
      <c r="D361" s="32">
        <f>'6.по срокам в нацвал'!B361</f>
        <v>0</v>
      </c>
      <c r="E361" s="36" t="e">
        <f>'6.по срокам в нацвал'!C361</f>
        <v>#DIV/0!</v>
      </c>
      <c r="F361" s="32">
        <f>'10.по срокам в инвал'!B361</f>
        <v>0</v>
      </c>
      <c r="G361" s="36" t="e">
        <f>'10.по срокам в инвал'!C361</f>
        <v>#DIV/0!</v>
      </c>
    </row>
    <row r="362" spans="1:7" hidden="1" x14ac:dyDescent="0.2">
      <c r="A362" s="34" t="s">
        <v>5</v>
      </c>
      <c r="B362" s="32">
        <f>'2.общ.по срокам'!B362</f>
        <v>0</v>
      </c>
      <c r="C362" s="36" t="e">
        <f>'2.общ.по срокам'!C362</f>
        <v>#DIV/0!</v>
      </c>
      <c r="D362" s="32">
        <f>'6.по срокам в нацвал'!B362</f>
        <v>0</v>
      </c>
      <c r="E362" s="36" t="e">
        <f>'6.по срокам в нацвал'!C362</f>
        <v>#DIV/0!</v>
      </c>
      <c r="F362" s="32">
        <f>'10.по срокам в инвал'!B362</f>
        <v>0</v>
      </c>
      <c r="G362" s="36" t="e">
        <f>'10.по срокам в инвал'!C362</f>
        <v>#DIV/0!</v>
      </c>
    </row>
    <row r="363" spans="1:7" hidden="1" x14ac:dyDescent="0.2">
      <c r="A363" s="34" t="s">
        <v>6</v>
      </c>
      <c r="B363" s="32">
        <f>'2.общ.по срокам'!B363</f>
        <v>0</v>
      </c>
      <c r="C363" s="36" t="e">
        <f>'2.общ.по срокам'!C363</f>
        <v>#DIV/0!</v>
      </c>
      <c r="D363" s="32">
        <f>'6.по срокам в нацвал'!B363</f>
        <v>0</v>
      </c>
      <c r="E363" s="36" t="e">
        <f>'6.по срокам в нацвал'!C363</f>
        <v>#DIV/0!</v>
      </c>
      <c r="F363" s="32">
        <f>'10.по срокам в инвал'!B363</f>
        <v>0</v>
      </c>
      <c r="G363" s="36" t="e">
        <f>'10.по срокам в инвал'!C363</f>
        <v>#DIV/0!</v>
      </c>
    </row>
    <row r="364" spans="1:7" hidden="1" x14ac:dyDescent="0.2">
      <c r="A364" s="34" t="s">
        <v>7</v>
      </c>
      <c r="B364" s="32">
        <f>'2.общ.по срокам'!B364</f>
        <v>0</v>
      </c>
      <c r="C364" s="36" t="e">
        <f>'2.общ.по срокам'!C364</f>
        <v>#DIV/0!</v>
      </c>
      <c r="D364" s="32">
        <f>'6.по срокам в нацвал'!B364</f>
        <v>0</v>
      </c>
      <c r="E364" s="36" t="e">
        <f>'6.по срокам в нацвал'!C364</f>
        <v>#DIV/0!</v>
      </c>
      <c r="F364" s="32">
        <f>'10.по срокам в инвал'!B364</f>
        <v>0</v>
      </c>
      <c r="G364" s="36" t="e">
        <f>'10.по срокам в инвал'!C364</f>
        <v>#DIV/0!</v>
      </c>
    </row>
    <row r="365" spans="1:7" hidden="1" x14ac:dyDescent="0.2">
      <c r="A365" s="34" t="s">
        <v>8</v>
      </c>
      <c r="B365" s="32">
        <f>'2.общ.по срокам'!B365</f>
        <v>0</v>
      </c>
      <c r="C365" s="36" t="e">
        <f>'2.общ.по срокам'!C365</f>
        <v>#DIV/0!</v>
      </c>
      <c r="D365" s="32">
        <f>'6.по срокам в нацвал'!B365</f>
        <v>0</v>
      </c>
      <c r="E365" s="36" t="e">
        <f>'6.по срокам в нацвал'!C365</f>
        <v>#DIV/0!</v>
      </c>
      <c r="F365" s="32">
        <f>'10.по срокам в инвал'!B365</f>
        <v>0</v>
      </c>
      <c r="G365" s="36" t="e">
        <f>'10.по срокам в инвал'!C365</f>
        <v>#DIV/0!</v>
      </c>
    </row>
    <row r="366" spans="1:7" hidden="1" x14ac:dyDescent="0.2">
      <c r="A366" s="34" t="s">
        <v>9</v>
      </c>
      <c r="B366" s="32">
        <f>'2.общ.по срокам'!B366</f>
        <v>0</v>
      </c>
      <c r="C366" s="36" t="e">
        <f>'2.общ.по срокам'!C366</f>
        <v>#DIV/0!</v>
      </c>
      <c r="D366" s="32">
        <f>'6.по срокам в нацвал'!B366</f>
        <v>0</v>
      </c>
      <c r="E366" s="36" t="e">
        <f>'6.по срокам в нацвал'!C366</f>
        <v>#DIV/0!</v>
      </c>
      <c r="F366" s="32">
        <f>'10.по срокам в инвал'!B366</f>
        <v>0</v>
      </c>
      <c r="G366" s="36" t="e">
        <f>'10.по срокам в инвал'!C366</f>
        <v>#DIV/0!</v>
      </c>
    </row>
    <row r="367" spans="1:7" hidden="1" x14ac:dyDescent="0.2">
      <c r="A367" s="34" t="s">
        <v>14</v>
      </c>
      <c r="B367" s="32">
        <f>'2.общ.по срокам'!B367</f>
        <v>0</v>
      </c>
      <c r="C367" s="36" t="e">
        <f>'2.общ.по срокам'!C367</f>
        <v>#DIV/0!</v>
      </c>
      <c r="D367" s="32">
        <f>'6.по срокам в нацвал'!B367</f>
        <v>0</v>
      </c>
      <c r="E367" s="36" t="e">
        <f>'6.по срокам в нацвал'!C367</f>
        <v>#DIV/0!</v>
      </c>
      <c r="F367" s="32">
        <f>'10.по срокам в инвал'!B367</f>
        <v>0</v>
      </c>
      <c r="G367" s="36" t="e">
        <f>'10.по срокам в инвал'!C367</f>
        <v>#DIV/0!</v>
      </c>
    </row>
    <row r="368" spans="1:7" ht="13.5" hidden="1" thickBot="1" x14ac:dyDescent="0.25">
      <c r="A368" s="35" t="s">
        <v>15</v>
      </c>
      <c r="B368" s="33">
        <f>'2.общ.по срокам'!B368</f>
        <v>0</v>
      </c>
      <c r="C368" s="37" t="e">
        <f>'2.общ.по срокам'!C368</f>
        <v>#DIV/0!</v>
      </c>
      <c r="D368" s="33">
        <f>'6.по срокам в нацвал'!B368</f>
        <v>0</v>
      </c>
      <c r="E368" s="37" t="e">
        <f>'6.по срокам в нацвал'!C368</f>
        <v>#DIV/0!</v>
      </c>
      <c r="F368" s="33">
        <f>'10.по срокам в инвал'!B368</f>
        <v>0</v>
      </c>
      <c r="G368" s="37" t="e">
        <f>'10.по срокам в инвал'!C368</f>
        <v>#DIV/0!</v>
      </c>
    </row>
    <row r="369" spans="2:14" x14ac:dyDescent="0.2">
      <c r="B369" s="18"/>
      <c r="C369" s="19"/>
      <c r="D369" s="18"/>
      <c r="E369" s="19"/>
      <c r="F369" s="18"/>
      <c r="G369" s="19"/>
    </row>
    <row r="370" spans="2:14" x14ac:dyDescent="0.2">
      <c r="B370" s="18"/>
      <c r="C370" s="18"/>
      <c r="D370" s="18"/>
      <c r="E370" s="18"/>
      <c r="F370" s="18"/>
      <c r="G370" s="18"/>
    </row>
    <row r="371" spans="2:14" x14ac:dyDescent="0.2">
      <c r="B371" s="18"/>
      <c r="C371" s="18"/>
      <c r="D371" s="18"/>
      <c r="E371" s="18"/>
      <c r="F371" s="18"/>
      <c r="G371" s="18"/>
    </row>
    <row r="372" spans="2:14" x14ac:dyDescent="0.2">
      <c r="B372" s="18"/>
      <c r="C372" s="18"/>
      <c r="D372" s="18"/>
      <c r="E372" s="18"/>
      <c r="F372" s="18"/>
      <c r="G372" s="18"/>
      <c r="I372" s="38"/>
      <c r="J372" s="38"/>
      <c r="K372" s="38"/>
      <c r="L372" s="38"/>
      <c r="M372" s="38"/>
      <c r="N372" s="38"/>
    </row>
    <row r="373" spans="2:14" x14ac:dyDescent="0.2">
      <c r="B373" s="18"/>
      <c r="C373" s="18"/>
      <c r="D373" s="18"/>
      <c r="E373" s="18"/>
      <c r="F373" s="18"/>
      <c r="G373" s="18"/>
      <c r="I373" s="38"/>
      <c r="J373" s="38"/>
      <c r="K373" s="38"/>
      <c r="L373" s="38"/>
      <c r="M373" s="38"/>
      <c r="N373" s="38"/>
    </row>
    <row r="374" spans="2:14" x14ac:dyDescent="0.2">
      <c r="B374" s="18"/>
      <c r="C374" s="18"/>
      <c r="D374" s="40"/>
      <c r="E374" s="18"/>
      <c r="F374" s="18"/>
      <c r="G374" s="18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40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40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8"/>
      <c r="C377" s="18"/>
      <c r="D377" s="19"/>
      <c r="E377" s="19"/>
      <c r="F377" s="19"/>
      <c r="G377" s="19"/>
      <c r="I377" s="38"/>
      <c r="J377" s="38"/>
      <c r="K377" s="38"/>
      <c r="L377" s="38"/>
      <c r="M377" s="38"/>
      <c r="N377" s="38"/>
    </row>
    <row r="378" spans="2:14" x14ac:dyDescent="0.2">
      <c r="B378" s="18"/>
      <c r="C378" s="18"/>
      <c r="D378" s="18"/>
      <c r="E378" s="19"/>
      <c r="F378" s="18"/>
      <c r="G378" s="19"/>
      <c r="I378" s="38"/>
      <c r="J378" s="38"/>
      <c r="K378" s="38"/>
      <c r="L378" s="38"/>
      <c r="M378" s="38"/>
      <c r="N378" s="38"/>
    </row>
    <row r="379" spans="2:14" x14ac:dyDescent="0.2">
      <c r="B379" s="18"/>
      <c r="C379" s="18"/>
      <c r="D379" s="18"/>
      <c r="E379" s="19"/>
      <c r="F379" s="18"/>
      <c r="G379" s="19"/>
      <c r="I379" s="38"/>
      <c r="J379" s="38"/>
      <c r="K379" s="38"/>
      <c r="L379" s="38"/>
      <c r="M379" s="38"/>
      <c r="N379" s="38"/>
    </row>
    <row r="380" spans="2:14" x14ac:dyDescent="0.2">
      <c r="B380" s="18"/>
      <c r="C380" s="19"/>
      <c r="D380" s="18"/>
      <c r="E380" s="19"/>
      <c r="F380" s="18"/>
      <c r="G380" s="19"/>
      <c r="I380" s="38"/>
      <c r="J380" s="38"/>
      <c r="K380" s="38"/>
      <c r="L380" s="38"/>
      <c r="M380" s="38"/>
      <c r="N380" s="38"/>
    </row>
    <row r="381" spans="2:14" x14ac:dyDescent="0.2">
      <c r="B381" s="18"/>
      <c r="C381" s="19"/>
      <c r="D381" s="18"/>
      <c r="E381" s="19"/>
      <c r="F381" s="18"/>
      <c r="G381" s="19"/>
      <c r="I381" s="38"/>
      <c r="J381" s="38"/>
      <c r="K381" s="38"/>
      <c r="L381" s="38"/>
      <c r="M381" s="38"/>
      <c r="N381" s="38"/>
    </row>
    <row r="382" spans="2:14" x14ac:dyDescent="0.2">
      <c r="B382" s="18"/>
      <c r="C382" s="19"/>
      <c r="D382" s="18"/>
      <c r="E382" s="19"/>
      <c r="F382" s="18"/>
      <c r="G382" s="19"/>
      <c r="I382" s="38"/>
      <c r="J382" s="38"/>
      <c r="K382" s="38"/>
      <c r="L382" s="38"/>
      <c r="M382" s="38"/>
      <c r="N382" s="38"/>
    </row>
    <row r="383" spans="2:14" x14ac:dyDescent="0.2">
      <c r="B383" s="18"/>
      <c r="C383" s="19"/>
      <c r="D383" s="18"/>
      <c r="E383" s="19"/>
      <c r="F383" s="18"/>
      <c r="G383" s="19"/>
      <c r="I383" s="38"/>
      <c r="J383" s="38"/>
      <c r="K383" s="38"/>
      <c r="L383" s="38"/>
      <c r="M383" s="38"/>
      <c r="N383" s="38"/>
    </row>
    <row r="384" spans="2:14" x14ac:dyDescent="0.2">
      <c r="B384" s="18"/>
      <c r="C384" s="19"/>
      <c r="D384" s="18"/>
      <c r="E384" s="19"/>
      <c r="F384" s="18"/>
      <c r="G384" s="19"/>
      <c r="I384" s="38"/>
      <c r="J384" s="38"/>
      <c r="K384" s="38"/>
      <c r="L384" s="38"/>
      <c r="M384" s="38"/>
      <c r="N384" s="38"/>
    </row>
    <row r="385" spans="2:14" x14ac:dyDescent="0.2">
      <c r="B385" s="18"/>
      <c r="C385" s="19"/>
      <c r="D385" s="18"/>
      <c r="E385" s="19"/>
      <c r="F385" s="18"/>
      <c r="G385" s="19"/>
      <c r="I385" s="38"/>
      <c r="J385" s="38"/>
      <c r="K385" s="38"/>
      <c r="L385" s="38"/>
      <c r="M385" s="38"/>
      <c r="N385" s="38"/>
    </row>
    <row r="386" spans="2:14" x14ac:dyDescent="0.2">
      <c r="B386" s="19"/>
      <c r="C386" s="19"/>
      <c r="D386" s="19"/>
      <c r="E386" s="19"/>
      <c r="F386" s="19"/>
      <c r="G386" s="19"/>
    </row>
    <row r="387" spans="2:14" x14ac:dyDescent="0.2">
      <c r="B387" s="19"/>
      <c r="C387" s="19"/>
      <c r="D387" s="19"/>
      <c r="E387" s="19"/>
      <c r="F387" s="19"/>
      <c r="G387" s="19"/>
    </row>
    <row r="388" spans="2:14" x14ac:dyDescent="0.2">
      <c r="B388" s="19"/>
      <c r="C388" s="19"/>
      <c r="D388" s="19"/>
      <c r="E388" s="19"/>
      <c r="F388" s="19"/>
      <c r="G388" s="19"/>
    </row>
    <row r="389" spans="2:14" x14ac:dyDescent="0.2">
      <c r="B389" s="19"/>
      <c r="C389" s="19"/>
      <c r="D389" s="19"/>
      <c r="E389" s="19"/>
      <c r="F389" s="19"/>
      <c r="G389" s="19"/>
    </row>
    <row r="390" spans="2:14" x14ac:dyDescent="0.2">
      <c r="B390" s="19"/>
      <c r="C390" s="19"/>
      <c r="D390" s="19"/>
      <c r="E390" s="19"/>
      <c r="F390" s="19"/>
      <c r="G390" s="19"/>
    </row>
    <row r="391" spans="2:14" x14ac:dyDescent="0.2">
      <c r="B391" s="19"/>
      <c r="C391" s="19"/>
      <c r="D391" s="19"/>
      <c r="E391" s="19"/>
      <c r="F391" s="19"/>
      <c r="G391" s="19"/>
    </row>
    <row r="392" spans="2:14" x14ac:dyDescent="0.2">
      <c r="B392" s="19"/>
      <c r="C392" s="19"/>
      <c r="D392" s="19"/>
      <c r="E392" s="19"/>
      <c r="F392" s="19"/>
      <c r="G392" s="19"/>
    </row>
    <row r="393" spans="2:14" x14ac:dyDescent="0.2">
      <c r="B393" s="19"/>
      <c r="C393" s="19"/>
      <c r="D393" s="19"/>
      <c r="E393" s="19"/>
      <c r="F393" s="19"/>
      <c r="G393" s="19"/>
    </row>
    <row r="394" spans="2:14" x14ac:dyDescent="0.2">
      <c r="B394" s="19"/>
      <c r="C394" s="19"/>
      <c r="D394" s="19"/>
      <c r="E394" s="19"/>
      <c r="F394" s="19"/>
      <c r="G394" s="19"/>
    </row>
    <row r="395" spans="2:14" x14ac:dyDescent="0.2">
      <c r="B395" s="19"/>
      <c r="C395" s="19"/>
      <c r="D395" s="19"/>
      <c r="E395" s="19"/>
      <c r="F395" s="19"/>
      <c r="G395" s="19"/>
    </row>
    <row r="396" spans="2:14" x14ac:dyDescent="0.2">
      <c r="B396" s="18"/>
      <c r="C396" s="19"/>
      <c r="D396" s="18"/>
      <c r="E396" s="19"/>
      <c r="F396" s="18"/>
      <c r="G396" s="19"/>
    </row>
    <row r="397" spans="2:14" x14ac:dyDescent="0.2">
      <c r="B397" s="18"/>
      <c r="C397" s="19"/>
      <c r="D397" s="18"/>
      <c r="E397" s="19"/>
      <c r="F397" s="18"/>
      <c r="G397" s="19"/>
    </row>
    <row r="398" spans="2:14" x14ac:dyDescent="0.2">
      <c r="B398" s="18"/>
      <c r="C398" s="19"/>
      <c r="D398" s="18"/>
      <c r="E398" s="19"/>
      <c r="F398" s="18"/>
      <c r="G398" s="19"/>
    </row>
    <row r="399" spans="2:14" x14ac:dyDescent="0.2">
      <c r="B399" s="18"/>
      <c r="C399" s="19"/>
      <c r="D399" s="18"/>
      <c r="E399" s="19"/>
      <c r="F399" s="18"/>
      <c r="G399" s="19"/>
    </row>
    <row r="400" spans="2:14" x14ac:dyDescent="0.2">
      <c r="B400" s="18"/>
      <c r="C400" s="19"/>
      <c r="D400" s="18"/>
      <c r="E400" s="19"/>
      <c r="F400" s="18"/>
      <c r="G400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0.87911320687774674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0.41978366679859652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211705845.19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0.96390219261947507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1">
        <f>'3.физ-всего'!H336+'4.юрид-всего'!H336+'5.нерез-всего'!H168</f>
        <v>1834894.97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0.88219752359994685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481774059.85000002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1.3997046531852617</v>
      </c>
      <c r="D354" s="21">
        <f>'3.физ-всего'!D354+'4.юрид-всего'!D354+'5.нерез-всего'!D186</f>
        <v>465895902.91000003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1.2034181170623164</v>
      </c>
      <c r="F354" s="21">
        <f t="shared" si="40"/>
        <v>15878156.940000001</v>
      </c>
      <c r="G354" s="28">
        <f t="shared" si="41"/>
        <v>7.1591321057316621</v>
      </c>
      <c r="H354" s="21">
        <f>'3.физ-всего'!H354+'4.юрид-всего'!H354+'5.нерез-всего'!H186</f>
        <v>1258856.77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1.2930416975872459</v>
      </c>
      <c r="J354" s="21">
        <f>'3.физ-всего'!J354+'4.юрид-всего'!J354+'5.нерез-всего'!J186</f>
        <v>1197307.6600000001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4.6263969714350583</v>
      </c>
      <c r="L354" s="21">
        <f>'3.физ-всего'!L354+'4.юрид-всего'!L354+'5.нерез-всего'!L186</f>
        <v>2114796.62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5.495489721418223</v>
      </c>
      <c r="N354" s="21">
        <f>'3.физ-всего'!N354+'4.юрид-всего'!N354+'5.нерез-всего'!N186</f>
        <v>7525739.8599999994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7.6113051220322214</v>
      </c>
      <c r="P354" s="21">
        <f>'3.физ-всего'!P354+'4.юрид-всего'!P354+'5.нерез-всего'!P186</f>
        <v>3758412.98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9.9262415693604691</v>
      </c>
      <c r="R354" s="21">
        <f>'3.физ-всего'!R354+'4.юрид-всего'!R354+'5.нерез-всего'!R186</f>
        <v>23043.050000000003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12.905744400155394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:F367" si="42">H356+J356+L356+N356+P356+R356</f>
        <v>25357394.32</v>
      </c>
      <c r="G356" s="29">
        <f t="shared" ref="G356:G367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14.25" customHeight="1" x14ac:dyDescent="0.2">
      <c r="A357" s="34" t="s">
        <v>80</v>
      </c>
      <c r="B357" s="26">
        <f>'3.физ-всего'!B357+'4.юрид-всего'!B357+'5.нерез-всего'!B189</f>
        <v>501655876.13</v>
      </c>
      <c r="C357" s="28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1.6571777980829741</v>
      </c>
      <c r="D357" s="21">
        <f>'3.физ-всего'!D357+'4.юрид-всего'!D357+'5.нерез-всего'!D189</f>
        <v>479239980.68000001</v>
      </c>
      <c r="E357" s="28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1.3119949632377133</v>
      </c>
      <c r="F357" s="21">
        <f t="shared" si="42"/>
        <v>22415895.449999996</v>
      </c>
      <c r="G357" s="28">
        <f t="shared" si="43"/>
        <v>9.0370041124634</v>
      </c>
      <c r="H357" s="21">
        <f>'3.физ-всего'!H357+'4.юрид-всего'!H357+'5.нерез-всего'!H189</f>
        <v>2232517.19</v>
      </c>
      <c r="I357" s="28">
        <f>('3.физ-всего'!H357*'3.физ-всего'!I357+'4.юрид-всего'!H357*'4.юрид-всего'!I357+'5.нерез-всего'!H189*'5.нерез-всего'!I189)/('3.физ-всего'!H357+'4.юрид-всего'!H357+'5.нерез-всего'!H189)</f>
        <v>0.70754579945697971</v>
      </c>
      <c r="J357" s="21">
        <f>'3.физ-всего'!J357+'4.юрид-всего'!J357+'5.нерез-всего'!J189</f>
        <v>1438043.29</v>
      </c>
      <c r="K357" s="28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4.8275367718589308</v>
      </c>
      <c r="L357" s="21">
        <f>'3.физ-всего'!L357+'4.юрид-всего'!L357+'5.нерез-всего'!L189</f>
        <v>1838513.71</v>
      </c>
      <c r="M357" s="28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7.2438224130512481</v>
      </c>
      <c r="N357" s="21">
        <f>'3.физ-всего'!N357+'4.юрид-всего'!N357+'5.нерез-всего'!N189</f>
        <v>14458739.279999999</v>
      </c>
      <c r="O357" s="28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10.631829728815726</v>
      </c>
      <c r="P357" s="21">
        <f>'3.физ-всего'!P357+'4.юрид-всего'!P357+'5.нерез-всего'!P189</f>
        <v>2379828.08</v>
      </c>
      <c r="Q357" s="28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11.085766541547789</v>
      </c>
      <c r="R357" s="21">
        <f>'3.физ-всего'!R357+'4.юрид-всего'!R357+'5.нерез-всего'!R189</f>
        <v>68253.899999999994</v>
      </c>
      <c r="S357" s="28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9.1977880062531039</v>
      </c>
    </row>
    <row r="358" spans="1:19" ht="14.25" customHeight="1" x14ac:dyDescent="0.2">
      <c r="A358" s="23" t="s">
        <v>1</v>
      </c>
      <c r="B358" s="26">
        <f>'3.физ-всего'!B358+'4.юрид-всего'!B358+'5.нерез-всего'!B190</f>
        <v>488042282.28000009</v>
      </c>
      <c r="C358" s="28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1.4563008418865562</v>
      </c>
      <c r="D358" s="21">
        <f>'3.физ-всего'!D358+'4.юрид-всего'!D358+'5.нерез-всего'!D190</f>
        <v>472884944.51999998</v>
      </c>
      <c r="E358" s="28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1.2521965430733997</v>
      </c>
      <c r="F358" s="21">
        <f t="shared" si="42"/>
        <v>15157337.76</v>
      </c>
      <c r="G358" s="28">
        <f t="shared" si="43"/>
        <v>7.82403187413039</v>
      </c>
      <c r="H358" s="21">
        <f>'3.физ-всего'!H358+'4.юрид-всего'!H358+'5.нерез-всего'!H190</f>
        <v>2266270.96</v>
      </c>
      <c r="I358" s="28">
        <f>('3.физ-всего'!H358*'3.физ-всего'!I358+'4.юрид-всего'!H358*'4.юрид-всего'!I358+'5.нерез-всего'!H190*'5.нерез-всего'!I190)/('3.физ-всего'!H358+'4.юрид-всего'!H358+'5.нерез-всего'!H190)</f>
        <v>1.1867470432573508</v>
      </c>
      <c r="J358" s="21">
        <f>'3.физ-всего'!J358+'4.юрид-всего'!J358+'5.нерез-всего'!J190</f>
        <v>1239464.73</v>
      </c>
      <c r="K358" s="28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5.2367570821478724</v>
      </c>
      <c r="L358" s="21">
        <f>'3.физ-всего'!L358+'4.юрид-всего'!L358+'5.нерез-всего'!L190</f>
        <v>1914130.7399999998</v>
      </c>
      <c r="M358" s="28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6.1353269509166344</v>
      </c>
      <c r="N358" s="21">
        <f>'3.физ-всего'!N358+'4.юрид-всего'!N358+'5.нерез-всего'!N190</f>
        <v>5124041.82</v>
      </c>
      <c r="O358" s="28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11.440510027921697</v>
      </c>
      <c r="P358" s="21">
        <f>'3.физ-всего'!P358+'4.юрид-всего'!P358+'5.нерез-всего'!P190</f>
        <v>4570466.8499999996</v>
      </c>
      <c r="Q358" s="28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8.4453882094342294</v>
      </c>
      <c r="R358" s="21">
        <f>'3.физ-всего'!R358+'4.юрид-всего'!R358+'5.нерез-всего'!R190</f>
        <v>42962.66</v>
      </c>
      <c r="S358" s="28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10.390211146144148</v>
      </c>
    </row>
    <row r="359" spans="1:19" ht="14.25" customHeight="1" x14ac:dyDescent="0.2">
      <c r="A359" s="23" t="s">
        <v>2</v>
      </c>
      <c r="B359" s="26">
        <f>'3.физ-всего'!B359+'4.юрид-всего'!B359+'5.нерез-всего'!B191</f>
        <v>581196626.63999999</v>
      </c>
      <c r="C359" s="28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1.4277543581451126</v>
      </c>
      <c r="D359" s="21">
        <f>'3.физ-всего'!D359+'4.юрид-всего'!D359+'5.нерез-всего'!D191</f>
        <v>559257148.44000006</v>
      </c>
      <c r="E359" s="28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1.2403012445058017</v>
      </c>
      <c r="F359" s="21">
        <f t="shared" si="42"/>
        <v>21777778.199999999</v>
      </c>
      <c r="G359" s="28">
        <f t="shared" si="43"/>
        <v>6.166351139327884</v>
      </c>
      <c r="H359" s="21">
        <f>'3.физ-всего'!H359+'4.юрид-всего'!H359+'5.нерез-всего'!H191</f>
        <v>6296633.040000001</v>
      </c>
      <c r="I359" s="28">
        <f>('3.физ-всего'!H359*'3.физ-всего'!I359+'4.юрид-всего'!H359*'4.юрид-всего'!I359+'5.нерез-всего'!H191*'5.нерез-всего'!I191)/('3.физ-всего'!H359+'4.юрид-всего'!H359+'5.нерез-всего'!H191)</f>
        <v>0.4625096655148262</v>
      </c>
      <c r="J359" s="21">
        <f>'3.физ-всего'!J359+'4.юрид-всего'!J359+'5.нерез-всего'!J191</f>
        <v>2457642.33</v>
      </c>
      <c r="K359" s="28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3.6189090016609535</v>
      </c>
      <c r="L359" s="21">
        <f>'3.физ-всего'!L359+'4.юрид-всего'!L359+'5.нерез-всего'!L191</f>
        <v>2769650.25</v>
      </c>
      <c r="M359" s="28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8.2004200739064217</v>
      </c>
      <c r="N359" s="21">
        <f>'3.физ-всего'!N359+'4.юрид-всего'!N359+'5.нерез-всего'!N191</f>
        <v>5902366.7300000004</v>
      </c>
      <c r="O359" s="28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11.007287143237187</v>
      </c>
      <c r="P359" s="21">
        <f>'3.физ-всего'!P359+'4.юрид-всего'!P359+'5.нерез-всего'!P191</f>
        <v>4300017.5199999996</v>
      </c>
      <c r="Q359" s="28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7.9502455657901807</v>
      </c>
      <c r="R359" s="21">
        <f>'3.физ-всего'!R359+'4.юрид-всего'!R359+'5.нерез-всего'!R191</f>
        <v>51468.33</v>
      </c>
      <c r="S359" s="28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11.96179617057717</v>
      </c>
    </row>
    <row r="360" spans="1:19" ht="14.25" customHeight="1" x14ac:dyDescent="0.2">
      <c r="A360" s="23" t="s">
        <v>3</v>
      </c>
      <c r="B360" s="26">
        <f>'3.физ-всего'!B360+'4.юрид-всего'!B360+'5.нерез-всего'!B192</f>
        <v>653241038.24000001</v>
      </c>
      <c r="C360" s="28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1.4123153712890935</v>
      </c>
      <c r="D360" s="21">
        <f>'3.физ-всего'!D360+'4.юрид-всего'!D360+'5.нерез-всего'!D192</f>
        <v>635342276.17000008</v>
      </c>
      <c r="E360" s="28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1.2155483152064874</v>
      </c>
      <c r="F360" s="21">
        <f t="shared" si="42"/>
        <v>17898762.07</v>
      </c>
      <c r="G360" s="28">
        <f t="shared" si="43"/>
        <v>8.3968447369444306</v>
      </c>
      <c r="H360" s="21">
        <f>'3.физ-всего'!H360+'4.юрид-всего'!H360+'5.нерез-всего'!H192</f>
        <v>3483873.2800000003</v>
      </c>
      <c r="I360" s="28">
        <f>('3.физ-всего'!H360*'3.физ-всего'!I360+'4.юрид-всего'!H360*'4.юрид-всего'!I360+'5.нерез-всего'!H192*'5.нерез-всего'!I192)/('3.физ-всего'!H360+'4.юрид-всего'!H360+'5.нерез-всего'!H192)</f>
        <v>1.0098415499486817</v>
      </c>
      <c r="J360" s="21">
        <f>'3.физ-всего'!J360+'4.юрид-всего'!J360+'5.нерез-всего'!J192</f>
        <v>1655531.41</v>
      </c>
      <c r="K360" s="28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4.9344387368041529</v>
      </c>
      <c r="L360" s="21">
        <f>'3.физ-всего'!L360+'4.юрид-всего'!L360+'5.нерез-всего'!L192</f>
        <v>1908500.6199999999</v>
      </c>
      <c r="M360" s="28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6.8094201965205547</v>
      </c>
      <c r="N360" s="21">
        <f>'3.физ-всего'!N360+'4.юрид-всего'!N360+'5.нерез-всего'!N192</f>
        <v>8094809.5</v>
      </c>
      <c r="O360" s="28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11.810634659308553</v>
      </c>
      <c r="P360" s="21">
        <f>'3.физ-всего'!P360+'4.юрид-всего'!P360+'5.нерез-всего'!P192</f>
        <v>2630385.9099999997</v>
      </c>
      <c r="Q360" s="28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10.764722890984455</v>
      </c>
      <c r="R360" s="21">
        <f>'3.физ-всего'!R360+'4.юрид-всего'!R360+'5.нерез-всего'!R192</f>
        <v>125661.34999999999</v>
      </c>
      <c r="S360" s="28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13.4476674594058</v>
      </c>
    </row>
    <row r="361" spans="1:19" ht="14.25" hidden="1" customHeight="1" x14ac:dyDescent="0.2">
      <c r="A361" s="23" t="s">
        <v>4</v>
      </c>
      <c r="B361" s="26">
        <f>'3.физ-всего'!B361+'4.юрид-всего'!B361+'5.нерез-всего'!B193</f>
        <v>0</v>
      </c>
      <c r="C361" s="28" t="e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#DIV/0!</v>
      </c>
      <c r="D361" s="21">
        <f>'3.физ-всего'!D361+'4.юрид-всего'!D361+'5.нерез-всего'!D193</f>
        <v>0</v>
      </c>
      <c r="E361" s="28" t="e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#DIV/0!</v>
      </c>
      <c r="F361" s="21">
        <f t="shared" si="42"/>
        <v>0</v>
      </c>
      <c r="G361" s="28" t="e">
        <f t="shared" si="43"/>
        <v>#DIV/0!</v>
      </c>
      <c r="H361" s="21">
        <f>'3.физ-всего'!H361+'4.юрид-всего'!H361+'5.нерез-всего'!H193</f>
        <v>0</v>
      </c>
      <c r="I361" s="28" t="e">
        <f>('3.физ-всего'!H361*'3.физ-всего'!I361+'4.юрид-всего'!H361*'4.юрид-всего'!I361+'5.нерез-всего'!H193*'5.нерез-всего'!I193)/('3.физ-всего'!H361+'4.юрид-всего'!H361+'5.нерез-всего'!H193)</f>
        <v>#DIV/0!</v>
      </c>
      <c r="J361" s="21">
        <f>'3.физ-всего'!J361+'4.юрид-всего'!J361+'5.нерез-всего'!J193</f>
        <v>0</v>
      </c>
      <c r="K361" s="28" t="e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#DIV/0!</v>
      </c>
      <c r="L361" s="21">
        <f>'3.физ-всего'!L361+'4.юрид-всего'!L361+'5.нерез-всего'!L193</f>
        <v>0</v>
      </c>
      <c r="M361" s="28" t="e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#DIV/0!</v>
      </c>
      <c r="N361" s="21">
        <f>'3.физ-всего'!N361+'4.юрид-всего'!N361+'5.нерез-всего'!N193</f>
        <v>0</v>
      </c>
      <c r="O361" s="28" t="e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#DIV/0!</v>
      </c>
      <c r="P361" s="21">
        <f>'3.физ-всего'!P361+'4.юрид-всего'!P361+'5.нерез-всего'!P193</f>
        <v>0</v>
      </c>
      <c r="Q361" s="28" t="e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#DIV/0!</v>
      </c>
      <c r="R361" s="21">
        <f>'3.физ-всего'!R361+'4.юрид-всего'!R361+'5.нерез-всего'!R193</f>
        <v>0</v>
      </c>
      <c r="S361" s="28" t="e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#DIV/0!</v>
      </c>
    </row>
    <row r="362" spans="1:19" ht="14.25" hidden="1" customHeight="1" x14ac:dyDescent="0.2">
      <c r="A362" s="23" t="s">
        <v>5</v>
      </c>
      <c r="B362" s="26">
        <f>'3.физ-всего'!B362+'4.юрид-всего'!B362+'5.нерез-всего'!B194</f>
        <v>0</v>
      </c>
      <c r="C362" s="28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21">
        <f>'3.физ-всего'!D362+'4.юрид-всего'!D362+'5.нерез-всего'!D194</f>
        <v>0</v>
      </c>
      <c r="E362" s="28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21">
        <f t="shared" si="42"/>
        <v>0</v>
      </c>
      <c r="G362" s="28" t="e">
        <f t="shared" si="43"/>
        <v>#DIV/0!</v>
      </c>
      <c r="H362" s="21">
        <f>'3.физ-всего'!H362+'4.юрид-всего'!H362+'5.нерез-всего'!H194</f>
        <v>0</v>
      </c>
      <c r="I362" s="28" t="e">
        <f>('3.физ-всего'!H362*'3.физ-всего'!I362+'4.юрид-всего'!H362*'4.юрид-всего'!I362+'5.нерез-всего'!H194*'5.нерез-всего'!I194)/('3.физ-всего'!H362+'4.юрид-всего'!H362+'5.нерез-всего'!H194)</f>
        <v>#DIV/0!</v>
      </c>
      <c r="J362" s="21">
        <f>'3.физ-всего'!J362+'4.юрид-всего'!J362+'5.нерез-всего'!J194</f>
        <v>0</v>
      </c>
      <c r="K362" s="28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21">
        <f>'3.физ-всего'!L362+'4.юрид-всего'!L362+'5.нерез-всего'!L194</f>
        <v>0</v>
      </c>
      <c r="M362" s="28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21">
        <f>'3.физ-всего'!N362+'4.юрид-всего'!N362+'5.нерез-всего'!N194</f>
        <v>0</v>
      </c>
      <c r="O362" s="28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21">
        <f>'3.физ-всего'!P362+'4.юрид-всего'!P362+'5.нерез-всего'!P194</f>
        <v>0</v>
      </c>
      <c r="Q362" s="28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21">
        <f>'3.физ-всего'!R362+'4.юрид-всего'!R362+'5.нерез-всего'!R194</f>
        <v>0</v>
      </c>
      <c r="S362" s="28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</row>
    <row r="363" spans="1:19" ht="14.25" hidden="1" customHeight="1" x14ac:dyDescent="0.2">
      <c r="A363" s="23" t="s">
        <v>6</v>
      </c>
      <c r="B363" s="26">
        <f>'3.физ-всего'!B363+'4.юрид-всего'!B363+'5.нерез-всего'!B195</f>
        <v>0</v>
      </c>
      <c r="C363" s="28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21">
        <f>'3.физ-всего'!D363+'4.юрид-всего'!D363+'5.нерез-всего'!D195</f>
        <v>0</v>
      </c>
      <c r="E363" s="28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21">
        <f t="shared" si="42"/>
        <v>0</v>
      </c>
      <c r="G363" s="28" t="e">
        <f t="shared" si="43"/>
        <v>#DIV/0!</v>
      </c>
      <c r="H363" s="21">
        <f>'3.физ-всего'!H363+'4.юрид-всего'!H363+'5.нерез-всего'!H195</f>
        <v>0</v>
      </c>
      <c r="I363" s="28" t="e">
        <f>('3.физ-всего'!H363*'3.физ-всего'!I363+'4.юрид-всего'!H363*'4.юрид-всего'!I363+'5.нерез-всего'!H195*'5.нерез-всего'!I195)/('3.физ-всего'!H363+'4.юрид-всего'!H363+'5.нерез-всего'!H195)</f>
        <v>#DIV/0!</v>
      </c>
      <c r="J363" s="21">
        <f>'3.физ-всего'!J363+'4.юрид-всего'!J363+'5.нерез-всего'!J195</f>
        <v>0</v>
      </c>
      <c r="K363" s="28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21">
        <f>'3.физ-всего'!L363+'4.юрид-всего'!L363+'5.нерез-всего'!L195</f>
        <v>0</v>
      </c>
      <c r="M363" s="28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21">
        <f>'3.физ-всего'!N363+'4.юрид-всего'!N363+'5.нерез-всего'!N195</f>
        <v>0</v>
      </c>
      <c r="O363" s="28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21">
        <f>'3.физ-всего'!P363+'4.юрид-всего'!P363+'5.нерез-всего'!P195</f>
        <v>0</v>
      </c>
      <c r="Q363" s="28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21">
        <f>'3.физ-всего'!R363+'4.юрид-всего'!R363+'5.нерез-всего'!R195</f>
        <v>0</v>
      </c>
      <c r="S363" s="28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</row>
    <row r="364" spans="1:19" ht="14.25" hidden="1" customHeight="1" x14ac:dyDescent="0.2">
      <c r="A364" s="23" t="s">
        <v>7</v>
      </c>
      <c r="B364" s="26">
        <f>'3.физ-всего'!B364+'4.юрид-всего'!B364+'5.нерез-всего'!B196</f>
        <v>0</v>
      </c>
      <c r="C364" s="28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21">
        <f>'3.физ-всего'!D364+'4.юрид-всего'!D364+'5.нерез-всего'!D196</f>
        <v>0</v>
      </c>
      <c r="E364" s="28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21">
        <f t="shared" si="42"/>
        <v>0</v>
      </c>
      <c r="G364" s="28" t="e">
        <f t="shared" si="43"/>
        <v>#DIV/0!</v>
      </c>
      <c r="H364" s="21">
        <f>'3.физ-всего'!H364+'4.юрид-всего'!H364+'5.нерез-всего'!H196</f>
        <v>0</v>
      </c>
      <c r="I364" s="28" t="e">
        <f>('3.физ-всего'!H364*'3.физ-всего'!I364+'4.юрид-всего'!H364*'4.юрид-всего'!I364+'5.нерез-всего'!H196*'5.нерез-всего'!I196)/('3.физ-всего'!H364+'4.юрид-всего'!H364+'5.нерез-всего'!H196)</f>
        <v>#DIV/0!</v>
      </c>
      <c r="J364" s="21">
        <f>'3.физ-всего'!J364+'4.юрид-всего'!J364+'5.нерез-всего'!J196</f>
        <v>0</v>
      </c>
      <c r="K364" s="28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21">
        <f>'3.физ-всего'!L364+'4.юрид-всего'!L364+'5.нерез-всего'!L196</f>
        <v>0</v>
      </c>
      <c r="M364" s="28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21">
        <f>'3.физ-всего'!N364+'4.юрид-всего'!N364+'5.нерез-всего'!N196</f>
        <v>0</v>
      </c>
      <c r="O364" s="28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21">
        <f>'3.физ-всего'!P364+'4.юрид-всего'!P364+'5.нерез-всего'!P196</f>
        <v>0</v>
      </c>
      <c r="Q364" s="28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21">
        <f>'3.физ-всего'!R364+'4.юрид-всего'!R364+'5.нерез-всего'!R196</f>
        <v>0</v>
      </c>
      <c r="S364" s="28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</row>
    <row r="365" spans="1:19" ht="14.25" hidden="1" customHeight="1" x14ac:dyDescent="0.2">
      <c r="A365" s="23" t="s">
        <v>8</v>
      </c>
      <c r="B365" s="26">
        <f>'3.физ-всего'!B365+'4.юрид-всего'!B365+'5.нерез-всего'!B197</f>
        <v>0</v>
      </c>
      <c r="C365" s="28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21">
        <f>'3.физ-всего'!D365+'4.юрид-всего'!D365+'5.нерез-всего'!D197</f>
        <v>0</v>
      </c>
      <c r="E365" s="28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21">
        <f t="shared" si="42"/>
        <v>0</v>
      </c>
      <c r="G365" s="28" t="e">
        <f t="shared" si="43"/>
        <v>#DIV/0!</v>
      </c>
      <c r="H365" s="21">
        <f>'3.физ-всего'!H365+'4.юрид-всего'!H365+'5.нерез-всего'!H197</f>
        <v>0</v>
      </c>
      <c r="I365" s="28" t="e">
        <f>('3.физ-всего'!H365*'3.физ-всего'!I365+'4.юрид-всего'!H365*'4.юрид-всего'!I365+'5.нерез-всего'!H197*'5.нерез-всего'!I197)/('3.физ-всего'!H365+'4.юрид-всего'!H365+'5.нерез-всего'!H197)</f>
        <v>#DIV/0!</v>
      </c>
      <c r="J365" s="21">
        <f>'3.физ-всего'!J365+'4.юрид-всего'!J365+'5.нерез-всего'!J197</f>
        <v>0</v>
      </c>
      <c r="K365" s="28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21">
        <f>'3.физ-всего'!L365+'4.юрид-всего'!L365+'5.нерез-всего'!L197</f>
        <v>0</v>
      </c>
      <c r="M365" s="28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21">
        <f>'3.физ-всего'!N365+'4.юрид-всего'!N365+'5.нерез-всего'!N197</f>
        <v>0</v>
      </c>
      <c r="O365" s="28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21">
        <f>'3.физ-всего'!P365+'4.юрид-всего'!P365+'5.нерез-всего'!P197</f>
        <v>0</v>
      </c>
      <c r="Q365" s="28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21">
        <f>'3.физ-всего'!R365+'4.юрид-всего'!R365+'5.нерез-всего'!R197</f>
        <v>0</v>
      </c>
      <c r="S365" s="28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</row>
    <row r="366" spans="1:19" ht="14.25" hidden="1" customHeight="1" x14ac:dyDescent="0.2">
      <c r="A366" s="23" t="s">
        <v>9</v>
      </c>
      <c r="B366" s="26">
        <f>'3.физ-всего'!B366+'4.юрид-всего'!B366+'5.нерез-всего'!B198</f>
        <v>0</v>
      </c>
      <c r="C366" s="28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21">
        <f>'3.физ-всего'!D366+'4.юрид-всего'!D366+'5.нерез-всего'!D198</f>
        <v>0</v>
      </c>
      <c r="E366" s="28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21">
        <f t="shared" si="42"/>
        <v>0</v>
      </c>
      <c r="G366" s="28" t="e">
        <f t="shared" si="43"/>
        <v>#DIV/0!</v>
      </c>
      <c r="H366" s="21">
        <f>'3.физ-всего'!H366+'4.юрид-всего'!H366+'5.нерез-всего'!H198</f>
        <v>0</v>
      </c>
      <c r="I366" s="28" t="e">
        <f>('3.физ-всего'!H366*'3.физ-всего'!I366+'4.юрид-всего'!H366*'4.юрид-всего'!I366+'5.нерез-всего'!H198*'5.нерез-всего'!I198)/('3.физ-всего'!H366+'4.юрид-всего'!H366+'5.нерез-всего'!H198)</f>
        <v>#DIV/0!</v>
      </c>
      <c r="J366" s="21">
        <f>'3.физ-всего'!J366+'4.юрид-всего'!J366+'5.нерез-всего'!J198</f>
        <v>0</v>
      </c>
      <c r="K366" s="28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21">
        <f>'3.физ-всего'!L366+'4.юрид-всего'!L366+'5.нерез-всего'!L198</f>
        <v>0</v>
      </c>
      <c r="M366" s="28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21">
        <f>'3.физ-всего'!N366+'4.юрид-всего'!N366+'5.нерез-всего'!N198</f>
        <v>0</v>
      </c>
      <c r="O366" s="28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21">
        <f>'3.физ-всего'!P366+'4.юрид-всего'!P366+'5.нерез-всего'!P198</f>
        <v>0</v>
      </c>
      <c r="Q366" s="28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21">
        <f>'3.физ-всего'!R366+'4.юрид-всего'!R366+'5.нерез-всего'!R198</f>
        <v>0</v>
      </c>
      <c r="S366" s="28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</row>
    <row r="367" spans="1:19" ht="14.25" hidden="1" customHeight="1" x14ac:dyDescent="0.2">
      <c r="A367" s="23" t="s">
        <v>14</v>
      </c>
      <c r="B367" s="26">
        <f>'3.физ-всего'!B367+'4.юрид-всего'!B367+'5.нерез-всего'!B199</f>
        <v>0</v>
      </c>
      <c r="C367" s="28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21">
        <f>'3.физ-всего'!D367+'4.юрид-всего'!D367+'5.нерез-всего'!D199</f>
        <v>0</v>
      </c>
      <c r="E367" s="28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21">
        <f t="shared" si="42"/>
        <v>0</v>
      </c>
      <c r="G367" s="28" t="e">
        <f t="shared" si="43"/>
        <v>#DIV/0!</v>
      </c>
      <c r="H367" s="21">
        <f>'3.физ-всего'!H367+'4.юрид-всего'!H367+'5.нерез-всего'!H199</f>
        <v>0</v>
      </c>
      <c r="I367" s="28" t="e">
        <f>('3.физ-всего'!H367*'3.физ-всего'!I367+'4.юрид-всего'!H367*'4.юрид-всего'!I367+'5.нерез-всего'!H199*'5.нерез-всего'!I199)/('3.физ-всего'!H367+'4.юрид-всего'!H367+'5.нерез-всего'!H199)</f>
        <v>#DIV/0!</v>
      </c>
      <c r="J367" s="21">
        <f>'3.физ-всего'!J367+'4.юрид-всего'!J367+'5.нерез-всего'!J199</f>
        <v>0</v>
      </c>
      <c r="K367" s="28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21">
        <f>'3.физ-всего'!L367+'4.юрид-всего'!L367+'5.нерез-всего'!L199</f>
        <v>0</v>
      </c>
      <c r="M367" s="28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21">
        <f>'3.физ-всего'!N367+'4.юрид-всего'!N367+'5.нерез-всего'!N199</f>
        <v>0</v>
      </c>
      <c r="O367" s="28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21">
        <f>'3.физ-всего'!P367+'4.юрид-всего'!P367+'5.нерез-всего'!P199</f>
        <v>0</v>
      </c>
      <c r="Q367" s="28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21">
        <f>'3.физ-всего'!R367+'4.юрид-всего'!R367+'5.нерез-всего'!R199</f>
        <v>0</v>
      </c>
      <c r="S367" s="28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</row>
    <row r="368" spans="1:19" ht="14.25" hidden="1" customHeight="1" thickBot="1" x14ac:dyDescent="0.25">
      <c r="A368" s="24" t="s">
        <v>15</v>
      </c>
      <c r="B368" s="27">
        <f>'3.физ-всего'!B368+'4.юрид-всего'!B368+'5.нерез-всего'!B200</f>
        <v>0</v>
      </c>
      <c r="C368" s="29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25">
        <f>'3.физ-всего'!D368+'4.юрид-всего'!D368+'5.нерез-всего'!D200</f>
        <v>0</v>
      </c>
      <c r="E368" s="29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25">
        <f t="shared" ref="F368" si="44">H368+J368+L368+N368+P368+R368</f>
        <v>0</v>
      </c>
      <c r="G368" s="29" t="e">
        <f t="shared" ref="G368" si="45">(H368*I368+J368*K368+L368*M368+N368*O368+P368*Q368+R368*S368)/(H368+J368+L368+N368+P368+R368)</f>
        <v>#DIV/0!</v>
      </c>
      <c r="H368" s="25">
        <f>'3.физ-всего'!H368+'4.юрид-всего'!H368+'5.нерез-всего'!H200</f>
        <v>0</v>
      </c>
      <c r="I368" s="29" t="e">
        <f>('3.физ-всего'!H368*'3.физ-всего'!I368+'4.юрид-всего'!H368*'4.юрид-всего'!I368+'5.нерез-всего'!H200*'5.нерез-всего'!I200)/('3.физ-всего'!H368+'4.юрид-всего'!H368+'5.нерез-всего'!H200)</f>
        <v>#DIV/0!</v>
      </c>
      <c r="J368" s="25">
        <f>'3.физ-всего'!J368+'4.юрид-всего'!J368+'5.нерез-всего'!J200</f>
        <v>0</v>
      </c>
      <c r="K368" s="29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25">
        <f>'3.физ-всего'!L368+'4.юрид-всего'!L368+'5.нерез-всего'!L200</f>
        <v>0</v>
      </c>
      <c r="M368" s="29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25">
        <f>'3.физ-всего'!N368+'4.юрид-всего'!N368+'5.нерез-всего'!N200</f>
        <v>0</v>
      </c>
      <c r="O368" s="29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25">
        <f>'3.физ-всего'!P368+'4.юрид-всего'!P368+'5.нерез-всего'!P200</f>
        <v>0</v>
      </c>
      <c r="Q368" s="29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25">
        <f>'3.физ-всего'!R368+'4.юрид-всего'!R368+'5.нерез-всего'!R200</f>
        <v>0</v>
      </c>
      <c r="S368" s="29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64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B371" s="41"/>
      <c r="C371" s="41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81"/>
  <sheetViews>
    <sheetView zoomScale="75" zoomScaleNormal="75" workbookViewId="0">
      <pane xSplit="1" ySplit="8" topLeftCell="B345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404951076.37</v>
      </c>
      <c r="C354" s="28">
        <f>('7.физ-в нацвал'!B354*'7.физ-в нацвал'!C354+'11.физ-в инвал'!B354*'11.физ-в инвал'!C354)/('7.физ-в нацвал'!B354+'11.физ-в инвал'!B354)</f>
        <v>1.5505500912838575</v>
      </c>
      <c r="D354" s="21">
        <f>'7.физ-в нацвал'!D354+'11.физ-в инвал'!D354</f>
        <v>395642832.44</v>
      </c>
      <c r="E354" s="28">
        <f>('7.физ-в нацвал'!D354*'7.физ-в нацвал'!E354+'11.физ-в инвал'!D354*'11.физ-в инвал'!E354)/('7.физ-в нацвал'!D354+'11.физ-в инвал'!D354)</f>
        <v>1.3781049299658077</v>
      </c>
      <c r="F354" s="21">
        <f t="shared" si="38"/>
        <v>9308243.9299999997</v>
      </c>
      <c r="G354" s="28">
        <f t="shared" si="39"/>
        <v>8.8802561644729039</v>
      </c>
      <c r="H354" s="21">
        <f>'7.физ-в нацвал'!H354+'11.физ-в инвал'!H354</f>
        <v>921001.54</v>
      </c>
      <c r="I354" s="28">
        <f>('7.физ-в нацвал'!H354*'7.физ-в нацвал'!I354+'11.физ-в инвал'!H354*'11.физ-в инвал'!I354)/('7.физ-в нацвал'!H354+'11.физ-в инвал'!H354)</f>
        <v>1.4162969892536736</v>
      </c>
      <c r="J354" s="21">
        <f>'7.физ-в нацвал'!J354+'11.физ-в инвал'!J354</f>
        <v>811957.3600000001</v>
      </c>
      <c r="K354" s="28">
        <f>('7.физ-в нацвал'!J354*'7.физ-в нацвал'!K354+'11.физ-в инвал'!J354*'11.физ-в инвал'!K354)/('7.физ-в нацвал'!J354+'11.физ-в инвал'!J354)</f>
        <v>5.299968278260323</v>
      </c>
      <c r="L354" s="21">
        <f>'7.физ-в нацвал'!L354+'11.физ-в инвал'!L354</f>
        <v>1380325.3599999999</v>
      </c>
      <c r="M354" s="28">
        <f>('7.физ-в нацвал'!L354*'7.физ-в нацвал'!M354+'11.физ-в инвал'!L354*'11.физ-в инвал'!M354)/('7.физ-в нацвал'!L354+'11.физ-в инвал'!L354)</f>
        <v>6.8786148191177174</v>
      </c>
      <c r="N354" s="21">
        <f>'7.физ-в нацвал'!N354+'11.физ-в инвал'!N354</f>
        <v>3371095.95</v>
      </c>
      <c r="O354" s="28">
        <f>('7.физ-в нацвал'!N354*'7.физ-в нацвал'!O354+'11.физ-в инвал'!N354*'11.физ-в инвал'!O354)/('7.физ-в нацвал'!N354+'11.физ-в инвал'!N354)</f>
        <v>10.651092671479743</v>
      </c>
      <c r="P354" s="21">
        <f>'7.физ-в нацвал'!P354+'11.физ-в инвал'!P354</f>
        <v>2802580.14</v>
      </c>
      <c r="Q354" s="28">
        <f>('7.физ-в нацвал'!P354*'7.физ-в нацвал'!Q354+'11.физ-в инвал'!P354*'11.физ-в инвал'!Q354)/('7.физ-в нацвал'!P354+'11.физ-в инвал'!P354)</f>
        <v>11.195269182810931</v>
      </c>
      <c r="R354" s="22">
        <f>'7.физ-в нацвал'!R354+'11.физ-в инвал'!R354</f>
        <v>21283.58</v>
      </c>
      <c r="S354" s="30">
        <f>('7.физ-в нацвал'!R354*'7.физ-в нацвал'!S354+'11.физ-в инвал'!R354*'11.физ-в инвал'!S354)/('7.физ-в нацвал'!R354+'11.физ-в инвал'!R354)</f>
        <v>12.949403352255624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:F367" si="40">H356+J356+L356+N356+P356+R356</f>
        <v>12097371.069999998</v>
      </c>
      <c r="G356" s="29">
        <f t="shared" ref="G356:G367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7" spans="1:19" ht="14.25" customHeight="1" x14ac:dyDescent="0.2">
      <c r="A357" s="34" t="s">
        <v>80</v>
      </c>
      <c r="B357" s="26">
        <f>'7.физ-в нацвал'!B357+'11.физ-в инвал'!B357</f>
        <v>366676342.75999999</v>
      </c>
      <c r="C357" s="28">
        <f>('7.физ-в нацвал'!B357*'7.физ-в нацвал'!C357+'11.физ-в инвал'!B357*'11.физ-в инвал'!C357)/('7.физ-в нацвал'!B357+'11.физ-в инвал'!B357)</f>
        <v>1.6355680535134367</v>
      </c>
      <c r="D357" s="21">
        <f>'7.физ-в нацвал'!D357+'11.физ-в инвал'!D357</f>
        <v>357738765.98000002</v>
      </c>
      <c r="E357" s="28">
        <f>('7.физ-в нацвал'!D357*'7.физ-в нацвал'!E357+'11.физ-в инвал'!D357*'11.физ-в инвал'!E357)/('7.физ-в нацвал'!D357+'11.физ-в инвал'!D357)</f>
        <v>1.4774440653120271</v>
      </c>
      <c r="F357" s="21">
        <f t="shared" si="40"/>
        <v>8937576.7800000012</v>
      </c>
      <c r="G357" s="28">
        <f t="shared" si="41"/>
        <v>7.9646975036336167</v>
      </c>
      <c r="H357" s="21">
        <f>'7.физ-в нацвал'!H357+'11.физ-в инвал'!H357</f>
        <v>1269735.76</v>
      </c>
      <c r="I357" s="28">
        <f>('7.физ-в нацвал'!H357*'7.физ-в нацвал'!I357+'11.физ-в инвал'!H357*'11.физ-в инвал'!I357)/('7.физ-в нацвал'!H357+'11.физ-в инвал'!H357)</f>
        <v>1.0380685180513463</v>
      </c>
      <c r="J357" s="21">
        <f>'7.физ-в нацвал'!J357+'11.физ-в инвал'!J357</f>
        <v>1054764.95</v>
      </c>
      <c r="K357" s="28">
        <f>('7.физ-в нацвал'!J357*'7.физ-в нацвал'!K357+'11.физ-в инвал'!J357*'11.физ-в инвал'!K357)/('7.физ-в нацвал'!J357+'11.физ-в инвал'!J357)</f>
        <v>5.4018958919710007</v>
      </c>
      <c r="L357" s="21">
        <f>'7.физ-в нацвал'!L357+'11.физ-в инвал'!L357</f>
        <v>1117172.5899999999</v>
      </c>
      <c r="M357" s="28">
        <f>('7.физ-в нацвал'!L357*'7.физ-в нацвал'!M357+'11.физ-в инвал'!L357*'11.физ-в инвал'!M357)/('7.физ-в нацвал'!L357+'11.физ-в инвал'!L357)</f>
        <v>7.1011660479425105</v>
      </c>
      <c r="N357" s="21">
        <f>'7.физ-в нацвал'!N357+'11.физ-в инвал'!N357</f>
        <v>3366088.74</v>
      </c>
      <c r="O357" s="28">
        <f>('7.физ-в нацвал'!N357*'7.физ-в нацвал'!O357+'11.физ-в инвал'!N357*'11.физ-в инвал'!O357)/('7.физ-в нацвал'!N357+'11.физ-в инвал'!N357)</f>
        <v>9.429783096360044</v>
      </c>
      <c r="P357" s="21">
        <f>'7.физ-в нацвал'!P357+'11.физ-в инвал'!P357</f>
        <v>2086686.08</v>
      </c>
      <c r="Q357" s="28">
        <f>('7.физ-в нацвал'!P357*'7.физ-в нацвал'!Q357+'11.физ-в инвал'!P357*'11.физ-в инвал'!Q357)/('7.физ-в нацвал'!P357+'11.физ-в инвал'!P357)</f>
        <v>11.495846148070303</v>
      </c>
      <c r="R357" s="22">
        <f>'7.физ-в нацвал'!R357+'11.физ-в инвал'!R357</f>
        <v>43128.66</v>
      </c>
      <c r="S357" s="30">
        <f>('7.физ-в нацвал'!R357*'7.физ-в нацвал'!S357+'11.физ-в инвал'!R357*'11.физ-в инвал'!S357)/('7.физ-в нацвал'!R357+'11.физ-в инвал'!R357)</f>
        <v>11.740578005437651</v>
      </c>
    </row>
    <row r="358" spans="1:19" ht="14.25" customHeight="1" x14ac:dyDescent="0.2">
      <c r="A358" s="23" t="s">
        <v>1</v>
      </c>
      <c r="B358" s="26">
        <f>'7.физ-в нацвал'!B358+'11.физ-в инвал'!B358</f>
        <v>410093256.9600001</v>
      </c>
      <c r="C358" s="28">
        <f>('7.физ-в нацвал'!B358*'7.физ-в нацвал'!C358+'11.физ-в инвал'!B358*'11.физ-в инвал'!C358)/('7.физ-в нацвал'!B358+'11.физ-в инвал'!B358)</f>
        <v>1.5278213598313639</v>
      </c>
      <c r="D358" s="21">
        <f>'7.физ-в нацвал'!D358+'11.физ-в инвал'!D358</f>
        <v>400532658.13</v>
      </c>
      <c r="E358" s="28">
        <f>('7.физ-в нацвал'!D358*'7.физ-в нацвал'!E358+'11.физ-в инвал'!D358*'11.физ-в инвал'!E358)/('7.физ-в нацвал'!D358+'11.физ-в инвал'!D358)</f>
        <v>1.3645422546605668</v>
      </c>
      <c r="F358" s="21">
        <f t="shared" si="40"/>
        <v>9560598.8300000001</v>
      </c>
      <c r="G358" s="28">
        <f t="shared" si="41"/>
        <v>8.3682520874479707</v>
      </c>
      <c r="H358" s="21">
        <f>'7.физ-в нацвал'!H358+'11.физ-в инвал'!H358</f>
        <v>1590212.24</v>
      </c>
      <c r="I358" s="28">
        <f>('7.физ-в нацвал'!H358*'7.физ-в нацвал'!I358+'11.физ-в инвал'!H358*'11.физ-в инвал'!I358)/('7.физ-в нацвал'!H358+'11.физ-в инвал'!H358)</f>
        <v>0.75745780569516807</v>
      </c>
      <c r="J358" s="21">
        <f>'7.физ-в нацвал'!J358+'11.физ-в инвал'!J358</f>
        <v>937609.64</v>
      </c>
      <c r="K358" s="28">
        <f>('7.физ-в нацвал'!J358*'7.физ-в нацвал'!K358+'11.физ-в инвал'!J358*'11.физ-в инвал'!K358)/('7.физ-в нацвал'!J358+'11.физ-в инвал'!J358)</f>
        <v>6.0374465143084493</v>
      </c>
      <c r="L358" s="21">
        <f>'7.физ-в нацвал'!L358+'11.физ-в инвал'!L358</f>
        <v>1221614.02</v>
      </c>
      <c r="M358" s="28">
        <f>('7.физ-в нацвал'!L358*'7.физ-в нацвал'!M358+'11.физ-в инвал'!L358*'11.физ-в инвал'!M358)/('7.физ-в нацвал'!L358+'11.физ-в инвал'!L358)</f>
        <v>7.5627616681249297</v>
      </c>
      <c r="N358" s="21">
        <f>'7.физ-в нацвал'!N358+'11.физ-в инвал'!N358</f>
        <v>3389874.59</v>
      </c>
      <c r="O358" s="28">
        <f>('7.физ-в нацвал'!N358*'7.физ-в нацвал'!O358+'11.физ-в инвал'!N358*'11.физ-в инвал'!O358)/('7.физ-в нацвал'!N358+'11.физ-в инвал'!N358)</f>
        <v>11.625643426443133</v>
      </c>
      <c r="P358" s="21">
        <f>'7.физ-в нацвал'!P358+'11.физ-в инвал'!P358</f>
        <v>2378800.1799999997</v>
      </c>
      <c r="Q358" s="28">
        <f>('7.физ-в нацвал'!P358*'7.физ-в нацвал'!Q358+'11.физ-в инвал'!P358*'11.физ-в инвал'!Q358)/('7.физ-в нацвал'!P358+'11.физ-в инвал'!P358)</f>
        <v>10.110263046137831</v>
      </c>
      <c r="R358" s="22">
        <f>'7.физ-в нацвал'!R358+'11.физ-в инвал'!R358</f>
        <v>42488.160000000003</v>
      </c>
      <c r="S358" s="30">
        <f>('7.физ-в нацвал'!R358*'7.физ-в нацвал'!S358+'11.физ-в инвал'!R358*'11.физ-в инвал'!S358)/('7.физ-в нацвал'!R358+'11.физ-в инвал'!R358)</f>
        <v>10.395129097141448</v>
      </c>
    </row>
    <row r="359" spans="1:19" ht="14.25" customHeight="1" x14ac:dyDescent="0.2">
      <c r="A359" s="23" t="s">
        <v>2</v>
      </c>
      <c r="B359" s="26">
        <f>'7.физ-в нацвал'!B359+'11.физ-в инвал'!B359</f>
        <v>490102033.80000001</v>
      </c>
      <c r="C359" s="28">
        <f>('7.физ-в нацвал'!B359*'7.физ-в нацвал'!C359+'11.физ-в инвал'!B359*'11.физ-в инвал'!C359)/('7.физ-в нацвал'!B359+'11.физ-в инвал'!B359)</f>
        <v>1.5401253185062742</v>
      </c>
      <c r="D359" s="21">
        <f>'7.физ-в нацвал'!D359+'11.физ-в инвал'!D359</f>
        <v>477599585.42000002</v>
      </c>
      <c r="E359" s="28">
        <f>('7.физ-в нацвал'!D359*'7.физ-в нацвал'!E359+'11.физ-в инвал'!D359*'11.физ-в инвал'!E359)/('7.физ-в нацвал'!D359+'11.физ-в инвал'!D359)</f>
        <v>1.391868575201993</v>
      </c>
      <c r="F359" s="21">
        <f t="shared" si="40"/>
        <v>12502448.380000001</v>
      </c>
      <c r="G359" s="28">
        <f t="shared" si="41"/>
        <v>7.2036047415538214</v>
      </c>
      <c r="H359" s="21">
        <f>'7.физ-в нацвал'!H359+'11.физ-в инвал'!H359</f>
        <v>3806986.0100000002</v>
      </c>
      <c r="I359" s="28">
        <f>('7.физ-в нацвал'!H359*'7.физ-в нацвал'!I359+'11.физ-в инвал'!H359*'11.физ-в инвал'!I359)/('7.физ-в нацвал'!H359+'11.физ-в инвал'!H359)</f>
        <v>0.41400265035384293</v>
      </c>
      <c r="J359" s="21">
        <f>'7.физ-в нацвал'!J359+'11.физ-в инвал'!J359</f>
        <v>1132404.97</v>
      </c>
      <c r="K359" s="28">
        <f>('7.физ-в нацвал'!J359*'7.физ-в нацвал'!K359+'11.физ-в инвал'!J359*'11.физ-в инвал'!K359)/('7.физ-в нацвал'!J359+'11.физ-в инвал'!J359)</f>
        <v>5.8772975944286108</v>
      </c>
      <c r="L359" s="21">
        <f>'7.физ-в нацвал'!L359+'11.физ-в инвал'!L359</f>
        <v>1638327.4300000002</v>
      </c>
      <c r="M359" s="28">
        <f>('7.физ-в нацвал'!L359*'7.физ-в нацвал'!M359+'11.физ-в инвал'!L359*'11.физ-в инвал'!M359)/('7.физ-в нацвал'!L359+'11.физ-в инвал'!L359)</f>
        <v>9.4095797156981842</v>
      </c>
      <c r="N359" s="21">
        <f>'7.физ-в нацвал'!N359+'11.физ-в инвал'!N359</f>
        <v>3657990.84</v>
      </c>
      <c r="O359" s="28">
        <f>('7.физ-в нацвал'!N359*'7.физ-в нацвал'!O359+'11.физ-в инвал'!N359*'11.физ-в инвал'!O359)/('7.физ-в нацвал'!N359+'11.физ-в инвал'!N359)</f>
        <v>11.870524012465784</v>
      </c>
      <c r="P359" s="21">
        <f>'7.физ-в нацвал'!P359+'11.физ-в инвал'!P359</f>
        <v>2215818.31</v>
      </c>
      <c r="Q359" s="28">
        <f>('7.физ-в нацвал'!P359*'7.физ-в нацвал'!Q359+'11.физ-в инвал'!P359*'11.физ-в инвал'!Q359)/('7.физ-в нацвал'!P359+'11.физ-в инвал'!P359)</f>
        <v>10.099571226803372</v>
      </c>
      <c r="R359" s="22">
        <f>'7.физ-в нацвал'!R359+'11.физ-в инвал'!R359</f>
        <v>50920.82</v>
      </c>
      <c r="S359" s="30">
        <f>('7.физ-в нацвал'!R359*'7.физ-в нацвал'!S359+'11.физ-в инвал'!R359*'11.физ-в инвал'!S359)/('7.физ-в нацвал'!R359+'11.физ-в инвал'!R359)</f>
        <v>12.059067842976647</v>
      </c>
    </row>
    <row r="360" spans="1:19" ht="14.25" customHeight="1" x14ac:dyDescent="0.2">
      <c r="A360" s="23" t="s">
        <v>3</v>
      </c>
      <c r="B360" s="26">
        <f>'7.физ-в нацвал'!B360+'11.физ-в инвал'!B360</f>
        <v>550672644.12</v>
      </c>
      <c r="C360" s="28">
        <f>('7.физ-в нацвал'!B360*'7.физ-в нацвал'!C360+'11.физ-в инвал'!B360*'11.физ-в инвал'!C360)/('7.физ-в нацвал'!B360+'11.физ-в инвал'!B360)</f>
        <v>1.4968330265479439</v>
      </c>
      <c r="D360" s="21">
        <f>'7.физ-в нацвал'!D360+'11.физ-в инвал'!D360</f>
        <v>540250375.24000001</v>
      </c>
      <c r="E360" s="28">
        <f>('7.физ-в нацвал'!D360*'7.физ-в нацвал'!E360+'11.физ-в инвал'!D360*'11.физ-в инвал'!E360)/('7.физ-в нацвал'!D360+'11.физ-в инвал'!D360)</f>
        <v>1.3541256263237358</v>
      </c>
      <c r="F360" s="21">
        <f t="shared" si="40"/>
        <v>10422268.879999999</v>
      </c>
      <c r="G360" s="28">
        <f t="shared" si="41"/>
        <v>8.8942363567001106</v>
      </c>
      <c r="H360" s="21">
        <f>'7.физ-в нацвал'!H360+'11.физ-в инвал'!H360</f>
        <v>1462014.15</v>
      </c>
      <c r="I360" s="28">
        <f>('7.физ-в нацвал'!H360*'7.физ-в нацвал'!I360+'11.физ-в инвал'!H360*'11.физ-в инвал'!I360)/('7.физ-в нацвал'!H360+'11.физ-в инвал'!H360)</f>
        <v>1.1918545095476656</v>
      </c>
      <c r="J360" s="21">
        <f>'7.физ-в нацвал'!J360+'11.физ-в инвал'!J360</f>
        <v>1239417.52</v>
      </c>
      <c r="K360" s="28">
        <f>('7.физ-в нацвал'!J360*'7.физ-в нацвал'!K360+'11.физ-в инвал'!J360*'11.физ-в инвал'!K360)/('7.физ-в нацвал'!J360+'11.физ-в инвал'!J360)</f>
        <v>5.4557894404300482</v>
      </c>
      <c r="L360" s="21">
        <f>'7.физ-в нацвал'!L360+'11.физ-в инвал'!L360</f>
        <v>1483394.67</v>
      </c>
      <c r="M360" s="28">
        <f>('7.физ-в нацвал'!L360*'7.физ-в нацвал'!M360+'11.физ-в инвал'!L360*'11.физ-в инвал'!M360)/('7.физ-в нацвал'!L360+'11.физ-в инвал'!L360)</f>
        <v>7.703315504160468</v>
      </c>
      <c r="N360" s="21">
        <f>'7.физ-в нацвал'!N360+'11.физ-в инвал'!N360</f>
        <v>3983434.27</v>
      </c>
      <c r="O360" s="28">
        <f>('7.физ-в нацвал'!N360*'7.физ-в нацвал'!O360+'11.физ-в инвал'!N360*'11.физ-в инвал'!O360)/('7.физ-в нацвал'!N360+'11.физ-в инвал'!N360)</f>
        <v>11.642684885296267</v>
      </c>
      <c r="P360" s="21">
        <f>'7.физ-в нацвал'!P360+'11.физ-в инвал'!P360</f>
        <v>2130950.2599999998</v>
      </c>
      <c r="Q360" s="28">
        <f>('7.физ-в нацвал'!P360*'7.физ-в нацвал'!Q360+'11.физ-в инвал'!P360*'11.физ-в инвал'!Q360)/('7.физ-в нацвал'!P360+'11.физ-в инвал'!P360)</f>
        <v>11.604842725892615</v>
      </c>
      <c r="R360" s="22">
        <f>'7.физ-в нацвал'!R360+'11.физ-в инвал'!R360</f>
        <v>123058.01</v>
      </c>
      <c r="S360" s="30">
        <f>('7.физ-в нацвал'!R360*'7.физ-в нацвал'!S360+'11.физ-в инвал'!R360*'11.физ-в инвал'!S360)/('7.физ-в нацвал'!R360+'11.физ-в инвал'!R360)</f>
        <v>13.484241010398291</v>
      </c>
    </row>
    <row r="361" spans="1:19" ht="14.25" hidden="1" customHeight="1" x14ac:dyDescent="0.2">
      <c r="A361" s="23" t="s">
        <v>4</v>
      </c>
      <c r="B361" s="26">
        <f>'7.физ-в нацвал'!B361+'11.физ-в инвал'!B361</f>
        <v>0</v>
      </c>
      <c r="C361" s="28" t="e">
        <f>('7.физ-в нацвал'!B361*'7.физ-в нацвал'!C361+'11.физ-в инвал'!B361*'11.физ-в инвал'!C361)/('7.физ-в нацвал'!B361+'11.физ-в инвал'!B361)</f>
        <v>#DIV/0!</v>
      </c>
      <c r="D361" s="21">
        <f>'7.физ-в нацвал'!D361+'11.физ-в инвал'!D361</f>
        <v>0</v>
      </c>
      <c r="E361" s="28" t="e">
        <f>('7.физ-в нацвал'!D361*'7.физ-в нацвал'!E361+'11.физ-в инвал'!D361*'11.физ-в инвал'!E361)/('7.физ-в нацвал'!D361+'11.физ-в инвал'!D361)</f>
        <v>#DIV/0!</v>
      </c>
      <c r="F361" s="21">
        <f t="shared" si="40"/>
        <v>0</v>
      </c>
      <c r="G361" s="28" t="e">
        <f t="shared" si="41"/>
        <v>#DIV/0!</v>
      </c>
      <c r="H361" s="21">
        <f>'7.физ-в нацвал'!H361+'11.физ-в инвал'!H361</f>
        <v>0</v>
      </c>
      <c r="I361" s="28" t="e">
        <f>('7.физ-в нацвал'!H361*'7.физ-в нацвал'!I361+'11.физ-в инвал'!H361*'11.физ-в инвал'!I361)/('7.физ-в нацвал'!H361+'11.физ-в инвал'!H361)</f>
        <v>#DIV/0!</v>
      </c>
      <c r="J361" s="21">
        <f>'7.физ-в нацвал'!J361+'11.физ-в инвал'!J361</f>
        <v>0</v>
      </c>
      <c r="K361" s="28" t="e">
        <f>('7.физ-в нацвал'!J361*'7.физ-в нацвал'!K361+'11.физ-в инвал'!J361*'11.физ-в инвал'!K361)/('7.физ-в нацвал'!J361+'11.физ-в инвал'!J361)</f>
        <v>#DIV/0!</v>
      </c>
      <c r="L361" s="21">
        <f>'7.физ-в нацвал'!L361+'11.физ-в инвал'!L361</f>
        <v>0</v>
      </c>
      <c r="M361" s="28" t="e">
        <f>('7.физ-в нацвал'!L361*'7.физ-в нацвал'!M361+'11.физ-в инвал'!L361*'11.физ-в инвал'!M361)/('7.физ-в нацвал'!L361+'11.физ-в инвал'!L361)</f>
        <v>#DIV/0!</v>
      </c>
      <c r="N361" s="21">
        <f>'7.физ-в нацвал'!N361+'11.физ-в инвал'!N361</f>
        <v>0</v>
      </c>
      <c r="O361" s="28" t="e">
        <f>('7.физ-в нацвал'!N361*'7.физ-в нацвал'!O361+'11.физ-в инвал'!N361*'11.физ-в инвал'!O361)/('7.физ-в нацвал'!N361+'11.физ-в инвал'!N361)</f>
        <v>#DIV/0!</v>
      </c>
      <c r="P361" s="21">
        <f>'7.физ-в нацвал'!P361+'11.физ-в инвал'!P361</f>
        <v>0</v>
      </c>
      <c r="Q361" s="28" t="e">
        <f>('7.физ-в нацвал'!P361*'7.физ-в нацвал'!Q361+'11.физ-в инвал'!P361*'11.физ-в инвал'!Q361)/('7.физ-в нацвал'!P361+'11.физ-в инвал'!P361)</f>
        <v>#DIV/0!</v>
      </c>
      <c r="R361" s="22">
        <f>'7.физ-в нацвал'!R361+'11.физ-в инвал'!R361</f>
        <v>0</v>
      </c>
      <c r="S361" s="30" t="e">
        <f>('7.физ-в нацвал'!R361*'7.физ-в нацвал'!S361+'11.физ-в инвал'!R361*'11.физ-в инвал'!S361)/('7.физ-в нацвал'!R361+'11.физ-в инвал'!R361)</f>
        <v>#DIV/0!</v>
      </c>
    </row>
    <row r="362" spans="1:19" ht="14.25" hidden="1" customHeight="1" x14ac:dyDescent="0.2">
      <c r="A362" s="23" t="s">
        <v>5</v>
      </c>
      <c r="B362" s="26">
        <f>'7.физ-в нацвал'!B362+'11.физ-в инвал'!B362</f>
        <v>0</v>
      </c>
      <c r="C362" s="28" t="e">
        <f>('7.физ-в нацвал'!B362*'7.физ-в нацвал'!C362+'11.физ-в инвал'!B362*'11.физ-в инвал'!C362)/('7.физ-в нацвал'!B362+'11.физ-в инвал'!B362)</f>
        <v>#DIV/0!</v>
      </c>
      <c r="D362" s="21">
        <f>'7.физ-в нацвал'!D362+'11.физ-в инвал'!D362</f>
        <v>0</v>
      </c>
      <c r="E362" s="28" t="e">
        <f>('7.физ-в нацвал'!D362*'7.физ-в нацвал'!E362+'11.физ-в инвал'!D362*'11.физ-в инвал'!E362)/('7.физ-в нацвал'!D362+'11.физ-в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'7.физ-в нацвал'!H362+'11.физ-в инвал'!H362</f>
        <v>0</v>
      </c>
      <c r="I362" s="28" t="e">
        <f>('7.физ-в нацвал'!H362*'7.физ-в нацвал'!I362+'11.физ-в инвал'!H362*'11.физ-в инвал'!I362)/('7.физ-в нацвал'!H362+'11.физ-в инвал'!H362)</f>
        <v>#DIV/0!</v>
      </c>
      <c r="J362" s="21">
        <f>'7.физ-в нацвал'!J362+'11.физ-в инвал'!J362</f>
        <v>0</v>
      </c>
      <c r="K362" s="28" t="e">
        <f>('7.физ-в нацвал'!J362*'7.физ-в нацвал'!K362+'11.физ-в инвал'!J362*'11.физ-в инвал'!K362)/('7.физ-в нацвал'!J362+'11.физ-в инвал'!J362)</f>
        <v>#DIV/0!</v>
      </c>
      <c r="L362" s="21">
        <f>'7.физ-в нацвал'!L362+'11.физ-в инвал'!L362</f>
        <v>0</v>
      </c>
      <c r="M362" s="28" t="e">
        <f>('7.физ-в нацвал'!L362*'7.физ-в нацвал'!M362+'11.физ-в инвал'!L362*'11.физ-в инвал'!M362)/('7.физ-в нацвал'!L362+'11.физ-в инвал'!L362)</f>
        <v>#DIV/0!</v>
      </c>
      <c r="N362" s="21">
        <f>'7.физ-в нацвал'!N362+'11.физ-в инвал'!N362</f>
        <v>0</v>
      </c>
      <c r="O362" s="28" t="e">
        <f>('7.физ-в нацвал'!N362*'7.физ-в нацвал'!O362+'11.физ-в инвал'!N362*'11.физ-в инвал'!O362)/('7.физ-в нацвал'!N362+'11.физ-в инвал'!N362)</f>
        <v>#DIV/0!</v>
      </c>
      <c r="P362" s="21">
        <f>'7.физ-в нацвал'!P362+'11.физ-в инвал'!P362</f>
        <v>0</v>
      </c>
      <c r="Q362" s="28" t="e">
        <f>('7.физ-в нацвал'!P362*'7.физ-в нацвал'!Q362+'11.физ-в инвал'!P362*'11.физ-в инвал'!Q362)/('7.физ-в нацвал'!P362+'11.физ-в инвал'!P362)</f>
        <v>#DIV/0!</v>
      </c>
      <c r="R362" s="22">
        <f>'7.физ-в нацвал'!R362+'11.физ-в инвал'!R362</f>
        <v>0</v>
      </c>
      <c r="S362" s="30" t="e">
        <f>('7.физ-в нацвал'!R362*'7.физ-в нацвал'!S362+'11.физ-в инвал'!R362*'11.физ-в инвал'!S362)/('7.физ-в нацвал'!R362+'11.физ-в инвал'!R362)</f>
        <v>#DIV/0!</v>
      </c>
    </row>
    <row r="363" spans="1:19" ht="14.25" hidden="1" customHeight="1" x14ac:dyDescent="0.2">
      <c r="A363" s="23" t="s">
        <v>6</v>
      </c>
      <c r="B363" s="26">
        <f>'7.физ-в нацвал'!B363+'11.физ-в инвал'!B363</f>
        <v>0</v>
      </c>
      <c r="C363" s="28" t="e">
        <f>('7.физ-в нацвал'!B363*'7.физ-в нацвал'!C363+'11.физ-в инвал'!B363*'11.физ-в инвал'!C363)/('7.физ-в нацвал'!B363+'11.физ-в инвал'!B363)</f>
        <v>#DIV/0!</v>
      </c>
      <c r="D363" s="21">
        <f>'7.физ-в нацвал'!D363+'11.физ-в инвал'!D363</f>
        <v>0</v>
      </c>
      <c r="E363" s="28" t="e">
        <f>('7.физ-в нацвал'!D363*'7.физ-в нацвал'!E363+'11.физ-в инвал'!D363*'11.физ-в инвал'!E363)/('7.физ-в нацвал'!D363+'11.физ-в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'7.физ-в нацвал'!H363+'11.физ-в инвал'!H363</f>
        <v>0</v>
      </c>
      <c r="I363" s="28" t="e">
        <f>('7.физ-в нацвал'!H363*'7.физ-в нацвал'!I363+'11.физ-в инвал'!H363*'11.физ-в инвал'!I363)/('7.физ-в нацвал'!H363+'11.физ-в инвал'!H363)</f>
        <v>#DIV/0!</v>
      </c>
      <c r="J363" s="21">
        <f>'7.физ-в нацвал'!J363+'11.физ-в инвал'!J363</f>
        <v>0</v>
      </c>
      <c r="K363" s="28" t="e">
        <f>('7.физ-в нацвал'!J363*'7.физ-в нацвал'!K363+'11.физ-в инвал'!J363*'11.физ-в инвал'!K363)/('7.физ-в нацвал'!J363+'11.физ-в инвал'!J363)</f>
        <v>#DIV/0!</v>
      </c>
      <c r="L363" s="21">
        <f>'7.физ-в нацвал'!L363+'11.физ-в инвал'!L363</f>
        <v>0</v>
      </c>
      <c r="M363" s="28" t="e">
        <f>('7.физ-в нацвал'!L363*'7.физ-в нацвал'!M363+'11.физ-в инвал'!L363*'11.физ-в инвал'!M363)/('7.физ-в нацвал'!L363+'11.физ-в инвал'!L363)</f>
        <v>#DIV/0!</v>
      </c>
      <c r="N363" s="21">
        <f>'7.физ-в нацвал'!N363+'11.физ-в инвал'!N363</f>
        <v>0</v>
      </c>
      <c r="O363" s="28" t="e">
        <f>('7.физ-в нацвал'!N363*'7.физ-в нацвал'!O363+'11.физ-в инвал'!N363*'11.физ-в инвал'!O363)/('7.физ-в нацвал'!N363+'11.физ-в инвал'!N363)</f>
        <v>#DIV/0!</v>
      </c>
      <c r="P363" s="21">
        <f>'7.физ-в нацвал'!P363+'11.физ-в инвал'!P363</f>
        <v>0</v>
      </c>
      <c r="Q363" s="28" t="e">
        <f>('7.физ-в нацвал'!P363*'7.физ-в нацвал'!Q363+'11.физ-в инвал'!P363*'11.физ-в инвал'!Q363)/('7.физ-в нацвал'!P363+'11.физ-в инвал'!P363)</f>
        <v>#DIV/0!</v>
      </c>
      <c r="R363" s="22">
        <f>'7.физ-в нацвал'!R363+'11.физ-в инвал'!R363</f>
        <v>0</v>
      </c>
      <c r="S363" s="30" t="e">
        <f>('7.физ-в нацвал'!R363*'7.физ-в нацвал'!S363+'11.физ-в инвал'!R363*'11.физ-в инвал'!S363)/('7.физ-в нацвал'!R363+'11.физ-в инвал'!R363)</f>
        <v>#DIV/0!</v>
      </c>
    </row>
    <row r="364" spans="1:19" ht="14.25" hidden="1" customHeight="1" x14ac:dyDescent="0.2">
      <c r="A364" s="23" t="s">
        <v>7</v>
      </c>
      <c r="B364" s="26">
        <f>'7.физ-в нацвал'!B364+'11.физ-в инвал'!B364</f>
        <v>0</v>
      </c>
      <c r="C364" s="28" t="e">
        <f>('7.физ-в нацвал'!B364*'7.физ-в нацвал'!C364+'11.физ-в инвал'!B364*'11.физ-в инвал'!C364)/('7.физ-в нацвал'!B364+'11.физ-в инвал'!B364)</f>
        <v>#DIV/0!</v>
      </c>
      <c r="D364" s="21">
        <f>'7.физ-в нацвал'!D364+'11.физ-в инвал'!D364</f>
        <v>0</v>
      </c>
      <c r="E364" s="28" t="e">
        <f>('7.физ-в нацвал'!D364*'7.физ-в нацвал'!E364+'11.физ-в инвал'!D364*'11.физ-в инвал'!E364)/('7.физ-в нацвал'!D364+'11.физ-в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'7.физ-в нацвал'!H364+'11.физ-в инвал'!H364</f>
        <v>0</v>
      </c>
      <c r="I364" s="28" t="e">
        <f>('7.физ-в нацвал'!H364*'7.физ-в нацвал'!I364+'11.физ-в инвал'!H364*'11.физ-в инвал'!I364)/('7.физ-в нацвал'!H364+'11.физ-в инвал'!H364)</f>
        <v>#DIV/0!</v>
      </c>
      <c r="J364" s="21">
        <f>'7.физ-в нацвал'!J364+'11.физ-в инвал'!J364</f>
        <v>0</v>
      </c>
      <c r="K364" s="28" t="e">
        <f>('7.физ-в нацвал'!J364*'7.физ-в нацвал'!K364+'11.физ-в инвал'!J364*'11.физ-в инвал'!K364)/('7.физ-в нацвал'!J364+'11.физ-в инвал'!J364)</f>
        <v>#DIV/0!</v>
      </c>
      <c r="L364" s="21">
        <f>'7.физ-в нацвал'!L364+'11.физ-в инвал'!L364</f>
        <v>0</v>
      </c>
      <c r="M364" s="28" t="e">
        <f>('7.физ-в нацвал'!L364*'7.физ-в нацвал'!M364+'11.физ-в инвал'!L364*'11.физ-в инвал'!M364)/('7.физ-в нацвал'!L364+'11.физ-в инвал'!L364)</f>
        <v>#DIV/0!</v>
      </c>
      <c r="N364" s="21">
        <f>'7.физ-в нацвал'!N364+'11.физ-в инвал'!N364</f>
        <v>0</v>
      </c>
      <c r="O364" s="28" t="e">
        <f>('7.физ-в нацвал'!N364*'7.физ-в нацвал'!O364+'11.физ-в инвал'!N364*'11.физ-в инвал'!O364)/('7.физ-в нацвал'!N364+'11.физ-в инвал'!N364)</f>
        <v>#DIV/0!</v>
      </c>
      <c r="P364" s="21">
        <f>'7.физ-в нацвал'!P364+'11.физ-в инвал'!P364</f>
        <v>0</v>
      </c>
      <c r="Q364" s="28" t="e">
        <f>('7.физ-в нацвал'!P364*'7.физ-в нацвал'!Q364+'11.физ-в инвал'!P364*'11.физ-в инвал'!Q364)/('7.физ-в нацвал'!P364+'11.физ-в инвал'!P364)</f>
        <v>#DIV/0!</v>
      </c>
      <c r="R364" s="22">
        <f>'7.физ-в нацвал'!R364+'11.физ-в инвал'!R364</f>
        <v>0</v>
      </c>
      <c r="S364" s="30" t="e">
        <f>('7.физ-в нацвал'!R364*'7.физ-в нацвал'!S364+'11.физ-в инвал'!R364*'11.физ-в инвал'!S364)/('7.физ-в нацвал'!R364+'11.физ-в инвал'!R364)</f>
        <v>#DIV/0!</v>
      </c>
    </row>
    <row r="365" spans="1:19" ht="14.25" hidden="1" customHeight="1" x14ac:dyDescent="0.2">
      <c r="A365" s="23" t="s">
        <v>8</v>
      </c>
      <c r="B365" s="26">
        <f>'7.физ-в нацвал'!B365+'11.физ-в инвал'!B365</f>
        <v>0</v>
      </c>
      <c r="C365" s="28" t="e">
        <f>('7.физ-в нацвал'!B365*'7.физ-в нацвал'!C365+'11.физ-в инвал'!B365*'11.физ-в инвал'!C365)/('7.физ-в нацвал'!B365+'11.физ-в инвал'!B365)</f>
        <v>#DIV/0!</v>
      </c>
      <c r="D365" s="21">
        <f>'7.физ-в нацвал'!D365+'11.физ-в инвал'!D365</f>
        <v>0</v>
      </c>
      <c r="E365" s="28" t="e">
        <f>('7.физ-в нацвал'!D365*'7.физ-в нацвал'!E365+'11.физ-в инвал'!D365*'11.физ-в инвал'!E365)/('7.физ-в нацвал'!D365+'11.физ-в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'7.физ-в нацвал'!H365+'11.физ-в инвал'!H365</f>
        <v>0</v>
      </c>
      <c r="I365" s="28" t="e">
        <f>('7.физ-в нацвал'!H365*'7.физ-в нацвал'!I365+'11.физ-в инвал'!H365*'11.физ-в инвал'!I365)/('7.физ-в нацвал'!H365+'11.физ-в инвал'!H365)</f>
        <v>#DIV/0!</v>
      </c>
      <c r="J365" s="21">
        <f>'7.физ-в нацвал'!J365+'11.физ-в инвал'!J365</f>
        <v>0</v>
      </c>
      <c r="K365" s="28" t="e">
        <f>('7.физ-в нацвал'!J365*'7.физ-в нацвал'!K365+'11.физ-в инвал'!J365*'11.физ-в инвал'!K365)/('7.физ-в нацвал'!J365+'11.физ-в инвал'!J365)</f>
        <v>#DIV/0!</v>
      </c>
      <c r="L365" s="21">
        <f>'7.физ-в нацвал'!L365+'11.физ-в инвал'!L365</f>
        <v>0</v>
      </c>
      <c r="M365" s="28" t="e">
        <f>('7.физ-в нацвал'!L365*'7.физ-в нацвал'!M365+'11.физ-в инвал'!L365*'11.физ-в инвал'!M365)/('7.физ-в нацвал'!L365+'11.физ-в инвал'!L365)</f>
        <v>#DIV/0!</v>
      </c>
      <c r="N365" s="21">
        <f>'7.физ-в нацвал'!N365+'11.физ-в инвал'!N365</f>
        <v>0</v>
      </c>
      <c r="O365" s="28" t="e">
        <f>('7.физ-в нацвал'!N365*'7.физ-в нацвал'!O365+'11.физ-в инвал'!N365*'11.физ-в инвал'!O365)/('7.физ-в нацвал'!N365+'11.физ-в инвал'!N365)</f>
        <v>#DIV/0!</v>
      </c>
      <c r="P365" s="21">
        <f>'7.физ-в нацвал'!P365+'11.физ-в инвал'!P365</f>
        <v>0</v>
      </c>
      <c r="Q365" s="28" t="e">
        <f>('7.физ-в нацвал'!P365*'7.физ-в нацвал'!Q365+'11.физ-в инвал'!P365*'11.физ-в инвал'!Q365)/('7.физ-в нацвал'!P365+'11.физ-в инвал'!P365)</f>
        <v>#DIV/0!</v>
      </c>
      <c r="R365" s="22">
        <f>'7.физ-в нацвал'!R365+'11.физ-в инвал'!R365</f>
        <v>0</v>
      </c>
      <c r="S365" s="30" t="e">
        <f>('7.физ-в нацвал'!R365*'7.физ-в нацвал'!S365+'11.физ-в инвал'!R365*'11.физ-в инвал'!S365)/('7.физ-в нацвал'!R365+'11.физ-в инвал'!R365)</f>
        <v>#DIV/0!</v>
      </c>
    </row>
    <row r="366" spans="1:19" ht="14.25" hidden="1" customHeight="1" x14ac:dyDescent="0.2">
      <c r="A366" s="23" t="s">
        <v>9</v>
      </c>
      <c r="B366" s="26">
        <f>'7.физ-в нацвал'!B366+'11.физ-в инвал'!B366</f>
        <v>0</v>
      </c>
      <c r="C366" s="28" t="e">
        <f>('7.физ-в нацвал'!B366*'7.физ-в нацвал'!C366+'11.физ-в инвал'!B366*'11.физ-в инвал'!C366)/('7.физ-в нацвал'!B366+'11.физ-в инвал'!B366)</f>
        <v>#DIV/0!</v>
      </c>
      <c r="D366" s="21">
        <f>'7.физ-в нацвал'!D366+'11.физ-в инвал'!D366</f>
        <v>0</v>
      </c>
      <c r="E366" s="28" t="e">
        <f>('7.физ-в нацвал'!D366*'7.физ-в нацвал'!E366+'11.физ-в инвал'!D366*'11.физ-в инвал'!E366)/('7.физ-в нацвал'!D366+'11.физ-в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'7.физ-в нацвал'!H366+'11.физ-в инвал'!H366</f>
        <v>0</v>
      </c>
      <c r="I366" s="28" t="e">
        <f>('7.физ-в нацвал'!H366*'7.физ-в нацвал'!I366+'11.физ-в инвал'!H366*'11.физ-в инвал'!I366)/('7.физ-в нацвал'!H366+'11.физ-в инвал'!H366)</f>
        <v>#DIV/0!</v>
      </c>
      <c r="J366" s="21">
        <f>'7.физ-в нацвал'!J366+'11.физ-в инвал'!J366</f>
        <v>0</v>
      </c>
      <c r="K366" s="28" t="e">
        <f>('7.физ-в нацвал'!J366*'7.физ-в нацвал'!K366+'11.физ-в инвал'!J366*'11.физ-в инвал'!K366)/('7.физ-в нацвал'!J366+'11.физ-в инвал'!J366)</f>
        <v>#DIV/0!</v>
      </c>
      <c r="L366" s="21">
        <f>'7.физ-в нацвал'!L366+'11.физ-в инвал'!L366</f>
        <v>0</v>
      </c>
      <c r="M366" s="28" t="e">
        <f>('7.физ-в нацвал'!L366*'7.физ-в нацвал'!M366+'11.физ-в инвал'!L366*'11.физ-в инвал'!M366)/('7.физ-в нацвал'!L366+'11.физ-в инвал'!L366)</f>
        <v>#DIV/0!</v>
      </c>
      <c r="N366" s="21">
        <f>'7.физ-в нацвал'!N366+'11.физ-в инвал'!N366</f>
        <v>0</v>
      </c>
      <c r="O366" s="28" t="e">
        <f>('7.физ-в нацвал'!N366*'7.физ-в нацвал'!O366+'11.физ-в инвал'!N366*'11.физ-в инвал'!O366)/('7.физ-в нацвал'!N366+'11.физ-в инвал'!N366)</f>
        <v>#DIV/0!</v>
      </c>
      <c r="P366" s="21">
        <f>'7.физ-в нацвал'!P366+'11.физ-в инвал'!P366</f>
        <v>0</v>
      </c>
      <c r="Q366" s="28" t="e">
        <f>('7.физ-в нацвал'!P366*'7.физ-в нацвал'!Q366+'11.физ-в инвал'!P366*'11.физ-в инвал'!Q366)/('7.физ-в нацвал'!P366+'11.физ-в инвал'!P366)</f>
        <v>#DIV/0!</v>
      </c>
      <c r="R366" s="22">
        <f>'7.физ-в нацвал'!R366+'11.физ-в инвал'!R366</f>
        <v>0</v>
      </c>
      <c r="S366" s="30" t="e">
        <f>('7.физ-в нацвал'!R366*'7.физ-в нацвал'!S366+'11.физ-в инвал'!R366*'11.физ-в инвал'!S366)/('7.физ-в нацвал'!R366+'11.физ-в инвал'!R366)</f>
        <v>#DIV/0!</v>
      </c>
    </row>
    <row r="367" spans="1:19" ht="14.25" hidden="1" customHeight="1" x14ac:dyDescent="0.2">
      <c r="A367" s="23" t="s">
        <v>14</v>
      </c>
      <c r="B367" s="26">
        <f>'7.физ-в нацвал'!B367+'11.физ-в инвал'!B367</f>
        <v>0</v>
      </c>
      <c r="C367" s="28" t="e">
        <f>('7.физ-в нацвал'!B367*'7.физ-в нацвал'!C367+'11.физ-в инвал'!B367*'11.физ-в инвал'!C367)/('7.физ-в нацвал'!B367+'11.физ-в инвал'!B367)</f>
        <v>#DIV/0!</v>
      </c>
      <c r="D367" s="21">
        <f>'7.физ-в нацвал'!D367+'11.физ-в инвал'!D367</f>
        <v>0</v>
      </c>
      <c r="E367" s="28" t="e">
        <f>('7.физ-в нацвал'!D367*'7.физ-в нацвал'!E367+'11.физ-в инвал'!D367*'11.физ-в инвал'!E367)/('7.физ-в нацвал'!D367+'11.физ-в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'7.физ-в нацвал'!H367+'11.физ-в инвал'!H367</f>
        <v>0</v>
      </c>
      <c r="I367" s="28" t="e">
        <f>('7.физ-в нацвал'!H367*'7.физ-в нацвал'!I367+'11.физ-в инвал'!H367*'11.физ-в инвал'!I367)/('7.физ-в нацвал'!H367+'11.физ-в инвал'!H367)</f>
        <v>#DIV/0!</v>
      </c>
      <c r="J367" s="21">
        <f>'7.физ-в нацвал'!J367+'11.физ-в инвал'!J367</f>
        <v>0</v>
      </c>
      <c r="K367" s="28" t="e">
        <f>('7.физ-в нацвал'!J367*'7.физ-в нацвал'!K367+'11.физ-в инвал'!J367*'11.физ-в инвал'!K367)/('7.физ-в нацвал'!J367+'11.физ-в инвал'!J367)</f>
        <v>#DIV/0!</v>
      </c>
      <c r="L367" s="21">
        <f>'7.физ-в нацвал'!L367+'11.физ-в инвал'!L367</f>
        <v>0</v>
      </c>
      <c r="M367" s="28" t="e">
        <f>('7.физ-в нацвал'!L367*'7.физ-в нацвал'!M367+'11.физ-в инвал'!L367*'11.физ-в инвал'!M367)/('7.физ-в нацвал'!L367+'11.физ-в инвал'!L367)</f>
        <v>#DIV/0!</v>
      </c>
      <c r="N367" s="21">
        <f>'7.физ-в нацвал'!N367+'11.физ-в инвал'!N367</f>
        <v>0</v>
      </c>
      <c r="O367" s="28" t="e">
        <f>('7.физ-в нацвал'!N367*'7.физ-в нацвал'!O367+'11.физ-в инвал'!N367*'11.физ-в инвал'!O367)/('7.физ-в нацвал'!N367+'11.физ-в инвал'!N367)</f>
        <v>#DIV/0!</v>
      </c>
      <c r="P367" s="21">
        <f>'7.физ-в нацвал'!P367+'11.физ-в инвал'!P367</f>
        <v>0</v>
      </c>
      <c r="Q367" s="28" t="e">
        <f>('7.физ-в нацвал'!P367*'7.физ-в нацвал'!Q367+'11.физ-в инвал'!P367*'11.физ-в инвал'!Q367)/('7.физ-в нацвал'!P367+'11.физ-в инвал'!P367)</f>
        <v>#DIV/0!</v>
      </c>
      <c r="R367" s="22">
        <f>'7.физ-в нацвал'!R367+'11.физ-в инвал'!R367</f>
        <v>0</v>
      </c>
      <c r="S367" s="30" t="e">
        <f>('7.физ-в нацвал'!R367*'7.физ-в нацвал'!S367+'11.физ-в инвал'!R367*'11.физ-в инвал'!S367)/('7.физ-в нацвал'!R367+'11.физ-в инвал'!R367)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нацвал'!B368+'11.физ-в инвал'!B368</f>
        <v>0</v>
      </c>
      <c r="C368" s="29" t="e">
        <f>('7.физ-в нацвал'!B368*'7.физ-в нацвал'!C368+'11.физ-в инвал'!B368*'11.физ-в инвал'!C368)/('7.физ-в нацвал'!B368+'11.физ-в инвал'!B368)</f>
        <v>#DIV/0!</v>
      </c>
      <c r="D368" s="25">
        <f>'7.физ-в нацвал'!D368+'11.физ-в инвал'!D368</f>
        <v>0</v>
      </c>
      <c r="E368" s="29" t="e">
        <f>('7.физ-в нацвал'!D368*'7.физ-в нацвал'!E368+'11.физ-в инвал'!D368*'11.физ-в инвал'!E368)/('7.физ-в нацвал'!D368+'11.физ-в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'7.физ-в нацвал'!H368+'11.физ-в инвал'!H368</f>
        <v>0</v>
      </c>
      <c r="I368" s="29" t="e">
        <f>('7.физ-в нацвал'!H368*'7.физ-в нацвал'!I368+'11.физ-в инвал'!H368*'11.физ-в инвал'!I368)/('7.физ-в нацвал'!H368+'11.физ-в инвал'!H368)</f>
        <v>#DIV/0!</v>
      </c>
      <c r="J368" s="25">
        <f>'7.физ-в нацвал'!J368+'11.физ-в инвал'!J368</f>
        <v>0</v>
      </c>
      <c r="K368" s="29" t="e">
        <f>('7.физ-в нацвал'!J368*'7.физ-в нацвал'!K368+'11.физ-в инвал'!J368*'11.физ-в инвал'!K368)/('7.физ-в нацвал'!J368+'11.физ-в инвал'!J368)</f>
        <v>#DIV/0!</v>
      </c>
      <c r="L368" s="25">
        <f>'7.физ-в нацвал'!L368+'11.физ-в инвал'!L368</f>
        <v>0</v>
      </c>
      <c r="M368" s="29" t="e">
        <f>('7.физ-в нацвал'!L368*'7.физ-в нацвал'!M368+'11.физ-в инвал'!L368*'11.физ-в инвал'!M368)/('7.физ-в нацвал'!L368+'11.физ-в инвал'!L368)</f>
        <v>#DIV/0!</v>
      </c>
      <c r="N368" s="25">
        <f>'7.физ-в нацвал'!N368+'11.физ-в инвал'!N368</f>
        <v>0</v>
      </c>
      <c r="O368" s="29" t="e">
        <f>('7.физ-в нацвал'!N368*'7.физ-в нацвал'!O368+'11.физ-в инвал'!N368*'11.физ-в инвал'!O368)/('7.физ-в нацвал'!N368+'11.физ-в инвал'!N368)</f>
        <v>#DIV/0!</v>
      </c>
      <c r="P368" s="25">
        <f>'7.физ-в нацвал'!P368+'11.физ-в инвал'!P368</f>
        <v>0</v>
      </c>
      <c r="Q368" s="29" t="e">
        <f>('7.физ-в нацвал'!P368*'7.физ-в нацвал'!Q368+'11.физ-в инвал'!P368*'11.физ-в инвал'!Q368)/('7.физ-в нацвал'!P368+'11.физ-в инвал'!P368)</f>
        <v>#DIV/0!</v>
      </c>
      <c r="R368" s="25">
        <f>'7.физ-в нацвал'!R368+'11.физ-в инвал'!R368</f>
        <v>0</v>
      </c>
      <c r="S368" s="39" t="e">
        <f>('7.физ-в нацвал'!R368*'7.физ-в нацвал'!S368+'11.физ-в инвал'!R368*'11.физ-в инвал'!S368)/('7.физ-в нацвал'!R368+'11.физ-в инвал'!R368)</f>
        <v>#DIV/0!</v>
      </c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  <row r="381" spans="2:3" x14ac:dyDescent="0.2">
      <c r="B381" s="41"/>
      <c r="C38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2.623433327252553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0.92485738143358431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25991667.879999995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2.3765022947730943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1">
        <f>'8.юрид-в нацвал'!H336+'12.юрид-в инвал'!H336</f>
        <v>22302.720000000001</v>
      </c>
      <c r="I336" s="28">
        <f>('8.юрид-в нацвал'!H336*'8.юрид-в нацвал'!I336+'12.юрид-в инвал'!H336*'12.юрид-в инвал'!I336)/('8.юрид-в нацвал'!H336+'12.юрид-в инвал'!H336)</f>
        <v>6.5331020162563238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22077068.43</v>
      </c>
      <c r="C354" s="28">
        <f>('8.юрид-в нацвал'!B354*'8.юрид-в нацвал'!C354+'12.юрид-в инвал'!B354*'12.юрид-в инвал'!C354)/('8.юрид-в нацвал'!B354+'12.юрид-в инвал'!B354)</f>
        <v>1.4238236083231639</v>
      </c>
      <c r="D354" s="21">
        <f>'8.юрид-в нацвал'!D354+'12.юрид-в инвал'!D354</f>
        <v>17511974.550000001</v>
      </c>
      <c r="E354" s="28">
        <f>('8.юрид-в нацвал'!D354*'8.юрид-в нацвал'!E354+'12.юрид-в инвал'!D354*'12.юрид-в инвал'!E354)/('8.юрид-в нацвал'!D354+'12.юрид-в инвал'!D354)</f>
        <v>0.4943615077661242</v>
      </c>
      <c r="F354" s="21">
        <f t="shared" si="38"/>
        <v>4565093.88</v>
      </c>
      <c r="G354" s="28">
        <f t="shared" si="39"/>
        <v>4.9892960997989402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96636.27</v>
      </c>
      <c r="K354" s="28">
        <f>('8.юрид-в нацвал'!J354*'8.юрид-в нацвал'!K354+'12.юрид-в инвал'!J354*'12.юрид-в инвал'!K354)/('8.юрид-в нацвал'!J354+'12.юрид-в инвал'!J354)</f>
        <v>4.5211759518449997</v>
      </c>
      <c r="L354" s="21">
        <f>'8.юрид-в нацвал'!L354+'12.юрид-в инвал'!L354</f>
        <v>358657.76</v>
      </c>
      <c r="M354" s="28">
        <f>('8.юрид-в нацвал'!L354*'8.юрид-в нацвал'!M354+'12.юрид-в инвал'!L354*'12.юрид-в инвал'!M354)/('8.юрид-в нацвал'!L354+'12.юрид-в инвал'!L354)</f>
        <v>1.8556350820347507</v>
      </c>
      <c r="N354" s="21">
        <f>'8.юрид-в нацвал'!N354+'12.юрид-в инвал'!N354</f>
        <v>3552133.4299999997</v>
      </c>
      <c r="O354" s="28">
        <f>('8.юрид-в нацвал'!N354*'8.юрид-в нацвал'!O354+'12.юрид-в инвал'!N354*'12.юрид-в инвал'!O354)/('8.юрид-в нацвал'!N354+'12.юрид-в инвал'!N354)</f>
        <v>5.2329773459551632</v>
      </c>
      <c r="P354" s="21">
        <f>'8.юрид-в нацвал'!P354+'12.юрид-в инвал'!P354</f>
        <v>535250.07000000007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5.3872870886313073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:F367" si="40">H356+J356+L356+N356+P356+R356</f>
        <v>9052669.9299999997</v>
      </c>
      <c r="G356" s="29">
        <f t="shared" ref="G356:G367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14.25" customHeight="1" x14ac:dyDescent="0.2">
      <c r="A357" s="34" t="s">
        <v>80</v>
      </c>
      <c r="B357" s="26">
        <f>'8.юрид-в нацвал'!B357+'12.юрид-в инвал'!B357</f>
        <v>76048801.010000005</v>
      </c>
      <c r="C357" s="28">
        <f>('8.юрид-в нацвал'!B357*'8.юрид-в нацвал'!C357+'12.юрид-в инвал'!B357*'12.юрид-в инвал'!C357)/('8.юрид-в нацвал'!B357+'12.юрид-в инвал'!B357)</f>
        <v>2.902799988451779</v>
      </c>
      <c r="D357" s="21">
        <f>'8.юрид-в нацвал'!D357+'12.юрид-в инвал'!D357</f>
        <v>65152761.130000003</v>
      </c>
      <c r="E357" s="28">
        <f>('8.юрид-в нацвал'!D357*'8.юрид-в нацвал'!E357+'12.юрид-в инвал'!D357*'12.юрид-в инвал'!E357)/('8.юрид-в нацвал'!D357+'12.юрид-в инвал'!D357)</f>
        <v>1.4462373472305954</v>
      </c>
      <c r="F357" s="21">
        <f t="shared" si="40"/>
        <v>10896039.879999999</v>
      </c>
      <c r="G357" s="28">
        <f t="shared" si="41"/>
        <v>11.612301686270975</v>
      </c>
      <c r="H357" s="21">
        <f>'8.юрид-в нацвал'!H357+'12.юрид-в инвал'!H357</f>
        <v>25438.02</v>
      </c>
      <c r="I357" s="28">
        <f>('8.юрид-в нацвал'!H357*'8.юрид-в нацвал'!I357+'12.юрид-в инвал'!H357*'12.юрид-в инвал'!I357)/('8.юрид-в нацвал'!H357+'12.юрид-в инвал'!H357)</f>
        <v>7.8291407546656533</v>
      </c>
      <c r="J357" s="21">
        <f>'8.юрид-в нацвал'!J357+'12.юрид-в инвал'!J357</f>
        <v>92874.27</v>
      </c>
      <c r="K357" s="28">
        <f>('8.юрид-в нацвал'!J357*'8.юрид-в нацвал'!K357+'12.юрид-в инвал'!J357*'12.юрид-в инвал'!K357)/('8.юрид-в нацвал'!J357+'12.юрид-в инвал'!J357)</f>
        <v>5.048868278587813</v>
      </c>
      <c r="L357" s="21">
        <f>'8.юрид-в нацвал'!L357+'12.юрид-в инвал'!L357</f>
        <v>463605.12</v>
      </c>
      <c r="M357" s="28">
        <f>('8.юрид-в нацвал'!L357*'8.юрид-в нацвал'!M357+'12.юрид-в инвал'!L357*'12.юрид-в инвал'!M357)/('8.юрид-в нацвал'!L357+'12.юрид-в инвал'!L357)</f>
        <v>10.25666935300457</v>
      </c>
      <c r="N357" s="21">
        <f>'8.юрид-в нацвал'!N357+'12.юрид-в инвал'!N357</f>
        <v>10174474.6</v>
      </c>
      <c r="O357" s="28">
        <f>('8.юрид-в нацвал'!N357*'8.юрид-в нацвал'!O357+'12.юрид-в инвал'!N357*'12.юрид-в инвал'!O357)/('8.юрид-в нацвал'!N357+'12.юрид-в инвал'!N357)</f>
        <v>11.760447699166676</v>
      </c>
      <c r="P357" s="21">
        <f>'8.юрид-в нацвал'!P357+'12.юрид-в инвал'!P357</f>
        <v>139647.87</v>
      </c>
      <c r="Q357" s="28">
        <f>('8.юрид-в нацвал'!P357*'8.юрид-в нацвал'!Q357+'12.юрид-в инвал'!P357*'12.юрид-в инвал'!Q357)/('8.юрид-в нацвал'!P357+'12.юрид-в инвал'!P357)</f>
        <v>10.373331518769296</v>
      </c>
      <c r="R357" s="22"/>
      <c r="S357" s="30"/>
    </row>
    <row r="358" spans="1:19" ht="14.25" customHeight="1" x14ac:dyDescent="0.2">
      <c r="A358" s="23" t="s">
        <v>1</v>
      </c>
      <c r="B358" s="26">
        <f>'8.юрид-в нацвал'!B358+'12.юрид-в инвал'!B358</f>
        <v>25762718.969999999</v>
      </c>
      <c r="C358" s="28">
        <f>('8.юрид-в нацвал'!B358*'8.юрид-в нацвал'!C358+'12.юрид-в инвал'!B358*'12.юрид-в инвал'!C358)/('8.юрид-в нацвал'!B358+'12.юрид-в инвал'!B358)</f>
        <v>2.8027831919365176</v>
      </c>
      <c r="D358" s="21">
        <f>'8.юрид-в нацвал'!D358+'12.юрид-в инвал'!D358</f>
        <v>21788026.789999999</v>
      </c>
      <c r="E358" s="28">
        <f>('8.юрид-в нацвал'!D358*'8.юрид-в нацвал'!E358+'12.юрид-в инвал'!D358*'12.юрид-в инвал'!E358)/('8.юрид-в нацвал'!D358+'12.юрид-в инвал'!D358)</f>
        <v>1.7938807868888267</v>
      </c>
      <c r="F358" s="21">
        <f t="shared" si="40"/>
        <v>3974692.1799999997</v>
      </c>
      <c r="G358" s="28">
        <f t="shared" si="41"/>
        <v>8.3332725063755824</v>
      </c>
      <c r="H358" s="21">
        <f>'8.юрид-в нацвал'!H358+'12.юрид-в инвал'!H358</f>
        <v>205228.75</v>
      </c>
      <c r="I358" s="28">
        <f>('8.юрид-в нацвал'!H358*'8.юрид-в нацвал'!I358+'12.юрид-в инвал'!H358*'12.юрид-в инвал'!I358)/('8.юрид-в нацвал'!H358+'12.юрид-в инвал'!H358)</f>
        <v>6.9300659892924363</v>
      </c>
      <c r="J358" s="21">
        <f>'8.юрид-в нацвал'!J358+'12.юрид-в инвал'!J358</f>
        <v>74181.02</v>
      </c>
      <c r="K358" s="28">
        <f>('8.юрид-в нацвал'!J358*'8.юрид-в нацвал'!K358+'12.юрид-в инвал'!J358*'12.юрид-в инвал'!K358)/('8.юрид-в нацвал'!J358+'12.юрид-в инвал'!J358)</f>
        <v>6.3774490213264761</v>
      </c>
      <c r="L358" s="21">
        <f>'8.юрид-в нацвал'!L358+'12.юрид-в инвал'!L358</f>
        <v>314182.86</v>
      </c>
      <c r="M358" s="28">
        <f>('8.юрид-в нацвал'!L358*'8.юрид-в нацвал'!M358+'12.юрид-в инвал'!L358*'12.юрид-в инвал'!M358)/('8.юрид-в нацвал'!L358+'12.юрид-в инвал'!L358)</f>
        <v>4.9193938421720418</v>
      </c>
      <c r="N358" s="21">
        <f>'8.юрид-в нацвал'!N358+'12.юрид-в инвал'!N358</f>
        <v>1436135.98</v>
      </c>
      <c r="O358" s="28">
        <f>('8.юрид-в нацвал'!N358*'8.юрид-в нацвал'!O358+'12.юрид-в инвал'!N358*'12.юрид-в инвал'!O358)/('8.юрид-в нацвал'!N358+'12.юрид-в инвал'!N358)</f>
        <v>12.241835285680981</v>
      </c>
      <c r="P358" s="21">
        <f>'8.юрид-в нацвал'!P358+'12.юрид-в инвал'!P358</f>
        <v>1944963.5699999998</v>
      </c>
      <c r="Q358" s="28">
        <f>('8.юрид-в нацвал'!P358*'8.юрид-в нацвал'!Q358+'12.юрид-в инвал'!P358*'12.юрид-в инвал'!Q358)/('8.юрид-в нацвал'!P358+'12.юрид-в инвал'!P358)</f>
        <v>6.221365508301008</v>
      </c>
      <c r="R358" s="22"/>
      <c r="S358" s="30"/>
    </row>
    <row r="359" spans="1:19" ht="14.25" customHeight="1" x14ac:dyDescent="0.2">
      <c r="A359" s="23" t="s">
        <v>2</v>
      </c>
      <c r="B359" s="26">
        <f>'8.юрид-в нацвал'!B359+'12.юрид-в инвал'!B359</f>
        <v>31382600.75</v>
      </c>
      <c r="C359" s="28">
        <f>('8.юрид-в нацвал'!B359*'8.юрид-в нацвал'!C359+'12.юрид-в инвал'!B359*'12.юрид-в инвал'!C359)/('8.юрид-в нацвал'!B359+'12.юрид-в инвал'!B359)</f>
        <v>1.990336220843649</v>
      </c>
      <c r="D359" s="21">
        <f>'8.юрид-в нацвал'!D359+'12.юрид-в инвал'!D359</f>
        <v>24910386.259999998</v>
      </c>
      <c r="E359" s="28">
        <f>('8.юрид-в нацвал'!D359*'8.юрид-в нацвал'!E359+'12.юрид-в инвал'!D359*'12.юрид-в инвал'!E359)/('8.юрид-в нацвал'!D359+'12.юрид-в инвал'!D359)</f>
        <v>0.85398166003789633</v>
      </c>
      <c r="F359" s="21">
        <f t="shared" si="40"/>
        <v>6310514.4900000002</v>
      </c>
      <c r="G359" s="28">
        <f t="shared" si="41"/>
        <v>6.2308171590142498</v>
      </c>
      <c r="H359" s="21">
        <f>'8.юрид-в нацвал'!H359+'12.юрид-в инвал'!H359</f>
        <v>474740.83999999997</v>
      </c>
      <c r="I359" s="28">
        <f>('8.юрид-в нацвал'!H359*'8.юрид-в нацвал'!I359+'12.юрид-в инвал'!H359*'12.юрид-в инвал'!I359)/('8.юрид-в нацвал'!H359+'12.юрид-в инвал'!H359)</f>
        <v>2.5852608147215688</v>
      </c>
      <c r="J359" s="21">
        <f>'8.юрид-в нацвал'!J359+'12.юрид-в инвал'!J359</f>
        <v>1166850.74</v>
      </c>
      <c r="K359" s="28">
        <f>('8.юрид-в нацвал'!J359*'8.юрид-в нацвал'!K359+'12.юрид-в инвал'!J359*'12.юрид-в инвал'!K359)/('8.юрид-в нацвал'!J359+'12.юрид-в инвал'!J359)</f>
        <v>1.4641263598975793</v>
      </c>
      <c r="L359" s="21">
        <f>'8.юрид-в нацвал'!L359+'12.юрид-в инвал'!L359</f>
        <v>908484.29999999993</v>
      </c>
      <c r="M359" s="28">
        <f>('8.юрид-в нацвал'!L359*'8.юрид-в нацвал'!M359+'12.юрид-в инвал'!L359*'12.юрид-в инвал'!M359)/('8.юрид-в нацвал'!L359+'12.юрид-в инвал'!L359)</f>
        <v>7.1546756118955539</v>
      </c>
      <c r="N359" s="21">
        <f>'8.юрид-в нацвал'!N359+'12.юрид-в инвал'!N359</f>
        <v>1898262.4500000002</v>
      </c>
      <c r="O359" s="28">
        <f>('8.юрид-в нацвал'!N359*'8.юрид-в нацвал'!O359+'12.юрид-в инвал'!N359*'12.юрид-в инвал'!O359)/('8.юрид-в нацвал'!N359+'12.юрид-в инвал'!N359)</f>
        <v>10.290735304910047</v>
      </c>
      <c r="P359" s="21">
        <f>'8.юрид-в нацвал'!P359+'12.юрид-в инвал'!P359</f>
        <v>1862176.16</v>
      </c>
      <c r="Q359" s="28">
        <f>('8.юрид-в нацвал'!P359*'8.юрид-в нацвал'!Q359+'12.юрид-в инвал'!P359*'12.юрид-в инвал'!Q359)/('8.юрид-в нацвал'!P359+'12.юрид-в инвал'!P359)</f>
        <v>5.5577391088499448</v>
      </c>
      <c r="R359" s="22"/>
      <c r="S359" s="30"/>
    </row>
    <row r="360" spans="1:19" ht="14.25" customHeight="1" x14ac:dyDescent="0.2">
      <c r="A360" s="23" t="s">
        <v>3</v>
      </c>
      <c r="B360" s="26">
        <f>'8.юрид-в нацвал'!B360+'12.юрид-в инвал'!B360</f>
        <v>38716900.839999996</v>
      </c>
      <c r="C360" s="28">
        <f>('8.юрид-в нацвал'!B360*'8.юрид-в нацвал'!C360+'12.юрид-в инвал'!B360*'12.юрид-в инвал'!C360)/('8.юрид-в нацвал'!B360+'12.юрид-в инвал'!B360)</f>
        <v>2.1310139139535536</v>
      </c>
      <c r="D360" s="21">
        <f>'8.юрид-в нацвал'!D360+'12.юрид-в инвал'!D360</f>
        <v>34528780.230000004</v>
      </c>
      <c r="E360" s="28">
        <f>('8.юрид-в нацвал'!D360*'8.юрид-в нацвал'!E360+'12.юрид-в инвал'!D360*'12.юрид-в инвал'!E360)/('8.юрид-в нацвал'!D360+'12.юрид-в инвал'!D360)</f>
        <v>0.94190005314300218</v>
      </c>
      <c r="F360" s="21">
        <f t="shared" si="40"/>
        <v>4188120.6100000003</v>
      </c>
      <c r="G360" s="28">
        <f t="shared" si="41"/>
        <v>11.934611993325563</v>
      </c>
      <c r="H360" s="21">
        <f>'8.юрид-в нацвал'!H360+'12.юрид-в инвал'!H360</f>
        <v>275728.37</v>
      </c>
      <c r="I360" s="28">
        <f>('8.юрид-в нацвал'!H360*'8.юрид-в нацвал'!I360+'12.юрид-в инвал'!H360*'12.юрид-в инвал'!I360)/('8.юрид-в нацвал'!H360+'12.юрид-в инвал'!H360)</f>
        <v>6.3228454039749344</v>
      </c>
      <c r="J360" s="21">
        <f>'8.юрид-в нацвал'!J360+'12.юрид-в инвал'!J360</f>
        <v>137739.94999999998</v>
      </c>
      <c r="K360" s="28">
        <f>('8.юрид-в нацвал'!J360*'8.юрид-в нацвал'!K360+'12.юрид-в инвал'!J360*'12.юрид-в инвал'!K360)/('8.юрид-в нацвал'!J360+'12.юрид-в инвал'!J360)</f>
        <v>4.7835506038734561</v>
      </c>
      <c r="L360" s="21">
        <f>'8.юрид-в нацвал'!L360+'12.юрид-в инвал'!L360</f>
        <v>47634.43</v>
      </c>
      <c r="M360" s="28">
        <f>('8.юрид-в нацвал'!L360*'8.юрид-в нацвал'!M360+'12.юрид-в инвал'!L360*'12.юрид-в инвал'!M360)/('8.юрид-в нацвал'!L360+'12.юрид-в инвал'!L360)</f>
        <v>5.9634224824355018</v>
      </c>
      <c r="N360" s="21">
        <f>'8.юрид-в нацвал'!N360+'12.юрид-в инвал'!N360</f>
        <v>3659363.0500000003</v>
      </c>
      <c r="O360" s="28">
        <f>('8.юрид-в нацвал'!N360*'8.юрид-в нацвал'!O360+'12.юрид-в инвал'!N360*'12.юрид-в инвал'!O360)/('8.юрид-в нацвал'!N360+'12.юрид-в инвал'!N360)</f>
        <v>12.719491401324602</v>
      </c>
      <c r="P360" s="21">
        <f>'8.юрид-в нацвал'!P360+'12.юрид-в инвал'!P360</f>
        <v>67654.81</v>
      </c>
      <c r="Q360" s="28">
        <f>('8.юрид-в нацвал'!P360*'8.юрид-в нацвал'!Q360+'12.юрид-в инвал'!P360*'12.юрид-в инвал'!Q360)/('8.юрид-в нацвал'!P360+'12.юрид-в инвал'!P360)</f>
        <v>11.115536411971274</v>
      </c>
      <c r="R360" s="22"/>
      <c r="S360" s="30"/>
    </row>
    <row r="361" spans="1:19" ht="14.25" hidden="1" customHeight="1" x14ac:dyDescent="0.2">
      <c r="A361" s="23" t="s">
        <v>4</v>
      </c>
      <c r="B361" s="26">
        <f>'8.юрид-в нацвал'!B361+'12.юрид-в инвал'!B361</f>
        <v>0</v>
      </c>
      <c r="C361" s="28" t="e">
        <f>('8.юрид-в нацвал'!B361*'8.юрид-в нацвал'!C361+'12.юрид-в инвал'!B361*'12.юрид-в инвал'!C361)/('8.юрид-в нацвал'!B361+'12.юрид-в инвал'!B361)</f>
        <v>#DIV/0!</v>
      </c>
      <c r="D361" s="21">
        <f>'8.юрид-в нацвал'!D361+'12.юрид-в инвал'!D361</f>
        <v>0</v>
      </c>
      <c r="E361" s="28" t="e">
        <f>('8.юрид-в нацвал'!D361*'8.юрид-в нацвал'!E361+'12.юрид-в инвал'!D361*'12.юрид-в инвал'!E361)/('8.юрид-в нацвал'!D361+'12.юрид-в инвал'!D361)</f>
        <v>#DIV/0!</v>
      </c>
      <c r="F361" s="21">
        <f t="shared" si="40"/>
        <v>0</v>
      </c>
      <c r="G361" s="28" t="e">
        <f t="shared" si="41"/>
        <v>#DIV/0!</v>
      </c>
      <c r="H361" s="21">
        <f>'8.юрид-в нацвал'!H361+'12.юрид-в инвал'!H361</f>
        <v>0</v>
      </c>
      <c r="I361" s="28" t="e">
        <f>('8.юрид-в нацвал'!H361*'8.юрид-в нацвал'!I361+'12.юрид-в инвал'!H361*'12.юрид-в инвал'!I361)/('8.юрид-в нацвал'!H361+'12.юрид-в инвал'!H361)</f>
        <v>#DIV/0!</v>
      </c>
      <c r="J361" s="21">
        <f>'8.юрид-в нацвал'!J361+'12.юрид-в инвал'!J361</f>
        <v>0</v>
      </c>
      <c r="K361" s="28" t="e">
        <f>('8.юрид-в нацвал'!J361*'8.юрид-в нацвал'!K361+'12.юрид-в инвал'!J361*'12.юрид-в инвал'!K361)/('8.юрид-в нацвал'!J361+'12.юрид-в инвал'!J361)</f>
        <v>#DIV/0!</v>
      </c>
      <c r="L361" s="21">
        <f>'8.юрид-в нацвал'!L361+'12.юрид-в инвал'!L361</f>
        <v>0</v>
      </c>
      <c r="M361" s="28" t="e">
        <f>('8.юрид-в нацвал'!L361*'8.юрид-в нацвал'!M361+'12.юрид-в инвал'!L361*'12.юрид-в инвал'!M361)/('8.юрид-в нацвал'!L361+'12.юрид-в инвал'!L361)</f>
        <v>#DIV/0!</v>
      </c>
      <c r="N361" s="21">
        <f>'8.юрид-в нацвал'!N361+'12.юрид-в инвал'!N361</f>
        <v>0</v>
      </c>
      <c r="O361" s="28" t="e">
        <f>('8.юрид-в нацвал'!N361*'8.юрид-в нацвал'!O361+'12.юрид-в инвал'!N361*'12.юрид-в инвал'!O361)/('8.юрид-в нацвал'!N361+'12.юрид-в инвал'!N361)</f>
        <v>#DIV/0!</v>
      </c>
      <c r="P361" s="21">
        <f>'8.юрид-в нацвал'!P361+'12.юрид-в инвал'!P361</f>
        <v>0</v>
      </c>
      <c r="Q361" s="28" t="e">
        <f>('8.юрид-в нацвал'!P361*'8.юрид-в нацвал'!Q361+'12.юрид-в инвал'!P361*'12.юрид-в инвал'!Q361)/('8.юрид-в нацвал'!P361+'12.юрид-в инвал'!P361)</f>
        <v>#DIV/0!</v>
      </c>
      <c r="R361" s="22"/>
      <c r="S361" s="30"/>
    </row>
    <row r="362" spans="1:19" ht="14.25" hidden="1" customHeight="1" x14ac:dyDescent="0.2">
      <c r="A362" s="23" t="s">
        <v>5</v>
      </c>
      <c r="B362" s="26">
        <f>'8.юрид-в нацвал'!B362+'12.юрид-в инвал'!B362</f>
        <v>0</v>
      </c>
      <c r="C362" s="28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21">
        <f>'8.юрид-в нацвал'!D362+'12.юрид-в инвал'!D362</f>
        <v>0</v>
      </c>
      <c r="E362" s="28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'8.юрид-в нацвал'!H362+'12.юрид-в инвал'!H362</f>
        <v>0</v>
      </c>
      <c r="I362" s="28" t="e">
        <f>('8.юрид-в нацвал'!H362*'8.юрид-в нацвал'!I362+'12.юрид-в инвал'!H362*'12.юрид-в инвал'!I362)/('8.юрид-в нацвал'!H362+'12.юрид-в инвал'!H362)</f>
        <v>#DIV/0!</v>
      </c>
      <c r="J362" s="21">
        <f>'8.юрид-в нацвал'!J362+'12.юрид-в инвал'!J362</f>
        <v>0</v>
      </c>
      <c r="K362" s="28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21">
        <f>'8.юрид-в нацвал'!L362+'12.юрид-в инвал'!L362</f>
        <v>0</v>
      </c>
      <c r="M362" s="28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21">
        <f>'8.юрид-в нацвал'!N362+'12.юрид-в инвал'!N362</f>
        <v>0</v>
      </c>
      <c r="O362" s="28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21">
        <f>'8.юрид-в нацвал'!P362+'12.юрид-в инвал'!P362</f>
        <v>0</v>
      </c>
      <c r="Q362" s="28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22"/>
      <c r="S362" s="30"/>
    </row>
    <row r="363" spans="1:19" ht="14.25" hidden="1" customHeight="1" x14ac:dyDescent="0.2">
      <c r="A363" s="23" t="s">
        <v>6</v>
      </c>
      <c r="B363" s="26">
        <f>'8.юрид-в нацвал'!B363+'12.юрид-в инвал'!B363</f>
        <v>0</v>
      </c>
      <c r="C363" s="28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21">
        <f>'8.юрид-в нацвал'!D363+'12.юрид-в инвал'!D363</f>
        <v>0</v>
      </c>
      <c r="E363" s="28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'8.юрид-в нацвал'!H363+'12.юрид-в инвал'!H363</f>
        <v>0</v>
      </c>
      <c r="I363" s="28" t="e">
        <f>('8.юрид-в нацвал'!H363*'8.юрид-в нацвал'!I363+'12.юрид-в инвал'!H363*'12.юрид-в инвал'!I363)/('8.юрид-в нацвал'!H363+'12.юрид-в инвал'!H363)</f>
        <v>#DIV/0!</v>
      </c>
      <c r="J363" s="21">
        <f>'8.юрид-в нацвал'!J363+'12.юрид-в инвал'!J363</f>
        <v>0</v>
      </c>
      <c r="K363" s="28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21">
        <f>'8.юрид-в нацвал'!L363+'12.юрид-в инвал'!L363</f>
        <v>0</v>
      </c>
      <c r="M363" s="28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21">
        <f>'8.юрид-в нацвал'!N363+'12.юрид-в инвал'!N363</f>
        <v>0</v>
      </c>
      <c r="O363" s="28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21">
        <f>'8.юрид-в нацвал'!P363+'12.юрид-в инвал'!P363</f>
        <v>0</v>
      </c>
      <c r="Q363" s="28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22"/>
      <c r="S363" s="30"/>
    </row>
    <row r="364" spans="1:19" ht="14.25" hidden="1" customHeight="1" x14ac:dyDescent="0.2">
      <c r="A364" s="23" t="s">
        <v>7</v>
      </c>
      <c r="B364" s="26">
        <f>'8.юрид-в нацвал'!B364+'12.юрид-в инвал'!B364</f>
        <v>0</v>
      </c>
      <c r="C364" s="28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21">
        <f>'8.юрид-в нацвал'!D364+'12.юрид-в инвал'!D364</f>
        <v>0</v>
      </c>
      <c r="E364" s="28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'8.юрид-в нацвал'!H364+'12.юрид-в инвал'!H364</f>
        <v>0</v>
      </c>
      <c r="I364" s="28" t="e">
        <f>('8.юрид-в нацвал'!H364*'8.юрид-в нацвал'!I364+'12.юрид-в инвал'!H364*'12.юрид-в инвал'!I364)/('8.юрид-в нацвал'!H364+'12.юрид-в инвал'!H364)</f>
        <v>#DIV/0!</v>
      </c>
      <c r="J364" s="21">
        <f>'8.юрид-в нацвал'!J364+'12.юрид-в инвал'!J364</f>
        <v>0</v>
      </c>
      <c r="K364" s="28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21">
        <f>'8.юрид-в нацвал'!L364+'12.юрид-в инвал'!L364</f>
        <v>0</v>
      </c>
      <c r="M364" s="28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21">
        <f>'8.юрид-в нацвал'!N364+'12.юрид-в инвал'!N364</f>
        <v>0</v>
      </c>
      <c r="O364" s="28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21">
        <f>'8.юрид-в нацвал'!P364+'12.юрид-в инвал'!P364</f>
        <v>0</v>
      </c>
      <c r="Q364" s="28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22"/>
      <c r="S364" s="30"/>
    </row>
    <row r="365" spans="1:19" ht="14.25" hidden="1" customHeight="1" x14ac:dyDescent="0.2">
      <c r="A365" s="23" t="s">
        <v>8</v>
      </c>
      <c r="B365" s="26">
        <f>'8.юрид-в нацвал'!B365+'12.юрид-в инвал'!B365</f>
        <v>0</v>
      </c>
      <c r="C365" s="28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21">
        <f>'8.юрид-в нацвал'!D365+'12.юрид-в инвал'!D365</f>
        <v>0</v>
      </c>
      <c r="E365" s="28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'8.юрид-в нацвал'!H365+'12.юрид-в инвал'!H365</f>
        <v>0</v>
      </c>
      <c r="I365" s="28" t="e">
        <f>('8.юрид-в нацвал'!H365*'8.юрид-в нацвал'!I365+'12.юрид-в инвал'!H365*'12.юрид-в инвал'!I365)/('8.юрид-в нацвал'!H365+'12.юрид-в инвал'!H365)</f>
        <v>#DIV/0!</v>
      </c>
      <c r="J365" s="21">
        <f>'8.юрид-в нацвал'!J365+'12.юрид-в инвал'!J365</f>
        <v>0</v>
      </c>
      <c r="K365" s="28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21">
        <f>'8.юрид-в нацвал'!L365+'12.юрид-в инвал'!L365</f>
        <v>0</v>
      </c>
      <c r="M365" s="28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21">
        <f>'8.юрид-в нацвал'!N365+'12.юрид-в инвал'!N365</f>
        <v>0</v>
      </c>
      <c r="O365" s="28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21">
        <f>'8.юрид-в нацвал'!P365+'12.юрид-в инвал'!P365</f>
        <v>0</v>
      </c>
      <c r="Q365" s="28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22"/>
      <c r="S365" s="30"/>
    </row>
    <row r="366" spans="1:19" ht="14.25" hidden="1" customHeight="1" x14ac:dyDescent="0.2">
      <c r="A366" s="23" t="s">
        <v>9</v>
      </c>
      <c r="B366" s="26">
        <f>'8.юрид-в нацвал'!B366+'12.юрид-в инвал'!B366</f>
        <v>0</v>
      </c>
      <c r="C366" s="28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21">
        <f>'8.юрид-в нацвал'!D366+'12.юрид-в инвал'!D366</f>
        <v>0</v>
      </c>
      <c r="E366" s="28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'8.юрид-в нацвал'!H366+'12.юрид-в инвал'!H366</f>
        <v>0</v>
      </c>
      <c r="I366" s="28" t="e">
        <f>('8.юрид-в нацвал'!H366*'8.юрид-в нацвал'!I366+'12.юрид-в инвал'!H366*'12.юрид-в инвал'!I366)/('8.юрид-в нацвал'!H366+'12.юрид-в инвал'!H366)</f>
        <v>#DIV/0!</v>
      </c>
      <c r="J366" s="21">
        <f>'8.юрид-в нацвал'!J366+'12.юрид-в инвал'!J366</f>
        <v>0</v>
      </c>
      <c r="K366" s="28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21">
        <f>'8.юрид-в нацвал'!L366+'12.юрид-в инвал'!L366</f>
        <v>0</v>
      </c>
      <c r="M366" s="28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21">
        <f>'8.юрид-в нацвал'!N366+'12.юрид-в инвал'!N366</f>
        <v>0</v>
      </c>
      <c r="O366" s="28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21">
        <f>'8.юрид-в нацвал'!P366+'12.юрид-в инвал'!P366</f>
        <v>0</v>
      </c>
      <c r="Q366" s="28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22"/>
      <c r="S366" s="30"/>
    </row>
    <row r="367" spans="1:19" ht="14.25" hidden="1" customHeight="1" x14ac:dyDescent="0.2">
      <c r="A367" s="23" t="s">
        <v>14</v>
      </c>
      <c r="B367" s="26">
        <f>'8.юрид-в нацвал'!B367+'12.юрид-в инвал'!B367</f>
        <v>0</v>
      </c>
      <c r="C367" s="28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21">
        <f>'8.юрид-в нацвал'!D367+'12.юрид-в инвал'!D367</f>
        <v>0</v>
      </c>
      <c r="E367" s="28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'8.юрид-в нацвал'!H367+'12.юрид-в инвал'!H367</f>
        <v>0</v>
      </c>
      <c r="I367" s="28" t="e">
        <f>('8.юрид-в нацвал'!H367*'8.юрид-в нацвал'!I367+'12.юрид-в инвал'!H367*'12.юрид-в инвал'!I367)/('8.юрид-в нацвал'!H367+'12.юрид-в инвал'!H367)</f>
        <v>#DIV/0!</v>
      </c>
      <c r="J367" s="21">
        <f>'8.юрид-в нацвал'!J367+'12.юрид-в инвал'!J367</f>
        <v>0</v>
      </c>
      <c r="K367" s="28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21">
        <f>'8.юрид-в нацвал'!L367+'12.юрид-в инвал'!L367</f>
        <v>0</v>
      </c>
      <c r="M367" s="28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21">
        <f>'8.юрид-в нацвал'!N367+'12.юрид-в инвал'!N367</f>
        <v>0</v>
      </c>
      <c r="O367" s="28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21">
        <f>'8.юрид-в нацвал'!P367+'12.юрид-в инвал'!P367</f>
        <v>0</v>
      </c>
      <c r="Q367" s="28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22"/>
      <c r="S367" s="30"/>
    </row>
    <row r="368" spans="1:19" ht="14.25" hidden="1" customHeight="1" thickBot="1" x14ac:dyDescent="0.25">
      <c r="A368" s="24" t="s">
        <v>15</v>
      </c>
      <c r="B368" s="27">
        <f>'8.юрид-в нацвал'!B368+'12.юрид-в инвал'!B368</f>
        <v>0</v>
      </c>
      <c r="C368" s="29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25">
        <f>'8.юрид-в нацвал'!D368+'12.юрид-в инвал'!D368</f>
        <v>0</v>
      </c>
      <c r="E368" s="29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'8.юрид-в нацвал'!H368+'12.юрид-в инвал'!H368</f>
        <v>0</v>
      </c>
      <c r="I368" s="29" t="e">
        <f>('8.юрид-в нацвал'!H368*'8.юрид-в нацвал'!I368+'12.юрид-в инвал'!H368*'12.юрид-в инвал'!I368)/('8.юрид-в нацвал'!H368+'12.юрид-в инвал'!H368)</f>
        <v>#DIV/0!</v>
      </c>
      <c r="J368" s="25">
        <f>'8.юрид-в нацвал'!J368+'12.юрид-в инвал'!J368</f>
        <v>0</v>
      </c>
      <c r="K368" s="29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25">
        <f>'8.юрид-в нацвал'!L368+'12.юрид-в инвал'!L368</f>
        <v>0</v>
      </c>
      <c r="M368" s="29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25">
        <f>'8.юрид-в нацвал'!N368+'12.юрид-в инвал'!N368</f>
        <v>0</v>
      </c>
      <c r="O368" s="29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25">
        <f>'8.юрид-в нацвал'!P368+'12.юрид-в инвал'!P368</f>
        <v>0</v>
      </c>
      <c r="Q368" s="29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25"/>
      <c r="S368" s="39"/>
    </row>
    <row r="369" spans="1:18" ht="4.5" customHeight="1" x14ac:dyDescent="0.2">
      <c r="R369" s="6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54745915.050000004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0.27418691747303259</v>
      </c>
      <c r="D186" s="21">
        <f>'9.нерез-в нацвал'!D186+'13.нерез-в инвал'!D186</f>
        <v>52741095.920000002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0.1284195194497581</v>
      </c>
      <c r="F186" s="21">
        <f t="shared" si="24"/>
        <v>2004819.1300000001</v>
      </c>
      <c r="G186" s="28">
        <f t="shared" si="25"/>
        <v>4.1089130561618319</v>
      </c>
      <c r="H186" s="21">
        <f>'9.нерез-в нацвал'!H186+'13.нерез-в инвал'!H186</f>
        <v>315438.88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0.38348017910791482</v>
      </c>
      <c r="J186" s="21">
        <f>'9.нерез-в нацвал'!J186+'13.нерез-в инвал'!J186</f>
        <v>288714.03000000003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2.7673151207788549</v>
      </c>
      <c r="L186" s="21">
        <f>'9.нерез-в нацвал'!L186+'13.нерез-в инвал'!L186</f>
        <v>375813.5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3.8891064043734493</v>
      </c>
      <c r="N186" s="21">
        <f>'9.нерез-в нацвал'!N186+'13.нерез-в инвал'!N186</f>
        <v>602510.48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4.6250037121345944</v>
      </c>
      <c r="P186" s="21">
        <f>'9.нерез-в нацвал'!P186+'13.нерез-в инвал'!P186</f>
        <v>420582.77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7.2464459062362634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:F199" si="26">H188+J188+L188+N188+P188+R188</f>
        <v>4207353.32</v>
      </c>
      <c r="G188" s="29">
        <f t="shared" ref="G188:G199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89" spans="1:19" x14ac:dyDescent="0.2">
      <c r="A189" s="34" t="s">
        <v>80</v>
      </c>
      <c r="B189" s="26">
        <f>'9.нерез-в нацвал'!B189+'13.нерез-в инвал'!B189</f>
        <v>58930732.359999999</v>
      </c>
      <c r="C189" s="28">
        <f>('9.нерез-в нацвал'!B189*'9.нерез-в нацвал'!C189+'13.нерез-в инвал'!B189*'13.нерез-в инвал'!C189)/('9.нерез-в нацвал'!B189+'13.нерез-в инвал'!B189)</f>
        <v>0.18418928248153882</v>
      </c>
      <c r="D189" s="21">
        <f>'9.нерез-в нацвал'!D189+'13.нерез-в инвал'!D189</f>
        <v>56348453.57</v>
      </c>
      <c r="E189" s="28">
        <f>('9.нерез-в нацвал'!D189*'9.нерез-в нацвал'!E189+'13.нерез-в инвал'!D189*'13.нерез-в инвал'!E189)/('9.нерез-в нацвал'!D189+'13.нерез-в инвал'!D189)</f>
        <v>0.10639276331252831</v>
      </c>
      <c r="F189" s="21">
        <f t="shared" si="26"/>
        <v>2582278.79</v>
      </c>
      <c r="G189" s="28">
        <f t="shared" si="27"/>
        <v>1.8818036397224172</v>
      </c>
      <c r="H189" s="21">
        <f>'9.нерез-в нацвал'!H189+'13.нерез-в инвал'!H189</f>
        <v>937343.41</v>
      </c>
      <c r="I189" s="28">
        <f>('9.нерез-в нацвал'!H189*'9.нерез-в нацвал'!I189+'13.нерез-в инвал'!H189*'13.нерез-в инвал'!I189)/('9.нерез-в нацвал'!H189+'13.нерез-в инвал'!H189)</f>
        <v>6.654722435185198E-2</v>
      </c>
      <c r="J189" s="21">
        <f>'9.нерез-в нацвал'!J189+'13.нерез-в инвал'!J189</f>
        <v>290404.07</v>
      </c>
      <c r="K189" s="28">
        <f>('9.нерез-в нацвал'!J189*'9.нерез-в нацвал'!K189+'13.нерез-в инвал'!J189*'13.нерез-в инвал'!K189)/('9.нерез-в нацвал'!J189+'13.нерез-в инвал'!J189)</f>
        <v>2.6706459585776425</v>
      </c>
      <c r="L189" s="21">
        <f>'9.нерез-в нацвал'!L189+'13.нерез-в инвал'!L189</f>
        <v>257736</v>
      </c>
      <c r="M189" s="28">
        <f>('9.нерез-в нацвал'!L189*'9.нерез-в нацвал'!M189+'13.нерез-в инвал'!L189*'13.нерез-в инвал'!M189)/('9.нерез-в нацвал'!L189+'13.нерез-в инвал'!L189)</f>
        <v>2.4427876866250733</v>
      </c>
      <c r="N189" s="21">
        <f>'9.нерез-в нацвал'!N189+'13.нерез-в инвал'!N189</f>
        <v>918175.94</v>
      </c>
      <c r="O189" s="28">
        <f>('9.нерез-в нацвал'!N189*'9.нерез-в нацвал'!O189+'13.нерез-в инвал'!N189*'13.нерез-в инвал'!O189)/('9.нерез-в нацвал'!N189+'13.нерез-в инвал'!N189)</f>
        <v>2.5321846455702137</v>
      </c>
      <c r="P189" s="21">
        <f>'9.нерез-в нацвал'!P189+'13.нерез-в инвал'!P189</f>
        <v>153494.13</v>
      </c>
      <c r="Q189" s="28">
        <f>('9.нерез-в нацвал'!P189*'9.нерез-в нацвал'!Q189+'13.нерез-в инвал'!P189*'13.нерез-в инвал'!Q189)/('9.нерез-в нацвал'!P189+'13.нерез-в инвал'!P189)</f>
        <v>6.1590805948084322</v>
      </c>
      <c r="R189" s="21">
        <f>'9.нерез-в нацвал'!R189+'13.нерез-в инвал'!R189</f>
        <v>25125.239999999998</v>
      </c>
      <c r="S189" s="28">
        <f>('9.нерез-в нацвал'!R189*'9.нерез-в нацвал'!S189+'13.нерез-в инвал'!R189*'13.нерез-в инвал'!S189)/('9.нерез-в нацвал'!R189+'13.нерез-в инвал'!R189)</f>
        <v>4.8329689905449653</v>
      </c>
    </row>
    <row r="190" spans="1:19" x14ac:dyDescent="0.2">
      <c r="A190" s="23" t="s">
        <v>1</v>
      </c>
      <c r="B190" s="26">
        <f>'9.нерез-в нацвал'!B190+'13.нерез-в инвал'!B190</f>
        <v>52186306.349999994</v>
      </c>
      <c r="C190" s="28">
        <f>('9.нерез-в нацвал'!B190*'9.нерез-в нацвал'!C190+'13.нерез-в инвал'!B190*'13.нерез-в инвал'!C190)/('9.нерез-в нацвал'!B190+'13.нерез-в инвал'!B190)</f>
        <v>0.22955894341811356</v>
      </c>
      <c r="D190" s="21">
        <f>'9.нерез-в нацвал'!D190+'13.нерез-в инвал'!D190</f>
        <v>50564259.599999994</v>
      </c>
      <c r="E190" s="28">
        <f>('9.нерез-в нацвал'!D190*'9.нерез-в нацвал'!E190+'13.нерез-в инвал'!D190*'13.нерез-в инвал'!E190)/('9.нерез-в нацвал'!D190+'13.нерез-в инвал'!D190)</f>
        <v>0.12886639334277925</v>
      </c>
      <c r="F190" s="21">
        <f t="shared" si="26"/>
        <v>1622046.75</v>
      </c>
      <c r="G190" s="28">
        <f t="shared" si="27"/>
        <v>3.3684599903794319</v>
      </c>
      <c r="H190" s="21">
        <f>'9.нерез-в нацвал'!H190+'13.нерез-в инвал'!H190</f>
        <v>470829.97</v>
      </c>
      <c r="I190" s="28">
        <f>('9.нерез-в нацвал'!H190*'9.нерез-в нацвал'!I190+'13.нерез-в инвал'!H190*'13.нерез-в инвал'!I190)/('9.нерез-в нацвал'!H190+'13.нерез-в инвал'!H190)</f>
        <v>0.13321774461383554</v>
      </c>
      <c r="J190" s="21">
        <f>'9.нерез-в нацвал'!J190+'13.нерез-в инвал'!J190</f>
        <v>227674.07</v>
      </c>
      <c r="K190" s="28">
        <f>('9.нерез-в нацвал'!J190*'9.нерез-в нацвал'!K190+'13.нерез-в инвал'!J190*'13.нерез-в инвал'!K190)/('9.нерез-в нацвал'!J190+'13.нерез-в инвал'!J190)</f>
        <v>1.5676883041621776</v>
      </c>
      <c r="L190" s="21">
        <f>'9.нерез-в нацвал'!L190+'13.нерез-в инвал'!L190</f>
        <v>378333.86</v>
      </c>
      <c r="M190" s="28">
        <f>('9.нерез-в нацвал'!L190*'9.нерез-в нацвал'!M190+'13.нерез-в инвал'!L190*'13.нерез-в инвал'!M190)/('9.нерез-в нацвал'!L190+'13.нерез-в инвал'!L190)</f>
        <v>2.5359956050457648</v>
      </c>
      <c r="N190" s="21">
        <f>'9.нерез-в нацвал'!N190+'13.нерез-в инвал'!N190</f>
        <v>298031.25</v>
      </c>
      <c r="O190" s="28">
        <f>('9.нерез-в нацвал'!N190*'9.нерез-в нацвал'!O190+'13.нерез-в инвал'!N190*'13.нерез-в инвал'!O190)/('9.нерез-в нацвал'!N190+'13.нерез-в инвал'!N190)</f>
        <v>5.4733806152878115</v>
      </c>
      <c r="P190" s="21">
        <f>'9.нерез-в нацвал'!P190+'13.нерез-в инвал'!P190</f>
        <v>246703.10000000003</v>
      </c>
      <c r="Q190" s="28">
        <f>('9.нерез-в нацвал'!P190*'9.нерез-в нацвал'!Q190+'13.нерез-в инвал'!P190*'13.нерез-в инвал'!Q190)/('9.нерез-в нацвал'!P190+'13.нерез-в инвал'!P190)</f>
        <v>9.9258664495905933</v>
      </c>
      <c r="R190" s="21">
        <f>'9.нерез-в нацвал'!R190+'13.нерез-в инвал'!R190</f>
        <v>474.5</v>
      </c>
      <c r="S190" s="28">
        <f>('9.нерез-в нацвал'!R190*'9.нерез-в нацвал'!S190+'13.нерез-в инвал'!R190*'13.нерез-в инвал'!S190)/('9.нерез-в нацвал'!R190+'13.нерез-в инвал'!R190)</f>
        <v>9.9498429926237897</v>
      </c>
    </row>
    <row r="191" spans="1:19" x14ac:dyDescent="0.2">
      <c r="A191" s="23" t="s">
        <v>2</v>
      </c>
      <c r="B191" s="26">
        <f>'9.нерез-в нацвал'!B191+'13.нерез-в инвал'!B191</f>
        <v>59711992.090000004</v>
      </c>
      <c r="C191" s="28">
        <f>('9.нерез-в нацвал'!B191*'9.нерез-в нацвал'!C191+'13.нерез-в инвал'!B191*'13.нерез-в инвал'!C191)/('9.нерез-в нацвал'!B191+'13.нерез-в инвал'!B191)</f>
        <v>0.2097658829037401</v>
      </c>
      <c r="D191" s="21">
        <f>'9.нерез-в нацвал'!D191+'13.нерез-в инвал'!D191</f>
        <v>56747176.760000005</v>
      </c>
      <c r="E191" s="28">
        <f>('9.нерез-в нацвал'!D191*'9.нерез-в нацвал'!E191+'13.нерез-в инвал'!D191*'13.нерез-в инвал'!E191)/('9.нерез-в нацвал'!D191+'13.нерез-в инвал'!D191)</f>
        <v>0.13425284142364791</v>
      </c>
      <c r="F191" s="21">
        <f t="shared" si="26"/>
        <v>2964815.3299999996</v>
      </c>
      <c r="G191" s="28">
        <f t="shared" si="27"/>
        <v>1.6551010675933056</v>
      </c>
      <c r="H191" s="21">
        <f>'9.нерез-в нацвал'!H191+'13.нерез-в инвал'!H191</f>
        <v>2014906.19</v>
      </c>
      <c r="I191" s="28">
        <f>('9.нерез-в нацвал'!H191*'9.нерез-в нацвал'!I191+'13.нерез-в инвал'!H191*'13.нерез-в инвал'!I191)/('9.нерез-в нацвал'!H191+'13.нерез-в инвал'!H191)</f>
        <v>5.4008694270774017E-2</v>
      </c>
      <c r="J191" s="21">
        <f>'9.нерез-в нацвал'!J191+'13.нерез-в инвал'!J191</f>
        <v>158386.62</v>
      </c>
      <c r="K191" s="28">
        <f>('9.нерез-в нацвал'!J191*'9.нерез-в нацвал'!K191+'13.нерез-в инвал'!J191*'13.нерез-в инвал'!K191)/('9.нерез-в нацвал'!J191+'13.нерез-в инвал'!J191)</f>
        <v>3.346785342726549</v>
      </c>
      <c r="L191" s="21">
        <f>'9.нерез-в нацвал'!L191+'13.нерез-в инвал'!L191</f>
        <v>222838.52000000002</v>
      </c>
      <c r="M191" s="28">
        <f>('9.нерез-в нацвал'!L191*'9.нерез-в нацвал'!M191+'13.нерез-в инвал'!L191*'13.нерез-в инвал'!M191)/('9.нерез-в нацвал'!L191+'13.нерез-в инвал'!L191)</f>
        <v>3.5739444410239289</v>
      </c>
      <c r="N191" s="21">
        <f>'9.нерез-в нацвал'!N191+'13.нерез-в инвал'!N191</f>
        <v>346113.44</v>
      </c>
      <c r="O191" s="28">
        <f>('9.нерез-в нацвал'!N191*'9.нерез-в нацвал'!O191+'13.нерез-в инвал'!N191*'13.нерез-в инвал'!O191)/('9.нерез-в нацвал'!N191+'13.нерез-в инвал'!N191)</f>
        <v>5.8138768202702513</v>
      </c>
      <c r="P191" s="21">
        <f>'9.нерез-в нацвал'!P191+'13.нерез-в инвал'!P191</f>
        <v>222023.05</v>
      </c>
      <c r="Q191" s="28">
        <f>('9.нерез-в нацвал'!P191*'9.нерез-в нацвал'!Q191+'13.нерез-в инвал'!P191*'13.нерез-в инвал'!Q191)/('9.нерез-в нацвал'!P191+'13.нерез-в инвал'!P191)</f>
        <v>6.5663952535558794</v>
      </c>
      <c r="R191" s="21">
        <f>'9.нерез-в нацвал'!R191+'13.нерез-в инвал'!R191</f>
        <v>547.51</v>
      </c>
      <c r="S191" s="28">
        <f>('9.нерез-в нацвал'!R191*'9.нерез-в нацвал'!S191+'13.нерез-в инвал'!R191*'13.нерез-в инвал'!S191)/('9.нерез-в нацвал'!R191+'13.нерез-в инвал'!R191)</f>
        <v>2.9151060254607231</v>
      </c>
    </row>
    <row r="192" spans="1:19" x14ac:dyDescent="0.2">
      <c r="A192" s="23" t="s">
        <v>3</v>
      </c>
      <c r="B192" s="26">
        <f>'9.нерез-в нацвал'!B192+'13.нерез-в инвал'!B192</f>
        <v>63851493.279999994</v>
      </c>
      <c r="C192" s="28">
        <f>('9.нерез-в нацвал'!B192*'9.нерез-в нацвал'!C192+'13.нерез-в инвал'!B192*'13.нерез-в инвал'!C192)/('9.нерез-в нацвал'!B192+'13.нерез-в инвал'!B192)</f>
        <v>0.24762309729179768</v>
      </c>
      <c r="D192" s="21">
        <f>'9.нерез-в нацвал'!D192+'13.нерез-в инвал'!D192</f>
        <v>60563120.699999996</v>
      </c>
      <c r="E192" s="28">
        <f>('9.нерез-в нацвал'!D192*'9.нерез-в нацвал'!E192+'13.нерез-в инвал'!D192*'13.нерез-в инвал'!E192)/('9.нерез-в нацвал'!D192+'13.нерез-в инвал'!D192)</f>
        <v>0.13539090466320711</v>
      </c>
      <c r="F192" s="21">
        <f t="shared" si="26"/>
        <v>3288372.5799999996</v>
      </c>
      <c r="G192" s="28">
        <f t="shared" si="27"/>
        <v>2.3146430785224457</v>
      </c>
      <c r="H192" s="21">
        <f>'9.нерез-в нацвал'!H192+'13.нерез-в инвал'!H192</f>
        <v>1746130.76</v>
      </c>
      <c r="I192" s="28">
        <f>('9.нерез-в нацвал'!H192*'9.нерез-в нацвал'!I192+'13.нерез-в инвал'!H192*'13.нерез-в инвал'!I192)/('9.нерез-в нацвал'!H192+'13.нерез-в инвал'!H192)</f>
        <v>1.8477412424714422E-2</v>
      </c>
      <c r="J192" s="21">
        <f>'9.нерез-в нацвал'!J192+'13.нерез-в инвал'!J192</f>
        <v>278373.94</v>
      </c>
      <c r="K192" s="28">
        <f>('9.нерез-в нацвал'!J192*'9.нерез-в нацвал'!K192+'13.нерез-в инвал'!J192*'13.нерез-в инвал'!K192)/('9.нерез-в нацвал'!J192+'13.нерез-в инвал'!J192)</f>
        <v>2.6878639595358655</v>
      </c>
      <c r="L192" s="21">
        <f>'9.нерез-в нацвал'!L192+'13.нерез-в инвал'!L192</f>
        <v>377471.52</v>
      </c>
      <c r="M192" s="28">
        <f>('9.нерез-в нацвал'!L192*'9.нерез-в нацвал'!M192+'13.нерез-в инвал'!L192*'13.нерез-в инвал'!M192)/('9.нерез-в нацвал'!L192+'13.нерез-в инвал'!L192)</f>
        <v>3.4033329876118832</v>
      </c>
      <c r="N192" s="21">
        <f>'9.нерез-в нацвал'!N192+'13.нерез-в инвал'!N192</f>
        <v>452012.18</v>
      </c>
      <c r="O192" s="28">
        <f>('9.нерез-в нацвал'!N192*'9.нерез-в нацвал'!O192+'13.нерез-в инвал'!N192*'13.нерез-в инвал'!O192)/('9.нерез-в нацвал'!N192+'13.нерез-в инвал'!N192)</f>
        <v>5.9328729272295178</v>
      </c>
      <c r="P192" s="21">
        <f>'9.нерез-в нацвал'!P192+'13.нерез-в инвал'!P192</f>
        <v>431780.83999999997</v>
      </c>
      <c r="Q192" s="28">
        <f>('9.нерез-в нацвал'!P192*'9.нерез-в нацвал'!Q192+'13.нерез-в инвал'!P192*'13.нерез-в инвал'!Q192)/('9.нерез-в нацвал'!P192+'13.нерез-в инвал'!P192)</f>
        <v>6.5635457319041857</v>
      </c>
      <c r="R192" s="21">
        <f>'9.нерез-в нацвал'!R192+'13.нерез-в инвал'!R192</f>
        <v>2603.34</v>
      </c>
      <c r="S192" s="28">
        <f>('9.нерез-в нацвал'!R192*'9.нерез-в нацвал'!S192+'13.нерез-в инвал'!R192*'13.нерез-в инвал'!S192)/('9.нерез-в нацвал'!R192+'13.нерез-в инвал'!R192)</f>
        <v>11.718862000353404</v>
      </c>
    </row>
    <row r="193" spans="1:19" hidden="1" x14ac:dyDescent="0.2">
      <c r="A193" s="23" t="s">
        <v>4</v>
      </c>
      <c r="B193" s="26">
        <f>'9.нерез-в нацвал'!B193+'13.нерез-в инвал'!B193</f>
        <v>0</v>
      </c>
      <c r="C193" s="28" t="e">
        <f>('9.нерез-в нацвал'!B193*'9.нерез-в нацвал'!C193+'13.нерез-в инвал'!B193*'13.нерез-в инвал'!C193)/('9.нерез-в нацвал'!B193+'13.нерез-в инвал'!B193)</f>
        <v>#DIV/0!</v>
      </c>
      <c r="D193" s="21">
        <f>'9.нерез-в нацвал'!D193+'13.нерез-в инвал'!D193</f>
        <v>0</v>
      </c>
      <c r="E193" s="28" t="e">
        <f>('9.нерез-в нацвал'!D193*'9.нерез-в нацвал'!E193+'13.нерез-в инвал'!D193*'13.нерез-в инвал'!E193)/('9.нерез-в нацвал'!D193+'13.нерез-в инвал'!D193)</f>
        <v>#DIV/0!</v>
      </c>
      <c r="F193" s="21">
        <f t="shared" si="26"/>
        <v>0</v>
      </c>
      <c r="G193" s="28" t="e">
        <f t="shared" si="27"/>
        <v>#DIV/0!</v>
      </c>
      <c r="H193" s="21">
        <f>'9.нерез-в нацвал'!H193+'13.нерез-в инвал'!H193</f>
        <v>0</v>
      </c>
      <c r="I193" s="28" t="e">
        <f>('9.нерез-в нацвал'!H193*'9.нерез-в нацвал'!I193+'13.нерез-в инвал'!H193*'13.нерез-в инвал'!I193)/('9.нерез-в нацвал'!H193+'13.нерез-в инвал'!H193)</f>
        <v>#DIV/0!</v>
      </c>
      <c r="J193" s="21">
        <f>'9.нерез-в нацвал'!J193+'13.нерез-в инвал'!J193</f>
        <v>0</v>
      </c>
      <c r="K193" s="28" t="e">
        <f>('9.нерез-в нацвал'!J193*'9.нерез-в нацвал'!K193+'13.нерез-в инвал'!J193*'13.нерез-в инвал'!K193)/('9.нерез-в нацвал'!J193+'13.нерез-в инвал'!J193)</f>
        <v>#DIV/0!</v>
      </c>
      <c r="L193" s="21">
        <f>'9.нерез-в нацвал'!L193+'13.нерез-в инвал'!L193</f>
        <v>0</v>
      </c>
      <c r="M193" s="28" t="e">
        <f>('9.нерез-в нацвал'!L193*'9.нерез-в нацвал'!M193+'13.нерез-в инвал'!L193*'13.нерез-в инвал'!M193)/('9.нерез-в нацвал'!L193+'13.нерез-в инвал'!L193)</f>
        <v>#DIV/0!</v>
      </c>
      <c r="N193" s="21">
        <f>'9.нерез-в нацвал'!N193+'13.нерез-в инвал'!N193</f>
        <v>0</v>
      </c>
      <c r="O193" s="28" t="e">
        <f>('9.нерез-в нацвал'!N193*'9.нерез-в нацвал'!O193+'13.нерез-в инвал'!N193*'13.нерез-в инвал'!O193)/('9.нерез-в нацвал'!N193+'13.нерез-в инвал'!N193)</f>
        <v>#DIV/0!</v>
      </c>
      <c r="P193" s="21">
        <f>'9.нерез-в нацвал'!P193+'13.нерез-в инвал'!P193</f>
        <v>0</v>
      </c>
      <c r="Q193" s="28" t="e">
        <f>('9.нерез-в нацвал'!P193*'9.нерез-в нацвал'!Q193+'13.нерез-в инвал'!P193*'13.нерез-в инвал'!Q193)/('9.нерез-в нацвал'!P193+'13.нерез-в инвал'!P193)</f>
        <v>#DIV/0!</v>
      </c>
      <c r="R193" s="21">
        <f>'9.нерез-в нацвал'!R193+'13.нерез-в инвал'!R193</f>
        <v>0</v>
      </c>
      <c r="S193" s="28" t="e">
        <f>('9.нерез-в нацвал'!R193*'9.нерез-в нацвал'!S193+'13.нерез-в инвал'!R193*'13.нерез-в инвал'!S193)/('9.нерез-в нацвал'!R193+'13.нерез-в инвал'!R193)</f>
        <v>#DIV/0!</v>
      </c>
    </row>
    <row r="194" spans="1:19" hidden="1" x14ac:dyDescent="0.2">
      <c r="A194" s="23" t="s">
        <v>5</v>
      </c>
      <c r="B194" s="26">
        <f>'9.нерез-в нацвал'!B194+'13.нерез-в инвал'!B194</f>
        <v>0</v>
      </c>
      <c r="C194" s="28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21">
        <f>'9.нерез-в нацвал'!D194+'13.нерез-в инвал'!D194</f>
        <v>0</v>
      </c>
      <c r="E194" s="28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21">
        <f t="shared" si="26"/>
        <v>0</v>
      </c>
      <c r="G194" s="28" t="e">
        <f t="shared" si="27"/>
        <v>#DIV/0!</v>
      </c>
      <c r="H194" s="21">
        <f>'9.нерез-в нацвал'!H194+'13.нерез-в инвал'!H194</f>
        <v>0</v>
      </c>
      <c r="I194" s="28" t="e">
        <f>('9.нерез-в нацвал'!H194*'9.нерез-в нацвал'!I194+'13.нерез-в инвал'!H194*'13.нерез-в инвал'!I194)/('9.нерез-в нацвал'!H194+'13.нерез-в инвал'!H194)</f>
        <v>#DIV/0!</v>
      </c>
      <c r="J194" s="21">
        <f>'9.нерез-в нацвал'!J194+'13.нерез-в инвал'!J194</f>
        <v>0</v>
      </c>
      <c r="K194" s="28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21">
        <f>'9.нерез-в нацвал'!L194+'13.нерез-в инвал'!L194</f>
        <v>0</v>
      </c>
      <c r="M194" s="28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21">
        <f>'9.нерез-в нацвал'!N194+'13.нерез-в инвал'!N194</f>
        <v>0</v>
      </c>
      <c r="O194" s="28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21">
        <f>'9.нерез-в нацвал'!P194+'13.нерез-в инвал'!P194</f>
        <v>0</v>
      </c>
      <c r="Q194" s="28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21">
        <f>'9.нерез-в нацвал'!R194+'13.нерез-в инвал'!R194</f>
        <v>0</v>
      </c>
      <c r="S194" s="28" t="e">
        <f>('9.нерез-в нацвал'!R194*'9.нерез-в нацвал'!S194+'13.нерез-в инвал'!R194*'13.нерез-в инвал'!S194)/('9.нерез-в нацвал'!R194+'13.нерез-в инвал'!R194)</f>
        <v>#DIV/0!</v>
      </c>
    </row>
    <row r="195" spans="1:19" hidden="1" x14ac:dyDescent="0.2">
      <c r="A195" s="23" t="s">
        <v>6</v>
      </c>
      <c r="B195" s="26">
        <f>'9.нерез-в нацвал'!B195+'13.нерез-в инвал'!B195</f>
        <v>0</v>
      </c>
      <c r="C195" s="28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21">
        <f>'9.нерез-в нацвал'!D195+'13.нерез-в инвал'!D195</f>
        <v>0</v>
      </c>
      <c r="E195" s="28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21">
        <f t="shared" si="26"/>
        <v>0</v>
      </c>
      <c r="G195" s="28" t="e">
        <f t="shared" si="27"/>
        <v>#DIV/0!</v>
      </c>
      <c r="H195" s="21">
        <f>'9.нерез-в нацвал'!H195+'13.нерез-в инвал'!H195</f>
        <v>0</v>
      </c>
      <c r="I195" s="28" t="e">
        <f>('9.нерез-в нацвал'!H195*'9.нерез-в нацвал'!I195+'13.нерез-в инвал'!H195*'13.нерез-в инвал'!I195)/('9.нерез-в нацвал'!H195+'13.нерез-в инвал'!H195)</f>
        <v>#DIV/0!</v>
      </c>
      <c r="J195" s="21">
        <f>'9.нерез-в нацвал'!J195+'13.нерез-в инвал'!J195</f>
        <v>0</v>
      </c>
      <c r="K195" s="28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21">
        <f>'9.нерез-в нацвал'!L195+'13.нерез-в инвал'!L195</f>
        <v>0</v>
      </c>
      <c r="M195" s="28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21">
        <f>'9.нерез-в нацвал'!N195+'13.нерез-в инвал'!N195</f>
        <v>0</v>
      </c>
      <c r="O195" s="28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21">
        <f>'9.нерез-в нацвал'!P195+'13.нерез-в инвал'!P195</f>
        <v>0</v>
      </c>
      <c r="Q195" s="28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21">
        <f>'9.нерез-в нацвал'!R195+'13.нерез-в инвал'!R195</f>
        <v>0</v>
      </c>
      <c r="S195" s="28" t="e">
        <f>('9.нерез-в нацвал'!R195*'9.нерез-в нацвал'!S195+'13.нерез-в инвал'!R195*'13.нерез-в инвал'!S195)/('9.нерез-в нацвал'!R195+'13.нерез-в инвал'!R195)</f>
        <v>#DIV/0!</v>
      </c>
    </row>
    <row r="196" spans="1:19" hidden="1" x14ac:dyDescent="0.2">
      <c r="A196" s="23" t="s">
        <v>7</v>
      </c>
      <c r="B196" s="26">
        <f>'9.нерез-в нацвал'!B196+'13.нерез-в инвал'!B196</f>
        <v>0</v>
      </c>
      <c r="C196" s="28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21">
        <f>'9.нерез-в нацвал'!D196+'13.нерез-в инвал'!D196</f>
        <v>0</v>
      </c>
      <c r="E196" s="28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21">
        <f t="shared" si="26"/>
        <v>0</v>
      </c>
      <c r="G196" s="28" t="e">
        <f t="shared" si="27"/>
        <v>#DIV/0!</v>
      </c>
      <c r="H196" s="21">
        <f>'9.нерез-в нацвал'!H196+'13.нерез-в инвал'!H196</f>
        <v>0</v>
      </c>
      <c r="I196" s="28" t="e">
        <f>('9.нерез-в нацвал'!H196*'9.нерез-в нацвал'!I196+'13.нерез-в инвал'!H196*'13.нерез-в инвал'!I196)/('9.нерез-в нацвал'!H196+'13.нерез-в инвал'!H196)</f>
        <v>#DIV/0!</v>
      </c>
      <c r="J196" s="21">
        <f>'9.нерез-в нацвал'!J196+'13.нерез-в инвал'!J196</f>
        <v>0</v>
      </c>
      <c r="K196" s="28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21">
        <f>'9.нерез-в нацвал'!L196+'13.нерез-в инвал'!L196</f>
        <v>0</v>
      </c>
      <c r="M196" s="28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21">
        <f>'9.нерез-в нацвал'!N196+'13.нерез-в инвал'!N196</f>
        <v>0</v>
      </c>
      <c r="O196" s="28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21">
        <f>'9.нерез-в нацвал'!P196+'13.нерез-в инвал'!P196</f>
        <v>0</v>
      </c>
      <c r="Q196" s="28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21">
        <f>'9.нерез-в нацвал'!R196+'13.нерез-в инвал'!R196</f>
        <v>0</v>
      </c>
      <c r="S196" s="28" t="e">
        <f>('9.нерез-в нацвал'!R196*'9.нерез-в нацвал'!S196+'13.нерез-в инвал'!R196*'13.нерез-в инвал'!S196)/('9.нерез-в нацвал'!R196+'13.нерез-в инвал'!R196)</f>
        <v>#DIV/0!</v>
      </c>
    </row>
    <row r="197" spans="1:19" hidden="1" x14ac:dyDescent="0.2">
      <c r="A197" s="23" t="s">
        <v>8</v>
      </c>
      <c r="B197" s="26">
        <f>'9.нерез-в нацвал'!B197+'13.нерез-в инвал'!B197</f>
        <v>0</v>
      </c>
      <c r="C197" s="28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21">
        <f>'9.нерез-в нацвал'!D197+'13.нерез-в инвал'!D197</f>
        <v>0</v>
      </c>
      <c r="E197" s="28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21">
        <f t="shared" si="26"/>
        <v>0</v>
      </c>
      <c r="G197" s="28" t="e">
        <f t="shared" si="27"/>
        <v>#DIV/0!</v>
      </c>
      <c r="H197" s="21">
        <f>'9.нерез-в нацвал'!H197+'13.нерез-в инвал'!H197</f>
        <v>0</v>
      </c>
      <c r="I197" s="28" t="e">
        <f>('9.нерез-в нацвал'!H197*'9.нерез-в нацвал'!I197+'13.нерез-в инвал'!H197*'13.нерез-в инвал'!I197)/('9.нерез-в нацвал'!H197+'13.нерез-в инвал'!H197)</f>
        <v>#DIV/0!</v>
      </c>
      <c r="J197" s="21">
        <f>'9.нерез-в нацвал'!J197+'13.нерез-в инвал'!J197</f>
        <v>0</v>
      </c>
      <c r="K197" s="28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21">
        <f>'9.нерез-в нацвал'!L197+'13.нерез-в инвал'!L197</f>
        <v>0</v>
      </c>
      <c r="M197" s="28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21">
        <f>'9.нерез-в нацвал'!N197+'13.нерез-в инвал'!N197</f>
        <v>0</v>
      </c>
      <c r="O197" s="28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21">
        <f>'9.нерез-в нацвал'!P197+'13.нерез-в инвал'!P197</f>
        <v>0</v>
      </c>
      <c r="Q197" s="28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21">
        <f>'9.нерез-в нацвал'!R197+'13.нерез-в инвал'!R197</f>
        <v>0</v>
      </c>
      <c r="S197" s="28" t="e">
        <f>('9.нерез-в нацвал'!R197*'9.нерез-в нацвал'!S197+'13.нерез-в инвал'!R197*'13.нерез-в инвал'!S197)/('9.нерез-в нацвал'!R197+'13.нерез-в инвал'!R197)</f>
        <v>#DIV/0!</v>
      </c>
    </row>
    <row r="198" spans="1:19" hidden="1" x14ac:dyDescent="0.2">
      <c r="A198" s="23" t="s">
        <v>9</v>
      </c>
      <c r="B198" s="26">
        <f>'9.нерез-в нацвал'!B198+'13.нерез-в инвал'!B198</f>
        <v>0</v>
      </c>
      <c r="C198" s="28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21">
        <f>'9.нерез-в нацвал'!D198+'13.нерез-в инвал'!D198</f>
        <v>0</v>
      </c>
      <c r="E198" s="28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21">
        <f t="shared" si="26"/>
        <v>0</v>
      </c>
      <c r="G198" s="28" t="e">
        <f t="shared" si="27"/>
        <v>#DIV/0!</v>
      </c>
      <c r="H198" s="21">
        <f>'9.нерез-в нацвал'!H198+'13.нерез-в инвал'!H198</f>
        <v>0</v>
      </c>
      <c r="I198" s="28" t="e">
        <f>('9.нерез-в нацвал'!H198*'9.нерез-в нацвал'!I198+'13.нерез-в инвал'!H198*'13.нерез-в инвал'!I198)/('9.нерез-в нацвал'!H198+'13.нерез-в инвал'!H198)</f>
        <v>#DIV/0!</v>
      </c>
      <c r="J198" s="21">
        <f>'9.нерез-в нацвал'!J198+'13.нерез-в инвал'!J198</f>
        <v>0</v>
      </c>
      <c r="K198" s="28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21">
        <f>'9.нерез-в нацвал'!L198+'13.нерез-в инвал'!L198</f>
        <v>0</v>
      </c>
      <c r="M198" s="28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21">
        <f>'9.нерез-в нацвал'!N198+'13.нерез-в инвал'!N198</f>
        <v>0</v>
      </c>
      <c r="O198" s="28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21">
        <f>'9.нерез-в нацвал'!P198+'13.нерез-в инвал'!P198</f>
        <v>0</v>
      </c>
      <c r="Q198" s="28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21">
        <f>'9.нерез-в нацвал'!R198+'13.нерез-в инвал'!R198</f>
        <v>0</v>
      </c>
      <c r="S198" s="28" t="e">
        <f>('9.нерез-в нацвал'!R198*'9.нерез-в нацвал'!S198+'13.нерез-в инвал'!R198*'13.нерез-в инвал'!S198)/('9.нерез-в нацвал'!R198+'13.нерез-в инвал'!R198)</f>
        <v>#DIV/0!</v>
      </c>
    </row>
    <row r="199" spans="1:19" hidden="1" x14ac:dyDescent="0.2">
      <c r="A199" s="23" t="s">
        <v>14</v>
      </c>
      <c r="B199" s="26">
        <f>'9.нерез-в нацвал'!B199+'13.нерез-в инвал'!B199</f>
        <v>0</v>
      </c>
      <c r="C199" s="28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21">
        <f>'9.нерез-в нацвал'!D199+'13.нерез-в инвал'!D199</f>
        <v>0</v>
      </c>
      <c r="E199" s="28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21">
        <f t="shared" si="26"/>
        <v>0</v>
      </c>
      <c r="G199" s="28" t="e">
        <f t="shared" si="27"/>
        <v>#DIV/0!</v>
      </c>
      <c r="H199" s="21">
        <f>'9.нерез-в нацвал'!H199+'13.нерез-в инвал'!H199</f>
        <v>0</v>
      </c>
      <c r="I199" s="28" t="e">
        <f>('9.нерез-в нацвал'!H199*'9.нерез-в нацвал'!I199+'13.нерез-в инвал'!H199*'13.нерез-в инвал'!I199)/('9.нерез-в нацвал'!H199+'13.нерез-в инвал'!H199)</f>
        <v>#DIV/0!</v>
      </c>
      <c r="J199" s="21">
        <f>'9.нерез-в нацвал'!J199+'13.нерез-в инвал'!J199</f>
        <v>0</v>
      </c>
      <c r="K199" s="28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21">
        <f>'9.нерез-в нацвал'!L199+'13.нерез-в инвал'!L199</f>
        <v>0</v>
      </c>
      <c r="M199" s="28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21">
        <f>'9.нерез-в нацвал'!N199+'13.нерез-в инвал'!N199</f>
        <v>0</v>
      </c>
      <c r="O199" s="28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21">
        <f>'9.нерез-в нацвал'!P199+'13.нерез-в инвал'!P199</f>
        <v>0</v>
      </c>
      <c r="Q199" s="28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21">
        <f>'9.нерез-в нацвал'!R199+'13.нерез-в инвал'!R199</f>
        <v>0</v>
      </c>
      <c r="S199" s="28" t="e">
        <f>('9.нерез-в нацвал'!R199*'9.нерез-в нацвал'!S199+'13.нерез-в инвал'!R199*'13.нерез-в инвал'!S199)/('9.нерез-в нацвал'!R199+'13.нерез-в инвал'!R199)</f>
        <v>#DIV/0!</v>
      </c>
    </row>
    <row r="200" spans="1:19" ht="13.5" hidden="1" thickBot="1" x14ac:dyDescent="0.25">
      <c r="A200" s="24" t="s">
        <v>15</v>
      </c>
      <c r="B200" s="27">
        <f>'9.нерез-в нацвал'!B200+'13.нерез-в инвал'!B200</f>
        <v>0</v>
      </c>
      <c r="C200" s="29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25">
        <f>'9.нерез-в нацвал'!D200+'13.нерез-в инвал'!D200</f>
        <v>0</v>
      </c>
      <c r="E200" s="29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25">
        <f t="shared" ref="F200" si="28">H200+J200+L200+N200+P200+R200</f>
        <v>0</v>
      </c>
      <c r="G200" s="29" t="e">
        <f t="shared" ref="G200" si="29">(H200*I200+J200*K200+L200*M200+N200*O200+P200*Q200+R200*S200)/(H200+J200+L200+N200+P200+R200)</f>
        <v>#DIV/0!</v>
      </c>
      <c r="H200" s="25">
        <f>'9.нерез-в нацвал'!H200+'13.нерез-в инвал'!H200</f>
        <v>0</v>
      </c>
      <c r="I200" s="29" t="e">
        <f>('9.нерез-в нацвал'!H200*'9.нерез-в нацвал'!I200+'13.нерез-в инвал'!H200*'13.нерез-в инвал'!I200)/('9.нерез-в нацвал'!H200+'13.нерез-в инвал'!H200)</f>
        <v>#DIV/0!</v>
      </c>
      <c r="J200" s="25">
        <f>'9.нерез-в нацвал'!J200+'13.нерез-в инвал'!J200</f>
        <v>0</v>
      </c>
      <c r="K200" s="29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25">
        <f>'9.нерез-в нацвал'!L200+'13.нерез-в инвал'!L200</f>
        <v>0</v>
      </c>
      <c r="M200" s="29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25">
        <f>'9.нерез-в нацвал'!N200+'13.нерез-в инвал'!N200</f>
        <v>0</v>
      </c>
      <c r="O200" s="29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25">
        <f>'9.нерез-в нацвал'!P200+'13.нерез-в инвал'!P200</f>
        <v>0</v>
      </c>
      <c r="Q200" s="29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25">
        <f>'9.нерез-в нацвал'!R200+'13.нерез-в инвал'!R200</f>
        <v>0</v>
      </c>
      <c r="S200" s="29" t="e">
        <f>('9.нерез-в нацвал'!R200*'9.нерез-в нацвал'!S200+'13.нерез-в инвал'!R200*'13.нерез-в инвал'!S200)/('9.нерез-в нацвал'!R200+'13.нерез-в инвал'!R200)</f>
        <v>#DIV/0!</v>
      </c>
    </row>
    <row r="202" spans="1:19" x14ac:dyDescent="0.2">
      <c r="B202" s="41"/>
      <c r="C202" s="41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1.2107251184728955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0.57914777530519679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139491126.31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1.3162757024999188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1">
        <f>'7.физ-в нацвал'!H336+'8.юрид-в нацвал'!H336+'9.нерез-в нацвал'!H168</f>
        <v>334734.48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4.068321489617678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391175653.39000005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1.6623987219934782</v>
      </c>
      <c r="D354" s="21">
        <f>'7.физ-в нацвал'!D354+'8.юрид-в нацвал'!D354+'9.нерез-в нацвал'!D186</f>
        <v>382177184.18000001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1.4584458279636068</v>
      </c>
      <c r="F354" s="21">
        <f t="shared" si="30"/>
        <v>8998469.2100000009</v>
      </c>
      <c r="G354" s="28">
        <f t="shared" si="31"/>
        <v>10.324554576133286</v>
      </c>
      <c r="H354" s="21">
        <f>'7.физ-в нацвал'!H354+'8.юрид-в нацвал'!H354+'9.нерез-в нацвал'!H186</f>
        <v>811626.77000000014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1.4360458437071961</v>
      </c>
      <c r="J354" s="21">
        <f>'7.физ-в нацвал'!J354+'8.юрид-в нацвал'!J354+'9.нерез-в нацвал'!J186</f>
        <v>619454.30000000005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6.0379146700571731</v>
      </c>
      <c r="L354" s="21">
        <f>'7.физ-в нацвал'!L354+'8.юрид-в нацвал'!L354+'9.нерез-в нацвал'!L186</f>
        <v>1005373.5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8.4195566392987242</v>
      </c>
      <c r="N354" s="21">
        <f>'7.физ-в нацвал'!N354+'8.юрид-в нацвал'!N354+'9.нерез-в нацвал'!N186</f>
        <v>4090800.2800000003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11.327674466718292</v>
      </c>
      <c r="P354" s="21">
        <f>'7.физ-в нацвал'!P354+'8.юрид-в нацвал'!P354+'9.нерез-в нацвал'!P186</f>
        <v>2450271.15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13.430514912523032</v>
      </c>
      <c r="R354" s="22">
        <f>'7.физ-в нацвал'!R354+'8.юрид-в нацвал'!R354+'9.нерез-в нацвал'!R186</f>
        <v>20943.210000000003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13.702998647294315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:F367" si="32">H356+J356+L356+N356+P356+R356</f>
        <v>13772733.110000001</v>
      </c>
      <c r="G356" s="29">
        <f t="shared" ref="G356:G367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14.25" customHeight="1" x14ac:dyDescent="0.2">
      <c r="A357" s="34" t="s">
        <v>80</v>
      </c>
      <c r="B357" s="26">
        <f>'7.физ-в нацвал'!B357+'8.юрид-в нацвал'!B357+'9.нерез-в нацвал'!B189</f>
        <v>415369918.58000004</v>
      </c>
      <c r="C357" s="28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1.9729706797741078</v>
      </c>
      <c r="D357" s="21">
        <f>'7.физ-в нацвал'!D357+'8.юрид-в нацвал'!D357+'9.нерез-в нацвал'!D189</f>
        <v>397478275.39999998</v>
      </c>
      <c r="E357" s="28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1.5746587555469178</v>
      </c>
      <c r="F357" s="21">
        <f t="shared" si="32"/>
        <v>17891643.179999996</v>
      </c>
      <c r="G357" s="28">
        <f t="shared" si="33"/>
        <v>10.821813411561655</v>
      </c>
      <c r="H357" s="21">
        <f>'7.физ-в нацвал'!H357+'8.юрид-в нацвал'!H357+'9.нерез-в нацвал'!H189</f>
        <v>1113076.45</v>
      </c>
      <c r="I357" s="28">
        <f>('7.физ-в нацвал'!H357*'7.физ-в нацвал'!I357+'8.юрид-в нацвал'!H357*'8.юрид-в нацвал'!I357+'9.нерез-в нацвал'!H189*'9.нерез-в нацвал'!I189)/('7.физ-в нацвал'!H357+'8.юрид-в нацвал'!H357+'9.нерез-в нацвал'!H189)</f>
        <v>0.94664886387633118</v>
      </c>
      <c r="J357" s="21">
        <f>'7.физ-в нацвал'!J357+'8.юрид-в нацвал'!J357+'9.нерез-в нацвал'!J189</f>
        <v>842670.44000000006</v>
      </c>
      <c r="K357" s="28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5.6524622936814977</v>
      </c>
      <c r="L357" s="21">
        <f>'7.физ-в нацвал'!L357+'8.юрид-в нацвал'!L357+'9.нерез-в нацвал'!L189</f>
        <v>1309011.96</v>
      </c>
      <c r="M357" s="28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9.2738375278863021</v>
      </c>
      <c r="N357" s="21">
        <f>'7.физ-в нацвал'!N357+'8.юрид-в нацвал'!N357+'9.нерез-в нацвал'!N189</f>
        <v>12638468.399999999</v>
      </c>
      <c r="O357" s="28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11.858796740465772</v>
      </c>
      <c r="P357" s="21">
        <f>'7.физ-в нацвал'!P357+'8.юрид-в нацвал'!P357+'9.нерез-в нацвал'!P189</f>
        <v>1945574.82</v>
      </c>
      <c r="Q357" s="28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12.979815248379868</v>
      </c>
      <c r="R357" s="22">
        <f>'7.физ-в нацвал'!R357+'8.юрид-в нацвал'!R357+'9.нерез-в нацвал'!R189</f>
        <v>42841.11</v>
      </c>
      <c r="S357" s="3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12.45007083850065</v>
      </c>
    </row>
    <row r="358" spans="1:19" ht="14.25" customHeight="1" x14ac:dyDescent="0.2">
      <c r="A358" s="23" t="s">
        <v>1</v>
      </c>
      <c r="B358" s="26">
        <f>'7.физ-в нацвал'!B358+'8.юрид-в нацвал'!B358+'9.нерез-в нацвал'!B190</f>
        <v>408230914.72000009</v>
      </c>
      <c r="C358" s="28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1.698930611749482</v>
      </c>
      <c r="D358" s="21">
        <f>'7.физ-в нацвал'!D358+'8.юрид-в нацвал'!D358+'9.нерез-в нацвал'!D190</f>
        <v>398043994.84000003</v>
      </c>
      <c r="E358" s="28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1.4780923439884956</v>
      </c>
      <c r="F358" s="21">
        <f t="shared" si="32"/>
        <v>10186919.879999999</v>
      </c>
      <c r="G358" s="28">
        <f t="shared" si="33"/>
        <v>10.327971317734576</v>
      </c>
      <c r="H358" s="21">
        <f>'7.физ-в нацвал'!H358+'8.юрид-в нацвал'!H358+'9.нерез-в нацвал'!H190</f>
        <v>1500621.09</v>
      </c>
      <c r="I358" s="28">
        <f>('7.физ-в нацвал'!H358*'7.физ-в нацвал'!I358+'8.юрид-в нацвал'!H358*'8.юрид-в нацвал'!I358+'9.нерез-в нацвал'!H190*'9.нерез-в нацвал'!I190)/('7.физ-в нацвал'!H358+'8.юрид-в нацвал'!H358+'9.нерез-в нацвал'!H190)</f>
        <v>1.4923583336417052</v>
      </c>
      <c r="J358" s="21">
        <f>'7.физ-в нацвал'!J358+'8.юрид-в нацвал'!J358+'9.нерез-в нацвал'!J190</f>
        <v>821801.07</v>
      </c>
      <c r="K358" s="28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6.3313944582720003</v>
      </c>
      <c r="L358" s="21">
        <f>'7.физ-в нацвал'!L358+'8.юрид-в нацвал'!L358+'9.нерез-в нацвал'!L190</f>
        <v>1100018.22</v>
      </c>
      <c r="M358" s="28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8.9798743456267509</v>
      </c>
      <c r="N358" s="21">
        <f>'7.физ-в нацвал'!N358+'8.юрид-в нацвал'!N358+'9.нерез-в нацвал'!N190</f>
        <v>4362999.2299999995</v>
      </c>
      <c r="O358" s="28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12.919542447249102</v>
      </c>
      <c r="P358" s="21">
        <f>'7.физ-в нацвал'!P358+'8.юрид-в нацвал'!P358+'9.нерез-в нацвал'!P190</f>
        <v>2368415.29</v>
      </c>
      <c r="Q358" s="28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13.137170584302382</v>
      </c>
      <c r="R358" s="22">
        <f>'7.физ-в нацвал'!R358+'8.юрид-в нацвал'!R358+'9.нерез-в нацвал'!R190</f>
        <v>33064.979999999996</v>
      </c>
      <c r="S358" s="3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12.319692466168178</v>
      </c>
    </row>
    <row r="359" spans="1:19" ht="14.25" customHeight="1" x14ac:dyDescent="0.2">
      <c r="A359" s="23" t="s">
        <v>2</v>
      </c>
      <c r="B359" s="26">
        <f>'7.физ-в нацвал'!B359+'8.юрид-в нацвал'!B359+'9.нерез-в нацвал'!B191</f>
        <v>495845141.92000008</v>
      </c>
      <c r="C359" s="28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1.6359390874372484</v>
      </c>
      <c r="D359" s="21">
        <f>'7.физ-в нацвал'!D359+'8.юрид-в нацвал'!D359+'9.нерез-в нацвал'!D191</f>
        <v>481561991.16999996</v>
      </c>
      <c r="E359" s="28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1.4324879287114984</v>
      </c>
      <c r="F359" s="21">
        <f t="shared" si="32"/>
        <v>14283150.75</v>
      </c>
      <c r="G359" s="28">
        <f t="shared" si="33"/>
        <v>8.4953741530383251</v>
      </c>
      <c r="H359" s="21">
        <f>'7.физ-в нацвал'!H359+'8.юрид-в нацвал'!H359+'9.нерез-в нацвал'!H191</f>
        <v>4006737.67</v>
      </c>
      <c r="I359" s="28">
        <f>('7.физ-в нацвал'!H359*'7.физ-в нацвал'!I359+'8.юрид-в нацвал'!H359*'8.юрид-в нацвал'!I359+'9.нерез-в нацвал'!H191*'9.нерез-в нацвал'!I191)/('7.физ-в нацвал'!H359+'8.юрид-в нацвал'!H359+'9.нерез-в нацвал'!H191)</f>
        <v>0.58028033320184969</v>
      </c>
      <c r="J359" s="21">
        <f>'7.физ-в нацвал'!J359+'8.юрид-в нацвал'!J359+'9.нерез-в нацвал'!J191</f>
        <v>1027282.51</v>
      </c>
      <c r="K359" s="28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6.1408520076916346</v>
      </c>
      <c r="L359" s="21">
        <f>'7.физ-в нацвал'!L359+'8.юрид-в нацвал'!L359+'9.нерез-в нацвал'!L191</f>
        <v>2228983.0199999996</v>
      </c>
      <c r="M359" s="28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9.5608446272955216</v>
      </c>
      <c r="N359" s="21">
        <f>'7.физ-в нацвал'!N359+'8.юрид-в нацвал'!N359+'9.нерез-в нацвал'!N191</f>
        <v>4624480.67</v>
      </c>
      <c r="O359" s="28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13.190950925587916</v>
      </c>
      <c r="P359" s="21">
        <f>'7.физ-в нацвал'!P359+'8.юрид-в нацвал'!P359+'9.нерез-в нацвал'!P191</f>
        <v>2186779.33</v>
      </c>
      <c r="Q359" s="28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12.772640119019272</v>
      </c>
      <c r="R359" s="22">
        <f>'7.физ-в нацвал'!R359+'8.юрид-в нацвал'!R359+'9.нерез-в нацвал'!R191</f>
        <v>208887.55000000002</v>
      </c>
      <c r="S359" s="3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11.79622942631096</v>
      </c>
    </row>
    <row r="360" spans="1:19" ht="14.25" customHeight="1" x14ac:dyDescent="0.2">
      <c r="A360" s="23" t="s">
        <v>3</v>
      </c>
      <c r="B360" s="26">
        <f>'7.физ-в нацвал'!B360+'8.юрид-в нацвал'!B360+'9.нерез-в нацвал'!B192</f>
        <v>560339053.09000003</v>
      </c>
      <c r="C360" s="28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1.6222819091927421</v>
      </c>
      <c r="D360" s="21">
        <f>'7.физ-в нацвал'!D360+'8.юрид-в нацвал'!D360+'9.нерез-в нацвал'!D192</f>
        <v>547446860.30000007</v>
      </c>
      <c r="E360" s="28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1.4041218267540374</v>
      </c>
      <c r="F360" s="21">
        <f t="shared" si="32"/>
        <v>12892192.790000001</v>
      </c>
      <c r="G360" s="28">
        <f t="shared" si="33"/>
        <v>10.886109569798025</v>
      </c>
      <c r="H360" s="21">
        <f>'7.физ-в нацвал'!H360+'8.юрид-в нацвал'!H360+'9.нерез-в нацвал'!H192</f>
        <v>1241076.52</v>
      </c>
      <c r="I360" s="28">
        <f>('7.физ-в нацвал'!H360*'7.физ-в нацвал'!I360+'8.юрид-в нацвал'!H360*'8.юрид-в нацвал'!I360+'9.нерез-в нацвал'!H192*'9.нерез-в нацвал'!I192)/('7.физ-в нацвал'!H360+'8.юрид-в нацвал'!H360+'9.нерез-в нацвал'!H192)</f>
        <v>2.050525769031549</v>
      </c>
      <c r="J360" s="21">
        <f>'7.физ-в нацвал'!J360+'8.юрид-в нацвал'!J360+'9.нерез-в нацвал'!J192</f>
        <v>1045121.3500000001</v>
      </c>
      <c r="K360" s="28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5.4800992779450919</v>
      </c>
      <c r="L360" s="21">
        <f>'7.физ-в нацвал'!L360+'8.юрид-в нацвал'!L360+'9.нерез-в нацвал'!L192</f>
        <v>1216981.6599999999</v>
      </c>
      <c r="M360" s="28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8.889170306149067</v>
      </c>
      <c r="N360" s="21">
        <f>'7.физ-в нацвал'!N360+'8.юрид-в нацвал'!N360+'9.нерез-в нацвал'!N192</f>
        <v>7234688.29</v>
      </c>
      <c r="O360" s="28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12.90370140964292</v>
      </c>
      <c r="P360" s="21">
        <f>'7.физ-в нацвал'!P360+'8.юрид-в нацвал'!P360+'9.нерез-в нацвал'!P192</f>
        <v>2032237.66</v>
      </c>
      <c r="Q360" s="28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12.909217674915038</v>
      </c>
      <c r="R360" s="22">
        <f>'7.физ-в нацвал'!R360+'8.юрид-в нацвал'!R360+'9.нерез-в нацвал'!R192</f>
        <v>122087.31</v>
      </c>
      <c r="S360" s="3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13.652378158712834</v>
      </c>
    </row>
    <row r="361" spans="1:19" ht="14.25" hidden="1" customHeight="1" x14ac:dyDescent="0.2">
      <c r="A361" s="23" t="s">
        <v>4</v>
      </c>
      <c r="B361" s="26">
        <f>'7.физ-в нацвал'!B361+'8.юрид-в нацвал'!B361+'9.нерез-в нацвал'!B193</f>
        <v>0</v>
      </c>
      <c r="C361" s="28" t="e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#DIV/0!</v>
      </c>
      <c r="D361" s="21">
        <f>'7.физ-в нацвал'!D361+'8.юрид-в нацвал'!D361+'9.нерез-в нацвал'!D193</f>
        <v>0</v>
      </c>
      <c r="E361" s="28" t="e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#DIV/0!</v>
      </c>
      <c r="F361" s="21">
        <f t="shared" si="32"/>
        <v>0</v>
      </c>
      <c r="G361" s="28" t="e">
        <f t="shared" si="33"/>
        <v>#DIV/0!</v>
      </c>
      <c r="H361" s="21">
        <f>'7.физ-в нацвал'!H361+'8.юрид-в нацвал'!H361+'9.нерез-в нацвал'!H193</f>
        <v>0</v>
      </c>
      <c r="I361" s="28" t="e">
        <f>('7.физ-в нацвал'!H361*'7.физ-в нацвал'!I361+'8.юрид-в нацвал'!H361*'8.юрид-в нацвал'!I361+'9.нерез-в нацвал'!H193*'9.нерез-в нацвал'!I193)/('7.физ-в нацвал'!H361+'8.юрид-в нацвал'!H361+'9.нерез-в нацвал'!H193)</f>
        <v>#DIV/0!</v>
      </c>
      <c r="J361" s="21">
        <f>'7.физ-в нацвал'!J361+'8.юрид-в нацвал'!J361+'9.нерез-в нацвал'!J193</f>
        <v>0</v>
      </c>
      <c r="K361" s="28" t="e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#DIV/0!</v>
      </c>
      <c r="L361" s="21">
        <f>'7.физ-в нацвал'!L361+'8.юрид-в нацвал'!L361+'9.нерез-в нацвал'!L193</f>
        <v>0</v>
      </c>
      <c r="M361" s="28" t="e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#DIV/0!</v>
      </c>
      <c r="N361" s="21">
        <f>'7.физ-в нацвал'!N361+'8.юрид-в нацвал'!N361+'9.нерез-в нацвал'!N193</f>
        <v>0</v>
      </c>
      <c r="O361" s="28" t="e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#DIV/0!</v>
      </c>
      <c r="P361" s="21">
        <f>'7.физ-в нацвал'!P361+'8.юрид-в нацвал'!P361+'9.нерез-в нацвал'!P193</f>
        <v>0</v>
      </c>
      <c r="Q361" s="28" t="e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#DIV/0!</v>
      </c>
      <c r="R361" s="22">
        <f>'7.физ-в нацвал'!R361+'8.юрид-в нацвал'!R361+'9.нерез-в нацвал'!R193</f>
        <v>0</v>
      </c>
      <c r="S361" s="30" t="e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#DIV/0!</v>
      </c>
    </row>
    <row r="362" spans="1:19" ht="14.25" hidden="1" customHeight="1" x14ac:dyDescent="0.2">
      <c r="A362" s="23" t="s">
        <v>5</v>
      </c>
      <c r="B362" s="26">
        <f>'7.физ-в нацвал'!B362+'8.юрид-в нацвал'!B362+'9.нерез-в нацвал'!B194</f>
        <v>0</v>
      </c>
      <c r="C362" s="28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21">
        <f>'7.физ-в нацвал'!D362+'8.юрид-в нацвал'!D362+'9.нерез-в нацвал'!D194</f>
        <v>0</v>
      </c>
      <c r="E362" s="28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21">
        <f t="shared" si="32"/>
        <v>0</v>
      </c>
      <c r="G362" s="28" t="e">
        <f t="shared" si="33"/>
        <v>#DIV/0!</v>
      </c>
      <c r="H362" s="21">
        <f>'7.физ-в нацвал'!H362+'8.юрид-в нацвал'!H362+'9.нерез-в нацвал'!H194</f>
        <v>0</v>
      </c>
      <c r="I362" s="28" t="e">
        <f>('7.физ-в нацвал'!H362*'7.физ-в нацвал'!I362+'8.юрид-в нацвал'!H362*'8.юрид-в нацвал'!I362+'9.нерез-в нацвал'!H194*'9.нерез-в нацвал'!I194)/('7.физ-в нацвал'!H362+'8.юрид-в нацвал'!H362+'9.нерез-в нацвал'!H194)</f>
        <v>#DIV/0!</v>
      </c>
      <c r="J362" s="21">
        <f>'7.физ-в нацвал'!J362+'8.юрид-в нацвал'!J362+'9.нерез-в нацвал'!J194</f>
        <v>0</v>
      </c>
      <c r="K362" s="28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21">
        <f>'7.физ-в нацвал'!L362+'8.юрид-в нацвал'!L362+'9.нерез-в нацвал'!L194</f>
        <v>0</v>
      </c>
      <c r="M362" s="28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21">
        <f>'7.физ-в нацвал'!N362+'8.юрид-в нацвал'!N362+'9.нерез-в нацвал'!N194</f>
        <v>0</v>
      </c>
      <c r="O362" s="28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21">
        <f>'7.физ-в нацвал'!P362+'8.юрид-в нацвал'!P362+'9.нерез-в нацвал'!P194</f>
        <v>0</v>
      </c>
      <c r="Q362" s="28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22">
        <f>'7.физ-в нацвал'!R362+'8.юрид-в нацвал'!R362+'9.нерез-в нацвал'!R194</f>
        <v>0</v>
      </c>
      <c r="S362" s="3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</row>
    <row r="363" spans="1:19" ht="14.25" hidden="1" customHeight="1" x14ac:dyDescent="0.2">
      <c r="A363" s="23" t="s">
        <v>6</v>
      </c>
      <c r="B363" s="26">
        <f>'7.физ-в нацвал'!B363+'8.юрид-в нацвал'!B363+'9.нерез-в нацвал'!B195</f>
        <v>0</v>
      </c>
      <c r="C363" s="28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21">
        <f>'7.физ-в нацвал'!D363+'8.юрид-в нацвал'!D363+'9.нерез-в нацвал'!D195</f>
        <v>0</v>
      </c>
      <c r="E363" s="28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21">
        <f t="shared" si="32"/>
        <v>0</v>
      </c>
      <c r="G363" s="28" t="e">
        <f t="shared" si="33"/>
        <v>#DIV/0!</v>
      </c>
      <c r="H363" s="21">
        <f>'7.физ-в нацвал'!H363+'8.юрид-в нацвал'!H363+'9.нерез-в нацвал'!H195</f>
        <v>0</v>
      </c>
      <c r="I363" s="28" t="e">
        <f>('7.физ-в нацвал'!H363*'7.физ-в нацвал'!I363+'8.юрид-в нацвал'!H363*'8.юрид-в нацвал'!I363+'9.нерез-в нацвал'!H195*'9.нерез-в нацвал'!I195)/('7.физ-в нацвал'!H363+'8.юрид-в нацвал'!H363+'9.нерез-в нацвал'!H195)</f>
        <v>#DIV/0!</v>
      </c>
      <c r="J363" s="21">
        <f>'7.физ-в нацвал'!J363+'8.юрид-в нацвал'!J363+'9.нерез-в нацвал'!J195</f>
        <v>0</v>
      </c>
      <c r="K363" s="28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21">
        <f>'7.физ-в нацвал'!L363+'8.юрид-в нацвал'!L363+'9.нерез-в нацвал'!L195</f>
        <v>0</v>
      </c>
      <c r="M363" s="28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21">
        <f>'7.физ-в нацвал'!N363+'8.юрид-в нацвал'!N363+'9.нерез-в нацвал'!N195</f>
        <v>0</v>
      </c>
      <c r="O363" s="28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21">
        <f>'7.физ-в нацвал'!P363+'8.юрид-в нацвал'!P363+'9.нерез-в нацвал'!P195</f>
        <v>0</v>
      </c>
      <c r="Q363" s="28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22">
        <f>'7.физ-в нацвал'!R363+'8.юрид-в нацвал'!R363+'9.нерез-в нацвал'!R195</f>
        <v>0</v>
      </c>
      <c r="S363" s="3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</row>
    <row r="364" spans="1:19" ht="14.25" hidden="1" customHeight="1" x14ac:dyDescent="0.2">
      <c r="A364" s="23" t="s">
        <v>7</v>
      </c>
      <c r="B364" s="26">
        <f>'7.физ-в нацвал'!B364+'8.юрид-в нацвал'!B364+'9.нерез-в нацвал'!B196</f>
        <v>0</v>
      </c>
      <c r="C364" s="28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21">
        <f>'7.физ-в нацвал'!D364+'8.юрид-в нацвал'!D364+'9.нерез-в нацвал'!D196</f>
        <v>0</v>
      </c>
      <c r="E364" s="28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21">
        <f t="shared" si="32"/>
        <v>0</v>
      </c>
      <c r="G364" s="28" t="e">
        <f t="shared" si="33"/>
        <v>#DIV/0!</v>
      </c>
      <c r="H364" s="21">
        <f>'7.физ-в нацвал'!H364+'8.юрид-в нацвал'!H364+'9.нерез-в нацвал'!H196</f>
        <v>0</v>
      </c>
      <c r="I364" s="28" t="e">
        <f>('7.физ-в нацвал'!H364*'7.физ-в нацвал'!I364+'8.юрид-в нацвал'!H364*'8.юрид-в нацвал'!I364+'9.нерез-в нацвал'!H196*'9.нерез-в нацвал'!I196)/('7.физ-в нацвал'!H364+'8.юрид-в нацвал'!H364+'9.нерез-в нацвал'!H196)</f>
        <v>#DIV/0!</v>
      </c>
      <c r="J364" s="21">
        <f>'7.физ-в нацвал'!J364+'8.юрид-в нацвал'!J364+'9.нерез-в нацвал'!J196</f>
        <v>0</v>
      </c>
      <c r="K364" s="28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21">
        <f>'7.физ-в нацвал'!L364+'8.юрид-в нацвал'!L364+'9.нерез-в нацвал'!L196</f>
        <v>0</v>
      </c>
      <c r="M364" s="28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21">
        <f>'7.физ-в нацвал'!N364+'8.юрид-в нацвал'!N364+'9.нерез-в нацвал'!N196</f>
        <v>0</v>
      </c>
      <c r="O364" s="28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21">
        <f>'7.физ-в нацвал'!P364+'8.юрид-в нацвал'!P364+'9.нерез-в нацвал'!P196</f>
        <v>0</v>
      </c>
      <c r="Q364" s="28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22">
        <f>'7.физ-в нацвал'!R364+'8.юрид-в нацвал'!R364+'9.нерез-в нацвал'!R196</f>
        <v>0</v>
      </c>
      <c r="S364" s="3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</row>
    <row r="365" spans="1:19" ht="14.25" hidden="1" customHeight="1" x14ac:dyDescent="0.2">
      <c r="A365" s="23" t="s">
        <v>8</v>
      </c>
      <c r="B365" s="26">
        <f>'7.физ-в нацвал'!B365+'8.юрид-в нацвал'!B365+'9.нерез-в нацвал'!B197</f>
        <v>0</v>
      </c>
      <c r="C365" s="28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21">
        <f>'7.физ-в нацвал'!D365+'8.юрид-в нацвал'!D365+'9.нерез-в нацвал'!D197</f>
        <v>0</v>
      </c>
      <c r="E365" s="28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21">
        <f t="shared" si="32"/>
        <v>0</v>
      </c>
      <c r="G365" s="28" t="e">
        <f t="shared" si="33"/>
        <v>#DIV/0!</v>
      </c>
      <c r="H365" s="21">
        <f>'7.физ-в нацвал'!H365+'8.юрид-в нацвал'!H365+'9.нерез-в нацвал'!H197</f>
        <v>0</v>
      </c>
      <c r="I365" s="28" t="e">
        <f>('7.физ-в нацвал'!H365*'7.физ-в нацвал'!I365+'8.юрид-в нацвал'!H365*'8.юрид-в нацвал'!I365+'9.нерез-в нацвал'!H197*'9.нерез-в нацвал'!I197)/('7.физ-в нацвал'!H365+'8.юрид-в нацвал'!H365+'9.нерез-в нацвал'!H197)</f>
        <v>#DIV/0!</v>
      </c>
      <c r="J365" s="21">
        <f>'7.физ-в нацвал'!J365+'8.юрид-в нацвал'!J365+'9.нерез-в нацвал'!J197</f>
        <v>0</v>
      </c>
      <c r="K365" s="28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21">
        <f>'7.физ-в нацвал'!L365+'8.юрид-в нацвал'!L365+'9.нерез-в нацвал'!L197</f>
        <v>0</v>
      </c>
      <c r="M365" s="28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21">
        <f>'7.физ-в нацвал'!N365+'8.юрид-в нацвал'!N365+'9.нерез-в нацвал'!N197</f>
        <v>0</v>
      </c>
      <c r="O365" s="28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21">
        <f>'7.физ-в нацвал'!P365+'8.юрид-в нацвал'!P365+'9.нерез-в нацвал'!P197</f>
        <v>0</v>
      </c>
      <c r="Q365" s="28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22">
        <f>'7.физ-в нацвал'!R365+'8.юрид-в нацвал'!R365+'9.нерез-в нацвал'!R197</f>
        <v>0</v>
      </c>
      <c r="S365" s="3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</row>
    <row r="366" spans="1:19" ht="14.25" hidden="1" customHeight="1" x14ac:dyDescent="0.2">
      <c r="A366" s="23" t="s">
        <v>9</v>
      </c>
      <c r="B366" s="26">
        <f>'7.физ-в нацвал'!B366+'8.юрид-в нацвал'!B366+'9.нерез-в нацвал'!B198</f>
        <v>0</v>
      </c>
      <c r="C366" s="28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21">
        <f>'7.физ-в нацвал'!D366+'8.юрид-в нацвал'!D366+'9.нерез-в нацвал'!D198</f>
        <v>0</v>
      </c>
      <c r="E366" s="28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21">
        <f t="shared" si="32"/>
        <v>0</v>
      </c>
      <c r="G366" s="28" t="e">
        <f t="shared" si="33"/>
        <v>#DIV/0!</v>
      </c>
      <c r="H366" s="21">
        <f>'7.физ-в нацвал'!H366+'8.юрид-в нацвал'!H366+'9.нерез-в нацвал'!H198</f>
        <v>0</v>
      </c>
      <c r="I366" s="28" t="e">
        <f>('7.физ-в нацвал'!H366*'7.физ-в нацвал'!I366+'8.юрид-в нацвал'!H366*'8.юрид-в нацвал'!I366+'9.нерез-в нацвал'!H198*'9.нерез-в нацвал'!I198)/('7.физ-в нацвал'!H366+'8.юрид-в нацвал'!H366+'9.нерез-в нацвал'!H198)</f>
        <v>#DIV/0!</v>
      </c>
      <c r="J366" s="21">
        <f>'7.физ-в нацвал'!J366+'8.юрид-в нацвал'!J366+'9.нерез-в нацвал'!J198</f>
        <v>0</v>
      </c>
      <c r="K366" s="28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21">
        <f>'7.физ-в нацвал'!L366+'8.юрид-в нацвал'!L366+'9.нерез-в нацвал'!L198</f>
        <v>0</v>
      </c>
      <c r="M366" s="28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21">
        <f>'7.физ-в нацвал'!N366+'8.юрид-в нацвал'!N366+'9.нерез-в нацвал'!N198</f>
        <v>0</v>
      </c>
      <c r="O366" s="28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21">
        <f>'7.физ-в нацвал'!P366+'8.юрид-в нацвал'!P366+'9.нерез-в нацвал'!P198</f>
        <v>0</v>
      </c>
      <c r="Q366" s="28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22">
        <f>'7.физ-в нацвал'!R366+'8.юрид-в нацвал'!R366+'9.нерез-в нацвал'!R198</f>
        <v>0</v>
      </c>
      <c r="S366" s="3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</row>
    <row r="367" spans="1:19" ht="14.25" hidden="1" customHeight="1" x14ac:dyDescent="0.2">
      <c r="A367" s="23" t="s">
        <v>14</v>
      </c>
      <c r="B367" s="26">
        <f>'7.физ-в нацвал'!B367+'8.юрид-в нацвал'!B367+'9.нерез-в нацвал'!B199</f>
        <v>0</v>
      </c>
      <c r="C367" s="28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21">
        <f>'7.физ-в нацвал'!D367+'8.юрид-в нацвал'!D367+'9.нерез-в нацвал'!D199</f>
        <v>0</v>
      </c>
      <c r="E367" s="28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21">
        <f t="shared" si="32"/>
        <v>0</v>
      </c>
      <c r="G367" s="28" t="e">
        <f t="shared" si="33"/>
        <v>#DIV/0!</v>
      </c>
      <c r="H367" s="21">
        <f>'7.физ-в нацвал'!H367+'8.юрид-в нацвал'!H367+'9.нерез-в нацвал'!H199</f>
        <v>0</v>
      </c>
      <c r="I367" s="28" t="e">
        <f>('7.физ-в нацвал'!H367*'7.физ-в нацвал'!I367+'8.юрид-в нацвал'!H367*'8.юрид-в нацвал'!I367+'9.нерез-в нацвал'!H199*'9.нерез-в нацвал'!I199)/('7.физ-в нацвал'!H367+'8.юрид-в нацвал'!H367+'9.нерез-в нацвал'!H199)</f>
        <v>#DIV/0!</v>
      </c>
      <c r="J367" s="21">
        <f>'7.физ-в нацвал'!J367+'8.юрид-в нацвал'!J367+'9.нерез-в нацвал'!J199</f>
        <v>0</v>
      </c>
      <c r="K367" s="28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21">
        <f>'7.физ-в нацвал'!L367+'8.юрид-в нацвал'!L367+'9.нерез-в нацвал'!L199</f>
        <v>0</v>
      </c>
      <c r="M367" s="28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21">
        <f>'7.физ-в нацвал'!N367+'8.юрид-в нацвал'!N367+'9.нерез-в нацвал'!N199</f>
        <v>0</v>
      </c>
      <c r="O367" s="28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21">
        <f>'7.физ-в нацвал'!P367+'8.юрид-в нацвал'!P367+'9.нерез-в нацвал'!P199</f>
        <v>0</v>
      </c>
      <c r="Q367" s="28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22">
        <f>'7.физ-в нацвал'!R367+'8.юрид-в нацвал'!R367+'9.нерез-в нацвал'!R199</f>
        <v>0</v>
      </c>
      <c r="S367" s="3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нацвал'!B368+'8.юрид-в нацвал'!B368+'9.нерез-в нацвал'!B200</f>
        <v>0</v>
      </c>
      <c r="C368" s="29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25">
        <f>'7.физ-в нацвал'!D368+'8.юрид-в нацвал'!D368+'9.нерез-в нацвал'!D200</f>
        <v>0</v>
      </c>
      <c r="E368" s="29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'7.физ-в нацвал'!H368+'8.юрид-в нацвал'!H368+'9.нерез-в нацвал'!H200</f>
        <v>0</v>
      </c>
      <c r="I368" s="29" t="e">
        <f>('7.физ-в нацвал'!H368*'7.физ-в нацвал'!I368+'8.юрид-в нацвал'!H368*'8.юрид-в нацвал'!I368+'9.нерез-в нацвал'!H200*'9.нерез-в нацвал'!I200)/('7.физ-в нацвал'!H368+'8.юрид-в нацвал'!H368+'9.нерез-в нацвал'!H200)</f>
        <v>#DIV/0!</v>
      </c>
      <c r="J368" s="25">
        <f>'7.физ-в нацвал'!J368+'8.юрид-в нацвал'!J368+'9.нерез-в нацвал'!J200</f>
        <v>0</v>
      </c>
      <c r="K368" s="29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25">
        <f>'7.физ-в нацвал'!L368+'8.юрид-в нацвал'!L368+'9.нерез-в нацвал'!L200</f>
        <v>0</v>
      </c>
      <c r="M368" s="29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25">
        <f>'7.физ-в нацвал'!N368+'8.юрид-в нацвал'!N368+'9.нерез-в нацвал'!N200</f>
        <v>0</v>
      </c>
      <c r="O368" s="29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25">
        <f>'7.физ-в нацвал'!P368+'8.юрид-в нацвал'!P368+'9.нерез-в нацвал'!P200</f>
        <v>0</v>
      </c>
      <c r="Q368" s="29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25">
        <f>'7.физ-в нацвал'!R368+'8.юрид-в нацвал'!R368+'9.нерез-в нацвал'!R200</f>
        <v>0</v>
      </c>
      <c r="S368" s="29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370844053.46000004</v>
      </c>
      <c r="C354" s="28">
        <f t="shared" si="102"/>
        <v>1.6678350416548158</v>
      </c>
      <c r="D354" s="21">
        <v>363623424.44999999</v>
      </c>
      <c r="E354" s="28">
        <v>1.4942829627075198</v>
      </c>
      <c r="F354" s="21">
        <f t="shared" si="103"/>
        <v>7220629.0100000007</v>
      </c>
      <c r="G354" s="28">
        <f t="shared" si="104"/>
        <v>10.407738612359479</v>
      </c>
      <c r="H354" s="21">
        <v>766082.56000000006</v>
      </c>
      <c r="I354" s="28">
        <v>1.2308989793476</v>
      </c>
      <c r="J354" s="21">
        <v>543100.02</v>
      </c>
      <c r="K354" s="28">
        <v>6.2212706304079992</v>
      </c>
      <c r="L354" s="21">
        <v>926917.11</v>
      </c>
      <c r="M354" s="28">
        <v>8.5133805427326692</v>
      </c>
      <c r="N354" s="21">
        <v>2795055.62</v>
      </c>
      <c r="O354" s="28">
        <v>12.012508859519599</v>
      </c>
      <c r="P354" s="21">
        <v>2170042.98</v>
      </c>
      <c r="Q354" s="28">
        <v>13.407717610643799</v>
      </c>
      <c r="R354" s="22">
        <v>19430.72</v>
      </c>
      <c r="S354" s="30">
        <v>13.716678640832702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:C367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:F367" si="107">H356+J356+L356+N356+P356+R356</f>
        <v>9684661.6000000015</v>
      </c>
      <c r="G356" s="29">
        <f t="shared" ref="G356:G367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7" spans="1:19" x14ac:dyDescent="0.2">
      <c r="A357" s="34" t="s">
        <v>80</v>
      </c>
      <c r="B357" s="26">
        <f>D357+H357+J357+L357+N357+P357+R357</f>
        <v>339878937.87</v>
      </c>
      <c r="C357" s="28">
        <f t="shared" si="106"/>
        <v>1.7401466688871965</v>
      </c>
      <c r="D357" s="21">
        <v>333060643.00999999</v>
      </c>
      <c r="E357" s="28">
        <v>1.58018307600216</v>
      </c>
      <c r="F357" s="21">
        <f t="shared" si="107"/>
        <v>6818294.8600000003</v>
      </c>
      <c r="G357" s="28">
        <f t="shared" si="108"/>
        <v>9.5540617603328162</v>
      </c>
      <c r="H357" s="21">
        <v>1054179.73</v>
      </c>
      <c r="I357" s="28">
        <v>0.81695833811944008</v>
      </c>
      <c r="J357" s="21">
        <v>735106.34</v>
      </c>
      <c r="K357" s="28">
        <v>5.7130693227322702</v>
      </c>
      <c r="L357" s="21">
        <v>798792.59</v>
      </c>
      <c r="M357" s="28">
        <v>8.6838155832166599</v>
      </c>
      <c r="N357" s="21">
        <v>2403372.91</v>
      </c>
      <c r="O357" s="28">
        <v>12.2488446309815</v>
      </c>
      <c r="P357" s="21">
        <v>1787370.32</v>
      </c>
      <c r="Q357" s="28">
        <v>12.990184516491199</v>
      </c>
      <c r="R357" s="22">
        <v>39472.97</v>
      </c>
      <c r="S357" s="30">
        <v>12.365338369522199</v>
      </c>
    </row>
    <row r="358" spans="1:19" x14ac:dyDescent="0.2">
      <c r="A358" s="23" t="s">
        <v>1</v>
      </c>
      <c r="B358" s="26">
        <f t="shared" ref="B358:B368" si="109">D358+H358+J358+L358+N358+P358+R358</f>
        <v>378142497.54000008</v>
      </c>
      <c r="C358" s="28">
        <f t="shared" si="106"/>
        <v>1.634868912186749</v>
      </c>
      <c r="D358" s="21">
        <v>370615639.91000003</v>
      </c>
      <c r="E358" s="28">
        <v>1.4680794590744397</v>
      </c>
      <c r="F358" s="21">
        <f t="shared" si="107"/>
        <v>7526857.6299999999</v>
      </c>
      <c r="G358" s="28">
        <f t="shared" si="108"/>
        <v>9.8474302404468528</v>
      </c>
      <c r="H358" s="21">
        <v>1257521.93</v>
      </c>
      <c r="I358" s="28">
        <v>0.6407182651677491</v>
      </c>
      <c r="J358" s="21">
        <v>728367.22</v>
      </c>
      <c r="K358" s="28">
        <v>6.3518250169193502</v>
      </c>
      <c r="L358" s="21">
        <v>899069.65</v>
      </c>
      <c r="M358" s="28">
        <v>9.1215668065316198</v>
      </c>
      <c r="N358" s="21">
        <v>2936081.88</v>
      </c>
      <c r="O358" s="28">
        <v>12.970020363158302</v>
      </c>
      <c r="P358" s="21">
        <v>1673112.22</v>
      </c>
      <c r="Q358" s="28">
        <v>13.151013340336499</v>
      </c>
      <c r="R358" s="22">
        <v>32704.73</v>
      </c>
      <c r="S358" s="30">
        <v>12.320550253740098</v>
      </c>
    </row>
    <row r="359" spans="1:19" x14ac:dyDescent="0.2">
      <c r="A359" s="23" t="s">
        <v>2</v>
      </c>
      <c r="B359" s="26">
        <f t="shared" si="109"/>
        <v>459573065.71000004</v>
      </c>
      <c r="C359" s="28">
        <f t="shared" si="106"/>
        <v>1.6239110828231871</v>
      </c>
      <c r="D359" s="21">
        <v>449112828.18000001</v>
      </c>
      <c r="E359" s="28">
        <v>1.4741150608760998</v>
      </c>
      <c r="F359" s="21">
        <f t="shared" si="107"/>
        <v>10460237.529999999</v>
      </c>
      <c r="G359" s="28">
        <f t="shared" si="108"/>
        <v>8.0554395135900805</v>
      </c>
      <c r="H359" s="21">
        <v>3418690.81</v>
      </c>
      <c r="I359" s="28">
        <v>0.31149643237260199</v>
      </c>
      <c r="J359" s="21">
        <v>875647.11</v>
      </c>
      <c r="K359" s="28">
        <v>6.2718370298738293</v>
      </c>
      <c r="L359" s="21">
        <v>1339837.78</v>
      </c>
      <c r="M359" s="28">
        <v>10.916704574564198</v>
      </c>
      <c r="N359" s="21">
        <v>3168152.29</v>
      </c>
      <c r="O359" s="28">
        <v>13.191055911014898</v>
      </c>
      <c r="P359" s="21">
        <v>1610754.5</v>
      </c>
      <c r="Q359" s="28">
        <v>12.846589778827299</v>
      </c>
      <c r="R359" s="22">
        <v>47155.040000000001</v>
      </c>
      <c r="S359" s="30">
        <v>12.605126629094199</v>
      </c>
    </row>
    <row r="360" spans="1:19" x14ac:dyDescent="0.2">
      <c r="A360" s="23" t="s">
        <v>3</v>
      </c>
      <c r="B360" s="26">
        <f t="shared" si="109"/>
        <v>513296690.24000001</v>
      </c>
      <c r="C360" s="28">
        <f t="shared" si="106"/>
        <v>1.590914994831895</v>
      </c>
      <c r="D360" s="21">
        <v>504864997.24000001</v>
      </c>
      <c r="E360" s="28">
        <v>1.4459309339502</v>
      </c>
      <c r="F360" s="21">
        <f t="shared" si="107"/>
        <v>8431693</v>
      </c>
      <c r="G360" s="28">
        <f t="shared" si="108"/>
        <v>10.272134471973796</v>
      </c>
      <c r="H360" s="21">
        <v>1001133.35</v>
      </c>
      <c r="I360" s="28">
        <v>1.2242451347765</v>
      </c>
      <c r="J360" s="21">
        <v>886735.93</v>
      </c>
      <c r="K360" s="28">
        <v>5.5614811632816092</v>
      </c>
      <c r="L360" s="21">
        <v>1143421.76</v>
      </c>
      <c r="M360" s="28">
        <v>9.0074751083099898</v>
      </c>
      <c r="N360" s="21">
        <v>3461069.39</v>
      </c>
      <c r="O360" s="28">
        <v>12.961494179895702</v>
      </c>
      <c r="P360" s="21">
        <v>1819197.9</v>
      </c>
      <c r="Q360" s="28">
        <v>13.002522061728401</v>
      </c>
      <c r="R360" s="22">
        <v>120134.67</v>
      </c>
      <c r="S360" s="30">
        <v>13.652610793370499</v>
      </c>
    </row>
    <row r="361" spans="1:19" hidden="1" x14ac:dyDescent="0.2">
      <c r="A361" s="23" t="s">
        <v>4</v>
      </c>
      <c r="B361" s="26">
        <f t="shared" si="109"/>
        <v>0</v>
      </c>
      <c r="C361" s="28" t="e">
        <f t="shared" si="106"/>
        <v>#DIV/0!</v>
      </c>
      <c r="D361" s="21"/>
      <c r="E361" s="28"/>
      <c r="F361" s="21">
        <f t="shared" si="107"/>
        <v>0</v>
      </c>
      <c r="G361" s="28" t="e">
        <f t="shared" si="108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idden="1" x14ac:dyDescent="0.2">
      <c r="A362" s="23" t="s">
        <v>5</v>
      </c>
      <c r="B362" s="26">
        <f t="shared" si="109"/>
        <v>0</v>
      </c>
      <c r="C362" s="28" t="e">
        <f t="shared" si="106"/>
        <v>#DIV/0!</v>
      </c>
      <c r="D362" s="21"/>
      <c r="E362" s="28"/>
      <c r="F362" s="21">
        <f t="shared" si="107"/>
        <v>0</v>
      </c>
      <c r="G362" s="28" t="e">
        <f t="shared" si="108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idden="1" x14ac:dyDescent="0.2">
      <c r="A363" s="23" t="s">
        <v>6</v>
      </c>
      <c r="B363" s="26">
        <f t="shared" si="109"/>
        <v>0</v>
      </c>
      <c r="C363" s="28" t="e">
        <f t="shared" si="106"/>
        <v>#DIV/0!</v>
      </c>
      <c r="D363" s="21"/>
      <c r="E363" s="28"/>
      <c r="F363" s="21">
        <f t="shared" si="107"/>
        <v>0</v>
      </c>
      <c r="G363" s="28" t="e">
        <f t="shared" si="108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idden="1" x14ac:dyDescent="0.2">
      <c r="A364" s="23" t="s">
        <v>7</v>
      </c>
      <c r="B364" s="26">
        <f t="shared" si="109"/>
        <v>0</v>
      </c>
      <c r="C364" s="28" t="e">
        <f t="shared" si="106"/>
        <v>#DIV/0!</v>
      </c>
      <c r="D364" s="21"/>
      <c r="E364" s="28"/>
      <c r="F364" s="21">
        <f t="shared" si="107"/>
        <v>0</v>
      </c>
      <c r="G364" s="28" t="e">
        <f t="shared" si="108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idden="1" x14ac:dyDescent="0.2">
      <c r="A365" s="23" t="s">
        <v>8</v>
      </c>
      <c r="B365" s="26">
        <f t="shared" si="109"/>
        <v>0</v>
      </c>
      <c r="C365" s="28" t="e">
        <f t="shared" si="106"/>
        <v>#DIV/0!</v>
      </c>
      <c r="D365" s="21"/>
      <c r="E365" s="28"/>
      <c r="F365" s="21">
        <f t="shared" si="107"/>
        <v>0</v>
      </c>
      <c r="G365" s="28" t="e">
        <f t="shared" si="108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idden="1" x14ac:dyDescent="0.2">
      <c r="A366" s="23" t="s">
        <v>9</v>
      </c>
      <c r="B366" s="26">
        <f t="shared" si="109"/>
        <v>0</v>
      </c>
      <c r="C366" s="28" t="e">
        <f t="shared" si="106"/>
        <v>#DIV/0!</v>
      </c>
      <c r="D366" s="21"/>
      <c r="E366" s="28"/>
      <c r="F366" s="21">
        <f t="shared" si="107"/>
        <v>0</v>
      </c>
      <c r="G366" s="28" t="e">
        <f t="shared" si="108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idden="1" x14ac:dyDescent="0.2">
      <c r="A367" s="23" t="s">
        <v>14</v>
      </c>
      <c r="B367" s="26">
        <f t="shared" si="109"/>
        <v>0</v>
      </c>
      <c r="C367" s="28" t="e">
        <f t="shared" si="106"/>
        <v>#DIV/0!</v>
      </c>
      <c r="D367" s="21"/>
      <c r="E367" s="28"/>
      <c r="F367" s="21">
        <f t="shared" si="107"/>
        <v>0</v>
      </c>
      <c r="G367" s="28" t="e">
        <f t="shared" si="108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3.5" hidden="1" thickBot="1" x14ac:dyDescent="0.25">
      <c r="A368" s="24" t="s">
        <v>15</v>
      </c>
      <c r="B368" s="27">
        <f t="shared" si="109"/>
        <v>0</v>
      </c>
      <c r="C368" s="29" t="e">
        <f t="shared" ref="C368" si="110">(D368*E368+H368*I368+J368*K368+L368*M368+N368*O368+P368*Q368+R368*S368)/(D368+H368+J368+L368+N368+P368+R368)</f>
        <v>#DIV/0!</v>
      </c>
      <c r="D368" s="25"/>
      <c r="E368" s="29"/>
      <c r="F368" s="25">
        <f t="shared" ref="F368" si="111">H368+J368+L368+N368+P368+R368</f>
        <v>0</v>
      </c>
      <c r="G368" s="29" t="e">
        <f t="shared" ref="G368" si="112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96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3.5618853872787755</v>
      </c>
      <c r="D334" s="21">
        <v>7507578.75</v>
      </c>
      <c r="E334" s="28">
        <v>1.0021553655231399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11768199.849999998</v>
      </c>
      <c r="C336" s="28">
        <f t="shared" ref="C336" si="69">(D336*E336+H336*I336+J336*K336+L336*M336+N336*O336+P336*Q336+R336*S336)/(D336+H336+J336+L336+N336+P336+R336)</f>
        <v>4.3193341775547864</v>
      </c>
      <c r="D336" s="21">
        <v>8546382.1400000006</v>
      </c>
      <c r="E336" s="28">
        <v>1.1670563082263499</v>
      </c>
      <c r="F336" s="21">
        <f t="shared" ref="F336" si="70">H336+J336+L336+N336+P336+R336</f>
        <v>3221817.71</v>
      </c>
      <c r="G336" s="28">
        <f t="shared" ref="G336" si="71">(H336*I336+J336*K336+L336*M336+N336*O336+P336*Q336+R336*S336)/(H336+J336+L336+N336+P336+R336)</f>
        <v>12.681250867976663</v>
      </c>
      <c r="H336" s="21">
        <v>13378.12</v>
      </c>
      <c r="I336" s="28">
        <v>10.515090685387799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11392364.549999999</v>
      </c>
      <c r="C354" s="28">
        <f t="shared" si="101"/>
        <v>1.8135010189960963</v>
      </c>
      <c r="D354" s="21">
        <v>9980036.5999999996</v>
      </c>
      <c r="E354" s="28">
        <v>0.73766572784913398</v>
      </c>
      <c r="F354" s="21">
        <f t="shared" si="102"/>
        <v>1412327.9500000002</v>
      </c>
      <c r="G354" s="28">
        <f t="shared" si="103"/>
        <v>9.4157548589900859</v>
      </c>
      <c r="H354" s="21">
        <v>22416.15</v>
      </c>
      <c r="I354" s="28">
        <v>9.0281840771051201</v>
      </c>
      <c r="J354" s="21">
        <v>70056.27</v>
      </c>
      <c r="K354" s="28">
        <v>4.3395056573808501</v>
      </c>
      <c r="L354" s="21">
        <v>56684.84</v>
      </c>
      <c r="M354" s="28">
        <v>6.4364114267588999</v>
      </c>
      <c r="N354" s="21">
        <v>1141931.32</v>
      </c>
      <c r="O354" s="28">
        <v>9.5436455022531508</v>
      </c>
      <c r="P354" s="21">
        <v>121239.37</v>
      </c>
      <c r="Q354" s="28">
        <v>12.609042683907099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18821207.589999996</v>
      </c>
      <c r="C356" s="29">
        <f t="shared" ref="C356:C367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:F367" si="106">H356+J356+L356+N356+P356+R356</f>
        <v>3624234.42</v>
      </c>
      <c r="G356" s="29">
        <f t="shared" ref="G356:G367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14.25" customHeight="1" x14ac:dyDescent="0.2">
      <c r="A357" s="34" t="s">
        <v>80</v>
      </c>
      <c r="B357" s="26">
        <f t="shared" si="104"/>
        <v>67219271.480000004</v>
      </c>
      <c r="C357" s="28">
        <f t="shared" si="105"/>
        <v>3.2766262604278915</v>
      </c>
      <c r="D357" s="21">
        <v>56365441.640000001</v>
      </c>
      <c r="E357" s="28">
        <v>1.6656109584063901</v>
      </c>
      <c r="F357" s="21">
        <f t="shared" si="106"/>
        <v>10853829.839999998</v>
      </c>
      <c r="G357" s="28">
        <f t="shared" si="107"/>
        <v>11.642851853221959</v>
      </c>
      <c r="H357" s="21">
        <v>21681.74</v>
      </c>
      <c r="I357" s="28">
        <v>8.3224113516719598</v>
      </c>
      <c r="J357" s="21">
        <v>92368.67</v>
      </c>
      <c r="K357" s="28">
        <v>5.0729934262342393</v>
      </c>
      <c r="L357" s="21">
        <v>462928.04</v>
      </c>
      <c r="M357" s="28">
        <v>10.261275394335598</v>
      </c>
      <c r="N357" s="21">
        <v>10172275.119999999</v>
      </c>
      <c r="O357" s="28">
        <v>11.762126336866102</v>
      </c>
      <c r="P357" s="21">
        <v>104576.27</v>
      </c>
      <c r="Q357" s="28">
        <v>12.648047701452702</v>
      </c>
      <c r="R357" s="22"/>
      <c r="S357" s="30"/>
    </row>
    <row r="358" spans="1:19" ht="14.25" customHeight="1" x14ac:dyDescent="0.2">
      <c r="A358" s="23" t="s">
        <v>1</v>
      </c>
      <c r="B358" s="26">
        <f t="shared" si="104"/>
        <v>20307472.550000001</v>
      </c>
      <c r="C358" s="28">
        <f t="shared" si="105"/>
        <v>3.2141688680849683</v>
      </c>
      <c r="D358" s="21">
        <v>17981912.73</v>
      </c>
      <c r="E358" s="28">
        <v>2.1099877641882001</v>
      </c>
      <c r="F358" s="21">
        <f t="shared" si="106"/>
        <v>2325559.8199999998</v>
      </c>
      <c r="G358" s="28">
        <f t="shared" si="107"/>
        <v>11.752022023970136</v>
      </c>
      <c r="H358" s="21">
        <v>205228.35</v>
      </c>
      <c r="I358" s="28">
        <v>6.9300780345405499</v>
      </c>
      <c r="J358" s="21">
        <v>73124.850000000006</v>
      </c>
      <c r="K358" s="28">
        <v>6.2303871857514892</v>
      </c>
      <c r="L358" s="21">
        <v>181524.16</v>
      </c>
      <c r="M358" s="28">
        <v>8.1437377085232097</v>
      </c>
      <c r="N358" s="21">
        <v>1336455.06</v>
      </c>
      <c r="O358" s="28">
        <v>12.800774400973898</v>
      </c>
      <c r="P358" s="21">
        <v>529227.4</v>
      </c>
      <c r="Q358" s="28">
        <v>12.974084008121999</v>
      </c>
      <c r="R358" s="22"/>
      <c r="S358" s="30"/>
    </row>
    <row r="359" spans="1:19" ht="14.25" customHeight="1" x14ac:dyDescent="0.2">
      <c r="A359" s="23" t="s">
        <v>2</v>
      </c>
      <c r="B359" s="26">
        <f t="shared" si="104"/>
        <v>25415635.050000001</v>
      </c>
      <c r="C359" s="28">
        <f t="shared" si="105"/>
        <v>2.1303904062078538</v>
      </c>
      <c r="D359" s="21">
        <v>21977006.469999999</v>
      </c>
      <c r="E359" s="28">
        <v>0.92748637852587412</v>
      </c>
      <c r="F359" s="21">
        <f t="shared" si="106"/>
        <v>3438628.58</v>
      </c>
      <c r="G359" s="28">
        <f t="shared" si="107"/>
        <v>9.8184058414648714</v>
      </c>
      <c r="H359" s="21">
        <v>474556.3</v>
      </c>
      <c r="I359" s="28">
        <v>2.5850995357136797</v>
      </c>
      <c r="J359" s="21">
        <v>128656.84</v>
      </c>
      <c r="K359" s="28">
        <v>5.1712216505550703</v>
      </c>
      <c r="L359" s="21">
        <v>858492.23</v>
      </c>
      <c r="M359" s="28">
        <v>7.3164930624939997</v>
      </c>
      <c r="N359" s="21">
        <v>1335674.55</v>
      </c>
      <c r="O359" s="28">
        <v>13.253849084868797</v>
      </c>
      <c r="P359" s="21">
        <v>479548.66</v>
      </c>
      <c r="Q359" s="28">
        <v>12.546233101766999</v>
      </c>
      <c r="R359" s="22">
        <v>161700</v>
      </c>
      <c r="S359" s="30">
        <v>11.56</v>
      </c>
    </row>
    <row r="360" spans="1:19" ht="14.25" customHeight="1" x14ac:dyDescent="0.2">
      <c r="A360" s="23" t="s">
        <v>3</v>
      </c>
      <c r="B360" s="26">
        <f t="shared" si="104"/>
        <v>34566961.909999996</v>
      </c>
      <c r="C360" s="28">
        <f t="shared" si="105"/>
        <v>2.3183860791947746</v>
      </c>
      <c r="D360" s="21">
        <v>30513139.050000001</v>
      </c>
      <c r="E360" s="28">
        <v>1.00540738294181</v>
      </c>
      <c r="F360" s="21">
        <f t="shared" si="106"/>
        <v>4053822.86</v>
      </c>
      <c r="G360" s="28">
        <f t="shared" si="107"/>
        <v>12.201181384279819</v>
      </c>
      <c r="H360" s="21">
        <v>175432.97</v>
      </c>
      <c r="I360" s="28">
        <v>7.368303945375831</v>
      </c>
      <c r="J360" s="21">
        <v>137148.15</v>
      </c>
      <c r="K360" s="28">
        <v>4.7727680686906799</v>
      </c>
      <c r="L360" s="21">
        <v>47565.18</v>
      </c>
      <c r="M360" s="28">
        <v>5.9532762369447596</v>
      </c>
      <c r="N360" s="21">
        <v>3631606.95</v>
      </c>
      <c r="O360" s="28">
        <v>12.801361694387101</v>
      </c>
      <c r="P360" s="21">
        <v>62069.61</v>
      </c>
      <c r="Q360" s="28">
        <v>11.9466757403502</v>
      </c>
      <c r="R360" s="22"/>
      <c r="S360" s="30"/>
    </row>
    <row r="361" spans="1:19" ht="14.25" hidden="1" customHeight="1" x14ac:dyDescent="0.2">
      <c r="A361" s="23" t="s">
        <v>4</v>
      </c>
      <c r="B361" s="26">
        <f t="shared" si="104"/>
        <v>0</v>
      </c>
      <c r="C361" s="28" t="e">
        <f t="shared" si="105"/>
        <v>#DIV/0!</v>
      </c>
      <c r="D361" s="21"/>
      <c r="E361" s="28"/>
      <c r="F361" s="21">
        <f t="shared" si="106"/>
        <v>0</v>
      </c>
      <c r="G361" s="28" t="e">
        <f t="shared" si="107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8" ht="5.2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5" spans="2:19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2:19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2:19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2:19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2:19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2:19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2:19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2:19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2:19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2:19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2:19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2:19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8939235.3800000027</v>
      </c>
      <c r="C186" s="28">
        <f t="shared" si="95"/>
        <v>1.2443048792837581</v>
      </c>
      <c r="D186" s="21">
        <v>8573723.1300000008</v>
      </c>
      <c r="E186" s="28">
        <v>0.77755028353708899</v>
      </c>
      <c r="F186" s="21">
        <f t="shared" si="96"/>
        <v>365512.25</v>
      </c>
      <c r="G186" s="28">
        <f t="shared" si="97"/>
        <v>12.192842646723891</v>
      </c>
      <c r="H186" s="21">
        <v>23128.06</v>
      </c>
      <c r="I186" s="28">
        <v>0.87278742791224206</v>
      </c>
      <c r="J186" s="21">
        <v>6298.01</v>
      </c>
      <c r="K186" s="28">
        <v>9.1188203257854497</v>
      </c>
      <c r="L186" s="21">
        <v>21771.55</v>
      </c>
      <c r="M186" s="28">
        <v>9.5883887917948005</v>
      </c>
      <c r="N186" s="21">
        <v>153813.34</v>
      </c>
      <c r="O186" s="28">
        <v>12.127919308559301</v>
      </c>
      <c r="P186" s="21">
        <v>158988.80000000002</v>
      </c>
      <c r="Q186" s="28">
        <v>14.3681023424292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:B199" si="98">D188+H188+J188+L188+N188+P188+R188</f>
        <v>10563255.15</v>
      </c>
      <c r="C188" s="29">
        <f t="shared" ref="C188:C199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:F199" si="100">H188+J188+L188+N188+P188+R188</f>
        <v>463837.09</v>
      </c>
      <c r="G188" s="29">
        <f t="shared" ref="G188:G199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89" spans="1:19" x14ac:dyDescent="0.2">
      <c r="A189" s="34" t="s">
        <v>80</v>
      </c>
      <c r="B189" s="26">
        <f t="shared" si="98"/>
        <v>8271709.2300000004</v>
      </c>
      <c r="C189" s="28">
        <f t="shared" si="99"/>
        <v>0.94551666450441729</v>
      </c>
      <c r="D189" s="21">
        <v>8052190.75</v>
      </c>
      <c r="E189" s="28">
        <v>0.70949112333187103</v>
      </c>
      <c r="F189" s="21">
        <f t="shared" si="100"/>
        <v>219518.48000000004</v>
      </c>
      <c r="G189" s="28">
        <f t="shared" si="101"/>
        <v>9.6032054358248118</v>
      </c>
      <c r="H189" s="21">
        <v>37214.980000000003</v>
      </c>
      <c r="I189" s="28">
        <v>0.32318376632205603</v>
      </c>
      <c r="J189" s="21">
        <v>15195.43</v>
      </c>
      <c r="K189" s="28">
        <v>6.2429133232820702</v>
      </c>
      <c r="L189" s="21">
        <v>47291.33</v>
      </c>
      <c r="M189" s="28">
        <v>9.5739449937229484</v>
      </c>
      <c r="N189" s="21">
        <v>62820.37</v>
      </c>
      <c r="O189" s="28">
        <v>12.589887749785598</v>
      </c>
      <c r="P189" s="21">
        <v>53628.23</v>
      </c>
      <c r="Q189" s="28">
        <v>13.281173143323999</v>
      </c>
      <c r="R189" s="22">
        <v>3368.14</v>
      </c>
      <c r="S189" s="30">
        <v>13.4430943488097</v>
      </c>
    </row>
    <row r="190" spans="1:19" x14ac:dyDescent="0.2">
      <c r="A190" s="23" t="s">
        <v>1</v>
      </c>
      <c r="B190" s="26">
        <f t="shared" si="98"/>
        <v>9780944.629999999</v>
      </c>
      <c r="C190" s="28">
        <f t="shared" si="99"/>
        <v>1.0296488117221854</v>
      </c>
      <c r="D190" s="21">
        <v>9446442.1999999993</v>
      </c>
      <c r="E190" s="28">
        <v>0.66807769627807612</v>
      </c>
      <c r="F190" s="21">
        <f t="shared" si="100"/>
        <v>334502.43000000005</v>
      </c>
      <c r="G190" s="28">
        <f t="shared" si="101"/>
        <v>11.240518261107962</v>
      </c>
      <c r="H190" s="21">
        <v>37870.81</v>
      </c>
      <c r="I190" s="28">
        <v>0.30362803172152897</v>
      </c>
      <c r="J190" s="21">
        <v>20309</v>
      </c>
      <c r="K190" s="28">
        <v>5.9623557289871494</v>
      </c>
      <c r="L190" s="21">
        <v>19424.41</v>
      </c>
      <c r="M190" s="28">
        <v>10.235387870210699</v>
      </c>
      <c r="N190" s="21">
        <v>90462.29</v>
      </c>
      <c r="O190" s="28">
        <v>13.035843528833901</v>
      </c>
      <c r="P190" s="21">
        <v>166075.67000000001</v>
      </c>
      <c r="Q190" s="28">
        <v>13.517415327001199</v>
      </c>
      <c r="R190" s="22">
        <v>360.25</v>
      </c>
      <c r="S190" s="30">
        <v>12.2418195697432</v>
      </c>
    </row>
    <row r="191" spans="1:19" x14ac:dyDescent="0.2">
      <c r="A191" s="23" t="s">
        <v>2</v>
      </c>
      <c r="B191" s="26">
        <f t="shared" si="98"/>
        <v>10856441.16</v>
      </c>
      <c r="C191" s="28">
        <f t="shared" si="99"/>
        <v>0.9875638778021063</v>
      </c>
      <c r="D191" s="21">
        <v>10472156.52</v>
      </c>
      <c r="E191" s="28">
        <v>0.70705408849255802</v>
      </c>
      <c r="F191" s="21">
        <f t="shared" si="100"/>
        <v>384284.64</v>
      </c>
      <c r="G191" s="28">
        <f t="shared" si="101"/>
        <v>8.6317476761496348</v>
      </c>
      <c r="H191" s="21">
        <v>113490.56</v>
      </c>
      <c r="I191" s="28">
        <v>0.29382010891478605</v>
      </c>
      <c r="J191" s="21">
        <v>22978.560000000001</v>
      </c>
      <c r="K191" s="28">
        <v>6.5783433731269501</v>
      </c>
      <c r="L191" s="21">
        <v>30653.01</v>
      </c>
      <c r="M191" s="28">
        <v>13.1535096879556</v>
      </c>
      <c r="N191" s="21">
        <v>120653.83</v>
      </c>
      <c r="O191" s="28">
        <v>12.4918924670688</v>
      </c>
      <c r="P191" s="21">
        <v>96476.17</v>
      </c>
      <c r="Q191" s="28">
        <v>12.663374115079399</v>
      </c>
      <c r="R191" s="22">
        <v>32.51</v>
      </c>
      <c r="S191" s="30">
        <v>13.4793509689326</v>
      </c>
    </row>
    <row r="192" spans="1:19" x14ac:dyDescent="0.2">
      <c r="A192" s="23" t="s">
        <v>3</v>
      </c>
      <c r="B192" s="26">
        <f t="shared" si="98"/>
        <v>12475400.939999999</v>
      </c>
      <c r="C192" s="28">
        <f t="shared" si="99"/>
        <v>0.98409215932582339</v>
      </c>
      <c r="D192" s="21">
        <v>12068724.01</v>
      </c>
      <c r="E192" s="28">
        <v>0.6632046000031121</v>
      </c>
      <c r="F192" s="21">
        <f t="shared" si="100"/>
        <v>406676.93000000005</v>
      </c>
      <c r="G192" s="28">
        <f t="shared" si="101"/>
        <v>10.506892952840968</v>
      </c>
      <c r="H192" s="21">
        <v>64510.2</v>
      </c>
      <c r="I192" s="28">
        <v>0.41207913787277101</v>
      </c>
      <c r="J192" s="21">
        <v>21237.27</v>
      </c>
      <c r="K192" s="28">
        <v>6.6499730426745103</v>
      </c>
      <c r="L192" s="21">
        <v>25994.720000000001</v>
      </c>
      <c r="M192" s="28">
        <v>9.0574369679688793</v>
      </c>
      <c r="N192" s="21">
        <v>142011.95000000001</v>
      </c>
      <c r="O192" s="28">
        <v>14.1122816248914</v>
      </c>
      <c r="P192" s="21">
        <v>150970.15</v>
      </c>
      <c r="Q192" s="28">
        <v>12.180632970822398</v>
      </c>
      <c r="R192" s="22">
        <v>1952.64</v>
      </c>
      <c r="S192" s="30">
        <v>13.638065490822699</v>
      </c>
    </row>
    <row r="193" spans="1:19" hidden="1" x14ac:dyDescent="0.2">
      <c r="A193" s="23" t="s">
        <v>4</v>
      </c>
      <c r="B193" s="26">
        <f t="shared" si="98"/>
        <v>0</v>
      </c>
      <c r="C193" s="28" t="e">
        <f t="shared" si="99"/>
        <v>#DIV/0!</v>
      </c>
      <c r="D193" s="21"/>
      <c r="E193" s="28"/>
      <c r="F193" s="21">
        <f t="shared" si="100"/>
        <v>0</v>
      </c>
      <c r="G193" s="28" t="e">
        <f t="shared" si="101"/>
        <v>#DIV/0!</v>
      </c>
      <c r="H193" s="21"/>
      <c r="I193" s="28"/>
      <c r="J193" s="21"/>
      <c r="K193" s="28"/>
      <c r="L193" s="21"/>
      <c r="M193" s="28"/>
      <c r="N193" s="21"/>
      <c r="O193" s="28"/>
      <c r="P193" s="21"/>
      <c r="Q193" s="28"/>
      <c r="R193" s="22"/>
      <c r="S193" s="30"/>
    </row>
    <row r="194" spans="1:19" hidden="1" x14ac:dyDescent="0.2">
      <c r="A194" s="23" t="s">
        <v>5</v>
      </c>
      <c r="B194" s="26">
        <f t="shared" si="98"/>
        <v>0</v>
      </c>
      <c r="C194" s="28" t="e">
        <f t="shared" si="99"/>
        <v>#DIV/0!</v>
      </c>
      <c r="D194" s="21"/>
      <c r="E194" s="28"/>
      <c r="F194" s="21">
        <f t="shared" si="100"/>
        <v>0</v>
      </c>
      <c r="G194" s="28" t="e">
        <f t="shared" si="101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98"/>
        <v>0</v>
      </c>
      <c r="C195" s="28" t="e">
        <f t="shared" si="99"/>
        <v>#DIV/0!</v>
      </c>
      <c r="D195" s="21"/>
      <c r="E195" s="28"/>
      <c r="F195" s="21">
        <f t="shared" si="100"/>
        <v>0</v>
      </c>
      <c r="G195" s="28" t="e">
        <f t="shared" si="101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98"/>
        <v>0</v>
      </c>
      <c r="C196" s="28" t="e">
        <f t="shared" si="99"/>
        <v>#DIV/0!</v>
      </c>
      <c r="D196" s="21"/>
      <c r="E196" s="28"/>
      <c r="F196" s="21">
        <f t="shared" si="100"/>
        <v>0</v>
      </c>
      <c r="G196" s="28" t="e">
        <f t="shared" si="101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98"/>
        <v>0</v>
      </c>
      <c r="C197" s="28" t="e">
        <f t="shared" si="99"/>
        <v>#DIV/0!</v>
      </c>
      <c r="D197" s="21"/>
      <c r="E197" s="28"/>
      <c r="F197" s="21">
        <f t="shared" si="100"/>
        <v>0</v>
      </c>
      <c r="G197" s="28" t="e">
        <f t="shared" si="101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98"/>
        <v>0</v>
      </c>
      <c r="C198" s="28" t="e">
        <f t="shared" si="99"/>
        <v>#DIV/0!</v>
      </c>
      <c r="D198" s="21"/>
      <c r="E198" s="28"/>
      <c r="F198" s="21">
        <f t="shared" si="100"/>
        <v>0</v>
      </c>
      <c r="G198" s="28" t="e">
        <f t="shared" si="101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98"/>
        <v>0</v>
      </c>
      <c r="C199" s="28" t="e">
        <f t="shared" si="99"/>
        <v>#DIV/0!</v>
      </c>
      <c r="D199" s="21"/>
      <c r="E199" s="28"/>
      <c r="F199" s="21">
        <f t="shared" si="100"/>
        <v>0</v>
      </c>
      <c r="G199" s="28" t="e">
        <f t="shared" si="101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ref="B200" si="102">D200+H200+J200+L200+N200+P200+R200</f>
        <v>0</v>
      </c>
      <c r="C200" s="29" t="e">
        <f t="shared" ref="C200" si="103">(D200*E200+H200*I200+J200*K200+L200*M200+N200*O200+P200*Q200+R200*S200)/(D200+H200+J200+L200+N200+P200+R200)</f>
        <v>#DIV/0!</v>
      </c>
      <c r="D200" s="25"/>
      <c r="E200" s="29"/>
      <c r="F200" s="25">
        <f t="shared" ref="F200" si="104">H200+J200+L200+N200+P200+R200</f>
        <v>0</v>
      </c>
      <c r="G200" s="29" t="e">
        <f t="shared" ref="G200" si="105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90598406.459999993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0.26547362172555367</v>
      </c>
      <c r="D354" s="21">
        <f>'11.физ-в инвал'!D354+'12.юрид-в инвал'!D354+'13.нерез-в инвал'!D186</f>
        <v>83718718.729999989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3.9212860237236448E-2</v>
      </c>
      <c r="F354" s="21">
        <f t="shared" si="30"/>
        <v>6879687.7300000004</v>
      </c>
      <c r="G354" s="28">
        <f t="shared" si="31"/>
        <v>3.018834209310834</v>
      </c>
      <c r="H354" s="21">
        <f>'11.физ-в инвал'!H354+'12.юрид-в инвал'!H354+'13.нерез-в инвал'!H186</f>
        <v>447230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1.0335197665630669</v>
      </c>
      <c r="J354" s="21">
        <f>'11.физ-в инвал'!J354+'12.юрид-в инвал'!J354+'13.нерез-в инвал'!J186</f>
        <v>577853.3600000001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3.1132609953154899</v>
      </c>
      <c r="L354" s="21">
        <f>'11.физ-в инвал'!L354+'12.юрид-в инвал'!L354+'13.нерез-в инвал'!L186</f>
        <v>1109423.1199999999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2.8456626730475945</v>
      </c>
      <c r="N354" s="21">
        <f>'11.физ-в инвал'!N354+'12.юрид-в инвал'!N354+'13.нерез-в инвал'!N186</f>
        <v>3434939.58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3.1853394240197961</v>
      </c>
      <c r="P354" s="21">
        <f>'11.физ-в инвал'!P354+'12.юрид-в инвал'!P354+'13.нерез-в инвал'!P186</f>
        <v>1308141.83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3.3624121148239681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:F367" si="32">H356+J356+L356+N356+P356+R356</f>
        <v>11602061.210000001</v>
      </c>
      <c r="G356" s="29">
        <f t="shared" ref="G356:G367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15" customHeight="1" x14ac:dyDescent="0.2">
      <c r="A357" s="34" t="s">
        <v>80</v>
      </c>
      <c r="B357" s="26">
        <f>'11.физ-в инвал'!B357+'12.юрид-в инвал'!B357+'13.нерез-в инвал'!B189</f>
        <v>86285957.550000012</v>
      </c>
      <c r="C357" s="28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0.1369899566235965</v>
      </c>
      <c r="D357" s="21">
        <f>'11.физ-в инвал'!D357+'12.юрид-в инвал'!D357+'13.нерез-в инвал'!D189</f>
        <v>81761705.280000001</v>
      </c>
      <c r="E357" s="28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3.5075030861685071E-2</v>
      </c>
      <c r="F357" s="21">
        <f t="shared" si="32"/>
        <v>4524252.2699999996</v>
      </c>
      <c r="G357" s="28">
        <f t="shared" si="33"/>
        <v>1.9787833904319387</v>
      </c>
      <c r="H357" s="21">
        <f>'11.физ-в инвал'!H357+'12.юрид-в инвал'!H357+'13.нерез-в инвал'!H189</f>
        <v>1119440.74</v>
      </c>
      <c r="I357" s="28">
        <f>('11.физ-в инвал'!H357*'11.физ-в инвал'!I357+'12.юрид-в инвал'!H357*'12.юрид-в инвал'!I357+'13.нерез-в инвал'!H189*'13.нерез-в инвал'!I189)/('11.физ-в инвал'!H357+'12.юрид-в инвал'!H357+'13.нерез-в инвал'!H189)</f>
        <v>0.46980209349893748</v>
      </c>
      <c r="J357" s="21">
        <f>'11.физ-в инвал'!J357+'12.юрид-в инвал'!J357+'13.нерез-в инвал'!J189</f>
        <v>595372.85</v>
      </c>
      <c r="K357" s="28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3.6599653039267728</v>
      </c>
      <c r="L357" s="21">
        <f>'11.физ-в инвал'!L357+'12.юрид-в инвал'!L357+'13.нерез-в инвал'!L189</f>
        <v>529501.75</v>
      </c>
      <c r="M357" s="28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2.225304411364081</v>
      </c>
      <c r="N357" s="21">
        <f>'11.физ-в инвал'!N357+'12.юрид-в инвал'!N357+'13.нерез-в инвал'!N189</f>
        <v>1820270.88</v>
      </c>
      <c r="O357" s="28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2.1127768917008636</v>
      </c>
      <c r="P357" s="21">
        <f>'11.физ-в инвал'!P357+'12.юрид-в инвал'!P357+'13.нерез-в инвал'!P189</f>
        <v>434253.26</v>
      </c>
      <c r="Q357" s="28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2.5999040016418045</v>
      </c>
      <c r="R357" s="22">
        <f>'11.физ-в инвал'!R357+'12.юрид-в инвал'!R357+'13.нерез-в инвал'!R189</f>
        <v>25412.789999999997</v>
      </c>
      <c r="S357" s="3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3.7150603495326595</v>
      </c>
    </row>
    <row r="358" spans="1:19" ht="15" customHeight="1" x14ac:dyDescent="0.2">
      <c r="A358" s="23" t="s">
        <v>1</v>
      </c>
      <c r="B358" s="26">
        <f>'11.физ-в инвал'!B358+'12.юрид-в инвал'!B358+'13.нерез-в инвал'!B190</f>
        <v>79811367.560000002</v>
      </c>
      <c r="C358" s="28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0.21526242947014104</v>
      </c>
      <c r="D358" s="21">
        <f>'11.физ-в инвал'!D358+'12.юрид-в инвал'!D358+'13.нерез-в инвал'!D190</f>
        <v>74840949.680000007</v>
      </c>
      <c r="E358" s="28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5.076246990509857E-2</v>
      </c>
      <c r="F358" s="21">
        <f t="shared" si="32"/>
        <v>4970417.88</v>
      </c>
      <c r="G358" s="28">
        <f t="shared" si="33"/>
        <v>2.6921835844715747</v>
      </c>
      <c r="H358" s="21">
        <f>'11.физ-в инвал'!H358+'12.юрид-в инвал'!H358+'13.нерез-в инвал'!H190</f>
        <v>765649.87</v>
      </c>
      <c r="I358" s="28">
        <f>('11.физ-в инвал'!H358*'11.физ-в инвал'!I358+'12.юрид-в инвал'!H358*'12.юрид-в инвал'!I358+'13.нерез-в инвал'!H190*'13.нерез-в инвал'!I190)/('11.физ-в инвал'!H358+'12.юрид-в инвал'!H358+'13.нерез-в инвал'!H190)</f>
        <v>0.58776993157459578</v>
      </c>
      <c r="J358" s="21">
        <f>'11.физ-в инвал'!J358+'12.юрид-в инвал'!J358+'13.нерез-в инвал'!J190</f>
        <v>417663.66000000003</v>
      </c>
      <c r="K358" s="28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3.0829327179194888</v>
      </c>
      <c r="L358" s="21">
        <f>'11.физ-в инвал'!L358+'12.юрид-в инвал'!L358+'13.нерез-в инвал'!L190</f>
        <v>814112.52</v>
      </c>
      <c r="M358" s="28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2.2918116075650072</v>
      </c>
      <c r="N358" s="21">
        <f>'11.физ-в инвал'!N358+'12.юрид-в инвал'!N358+'13.нерез-в инвал'!N190</f>
        <v>761042.59</v>
      </c>
      <c r="O358" s="28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2.9613297672341821</v>
      </c>
      <c r="P358" s="21">
        <f>'11.физ-в инвал'!P358+'12.юрид-в инвал'!P358+'13.нерез-в инвал'!P190</f>
        <v>2202051.56</v>
      </c>
      <c r="Q358" s="28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3.3991443721690184</v>
      </c>
      <c r="R358" s="22">
        <f>'11.физ-в инвал'!R358+'12.юрид-в инвал'!R358+'13.нерез-в инвал'!R190</f>
        <v>9897.68</v>
      </c>
      <c r="S358" s="3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3.9444318062414627</v>
      </c>
    </row>
    <row r="359" spans="1:19" ht="15" customHeight="1" x14ac:dyDescent="0.2">
      <c r="A359" s="23" t="s">
        <v>2</v>
      </c>
      <c r="B359" s="26">
        <f>'11.физ-в инвал'!B359+'12.юрид-в инвал'!B359+'13.нерез-в инвал'!B191</f>
        <v>85351484.719999999</v>
      </c>
      <c r="C359" s="28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0.21831568253122241</v>
      </c>
      <c r="D359" s="21">
        <f>'11.физ-в инвал'!D359+'12.юрид-в инвал'!D359+'13.нерез-в инвал'!D191</f>
        <v>77695157.269999996</v>
      </c>
      <c r="E359" s="28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4.9109855307201945E-2</v>
      </c>
      <c r="F359" s="21">
        <f t="shared" si="32"/>
        <v>7656327.4500000002</v>
      </c>
      <c r="G359" s="28">
        <f t="shared" si="33"/>
        <v>1.9353887104319178</v>
      </c>
      <c r="H359" s="21">
        <f>'11.физ-в инвал'!H359+'12.юрид-в инвал'!H359+'13.нерез-в инвал'!H191</f>
        <v>2289895.37</v>
      </c>
      <c r="I359" s="28">
        <f>('11.физ-в инвал'!H359*'11.физ-в инвал'!I359+'12.юрид-в инвал'!H359*'12.юрид-в инвал'!I359+'13.нерез-в инвал'!H191*'13.нерез-в инвал'!I191)/('11.физ-в инвал'!H359+'12.юрид-в инвал'!H359+'13.нерез-в инвал'!H191)</f>
        <v>0.25644078707404033</v>
      </c>
      <c r="J359" s="21">
        <f>'11.физ-в инвал'!J359+'12.юрид-в инвал'!J359+'13.нерез-в инвал'!J191</f>
        <v>1430359.82</v>
      </c>
      <c r="K359" s="28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1.8076529071545064</v>
      </c>
      <c r="L359" s="21">
        <f>'11.физ-в инвал'!L359+'12.юрид-в инвал'!L359+'13.нерез-в инвал'!L191</f>
        <v>540667.23</v>
      </c>
      <c r="M359" s="28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2.591862607800365</v>
      </c>
      <c r="N359" s="21">
        <f>'11.физ-в инвал'!N359+'12.юрид-в инвал'!N359+'13.нерез-в инвал'!N191</f>
        <v>1277886.06</v>
      </c>
      <c r="O359" s="28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3.1049308476688422</v>
      </c>
      <c r="P359" s="21">
        <f>'11.физ-в инвал'!P359+'12.юрид-в инвал'!P359+'13.нерез-в инвал'!P191</f>
        <v>2113238.19</v>
      </c>
      <c r="Q359" s="28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2.9600306529572995</v>
      </c>
      <c r="R359" s="22">
        <f>'11.физ-в инвал'!R359+'12.юрид-в инвал'!R359+'13.нерез-в инвал'!R191</f>
        <v>4280.7800000000007</v>
      </c>
      <c r="S359" s="3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4.8636483538046766</v>
      </c>
    </row>
    <row r="360" spans="1:19" ht="15" customHeight="1" x14ac:dyDescent="0.2">
      <c r="A360" s="23" t="s">
        <v>3</v>
      </c>
      <c r="B360" s="26">
        <f>'11.физ-в инвал'!B360+'12.юрид-в инвал'!B360+'13.нерез-в инвал'!B192</f>
        <v>92901985.150000006</v>
      </c>
      <c r="C360" s="28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0.14590054883342815</v>
      </c>
      <c r="D360" s="21">
        <f>'11.физ-в инвал'!D360+'12.юрид-в инвал'!D360+'13.нерез-в инвал'!D192</f>
        <v>87895415.870000005</v>
      </c>
      <c r="E360" s="28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4.1039089547458073E-2</v>
      </c>
      <c r="F360" s="21">
        <f t="shared" si="32"/>
        <v>5006569.28</v>
      </c>
      <c r="G360" s="28">
        <f t="shared" si="33"/>
        <v>1.9868501207277802</v>
      </c>
      <c r="H360" s="21">
        <f>'11.физ-в инвал'!H360+'12.юрид-в инвал'!H360+'13.нерез-в инвал'!H192</f>
        <v>2242796.7599999998</v>
      </c>
      <c r="I360" s="28">
        <f>('11.физ-в инвал'!H360*'11.физ-в инвал'!I360+'12.юрид-в инвал'!H360*'12.юрид-в инвал'!I360+'13.нерез-в инвал'!H192*'13.нерез-в инвал'!I192)/('11.физ-в инвал'!H360+'12.юрид-в инвал'!H360+'13.нерез-в инвал'!H192)</f>
        <v>0.43396736818007459</v>
      </c>
      <c r="J360" s="21">
        <f>'11.физ-в инвал'!J360+'12.юрид-в инвал'!J360+'13.нерез-в инвал'!J192</f>
        <v>610410.06000000006</v>
      </c>
      <c r="K360" s="28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4.0001790992763082</v>
      </c>
      <c r="L360" s="21">
        <f>'11.физ-в инвал'!L360+'12.юрид-в инвал'!L360+'13.нерез-в инвал'!L192</f>
        <v>691518.96</v>
      </c>
      <c r="M360" s="28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3.149335821103155</v>
      </c>
      <c r="N360" s="21">
        <f>'11.физ-в инвал'!N360+'12.юрид-в инвал'!N360+'13.нерез-в инвал'!N192</f>
        <v>860121.21</v>
      </c>
      <c r="O360" s="28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2.6165848824958053</v>
      </c>
      <c r="P360" s="21">
        <f>'11.физ-в инвал'!P360+'12.юрид-в инвал'!P360+'13.нерез-в инвал'!P192</f>
        <v>598148.25</v>
      </c>
      <c r="Q360" s="28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3.4786979605808432</v>
      </c>
      <c r="R360" s="22">
        <f>'11.физ-в инвал'!R360+'12.юрид-в инвал'!R360+'13.нерез-в инвал'!R192</f>
        <v>3574.04</v>
      </c>
      <c r="S360" s="3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6.454858591397965</v>
      </c>
    </row>
    <row r="361" spans="1:19" ht="15" hidden="1" customHeight="1" x14ac:dyDescent="0.2">
      <c r="A361" s="23" t="s">
        <v>4</v>
      </c>
      <c r="B361" s="26">
        <f>'11.физ-в инвал'!B361+'12.юрид-в инвал'!B361+'13.нерез-в инвал'!B193</f>
        <v>0</v>
      </c>
      <c r="C361" s="28" t="e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#DIV/0!</v>
      </c>
      <c r="D361" s="21">
        <f>'11.физ-в инвал'!D361+'12.юрид-в инвал'!D361+'13.нерез-в инвал'!D193</f>
        <v>0</v>
      </c>
      <c r="E361" s="28" t="e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#DIV/0!</v>
      </c>
      <c r="F361" s="21">
        <f t="shared" si="32"/>
        <v>0</v>
      </c>
      <c r="G361" s="28" t="e">
        <f t="shared" si="33"/>
        <v>#DIV/0!</v>
      </c>
      <c r="H361" s="21">
        <f>'11.физ-в инвал'!H361+'12.юрид-в инвал'!H361+'13.нерез-в инвал'!H193</f>
        <v>0</v>
      </c>
      <c r="I361" s="28" t="e">
        <f>('11.физ-в инвал'!H361*'11.физ-в инвал'!I361+'12.юрид-в инвал'!H361*'12.юрид-в инвал'!I361+'13.нерез-в инвал'!H193*'13.нерез-в инвал'!I193)/('11.физ-в инвал'!H361+'12.юрид-в инвал'!H361+'13.нерез-в инвал'!H193)</f>
        <v>#DIV/0!</v>
      </c>
      <c r="J361" s="21">
        <f>'11.физ-в инвал'!J361+'12.юрид-в инвал'!J361+'13.нерез-в инвал'!J193</f>
        <v>0</v>
      </c>
      <c r="K361" s="28" t="e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#DIV/0!</v>
      </c>
      <c r="L361" s="21">
        <f>'11.физ-в инвал'!L361+'12.юрид-в инвал'!L361+'13.нерез-в инвал'!L193</f>
        <v>0</v>
      </c>
      <c r="M361" s="28" t="e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#DIV/0!</v>
      </c>
      <c r="N361" s="21">
        <f>'11.физ-в инвал'!N361+'12.юрид-в инвал'!N361+'13.нерез-в инвал'!N193</f>
        <v>0</v>
      </c>
      <c r="O361" s="28" t="e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#DIV/0!</v>
      </c>
      <c r="P361" s="21">
        <f>'11.физ-в инвал'!P361+'12.юрид-в инвал'!P361+'13.нерез-в инвал'!P193</f>
        <v>0</v>
      </c>
      <c r="Q361" s="28" t="e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#DIV/0!</v>
      </c>
      <c r="R361" s="22">
        <f>'11.физ-в инвал'!R361+'12.юрид-в инвал'!R361+'13.нерез-в инвал'!R193</f>
        <v>0</v>
      </c>
      <c r="S361" s="30" t="e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#DIV/0!</v>
      </c>
    </row>
    <row r="362" spans="1:19" ht="15" hidden="1" customHeight="1" x14ac:dyDescent="0.2">
      <c r="A362" s="23" t="s">
        <v>5</v>
      </c>
      <c r="B362" s="26">
        <f>'11.физ-в инвал'!B362+'12.юрид-в инвал'!B362+'13.нерез-в инвал'!B194</f>
        <v>0</v>
      </c>
      <c r="C362" s="28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21">
        <f>'11.физ-в инвал'!D362+'12.юрид-в инвал'!D362+'13.нерез-в инвал'!D194</f>
        <v>0</v>
      </c>
      <c r="E362" s="28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21">
        <f t="shared" si="32"/>
        <v>0</v>
      </c>
      <c r="G362" s="28" t="e">
        <f t="shared" si="33"/>
        <v>#DIV/0!</v>
      </c>
      <c r="H362" s="21">
        <f>'11.физ-в инвал'!H362+'12.юрид-в инвал'!H362+'13.нерез-в инвал'!H194</f>
        <v>0</v>
      </c>
      <c r="I362" s="28" t="e">
        <f>('11.физ-в инвал'!H362*'11.физ-в инвал'!I362+'12.юрид-в инвал'!H362*'12.юрид-в инвал'!I362+'13.нерез-в инвал'!H194*'13.нерез-в инвал'!I194)/('11.физ-в инвал'!H362+'12.юрид-в инвал'!H362+'13.нерез-в инвал'!H194)</f>
        <v>#DIV/0!</v>
      </c>
      <c r="J362" s="21">
        <f>'11.физ-в инвал'!J362+'12.юрид-в инвал'!J362+'13.нерез-в инвал'!J194</f>
        <v>0</v>
      </c>
      <c r="K362" s="28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21">
        <f>'11.физ-в инвал'!L362+'12.юрид-в инвал'!L362+'13.нерез-в инвал'!L194</f>
        <v>0</v>
      </c>
      <c r="M362" s="28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21">
        <f>'11.физ-в инвал'!N362+'12.юрид-в инвал'!N362+'13.нерез-в инвал'!N194</f>
        <v>0</v>
      </c>
      <c r="O362" s="28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21">
        <f>'11.физ-в инвал'!P362+'12.юрид-в инвал'!P362+'13.нерез-в инвал'!P194</f>
        <v>0</v>
      </c>
      <c r="Q362" s="28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22">
        <f>'11.физ-в инвал'!R362+'12.юрид-в инвал'!R362+'13.нерез-в инвал'!R194</f>
        <v>0</v>
      </c>
      <c r="S362" s="3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</row>
    <row r="363" spans="1:19" ht="15" hidden="1" customHeight="1" x14ac:dyDescent="0.2">
      <c r="A363" s="23" t="s">
        <v>6</v>
      </c>
      <c r="B363" s="26">
        <f>'11.физ-в инвал'!B363+'12.юрид-в инвал'!B363+'13.нерез-в инвал'!B195</f>
        <v>0</v>
      </c>
      <c r="C363" s="28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21">
        <f>'11.физ-в инвал'!D363+'12.юрид-в инвал'!D363+'13.нерез-в инвал'!D195</f>
        <v>0</v>
      </c>
      <c r="E363" s="28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21">
        <f t="shared" si="32"/>
        <v>0</v>
      </c>
      <c r="G363" s="28" t="e">
        <f t="shared" si="33"/>
        <v>#DIV/0!</v>
      </c>
      <c r="H363" s="21">
        <f>'11.физ-в инвал'!H363+'12.юрид-в инвал'!H363+'13.нерез-в инвал'!H195</f>
        <v>0</v>
      </c>
      <c r="I363" s="28" t="e">
        <f>('11.физ-в инвал'!H363*'11.физ-в инвал'!I363+'12.юрид-в инвал'!H363*'12.юрид-в инвал'!I363+'13.нерез-в инвал'!H195*'13.нерез-в инвал'!I195)/('11.физ-в инвал'!H363+'12.юрид-в инвал'!H363+'13.нерез-в инвал'!H195)</f>
        <v>#DIV/0!</v>
      </c>
      <c r="J363" s="21">
        <f>'11.физ-в инвал'!J363+'12.юрид-в инвал'!J363+'13.нерез-в инвал'!J195</f>
        <v>0</v>
      </c>
      <c r="K363" s="28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21">
        <f>'11.физ-в инвал'!L363+'12.юрид-в инвал'!L363+'13.нерез-в инвал'!L195</f>
        <v>0</v>
      </c>
      <c r="M363" s="28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21">
        <f>'11.физ-в инвал'!N363+'12.юрид-в инвал'!N363+'13.нерез-в инвал'!N195</f>
        <v>0</v>
      </c>
      <c r="O363" s="28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21">
        <f>'11.физ-в инвал'!P363+'12.юрид-в инвал'!P363+'13.нерез-в инвал'!P195</f>
        <v>0</v>
      </c>
      <c r="Q363" s="28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22">
        <f>'11.физ-в инвал'!R363+'12.юрид-в инвал'!R363+'13.нерез-в инвал'!R195</f>
        <v>0</v>
      </c>
      <c r="S363" s="3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</row>
    <row r="364" spans="1:19" ht="15" hidden="1" customHeight="1" x14ac:dyDescent="0.2">
      <c r="A364" s="23" t="s">
        <v>7</v>
      </c>
      <c r="B364" s="26">
        <f>'11.физ-в инвал'!B364+'12.юрид-в инвал'!B364+'13.нерез-в инвал'!B196</f>
        <v>0</v>
      </c>
      <c r="C364" s="28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21">
        <f>'11.физ-в инвал'!D364+'12.юрид-в инвал'!D364+'13.нерез-в инвал'!D196</f>
        <v>0</v>
      </c>
      <c r="E364" s="28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21">
        <f t="shared" si="32"/>
        <v>0</v>
      </c>
      <c r="G364" s="28" t="e">
        <f t="shared" si="33"/>
        <v>#DIV/0!</v>
      </c>
      <c r="H364" s="21">
        <f>'11.физ-в инвал'!H364+'12.юрид-в инвал'!H364+'13.нерез-в инвал'!H196</f>
        <v>0</v>
      </c>
      <c r="I364" s="28" t="e">
        <f>('11.физ-в инвал'!H364*'11.физ-в инвал'!I364+'12.юрид-в инвал'!H364*'12.юрид-в инвал'!I364+'13.нерез-в инвал'!H196*'13.нерез-в инвал'!I196)/('11.физ-в инвал'!H364+'12.юрид-в инвал'!H364+'13.нерез-в инвал'!H196)</f>
        <v>#DIV/0!</v>
      </c>
      <c r="J364" s="21">
        <f>'11.физ-в инвал'!J364+'12.юрид-в инвал'!J364+'13.нерез-в инвал'!J196</f>
        <v>0</v>
      </c>
      <c r="K364" s="28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21">
        <f>'11.физ-в инвал'!L364+'12.юрид-в инвал'!L364+'13.нерез-в инвал'!L196</f>
        <v>0</v>
      </c>
      <c r="M364" s="28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21">
        <f>'11.физ-в инвал'!N364+'12.юрид-в инвал'!N364+'13.нерез-в инвал'!N196</f>
        <v>0</v>
      </c>
      <c r="O364" s="28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21">
        <f>'11.физ-в инвал'!P364+'12.юрид-в инвал'!P364+'13.нерез-в инвал'!P196</f>
        <v>0</v>
      </c>
      <c r="Q364" s="28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22">
        <f>'11.физ-в инвал'!R364+'12.юрид-в инвал'!R364+'13.нерез-в инвал'!R196</f>
        <v>0</v>
      </c>
      <c r="S364" s="3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</row>
    <row r="365" spans="1:19" ht="15" hidden="1" customHeight="1" x14ac:dyDescent="0.2">
      <c r="A365" s="23" t="s">
        <v>8</v>
      </c>
      <c r="B365" s="26">
        <f>'11.физ-в инвал'!B365+'12.юрид-в инвал'!B365+'13.нерез-в инвал'!B197</f>
        <v>0</v>
      </c>
      <c r="C365" s="28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21">
        <f>'11.физ-в инвал'!D365+'12.юрид-в инвал'!D365+'13.нерез-в инвал'!D197</f>
        <v>0</v>
      </c>
      <c r="E365" s="28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21">
        <f t="shared" si="32"/>
        <v>0</v>
      </c>
      <c r="G365" s="28" t="e">
        <f t="shared" si="33"/>
        <v>#DIV/0!</v>
      </c>
      <c r="H365" s="21">
        <f>'11.физ-в инвал'!H365+'12.юрид-в инвал'!H365+'13.нерез-в инвал'!H197</f>
        <v>0</v>
      </c>
      <c r="I365" s="28" t="e">
        <f>('11.физ-в инвал'!H365*'11.физ-в инвал'!I365+'12.юрид-в инвал'!H365*'12.юрид-в инвал'!I365+'13.нерез-в инвал'!H197*'13.нерез-в инвал'!I197)/('11.физ-в инвал'!H365+'12.юрид-в инвал'!H365+'13.нерез-в инвал'!H197)</f>
        <v>#DIV/0!</v>
      </c>
      <c r="J365" s="21">
        <f>'11.физ-в инвал'!J365+'12.юрид-в инвал'!J365+'13.нерез-в инвал'!J197</f>
        <v>0</v>
      </c>
      <c r="K365" s="28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21">
        <f>'11.физ-в инвал'!L365+'12.юрид-в инвал'!L365+'13.нерез-в инвал'!L197</f>
        <v>0</v>
      </c>
      <c r="M365" s="28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21">
        <f>'11.физ-в инвал'!N365+'12.юрид-в инвал'!N365+'13.нерез-в инвал'!N197</f>
        <v>0</v>
      </c>
      <c r="O365" s="28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21">
        <f>'11.физ-в инвал'!P365+'12.юрид-в инвал'!P365+'13.нерез-в инвал'!P197</f>
        <v>0</v>
      </c>
      <c r="Q365" s="28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22">
        <f>'11.физ-в инвал'!R365+'12.юрид-в инвал'!R365+'13.нерез-в инвал'!R197</f>
        <v>0</v>
      </c>
      <c r="S365" s="3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</row>
    <row r="366" spans="1:19" ht="15" hidden="1" customHeight="1" x14ac:dyDescent="0.2">
      <c r="A366" s="23" t="s">
        <v>9</v>
      </c>
      <c r="B366" s="26">
        <f>'11.физ-в инвал'!B366+'12.юрид-в инвал'!B366+'13.нерез-в инвал'!B198</f>
        <v>0</v>
      </c>
      <c r="C366" s="28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21">
        <f>'11.физ-в инвал'!D366+'12.юрид-в инвал'!D366+'13.нерез-в инвал'!D198</f>
        <v>0</v>
      </c>
      <c r="E366" s="28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21">
        <f t="shared" si="32"/>
        <v>0</v>
      </c>
      <c r="G366" s="28" t="e">
        <f t="shared" si="33"/>
        <v>#DIV/0!</v>
      </c>
      <c r="H366" s="21">
        <f>'11.физ-в инвал'!H366+'12.юрид-в инвал'!H366+'13.нерез-в инвал'!H198</f>
        <v>0</v>
      </c>
      <c r="I366" s="28" t="e">
        <f>('11.физ-в инвал'!H366*'11.физ-в инвал'!I366+'12.юрид-в инвал'!H366*'12.юрид-в инвал'!I366+'13.нерез-в инвал'!H198*'13.нерез-в инвал'!I198)/('11.физ-в инвал'!H366+'12.юрид-в инвал'!H366+'13.нерез-в инвал'!H198)</f>
        <v>#DIV/0!</v>
      </c>
      <c r="J366" s="21">
        <f>'11.физ-в инвал'!J366+'12.юрид-в инвал'!J366+'13.нерез-в инвал'!J198</f>
        <v>0</v>
      </c>
      <c r="K366" s="28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21">
        <f>'11.физ-в инвал'!L366+'12.юрид-в инвал'!L366+'13.нерез-в инвал'!L198</f>
        <v>0</v>
      </c>
      <c r="M366" s="28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21">
        <f>'11.физ-в инвал'!N366+'12.юрид-в инвал'!N366+'13.нерез-в инвал'!N198</f>
        <v>0</v>
      </c>
      <c r="O366" s="28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21">
        <f>'11.физ-в инвал'!P366+'12.юрид-в инвал'!P366+'13.нерез-в инвал'!P198</f>
        <v>0</v>
      </c>
      <c r="Q366" s="28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22">
        <f>'11.физ-в инвал'!R366+'12.юрид-в инвал'!R366+'13.нерез-в инвал'!R198</f>
        <v>0</v>
      </c>
      <c r="S366" s="3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</row>
    <row r="367" spans="1:19" ht="15" hidden="1" customHeight="1" x14ac:dyDescent="0.2">
      <c r="A367" s="23" t="s">
        <v>14</v>
      </c>
      <c r="B367" s="26">
        <f>'11.физ-в инвал'!B367+'12.юрид-в инвал'!B367+'13.нерез-в инвал'!B199</f>
        <v>0</v>
      </c>
      <c r="C367" s="28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21">
        <f>'11.физ-в инвал'!D367+'12.юрид-в инвал'!D367+'13.нерез-в инвал'!D199</f>
        <v>0</v>
      </c>
      <c r="E367" s="28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21">
        <f t="shared" si="32"/>
        <v>0</v>
      </c>
      <c r="G367" s="28" t="e">
        <f t="shared" si="33"/>
        <v>#DIV/0!</v>
      </c>
      <c r="H367" s="21">
        <f>'11.физ-в инвал'!H367+'12.юрид-в инвал'!H367+'13.нерез-в инвал'!H199</f>
        <v>0</v>
      </c>
      <c r="I367" s="28" t="e">
        <f>('11.физ-в инвал'!H367*'11.физ-в инвал'!I367+'12.юрид-в инвал'!H367*'12.юрид-в инвал'!I367+'13.нерез-в инвал'!H199*'13.нерез-в инвал'!I199)/('11.физ-в инвал'!H367+'12.юрид-в инвал'!H367+'13.нерез-в инвал'!H199)</f>
        <v>#DIV/0!</v>
      </c>
      <c r="J367" s="21">
        <f>'11.физ-в инвал'!J367+'12.юрид-в инвал'!J367+'13.нерез-в инвал'!J199</f>
        <v>0</v>
      </c>
      <c r="K367" s="28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21">
        <f>'11.физ-в инвал'!L367+'12.юрид-в инвал'!L367+'13.нерез-в инвал'!L199</f>
        <v>0</v>
      </c>
      <c r="M367" s="28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21">
        <f>'11.физ-в инвал'!N367+'12.юрид-в инвал'!N367+'13.нерез-в инвал'!N199</f>
        <v>0</v>
      </c>
      <c r="O367" s="28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21">
        <f>'11.физ-в инвал'!P367+'12.юрид-в инвал'!P367+'13.нерез-в инвал'!P199</f>
        <v>0</v>
      </c>
      <c r="Q367" s="28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22">
        <f>'11.физ-в инвал'!R367+'12.юрид-в инвал'!R367+'13.нерез-в инвал'!R199</f>
        <v>0</v>
      </c>
      <c r="S367" s="3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</row>
    <row r="368" spans="1:19" ht="15" hidden="1" customHeight="1" thickBot="1" x14ac:dyDescent="0.25">
      <c r="A368" s="24" t="s">
        <v>15</v>
      </c>
      <c r="B368" s="27">
        <f>'11.физ-в инвал'!B368+'12.юрид-в инвал'!B368+'13.нерез-в инвал'!B200</f>
        <v>0</v>
      </c>
      <c r="C368" s="29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25">
        <f>'11.физ-в инвал'!D368+'12.юрид-в инвал'!D368+'13.нерез-в инвал'!D200</f>
        <v>0</v>
      </c>
      <c r="E368" s="29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'11.физ-в инвал'!H368+'12.юрид-в инвал'!H368+'13.нерез-в инвал'!H200</f>
        <v>0</v>
      </c>
      <c r="I368" s="29" t="e">
        <f>('11.физ-в инвал'!H368*'11.физ-в инвал'!I368+'12.юрид-в инвал'!H368*'12.юрид-в инвал'!I368+'13.нерез-в инвал'!H200*'13.нерез-в инвал'!I200)/('11.физ-в инвал'!H368+'12.юрид-в инвал'!H368+'13.нерез-в инвал'!H200)</f>
        <v>#DIV/0!</v>
      </c>
      <c r="J368" s="25">
        <f>'11.физ-в инвал'!J368+'12.юрид-в инвал'!J368+'13.нерез-в инвал'!J200</f>
        <v>0</v>
      </c>
      <c r="K368" s="29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25">
        <f>'11.физ-в инвал'!L368+'12.юрид-в инвал'!L368+'13.нерез-в инвал'!L200</f>
        <v>0</v>
      </c>
      <c r="M368" s="29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25">
        <f>'11.физ-в инвал'!N368+'12.юрид-в инвал'!N368+'13.нерез-в инвал'!N200</f>
        <v>0</v>
      </c>
      <c r="O368" s="29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25">
        <f>'11.физ-в инвал'!P368+'12.юрид-в инвал'!P368+'13.нерез-в инвал'!P200</f>
        <v>0</v>
      </c>
      <c r="Q368" s="29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25">
        <f>'11.физ-в инвал'!R368+'12.юрид-в инвал'!R368+'13.нерез-в инвал'!R200</f>
        <v>0</v>
      </c>
      <c r="S368" s="29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34107022.909999996</v>
      </c>
      <c r="C354" s="28">
        <f t="shared" si="101"/>
        <v>0.27531635070813626</v>
      </c>
      <c r="D354" s="21">
        <v>32019407.989999998</v>
      </c>
      <c r="E354" s="28">
        <v>5.8747179048015893E-2</v>
      </c>
      <c r="F354" s="21">
        <f t="shared" si="102"/>
        <v>2087614.9200000002</v>
      </c>
      <c r="G354" s="28">
        <f t="shared" si="103"/>
        <v>3.5970097334330204</v>
      </c>
      <c r="H354" s="21">
        <v>154918.98000000001</v>
      </c>
      <c r="I354" s="28">
        <v>2.3330999661887799</v>
      </c>
      <c r="J354" s="21">
        <v>268857.34000000003</v>
      </c>
      <c r="K354" s="28">
        <v>3.4389094510121998</v>
      </c>
      <c r="L354" s="21">
        <v>453408.25</v>
      </c>
      <c r="M354" s="28">
        <v>3.5366105215332997</v>
      </c>
      <c r="N354" s="21">
        <v>576040.32999999996</v>
      </c>
      <c r="O354" s="28">
        <v>4.0452462239926801</v>
      </c>
      <c r="P354" s="21">
        <v>632537.16</v>
      </c>
      <c r="Q354" s="28">
        <v>3.6050302481833598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39713783.050000004</v>
      </c>
      <c r="C356" s="29">
        <f t="shared" ref="C356:C367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:F367" si="106">H356+J356+L356+N356+P356+R356</f>
        <v>2412709.4700000002</v>
      </c>
      <c r="G356" s="29">
        <f t="shared" ref="G356:G367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7" spans="1:19" x14ac:dyDescent="0.2">
      <c r="A357" s="34" t="s">
        <v>80</v>
      </c>
      <c r="B357" s="26">
        <f t="shared" si="104"/>
        <v>26797404.890000001</v>
      </c>
      <c r="C357" s="28">
        <f t="shared" si="105"/>
        <v>0.309168394178784</v>
      </c>
      <c r="D357" s="21">
        <v>24678122.969999999</v>
      </c>
      <c r="E357" s="28">
        <v>9.0858829300987112E-2</v>
      </c>
      <c r="F357" s="21">
        <f t="shared" si="106"/>
        <v>2119281.92</v>
      </c>
      <c r="G357" s="28">
        <f t="shared" si="107"/>
        <v>2.8512890232178245</v>
      </c>
      <c r="H357" s="21">
        <v>215556.03</v>
      </c>
      <c r="I357" s="28">
        <v>2.1194108946986998</v>
      </c>
      <c r="J357" s="21">
        <v>319658.61</v>
      </c>
      <c r="K357" s="28">
        <v>4.6863025851235491</v>
      </c>
      <c r="L357" s="21">
        <v>318380</v>
      </c>
      <c r="M357" s="28">
        <v>3.1304118506187604</v>
      </c>
      <c r="N357" s="21">
        <v>962715.83</v>
      </c>
      <c r="O357" s="28">
        <v>2.3921340697181601</v>
      </c>
      <c r="P357" s="21">
        <v>299315.76</v>
      </c>
      <c r="Q357" s="28">
        <v>2.57237333209584</v>
      </c>
      <c r="R357" s="22">
        <v>3655.69</v>
      </c>
      <c r="S357" s="30">
        <v>4.9946156539531499</v>
      </c>
    </row>
    <row r="358" spans="1:19" ht="14.25" customHeight="1" x14ac:dyDescent="0.2">
      <c r="A358" s="23" t="s">
        <v>1</v>
      </c>
      <c r="B358" s="26">
        <f t="shared" si="104"/>
        <v>31950759.420000002</v>
      </c>
      <c r="C358" s="28">
        <f t="shared" si="105"/>
        <v>0.26089595530183474</v>
      </c>
      <c r="D358" s="21">
        <v>29917018.219999999</v>
      </c>
      <c r="E358" s="28">
        <v>8.1910844465835894E-2</v>
      </c>
      <c r="F358" s="21">
        <f t="shared" si="106"/>
        <v>2033741.2</v>
      </c>
      <c r="G358" s="28">
        <f t="shared" si="107"/>
        <v>2.8938272358351189</v>
      </c>
      <c r="H358" s="21">
        <v>332690.31</v>
      </c>
      <c r="I358" s="28">
        <v>1.1987166217735599</v>
      </c>
      <c r="J358" s="21">
        <v>209242.42</v>
      </c>
      <c r="K358" s="28">
        <v>4.9431034266378697</v>
      </c>
      <c r="L358" s="21">
        <v>322544.37</v>
      </c>
      <c r="M358" s="28">
        <v>3.2177024435428803</v>
      </c>
      <c r="N358" s="21">
        <v>453792.71</v>
      </c>
      <c r="O358" s="28">
        <v>2.9273971197113302</v>
      </c>
      <c r="P358" s="21">
        <v>705687.96</v>
      </c>
      <c r="Q358" s="28">
        <v>2.9009626703847999</v>
      </c>
      <c r="R358" s="22">
        <v>9783.43</v>
      </c>
      <c r="S358" s="30">
        <v>3.9586973893613999</v>
      </c>
    </row>
    <row r="359" spans="1:19" ht="14.25" customHeight="1" x14ac:dyDescent="0.2">
      <c r="A359" s="23" t="s">
        <v>2</v>
      </c>
      <c r="B359" s="26">
        <f t="shared" si="104"/>
        <v>30528968.089999996</v>
      </c>
      <c r="C359" s="28">
        <f t="shared" si="105"/>
        <v>0.27884192181682083</v>
      </c>
      <c r="D359" s="21">
        <v>28486757.239999998</v>
      </c>
      <c r="E359" s="28">
        <v>9.5197582510096884E-2</v>
      </c>
      <c r="F359" s="21">
        <f t="shared" si="106"/>
        <v>2042210.85</v>
      </c>
      <c r="G359" s="28">
        <f t="shared" si="107"/>
        <v>2.8404930423810044</v>
      </c>
      <c r="H359" s="21">
        <v>388295.2</v>
      </c>
      <c r="I359" s="28">
        <v>1.3165043175913602</v>
      </c>
      <c r="J359" s="21">
        <v>256757.86</v>
      </c>
      <c r="K359" s="28">
        <v>4.53176014358431</v>
      </c>
      <c r="L359" s="21">
        <v>298489.65000000002</v>
      </c>
      <c r="M359" s="28">
        <v>2.6445115631312501</v>
      </c>
      <c r="N359" s="21">
        <v>489838.55</v>
      </c>
      <c r="O359" s="28">
        <v>3.3296564992689901</v>
      </c>
      <c r="P359" s="21">
        <v>605063.81000000006</v>
      </c>
      <c r="Q359" s="28">
        <v>2.7866689822351098</v>
      </c>
      <c r="R359" s="22">
        <v>3765.78</v>
      </c>
      <c r="S359" s="30">
        <v>5.2213280117266496</v>
      </c>
    </row>
    <row r="360" spans="1:19" ht="14.25" customHeight="1" x14ac:dyDescent="0.2">
      <c r="A360" s="23" t="s">
        <v>3</v>
      </c>
      <c r="B360" s="26">
        <f t="shared" si="104"/>
        <v>37375953.880000003</v>
      </c>
      <c r="C360" s="28">
        <f t="shared" si="105"/>
        <v>0.20477334864744309</v>
      </c>
      <c r="D360" s="21">
        <v>35385378</v>
      </c>
      <c r="E360" s="28">
        <v>4.4282719418738396E-2</v>
      </c>
      <c r="F360" s="21">
        <f t="shared" si="106"/>
        <v>1990575.8800000001</v>
      </c>
      <c r="G360" s="28">
        <f t="shared" si="107"/>
        <v>3.057727429812922</v>
      </c>
      <c r="H360" s="21">
        <v>460880.8</v>
      </c>
      <c r="I360" s="28">
        <v>1.1214950258287999</v>
      </c>
      <c r="J360" s="21">
        <v>352681.59</v>
      </c>
      <c r="K360" s="28">
        <v>5.1900521555434693</v>
      </c>
      <c r="L360" s="21">
        <v>339972.91</v>
      </c>
      <c r="M360" s="28">
        <v>3.3170705239426299</v>
      </c>
      <c r="N360" s="21">
        <v>522364.88</v>
      </c>
      <c r="O360" s="28">
        <v>2.9045582317861802</v>
      </c>
      <c r="P360" s="21">
        <v>311752.36</v>
      </c>
      <c r="Q360" s="28">
        <v>3.44883289608457</v>
      </c>
      <c r="R360" s="22">
        <v>2923.34</v>
      </c>
      <c r="S360" s="30">
        <v>6.5650840476988597</v>
      </c>
    </row>
    <row r="361" spans="1:19" ht="14.25" hidden="1" customHeight="1" x14ac:dyDescent="0.2">
      <c r="A361" s="23" t="s">
        <v>4</v>
      </c>
      <c r="B361" s="26">
        <f t="shared" si="104"/>
        <v>0</v>
      </c>
      <c r="C361" s="28" t="e">
        <f t="shared" si="105"/>
        <v>#DIV/0!</v>
      </c>
      <c r="D361" s="21"/>
      <c r="E361" s="28"/>
      <c r="F361" s="21">
        <f t="shared" si="106"/>
        <v>0</v>
      </c>
      <c r="G361" s="28" t="e">
        <f t="shared" si="107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10684703.879999999</v>
      </c>
      <c r="C354" s="28">
        <f t="shared" si="103"/>
        <v>1.0083373983968569</v>
      </c>
      <c r="D354" s="21">
        <v>7531937.9500000002</v>
      </c>
      <c r="E354" s="28">
        <v>0.17197634773398501</v>
      </c>
      <c r="F354" s="21">
        <f t="shared" si="104"/>
        <v>3152765.93</v>
      </c>
      <c r="G354" s="28">
        <f t="shared" si="105"/>
        <v>3.006398680856083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2410202.11</v>
      </c>
      <c r="O354" s="28">
        <v>3.1906229071386902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6">D356+H356+J356+L356+N356+P356+R356</f>
        <v>15634054.870000001</v>
      </c>
      <c r="C356" s="29">
        <f t="shared" ref="C356:C367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:F367" si="108">H356+J356+L356+N356+P356+R356</f>
        <v>5445835.5099999998</v>
      </c>
      <c r="G356" s="29">
        <f t="shared" ref="G356:G367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14.25" customHeight="1" x14ac:dyDescent="0.2">
      <c r="A357" s="34" t="s">
        <v>80</v>
      </c>
      <c r="B357" s="26">
        <f t="shared" si="106"/>
        <v>8829529.5299999993</v>
      </c>
      <c r="C357" s="28">
        <f t="shared" si="107"/>
        <v>5.6857905474381534E-2</v>
      </c>
      <c r="D357" s="21">
        <v>8787319.4900000002</v>
      </c>
      <c r="E357" s="28">
        <v>3.9085770215918296E-2</v>
      </c>
      <c r="F357" s="21">
        <f t="shared" si="108"/>
        <v>42210.04</v>
      </c>
      <c r="G357" s="28">
        <f t="shared" si="109"/>
        <v>3.7566750706703917</v>
      </c>
      <c r="H357" s="21">
        <v>3756.28</v>
      </c>
      <c r="I357" s="28">
        <v>4.9819182808523292</v>
      </c>
      <c r="J357" s="21">
        <v>505.6</v>
      </c>
      <c r="K357" s="28">
        <v>0.64141613924050589</v>
      </c>
      <c r="L357" s="21">
        <v>677.08</v>
      </c>
      <c r="M357" s="28">
        <v>7.1074614521179198</v>
      </c>
      <c r="N357" s="21">
        <v>2199.48</v>
      </c>
      <c r="O357" s="28">
        <v>3.9969924709476801</v>
      </c>
      <c r="P357" s="21">
        <v>35071.599999999999</v>
      </c>
      <c r="Q357" s="28">
        <v>3.59059752050092</v>
      </c>
      <c r="R357" s="22"/>
      <c r="S357" s="30"/>
    </row>
    <row r="358" spans="1:19" ht="14.25" customHeight="1" x14ac:dyDescent="0.2">
      <c r="A358" s="23" t="s">
        <v>1</v>
      </c>
      <c r="B358" s="26">
        <f t="shared" si="106"/>
        <v>5455246.4199999999</v>
      </c>
      <c r="C358" s="28">
        <f t="shared" si="107"/>
        <v>1.2713760505066252</v>
      </c>
      <c r="D358" s="21">
        <v>3806114.06</v>
      </c>
      <c r="E358" s="28">
        <v>0.30043944762916502</v>
      </c>
      <c r="F358" s="21">
        <f t="shared" si="108"/>
        <v>1649132.3599999999</v>
      </c>
      <c r="G358" s="28">
        <f t="shared" si="109"/>
        <v>3.5122486118700667</v>
      </c>
      <c r="H358" s="21">
        <v>0.4</v>
      </c>
      <c r="I358" s="28">
        <v>0.75</v>
      </c>
      <c r="J358" s="21">
        <v>1056.17</v>
      </c>
      <c r="K358" s="28">
        <v>16.5594033157541</v>
      </c>
      <c r="L358" s="21">
        <v>132658.70000000001</v>
      </c>
      <c r="M358" s="28">
        <v>0.50734765228364198</v>
      </c>
      <c r="N358" s="21">
        <v>99680.92</v>
      </c>
      <c r="O358" s="28">
        <v>4.7479537197289101</v>
      </c>
      <c r="P358" s="21">
        <v>1415736.17</v>
      </c>
      <c r="Q358" s="28">
        <v>3.6970790414290304</v>
      </c>
      <c r="R358" s="22"/>
      <c r="S358" s="30"/>
    </row>
    <row r="359" spans="1:19" ht="14.25" customHeight="1" x14ac:dyDescent="0.2">
      <c r="A359" s="23" t="s">
        <v>2</v>
      </c>
      <c r="B359" s="26">
        <f t="shared" si="106"/>
        <v>5966965.7000000002</v>
      </c>
      <c r="C359" s="28">
        <f t="shared" si="107"/>
        <v>1.3937908003727926</v>
      </c>
      <c r="D359" s="21">
        <v>2933379.79</v>
      </c>
      <c r="E359" s="28">
        <v>0.30328117478439404</v>
      </c>
      <c r="F359" s="21">
        <f t="shared" si="108"/>
        <v>3033585.91</v>
      </c>
      <c r="G359" s="28">
        <f t="shared" si="109"/>
        <v>2.4482784566994513</v>
      </c>
      <c r="H359" s="21">
        <v>184.54</v>
      </c>
      <c r="I359" s="28">
        <v>3</v>
      </c>
      <c r="J359" s="21">
        <v>1038193.9</v>
      </c>
      <c r="K359" s="28">
        <v>1.0047293573965299</v>
      </c>
      <c r="L359" s="21">
        <v>49992.07</v>
      </c>
      <c r="M359" s="28">
        <v>4.3758544105095094</v>
      </c>
      <c r="N359" s="21">
        <v>562587.9</v>
      </c>
      <c r="O359" s="28">
        <v>3.25582455648264</v>
      </c>
      <c r="P359" s="21">
        <v>1382627.5</v>
      </c>
      <c r="Q359" s="28">
        <v>3.1338592643354799</v>
      </c>
      <c r="R359" s="22"/>
      <c r="S359" s="30"/>
    </row>
    <row r="360" spans="1:19" ht="14.25" customHeight="1" x14ac:dyDescent="0.2">
      <c r="A360" s="23" t="s">
        <v>3</v>
      </c>
      <c r="B360" s="26">
        <f t="shared" si="106"/>
        <v>4149938.93</v>
      </c>
      <c r="C360" s="28">
        <f t="shared" si="107"/>
        <v>0.57029540504587595</v>
      </c>
      <c r="D360" s="21">
        <v>4015641.18</v>
      </c>
      <c r="E360" s="28">
        <v>0.45933502853459601</v>
      </c>
      <c r="F360" s="21">
        <f t="shared" si="108"/>
        <v>134297.75</v>
      </c>
      <c r="G360" s="28">
        <f t="shared" si="109"/>
        <v>3.8881250579402886</v>
      </c>
      <c r="H360" s="21">
        <v>100295.4</v>
      </c>
      <c r="I360" s="28">
        <v>4.49416834670384</v>
      </c>
      <c r="J360" s="21">
        <v>591.80000000000007</v>
      </c>
      <c r="K360" s="28">
        <v>7.2823758026360288</v>
      </c>
      <c r="L360" s="21">
        <v>69.25</v>
      </c>
      <c r="M360" s="28">
        <v>12.932490974729198</v>
      </c>
      <c r="N360" s="21">
        <v>27756.1</v>
      </c>
      <c r="O360" s="28">
        <v>2.0075857198958098</v>
      </c>
      <c r="P360" s="21">
        <v>5585.2</v>
      </c>
      <c r="Q360" s="28">
        <v>1.8788942204397299</v>
      </c>
      <c r="R360" s="22"/>
      <c r="S360" s="30"/>
    </row>
    <row r="361" spans="1:19" ht="14.25" hidden="1" customHeight="1" x14ac:dyDescent="0.2">
      <c r="A361" s="23" t="s">
        <v>4</v>
      </c>
      <c r="B361" s="26">
        <f t="shared" si="106"/>
        <v>0</v>
      </c>
      <c r="C361" s="28" t="e">
        <f t="shared" si="107"/>
        <v>#DIV/0!</v>
      </c>
      <c r="D361" s="21"/>
      <c r="E361" s="28"/>
      <c r="F361" s="21">
        <f t="shared" si="108"/>
        <v>0</v>
      </c>
      <c r="G361" s="28" t="e">
        <f t="shared" si="109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6"/>
        <v>0</v>
      </c>
      <c r="C362" s="28" t="e">
        <f t="shared" si="107"/>
        <v>#DIV/0!</v>
      </c>
      <c r="D362" s="21"/>
      <c r="E362" s="28"/>
      <c r="F362" s="21">
        <f t="shared" si="108"/>
        <v>0</v>
      </c>
      <c r="G362" s="28" t="e">
        <f t="shared" si="109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6"/>
        <v>0</v>
      </c>
      <c r="C363" s="28" t="e">
        <f t="shared" si="107"/>
        <v>#DIV/0!</v>
      </c>
      <c r="D363" s="21"/>
      <c r="E363" s="28"/>
      <c r="F363" s="21">
        <f t="shared" si="108"/>
        <v>0</v>
      </c>
      <c r="G363" s="28" t="e">
        <f t="shared" si="109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6"/>
        <v>0</v>
      </c>
      <c r="C364" s="28" t="e">
        <f t="shared" si="107"/>
        <v>#DIV/0!</v>
      </c>
      <c r="D364" s="21"/>
      <c r="E364" s="28"/>
      <c r="F364" s="21">
        <f t="shared" si="108"/>
        <v>0</v>
      </c>
      <c r="G364" s="28" t="e">
        <f t="shared" si="109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6"/>
        <v>0</v>
      </c>
      <c r="C365" s="28" t="e">
        <f t="shared" si="107"/>
        <v>#DIV/0!</v>
      </c>
      <c r="D365" s="21"/>
      <c r="E365" s="28"/>
      <c r="F365" s="21">
        <f t="shared" si="108"/>
        <v>0</v>
      </c>
      <c r="G365" s="28" t="e">
        <f t="shared" si="109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6"/>
        <v>0</v>
      </c>
      <c r="C366" s="28" t="e">
        <f t="shared" si="107"/>
        <v>#DIV/0!</v>
      </c>
      <c r="D366" s="21"/>
      <c r="E366" s="28"/>
      <c r="F366" s="21">
        <f t="shared" si="108"/>
        <v>0</v>
      </c>
      <c r="G366" s="28" t="e">
        <f t="shared" si="109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6"/>
        <v>0</v>
      </c>
      <c r="C367" s="28" t="e">
        <f t="shared" si="107"/>
        <v>#DIV/0!</v>
      </c>
      <c r="D367" s="21"/>
      <c r="E367" s="28"/>
      <c r="F367" s="21">
        <f t="shared" si="108"/>
        <v>0</v>
      </c>
      <c r="G367" s="28" t="e">
        <f t="shared" si="109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10">D368+H368+J368+L368+N368+P368+R368</f>
        <v>0</v>
      </c>
      <c r="C368" s="29" t="e">
        <f t="shared" ref="C368" si="111">(D368*E368+H368*I368+J368*K368+L368*M368+N368*O368+P368*Q368+R368*S368)/(D368+H368+J368+L368+N368+P368+R368)</f>
        <v>#DIV/0!</v>
      </c>
      <c r="D368" s="25"/>
      <c r="E368" s="29"/>
      <c r="F368" s="25">
        <f t="shared" ref="F368" si="112">H368+J368+L368+N368+P368+R368</f>
        <v>0</v>
      </c>
      <c r="G368" s="29" t="e">
        <f t="shared" ref="G368" si="113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9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9" t="s">
        <v>65</v>
      </c>
      <c r="L370" s="8"/>
      <c r="M370" s="8"/>
      <c r="N370" s="8"/>
      <c r="O370" s="8"/>
      <c r="P370" s="8"/>
      <c r="Q370" s="8"/>
      <c r="R370" s="8"/>
      <c r="S370" s="8"/>
    </row>
    <row r="372" spans="1:19" x14ac:dyDescent="0.2">
      <c r="B372" s="41"/>
      <c r="C372" s="41"/>
    </row>
    <row r="373" spans="1:19" x14ac:dyDescent="0.2">
      <c r="B373" s="41"/>
      <c r="C373" s="41"/>
    </row>
    <row r="374" spans="1:19" x14ac:dyDescent="0.2">
      <c r="B374" s="41"/>
      <c r="C374" s="41"/>
    </row>
    <row r="375" spans="1:19" x14ac:dyDescent="0.2">
      <c r="B375" s="41"/>
      <c r="C375" s="41"/>
    </row>
    <row r="376" spans="1:19" x14ac:dyDescent="0.2">
      <c r="B376" s="41"/>
      <c r="C376" s="41"/>
    </row>
    <row r="377" spans="1:19" x14ac:dyDescent="0.2">
      <c r="B377" s="41"/>
      <c r="C377" s="41"/>
    </row>
    <row r="378" spans="1:19" x14ac:dyDescent="0.2">
      <c r="B378" s="41"/>
      <c r="C378" s="41"/>
    </row>
    <row r="379" spans="1:19" x14ac:dyDescent="0.2">
      <c r="B379" s="41"/>
      <c r="C379" s="41"/>
    </row>
    <row r="380" spans="1:19" x14ac:dyDescent="0.2">
      <c r="B380" s="41"/>
      <c r="C380" s="41"/>
    </row>
    <row r="381" spans="1:19" x14ac:dyDescent="0.2">
      <c r="B381" s="41"/>
      <c r="C381" s="41"/>
    </row>
    <row r="382" spans="1:19" x14ac:dyDescent="0.2">
      <c r="B382" s="41"/>
      <c r="C382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="75" zoomScaleNormal="75" workbookViewId="0">
      <pane xSplit="1" ySplit="8" topLeftCell="B177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45806679.670000002</v>
      </c>
      <c r="C186" s="28">
        <f t="shared" si="94"/>
        <v>8.4867087494796392E-2</v>
      </c>
      <c r="D186" s="21">
        <v>44167372.789999999</v>
      </c>
      <c r="E186" s="28">
        <v>2.4109503435103502E-3</v>
      </c>
      <c r="F186" s="21">
        <f t="shared" si="95"/>
        <v>1639306.8800000001</v>
      </c>
      <c r="G186" s="28">
        <f t="shared" si="96"/>
        <v>2.3064590254144486</v>
      </c>
      <c r="H186" s="21">
        <v>292310.82</v>
      </c>
      <c r="I186" s="28">
        <v>0.34476547327259405</v>
      </c>
      <c r="J186" s="21">
        <v>282416.02</v>
      </c>
      <c r="K186" s="28">
        <v>2.62567356908436</v>
      </c>
      <c r="L186" s="21">
        <v>354041.95</v>
      </c>
      <c r="M186" s="28">
        <v>3.5386332147927702</v>
      </c>
      <c r="N186" s="21">
        <v>448697.14</v>
      </c>
      <c r="O186" s="28">
        <v>2.05300490772016</v>
      </c>
      <c r="P186" s="21">
        <v>261593.97</v>
      </c>
      <c r="Q186" s="28">
        <v>2.9181213244326698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:C199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:F199" si="99">H188+J188+L188+N188+P188+R188</f>
        <v>3743516.23</v>
      </c>
      <c r="G188" s="29">
        <f t="shared" ref="G188:G199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89" spans="1:19" x14ac:dyDescent="0.2">
      <c r="A189" s="23" t="s">
        <v>80</v>
      </c>
      <c r="B189" s="26">
        <f>D189+H189+J189+L189+N189+P189+R189</f>
        <v>50659023.130000003</v>
      </c>
      <c r="C189" s="28">
        <f t="shared" si="98"/>
        <v>5.9878185586323567E-2</v>
      </c>
      <c r="D189" s="21">
        <v>48296262.82</v>
      </c>
      <c r="E189" s="28">
        <v>5.8412350506585201E-3</v>
      </c>
      <c r="F189" s="21">
        <f t="shared" si="99"/>
        <v>2362760.31</v>
      </c>
      <c r="G189" s="28">
        <f t="shared" si="100"/>
        <v>1.1644264353670297</v>
      </c>
      <c r="H189" s="21">
        <v>900128.43</v>
      </c>
      <c r="I189" s="28">
        <v>5.5936823148669997E-2</v>
      </c>
      <c r="J189" s="21">
        <v>275208.64</v>
      </c>
      <c r="K189" s="28">
        <v>2.4734060075294098</v>
      </c>
      <c r="L189" s="21">
        <v>210444.67</v>
      </c>
      <c r="M189" s="28">
        <v>0.84026711201571402</v>
      </c>
      <c r="N189" s="21">
        <v>855355.57</v>
      </c>
      <c r="O189" s="28">
        <v>1.79351098456049</v>
      </c>
      <c r="P189" s="21">
        <v>99865.9</v>
      </c>
      <c r="Q189" s="28">
        <v>2.3344996590427805</v>
      </c>
      <c r="R189" s="22">
        <v>21757.1</v>
      </c>
      <c r="S189" s="30">
        <v>3.5000658175951798</v>
      </c>
    </row>
    <row r="190" spans="1:19" x14ac:dyDescent="0.2">
      <c r="A190" s="23" t="s">
        <v>1</v>
      </c>
      <c r="B190" s="26">
        <f t="shared" ref="B190:B200" si="101">D190+H190+J190+L190+N190+P190+R190</f>
        <v>42405361.719999999</v>
      </c>
      <c r="C190" s="28">
        <f t="shared" si="98"/>
        <v>4.501542383730435E-2</v>
      </c>
      <c r="D190" s="21">
        <v>41117817.399999999</v>
      </c>
      <c r="E190" s="28">
        <v>4.9875318455011195E-3</v>
      </c>
      <c r="F190" s="21">
        <f t="shared" si="99"/>
        <v>1287544.3199999998</v>
      </c>
      <c r="G190" s="28">
        <f t="shared" si="100"/>
        <v>1.3233089382895971</v>
      </c>
      <c r="H190" s="21">
        <v>432959.16</v>
      </c>
      <c r="I190" s="28">
        <v>0.11831200707244499</v>
      </c>
      <c r="J190" s="21">
        <v>207365.07</v>
      </c>
      <c r="K190" s="28">
        <v>1.1372816752599699</v>
      </c>
      <c r="L190" s="21">
        <v>358909.45</v>
      </c>
      <c r="M190" s="28">
        <v>2.1192995495103299</v>
      </c>
      <c r="N190" s="21">
        <v>207568.96</v>
      </c>
      <c r="O190" s="28">
        <v>2.1775231171365901</v>
      </c>
      <c r="P190" s="21">
        <v>80627.430000000008</v>
      </c>
      <c r="Q190" s="28">
        <v>2.5280257128374299</v>
      </c>
      <c r="R190" s="22">
        <v>114.25</v>
      </c>
      <c r="S190" s="30">
        <v>2.7228446389496694</v>
      </c>
    </row>
    <row r="191" spans="1:19" x14ac:dyDescent="0.2">
      <c r="A191" s="23" t="s">
        <v>2</v>
      </c>
      <c r="B191" s="26">
        <f t="shared" si="101"/>
        <v>48855550.930000007</v>
      </c>
      <c r="C191" s="28">
        <f t="shared" si="98"/>
        <v>3.6927423296994798E-2</v>
      </c>
      <c r="D191" s="21">
        <v>46275020.240000002</v>
      </c>
      <c r="E191" s="28">
        <v>4.6264407641456303E-3</v>
      </c>
      <c r="F191" s="21">
        <f t="shared" si="99"/>
        <v>2580530.69</v>
      </c>
      <c r="G191" s="28">
        <f t="shared" si="100"/>
        <v>0.61616045713449663</v>
      </c>
      <c r="H191" s="21">
        <v>1901415.63</v>
      </c>
      <c r="I191" s="28">
        <v>3.9694973844303601E-2</v>
      </c>
      <c r="J191" s="21">
        <v>135408.06</v>
      </c>
      <c r="K191" s="28">
        <v>2.7983944264469902</v>
      </c>
      <c r="L191" s="21">
        <v>192185.51</v>
      </c>
      <c r="M191" s="28">
        <v>2.04603263690379</v>
      </c>
      <c r="N191" s="21">
        <v>225459.61</v>
      </c>
      <c r="O191" s="28">
        <v>2.2401628207375999</v>
      </c>
      <c r="P191" s="21">
        <v>125546.88</v>
      </c>
      <c r="Q191" s="28">
        <v>1.88118787022027</v>
      </c>
      <c r="R191" s="22">
        <v>515</v>
      </c>
      <c r="S191" s="30">
        <v>2.2482252427184499</v>
      </c>
    </row>
    <row r="192" spans="1:19" x14ac:dyDescent="0.2">
      <c r="A192" s="23" t="s">
        <v>3</v>
      </c>
      <c r="B192" s="26">
        <f t="shared" si="101"/>
        <v>51376092.339999996</v>
      </c>
      <c r="C192" s="28">
        <f t="shared" si="98"/>
        <v>6.8789978416641848E-2</v>
      </c>
      <c r="D192" s="21">
        <v>48494396.689999998</v>
      </c>
      <c r="E192" s="28">
        <v>4.0347428683517907E-3</v>
      </c>
      <c r="F192" s="21">
        <f t="shared" si="99"/>
        <v>2881695.65</v>
      </c>
      <c r="G192" s="28">
        <f t="shared" si="100"/>
        <v>1.1585185486191087</v>
      </c>
      <c r="H192" s="21">
        <v>1681620.56</v>
      </c>
      <c r="I192" s="28">
        <v>3.3780929747909399E-3</v>
      </c>
      <c r="J192" s="21">
        <v>257136.67</v>
      </c>
      <c r="K192" s="28">
        <v>2.3606279399978201</v>
      </c>
      <c r="L192" s="21">
        <v>351476.8</v>
      </c>
      <c r="M192" s="28">
        <v>2.9851635669836498</v>
      </c>
      <c r="N192" s="21">
        <v>310000.23</v>
      </c>
      <c r="O192" s="28">
        <v>2.1858635169399698</v>
      </c>
      <c r="P192" s="21">
        <v>280810.69</v>
      </c>
      <c r="Q192" s="28">
        <v>3.5436731514743998</v>
      </c>
      <c r="R192" s="22">
        <v>650.70000000000005</v>
      </c>
      <c r="S192" s="30">
        <v>5.9596588289534305</v>
      </c>
    </row>
    <row r="193" spans="1:19" hidden="1" x14ac:dyDescent="0.2">
      <c r="A193" s="23" t="s">
        <v>4</v>
      </c>
      <c r="B193" s="26">
        <f t="shared" si="101"/>
        <v>0</v>
      </c>
      <c r="C193" s="28" t="e">
        <f t="shared" si="98"/>
        <v>#DIV/0!</v>
      </c>
      <c r="D193" s="21"/>
      <c r="E193" s="28"/>
      <c r="F193" s="21">
        <f t="shared" si="99"/>
        <v>0</v>
      </c>
      <c r="G193" s="28" t="e">
        <f t="shared" si="100"/>
        <v>#DIV/0!</v>
      </c>
      <c r="H193" s="21"/>
      <c r="I193" s="28"/>
      <c r="J193" s="21"/>
      <c r="K193" s="28"/>
      <c r="L193" s="21"/>
      <c r="M193" s="28"/>
      <c r="N193" s="21"/>
      <c r="O193" s="28"/>
      <c r="P193" s="21"/>
      <c r="Q193" s="28"/>
      <c r="R193" s="22"/>
      <c r="S193" s="30"/>
    </row>
    <row r="194" spans="1:19" hidden="1" x14ac:dyDescent="0.2">
      <c r="A194" s="23" t="s">
        <v>5</v>
      </c>
      <c r="B194" s="26">
        <f t="shared" si="101"/>
        <v>0</v>
      </c>
      <c r="C194" s="28" t="e">
        <f t="shared" si="98"/>
        <v>#DIV/0!</v>
      </c>
      <c r="D194" s="21"/>
      <c r="E194" s="28"/>
      <c r="F194" s="21">
        <f t="shared" si="99"/>
        <v>0</v>
      </c>
      <c r="G194" s="28" t="e">
        <f t="shared" si="100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101"/>
        <v>0</v>
      </c>
      <c r="C195" s="28" t="e">
        <f t="shared" si="98"/>
        <v>#DIV/0!</v>
      </c>
      <c r="D195" s="21"/>
      <c r="E195" s="28"/>
      <c r="F195" s="21">
        <f t="shared" si="99"/>
        <v>0</v>
      </c>
      <c r="G195" s="28" t="e">
        <f t="shared" si="100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101"/>
        <v>0</v>
      </c>
      <c r="C196" s="28" t="e">
        <f t="shared" si="98"/>
        <v>#DIV/0!</v>
      </c>
      <c r="D196" s="21"/>
      <c r="E196" s="28"/>
      <c r="F196" s="21">
        <f t="shared" si="99"/>
        <v>0</v>
      </c>
      <c r="G196" s="28" t="e">
        <f t="shared" si="100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101"/>
        <v>0</v>
      </c>
      <c r="C197" s="28" t="e">
        <f t="shared" si="98"/>
        <v>#DIV/0!</v>
      </c>
      <c r="D197" s="21"/>
      <c r="E197" s="28"/>
      <c r="F197" s="21">
        <f t="shared" si="99"/>
        <v>0</v>
      </c>
      <c r="G197" s="28" t="e">
        <f t="shared" si="100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101"/>
        <v>0</v>
      </c>
      <c r="C198" s="28" t="e">
        <f t="shared" si="98"/>
        <v>#DIV/0!</v>
      </c>
      <c r="D198" s="21"/>
      <c r="E198" s="28"/>
      <c r="F198" s="21">
        <f t="shared" si="99"/>
        <v>0</v>
      </c>
      <c r="G198" s="28" t="e">
        <f t="shared" si="100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101"/>
        <v>0</v>
      </c>
      <c r="C199" s="28" t="e">
        <f t="shared" si="98"/>
        <v>#DIV/0!</v>
      </c>
      <c r="D199" s="21"/>
      <c r="E199" s="28"/>
      <c r="F199" s="21">
        <f t="shared" si="99"/>
        <v>0</v>
      </c>
      <c r="G199" s="28" t="e">
        <f t="shared" si="100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si="101"/>
        <v>0</v>
      </c>
      <c r="C200" s="29" t="e">
        <f t="shared" ref="C200" si="102">(D200*E200+H200*I200+J200*K200+L200*M200+N200*O200+P200*Q200+R200*S200)/(D200+H200+J200+L200+N200+P200+R200)</f>
        <v>#DIV/0!</v>
      </c>
      <c r="D200" s="25"/>
      <c r="E200" s="29"/>
      <c r="F200" s="25">
        <f t="shared" ref="F200" si="103">H200+J200+L200+N200+P200+R200</f>
        <v>0</v>
      </c>
      <c r="G200" s="29" t="e">
        <f t="shared" ref="G200" si="104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  <row r="213" spans="2:3" x14ac:dyDescent="0.2">
      <c r="B213" s="41"/>
      <c r="C213" s="41"/>
    </row>
    <row r="214" spans="2:3" x14ac:dyDescent="0.2">
      <c r="B214" s="41"/>
      <c r="C214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2025-05-26T08:48:20Z</dcterms:modified>
</cp:coreProperties>
</file>