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H189" i="30" l="1"/>
  <c r="I189" i="30" s="1"/>
  <c r="H190" i="30"/>
  <c r="I190" i="30" s="1"/>
  <c r="H191" i="30"/>
  <c r="I191" i="30" s="1"/>
  <c r="H192" i="30"/>
  <c r="I192" i="30" s="1"/>
  <c r="H193" i="30"/>
  <c r="B193" i="30" s="1"/>
  <c r="H194" i="30"/>
  <c r="B194" i="30" s="1"/>
  <c r="H195" i="30"/>
  <c r="I195" i="30" s="1"/>
  <c r="H196" i="30"/>
  <c r="B196" i="30" s="1"/>
  <c r="H197" i="30"/>
  <c r="B197" i="30" s="1"/>
  <c r="H198" i="30"/>
  <c r="I198" i="30" s="1"/>
  <c r="H199" i="30"/>
  <c r="I199" i="30" s="1"/>
  <c r="H200" i="30"/>
  <c r="B200" i="30" s="1"/>
  <c r="H357" i="10"/>
  <c r="I357" i="10"/>
  <c r="H358" i="10"/>
  <c r="I358" i="10"/>
  <c r="H359" i="10"/>
  <c r="I359" i="10"/>
  <c r="H360" i="10"/>
  <c r="I360" i="10"/>
  <c r="H361" i="10"/>
  <c r="I361" i="10"/>
  <c r="H362" i="10"/>
  <c r="I362" i="10"/>
  <c r="H363" i="10"/>
  <c r="I363" i="10"/>
  <c r="H364" i="10"/>
  <c r="I364" i="10"/>
  <c r="H365" i="10"/>
  <c r="I365" i="10"/>
  <c r="H366" i="10"/>
  <c r="I366" i="10"/>
  <c r="H367" i="10"/>
  <c r="I367" i="10"/>
  <c r="H368" i="10"/>
  <c r="I368" i="10"/>
  <c r="H357" i="13"/>
  <c r="I357" i="13"/>
  <c r="H358" i="13"/>
  <c r="I358" i="13"/>
  <c r="H359" i="13"/>
  <c r="I359" i="13"/>
  <c r="H360" i="13"/>
  <c r="I360" i="13"/>
  <c r="H361" i="13"/>
  <c r="I361" i="13"/>
  <c r="H362" i="13"/>
  <c r="I362" i="13"/>
  <c r="H363" i="13"/>
  <c r="I363" i="13"/>
  <c r="H364" i="13"/>
  <c r="I364" i="13"/>
  <c r="H365" i="13"/>
  <c r="I365" i="13"/>
  <c r="H366" i="13"/>
  <c r="I366" i="13"/>
  <c r="H367" i="13"/>
  <c r="I367" i="13"/>
  <c r="H368" i="13"/>
  <c r="I368" i="13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D368" i="5" s="1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F365" i="5" s="1"/>
  <c r="E197" i="28"/>
  <c r="D197" i="28"/>
  <c r="D365" i="5" s="1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F363" i="5" s="1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D362" i="5" s="1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F360" i="5" s="1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F357" i="5" s="1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I199" i="29" s="1"/>
  <c r="C199" i="29"/>
  <c r="H198" i="29"/>
  <c r="I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I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B363" i="11" s="1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68" i="10"/>
  <c r="B368" i="10"/>
  <c r="C367" i="10"/>
  <c r="B367" i="10"/>
  <c r="C366" i="10"/>
  <c r="B366" i="10"/>
  <c r="B366" i="8" s="1"/>
  <c r="C365" i="10"/>
  <c r="B365" i="10"/>
  <c r="C364" i="10"/>
  <c r="B364" i="10"/>
  <c r="C363" i="10"/>
  <c r="B363" i="10"/>
  <c r="B363" i="8" s="1"/>
  <c r="C362" i="10"/>
  <c r="B362" i="10"/>
  <c r="C361" i="10"/>
  <c r="B361" i="10"/>
  <c r="C360" i="10"/>
  <c r="B360" i="10"/>
  <c r="B360" i="8" s="1"/>
  <c r="C359" i="10"/>
  <c r="B359" i="10"/>
  <c r="C358" i="10"/>
  <c r="B358" i="10"/>
  <c r="C357" i="10"/>
  <c r="B357" i="10"/>
  <c r="B357" i="8" s="1"/>
  <c r="C200" i="30"/>
  <c r="C199" i="30"/>
  <c r="C198" i="30"/>
  <c r="C197" i="30"/>
  <c r="C196" i="30"/>
  <c r="C195" i="30"/>
  <c r="C194" i="30"/>
  <c r="C193" i="30"/>
  <c r="C192" i="30"/>
  <c r="C191" i="30"/>
  <c r="C190" i="30"/>
  <c r="B190" i="30"/>
  <c r="C189" i="30"/>
  <c r="B199" i="30" l="1"/>
  <c r="B367" i="7" s="1"/>
  <c r="F367" i="4" s="1"/>
  <c r="I196" i="30"/>
  <c r="B193" i="29"/>
  <c r="C361" i="6" s="1"/>
  <c r="E361" i="4" s="1"/>
  <c r="B191" i="29"/>
  <c r="B359" i="6" s="1"/>
  <c r="D359" i="4" s="1"/>
  <c r="B199" i="29"/>
  <c r="C367" i="6" s="1"/>
  <c r="E367" i="4" s="1"/>
  <c r="B190" i="29"/>
  <c r="B190" i="28" s="1"/>
  <c r="B197" i="29"/>
  <c r="B365" i="6" s="1"/>
  <c r="D365" i="4" s="1"/>
  <c r="B194" i="29"/>
  <c r="B362" i="6" s="1"/>
  <c r="D362" i="4" s="1"/>
  <c r="I193" i="30"/>
  <c r="B362" i="11"/>
  <c r="H366" i="6"/>
  <c r="H360" i="11"/>
  <c r="H364" i="11"/>
  <c r="H368" i="11"/>
  <c r="B358" i="11"/>
  <c r="B364" i="11"/>
  <c r="B361" i="11"/>
  <c r="B196" i="29"/>
  <c r="C364" i="6" s="1"/>
  <c r="E364" i="4" s="1"/>
  <c r="I360" i="6"/>
  <c r="I361" i="6"/>
  <c r="I363" i="6"/>
  <c r="I364" i="6"/>
  <c r="B200" i="29"/>
  <c r="C368" i="6" s="1"/>
  <c r="E368" i="4" s="1"/>
  <c r="C363" i="6"/>
  <c r="E363" i="4" s="1"/>
  <c r="H357" i="6"/>
  <c r="I359" i="6"/>
  <c r="I366" i="6"/>
  <c r="I367" i="6"/>
  <c r="H358" i="6"/>
  <c r="I362" i="6"/>
  <c r="I365" i="6"/>
  <c r="I357" i="6"/>
  <c r="I368" i="6"/>
  <c r="H361" i="6"/>
  <c r="H363" i="6"/>
  <c r="H364" i="6"/>
  <c r="I358" i="6"/>
  <c r="H360" i="6"/>
  <c r="H367" i="6"/>
  <c r="B363" i="6"/>
  <c r="D363" i="4" s="1"/>
  <c r="G357" i="5"/>
  <c r="H195" i="28"/>
  <c r="E357" i="5"/>
  <c r="B191" i="30"/>
  <c r="C359" i="7" s="1"/>
  <c r="G359" i="4" s="1"/>
  <c r="T357" i="5"/>
  <c r="I200" i="30"/>
  <c r="I197" i="30"/>
  <c r="I194" i="30"/>
  <c r="I189" i="28"/>
  <c r="H200" i="28"/>
  <c r="F366" i="5"/>
  <c r="D357" i="5"/>
  <c r="C358" i="8"/>
  <c r="C361" i="8"/>
  <c r="C364" i="8"/>
  <c r="C367" i="8"/>
  <c r="H357" i="8"/>
  <c r="H366" i="8"/>
  <c r="F359" i="5"/>
  <c r="H363" i="8"/>
  <c r="C357" i="11"/>
  <c r="G366" i="5"/>
  <c r="C360" i="11"/>
  <c r="C366" i="11"/>
  <c r="C358" i="11"/>
  <c r="G358" i="5"/>
  <c r="O358" i="5"/>
  <c r="U358" i="5"/>
  <c r="K359" i="5"/>
  <c r="Q359" i="5"/>
  <c r="E360" i="5"/>
  <c r="F361" i="5"/>
  <c r="D363" i="5"/>
  <c r="M363" i="5"/>
  <c r="S363" i="5"/>
  <c r="F364" i="5"/>
  <c r="N364" i="5"/>
  <c r="T364" i="5"/>
  <c r="D366" i="5"/>
  <c r="F367" i="5"/>
  <c r="P368" i="5"/>
  <c r="H361" i="11"/>
  <c r="H362" i="11"/>
  <c r="I365" i="11"/>
  <c r="C364" i="11"/>
  <c r="Q357" i="5"/>
  <c r="L358" i="5"/>
  <c r="R358" i="5"/>
  <c r="N359" i="5"/>
  <c r="T359" i="5"/>
  <c r="P360" i="5"/>
  <c r="R361" i="5"/>
  <c r="N362" i="5"/>
  <c r="P363" i="5"/>
  <c r="H357" i="11"/>
  <c r="I360" i="11"/>
  <c r="I362" i="11"/>
  <c r="H365" i="11"/>
  <c r="H366" i="11"/>
  <c r="I367" i="11"/>
  <c r="I358" i="11"/>
  <c r="Q365" i="5"/>
  <c r="S366" i="5"/>
  <c r="N367" i="5"/>
  <c r="I363" i="11"/>
  <c r="C361" i="11"/>
  <c r="C367" i="11"/>
  <c r="O367" i="5"/>
  <c r="U367" i="5"/>
  <c r="K368" i="5"/>
  <c r="Q368" i="5"/>
  <c r="H359" i="11"/>
  <c r="H363" i="11"/>
  <c r="I366" i="11"/>
  <c r="H367" i="11"/>
  <c r="I368" i="11"/>
  <c r="K365" i="5"/>
  <c r="T367" i="5"/>
  <c r="N366" i="5"/>
  <c r="T366" i="5"/>
  <c r="I359" i="11"/>
  <c r="I361" i="11"/>
  <c r="B367" i="11"/>
  <c r="M366" i="5"/>
  <c r="C359" i="11"/>
  <c r="C365" i="11"/>
  <c r="C368" i="11"/>
  <c r="H357" i="7"/>
  <c r="I357" i="11"/>
  <c r="H358" i="11"/>
  <c r="I364" i="11"/>
  <c r="J360" i="5"/>
  <c r="C362" i="11"/>
  <c r="C363" i="11"/>
  <c r="B365" i="11"/>
  <c r="B366" i="11"/>
  <c r="B368" i="11"/>
  <c r="B357" i="11"/>
  <c r="B359" i="11"/>
  <c r="B360" i="11"/>
  <c r="G359" i="5"/>
  <c r="G362" i="5"/>
  <c r="U362" i="5"/>
  <c r="L367" i="5"/>
  <c r="R367" i="5"/>
  <c r="G368" i="5"/>
  <c r="O368" i="5"/>
  <c r="U368" i="5"/>
  <c r="I367" i="8"/>
  <c r="H358" i="8"/>
  <c r="H364" i="8"/>
  <c r="K364" i="5"/>
  <c r="Q364" i="5"/>
  <c r="E365" i="5"/>
  <c r="M365" i="5"/>
  <c r="S365" i="5"/>
  <c r="C361" i="7"/>
  <c r="G361" i="4" s="1"/>
  <c r="C359" i="8"/>
  <c r="C362" i="8"/>
  <c r="C365" i="8"/>
  <c r="C368" i="8"/>
  <c r="O357" i="5"/>
  <c r="U357" i="5"/>
  <c r="J358" i="5"/>
  <c r="P358" i="5"/>
  <c r="L359" i="5"/>
  <c r="J361" i="5"/>
  <c r="P361" i="5"/>
  <c r="L362" i="5"/>
  <c r="P364" i="5"/>
  <c r="R365" i="5"/>
  <c r="K367" i="5"/>
  <c r="Q367" i="5"/>
  <c r="S368" i="5"/>
  <c r="I362" i="8"/>
  <c r="I366" i="8"/>
  <c r="H367" i="8"/>
  <c r="M364" i="5"/>
  <c r="S364" i="5"/>
  <c r="O365" i="5"/>
  <c r="I360" i="8"/>
  <c r="H361" i="8"/>
  <c r="I365" i="8"/>
  <c r="L363" i="5"/>
  <c r="C357" i="8"/>
  <c r="C360" i="8"/>
  <c r="C363" i="8"/>
  <c r="C366" i="8"/>
  <c r="I358" i="8"/>
  <c r="J364" i="5"/>
  <c r="O361" i="5"/>
  <c r="U361" i="5"/>
  <c r="K362" i="5"/>
  <c r="Q362" i="5"/>
  <c r="I361" i="8"/>
  <c r="I363" i="8"/>
  <c r="I368" i="8"/>
  <c r="N357" i="5"/>
  <c r="B364" i="7"/>
  <c r="F364" i="4" s="1"/>
  <c r="I359" i="8"/>
  <c r="I364" i="8"/>
  <c r="E358" i="5"/>
  <c r="E361" i="5"/>
  <c r="D364" i="5"/>
  <c r="B358" i="8"/>
  <c r="B359" i="8"/>
  <c r="B361" i="8"/>
  <c r="B362" i="8"/>
  <c r="B364" i="8"/>
  <c r="B365" i="8"/>
  <c r="B367" i="8"/>
  <c r="B368" i="8"/>
  <c r="E362" i="5"/>
  <c r="I366" i="7"/>
  <c r="E359" i="5"/>
  <c r="S359" i="5"/>
  <c r="O360" i="5"/>
  <c r="U360" i="5"/>
  <c r="S362" i="5"/>
  <c r="O363" i="5"/>
  <c r="U363" i="5"/>
  <c r="H199" i="28"/>
  <c r="G360" i="5"/>
  <c r="G361" i="5"/>
  <c r="G363" i="5"/>
  <c r="G364" i="5"/>
  <c r="G365" i="5"/>
  <c r="G367" i="5"/>
  <c r="H193" i="28"/>
  <c r="U365" i="5"/>
  <c r="K366" i="5"/>
  <c r="Q366" i="5"/>
  <c r="E367" i="5"/>
  <c r="E368" i="5"/>
  <c r="N360" i="5"/>
  <c r="F362" i="5"/>
  <c r="N363" i="5"/>
  <c r="O364" i="5"/>
  <c r="H360" i="7"/>
  <c r="H363" i="7"/>
  <c r="I190" i="28"/>
  <c r="S358" i="5"/>
  <c r="K360" i="5"/>
  <c r="Q360" i="5"/>
  <c r="I193" i="28"/>
  <c r="F358" i="5"/>
  <c r="J359" i="5"/>
  <c r="R363" i="5"/>
  <c r="J366" i="5"/>
  <c r="P359" i="5"/>
  <c r="T360" i="5"/>
  <c r="E363" i="5"/>
  <c r="E364" i="5"/>
  <c r="U364" i="5"/>
  <c r="P366" i="5"/>
  <c r="F368" i="5"/>
  <c r="E366" i="5"/>
  <c r="O362" i="5"/>
  <c r="I365" i="7"/>
  <c r="I367" i="7"/>
  <c r="I361" i="7"/>
  <c r="I363" i="7"/>
  <c r="I359" i="7"/>
  <c r="C364" i="7"/>
  <c r="G364" i="4" s="1"/>
  <c r="C367" i="7"/>
  <c r="G367" i="4" s="1"/>
  <c r="I357" i="7"/>
  <c r="I362" i="7"/>
  <c r="H366" i="7"/>
  <c r="H192" i="28"/>
  <c r="I195" i="28"/>
  <c r="H197" i="28"/>
  <c r="I200" i="28"/>
  <c r="M357" i="5"/>
  <c r="S357" i="5"/>
  <c r="K358" i="5"/>
  <c r="Q358" i="5"/>
  <c r="O359" i="5"/>
  <c r="U359" i="5"/>
  <c r="M360" i="5"/>
  <c r="S360" i="5"/>
  <c r="K361" i="5"/>
  <c r="Q361" i="5"/>
  <c r="T362" i="5"/>
  <c r="K363" i="5"/>
  <c r="Q363" i="5"/>
  <c r="L365" i="5"/>
  <c r="O366" i="5"/>
  <c r="U366" i="5"/>
  <c r="M367" i="5"/>
  <c r="S367" i="5"/>
  <c r="J368" i="5"/>
  <c r="I198" i="28"/>
  <c r="M358" i="5"/>
  <c r="M361" i="5"/>
  <c r="S361" i="5"/>
  <c r="J362" i="5"/>
  <c r="P362" i="5"/>
  <c r="N365" i="5"/>
  <c r="T365" i="5"/>
  <c r="L368" i="5"/>
  <c r="R368" i="5"/>
  <c r="L361" i="5"/>
  <c r="B358" i="7"/>
  <c r="F358" i="4" s="1"/>
  <c r="I358" i="7"/>
  <c r="B365" i="7"/>
  <c r="F365" i="4" s="1"/>
  <c r="H190" i="28"/>
  <c r="I191" i="28"/>
  <c r="I196" i="28"/>
  <c r="H198" i="28"/>
  <c r="P357" i="5"/>
  <c r="N358" i="5"/>
  <c r="T358" i="5"/>
  <c r="R359" i="5"/>
  <c r="N361" i="5"/>
  <c r="T361" i="5"/>
  <c r="T363" i="5"/>
  <c r="L366" i="5"/>
  <c r="R366" i="5"/>
  <c r="J367" i="5"/>
  <c r="P367" i="5"/>
  <c r="M368" i="5"/>
  <c r="C358" i="7"/>
  <c r="G358" i="4" s="1"/>
  <c r="C362" i="7"/>
  <c r="G362" i="4" s="1"/>
  <c r="I368" i="7"/>
  <c r="H189" i="28"/>
  <c r="H191" i="28"/>
  <c r="I194" i="28"/>
  <c r="K357" i="5"/>
  <c r="M359" i="5"/>
  <c r="R362" i="5"/>
  <c r="L364" i="5"/>
  <c r="R364" i="5"/>
  <c r="J365" i="5"/>
  <c r="P365" i="5"/>
  <c r="N368" i="5"/>
  <c r="T368" i="5"/>
  <c r="I360" i="7"/>
  <c r="I364" i="7"/>
  <c r="I192" i="28"/>
  <c r="H194" i="28"/>
  <c r="H196" i="28"/>
  <c r="I197" i="28"/>
  <c r="I199" i="28"/>
  <c r="M362" i="5"/>
  <c r="J363" i="5"/>
  <c r="D358" i="5"/>
  <c r="D359" i="5"/>
  <c r="D360" i="5"/>
  <c r="D361" i="5"/>
  <c r="C193" i="28"/>
  <c r="B196" i="28"/>
  <c r="D367" i="5"/>
  <c r="B362" i="7"/>
  <c r="F362" i="4" s="1"/>
  <c r="B361" i="7"/>
  <c r="F361" i="4" s="1"/>
  <c r="C365" i="7"/>
  <c r="G365" i="4" s="1"/>
  <c r="B368" i="7"/>
  <c r="F368" i="4" s="1"/>
  <c r="C368" i="7"/>
  <c r="G368" i="4" s="1"/>
  <c r="I357" i="8"/>
  <c r="H359" i="8"/>
  <c r="H362" i="8"/>
  <c r="H365" i="8"/>
  <c r="H368" i="8"/>
  <c r="H360" i="8"/>
  <c r="H359" i="6"/>
  <c r="H362" i="6"/>
  <c r="H365" i="6"/>
  <c r="H368" i="6"/>
  <c r="I195" i="29"/>
  <c r="B189" i="29"/>
  <c r="B192" i="29"/>
  <c r="B198" i="29"/>
  <c r="H361" i="7"/>
  <c r="H364" i="7"/>
  <c r="H367" i="7"/>
  <c r="H358" i="7"/>
  <c r="H359" i="7"/>
  <c r="H362" i="7"/>
  <c r="H365" i="7"/>
  <c r="H368" i="7"/>
  <c r="B189" i="30"/>
  <c r="B192" i="30"/>
  <c r="B195" i="30"/>
  <c r="B198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B193" i="28" l="1"/>
  <c r="C365" i="6"/>
  <c r="E365" i="4" s="1"/>
  <c r="C359" i="6"/>
  <c r="E359" i="4" s="1"/>
  <c r="C191" i="28"/>
  <c r="B191" i="28"/>
  <c r="B358" i="6"/>
  <c r="D358" i="4" s="1"/>
  <c r="C358" i="4" s="1"/>
  <c r="C358" i="6"/>
  <c r="E358" i="4" s="1"/>
  <c r="B367" i="6"/>
  <c r="D367" i="4" s="1"/>
  <c r="C367" i="4" s="1"/>
  <c r="C199" i="28"/>
  <c r="B361" i="6"/>
  <c r="D361" i="4" s="1"/>
  <c r="C361" i="4" s="1"/>
  <c r="C190" i="28"/>
  <c r="B199" i="28"/>
  <c r="C197" i="28"/>
  <c r="B197" i="28"/>
  <c r="B365" i="5" s="1"/>
  <c r="B364" i="6"/>
  <c r="D364" i="4" s="1"/>
  <c r="B364" i="4" s="1"/>
  <c r="B194" i="28"/>
  <c r="B362" i="5" s="1"/>
  <c r="C196" i="28"/>
  <c r="C364" i="5" s="1"/>
  <c r="C194" i="28"/>
  <c r="C362" i="6"/>
  <c r="E362" i="4" s="1"/>
  <c r="C362" i="4" s="1"/>
  <c r="B200" i="28"/>
  <c r="B368" i="5" s="1"/>
  <c r="C200" i="28"/>
  <c r="B368" i="6"/>
  <c r="D368" i="4" s="1"/>
  <c r="C368" i="4" s="1"/>
  <c r="C366" i="6"/>
  <c r="E366" i="4" s="1"/>
  <c r="B366" i="6"/>
  <c r="D366" i="4" s="1"/>
  <c r="B360" i="6"/>
  <c r="D360" i="4" s="1"/>
  <c r="C360" i="6"/>
  <c r="E360" i="4" s="1"/>
  <c r="B357" i="6"/>
  <c r="D357" i="4" s="1"/>
  <c r="C357" i="6"/>
  <c r="E357" i="4" s="1"/>
  <c r="B359" i="7"/>
  <c r="F359" i="4" s="1"/>
  <c r="B359" i="4" s="1"/>
  <c r="I365" i="5"/>
  <c r="H357" i="5"/>
  <c r="I360" i="5"/>
  <c r="H360" i="5"/>
  <c r="I367" i="5"/>
  <c r="H359" i="5"/>
  <c r="H367" i="5"/>
  <c r="B358" i="5"/>
  <c r="H368" i="5"/>
  <c r="I359" i="5"/>
  <c r="I357" i="5"/>
  <c r="H361" i="5"/>
  <c r="I364" i="5"/>
  <c r="I362" i="5"/>
  <c r="I366" i="5"/>
  <c r="I363" i="5"/>
  <c r="H366" i="5"/>
  <c r="I358" i="5"/>
  <c r="C365" i="4"/>
  <c r="H365" i="5"/>
  <c r="H358" i="5"/>
  <c r="C358" i="5"/>
  <c r="H362" i="5"/>
  <c r="B365" i="4"/>
  <c r="I361" i="5"/>
  <c r="I368" i="5"/>
  <c r="H364" i="5"/>
  <c r="B362" i="4"/>
  <c r="H363" i="5"/>
  <c r="B361" i="5"/>
  <c r="C361" i="5"/>
  <c r="C198" i="28"/>
  <c r="C366" i="7"/>
  <c r="G366" i="4" s="1"/>
  <c r="B198" i="28"/>
  <c r="B366" i="7"/>
  <c r="F366" i="4" s="1"/>
  <c r="C363" i="7"/>
  <c r="G363" i="4" s="1"/>
  <c r="B363" i="7"/>
  <c r="F363" i="4" s="1"/>
  <c r="C195" i="28"/>
  <c r="B195" i="28"/>
  <c r="C360" i="7"/>
  <c r="G360" i="4" s="1"/>
  <c r="C192" i="28"/>
  <c r="B360" i="7"/>
  <c r="F360" i="4" s="1"/>
  <c r="B192" i="28"/>
  <c r="B189" i="28"/>
  <c r="C357" i="7"/>
  <c r="G357" i="4" s="1"/>
  <c r="B357" i="7"/>
  <c r="F357" i="4" s="1"/>
  <c r="C189" i="28"/>
  <c r="B364" i="5"/>
  <c r="C350" i="1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59" i="5" l="1"/>
  <c r="B358" i="4"/>
  <c r="B359" i="5"/>
  <c r="B361" i="4"/>
  <c r="C367" i="5"/>
  <c r="C368" i="5"/>
  <c r="B367" i="5"/>
  <c r="B367" i="4"/>
  <c r="C365" i="5"/>
  <c r="C362" i="5"/>
  <c r="C364" i="4"/>
  <c r="B368" i="4"/>
  <c r="C359" i="4"/>
  <c r="B366" i="5"/>
  <c r="C366" i="5"/>
  <c r="C366" i="4"/>
  <c r="B366" i="4"/>
  <c r="B363" i="5"/>
  <c r="C363" i="5"/>
  <c r="C357" i="4"/>
  <c r="B357" i="4"/>
  <c r="C357" i="5"/>
  <c r="B357" i="5"/>
  <c r="B360" i="5"/>
  <c r="C360" i="5"/>
  <c r="C363" i="4"/>
  <c r="B363" i="4"/>
  <c r="C360" i="4"/>
  <c r="B360" i="4"/>
  <c r="C352" i="4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 s="1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2" i="4" l="1"/>
  <c r="C307" i="4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<sst xmlns="http://schemas.openxmlformats.org/spreadsheetml/2006/main" count="4638" uniqueCount="92">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</sst>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7" s="8" customFormat="1" ht="14.25" customHeight="1" x14ac:dyDescent="0.2">
      <c r="A353" s="40" t="s">
        <v>27</v>
      </c>
      <c r="B353" s="41">
        <f t="shared" si="28"/>
        <v>555423884</v>
      </c>
      <c r="C353" s="42">
        <f t="shared" si="29"/>
        <v>3.413871184439198</v>
      </c>
      <c r="D353" s="38">
        <f>'6.deposits by maturity NC'!B353</f>
        <v>311869765.67000002</v>
      </c>
      <c r="E353" s="39">
        <f>'6.deposits by maturity NC'!C353</f>
        <v>5.4762865517665285</v>
      </c>
      <c r="F353" s="41">
        <f>'10.deposits by maturity FC'!B353</f>
        <v>243554118.33000001</v>
      </c>
      <c r="G353" s="42">
        <f>'10.deposits by maturity FC'!C353</f>
        <v>0.77295916975882761</v>
      </c>
    </row>
    <row r="354" spans="1:7" s="8" customFormat="1" ht="14.25" customHeight="1" x14ac:dyDescent="0.2">
      <c r="A354" s="40" t="s">
        <v>28</v>
      </c>
      <c r="B354" s="41">
        <f t="shared" si="28"/>
        <v>567873309.74000001</v>
      </c>
      <c r="C354" s="42">
        <f t="shared" si="29"/>
        <v>3.5695754196824123</v>
      </c>
      <c r="D354" s="38">
        <f>'6.deposits by maturity NC'!B354</f>
        <v>324410291.57000005</v>
      </c>
      <c r="E354" s="39">
        <f>'6.deposits by maturity NC'!C354</f>
        <v>5.5742071568420206</v>
      </c>
      <c r="F354" s="41">
        <f>'10.deposits by maturity FC'!B354</f>
        <v>243463018.16999996</v>
      </c>
      <c r="G354" s="42">
        <f>'10.deposits by maturity FC'!C354</f>
        <v>0.89843804846847652</v>
      </c>
    </row>
    <row r="355" spans="1:7" s="8" customFormat="1" ht="14.25" customHeight="1" x14ac:dyDescent="0.2">
      <c r="A355" s="40" t="s">
        <v>46</v>
      </c>
      <c r="B355" s="41">
        <f t="shared" si="28"/>
        <v>575685185.61000001</v>
      </c>
      <c r="C355" s="42">
        <f t="shared" si="29"/>
        <v>3.6283800038960328</v>
      </c>
      <c r="D355" s="38">
        <f>'6.deposits by maturity NC'!B355</f>
        <v>318925953.38999999</v>
      </c>
      <c r="E355" s="39">
        <f>'6.deposits by maturity NC'!C355</f>
        <v>5.7012706899918086</v>
      </c>
      <c r="F355" s="41">
        <f>'10.deposits by maturity FC'!B355</f>
        <v>256759232.22000003</v>
      </c>
      <c r="G355" s="42">
        <f>'10.deposits by maturity FC'!C355</f>
        <v>1.0535996050751848</v>
      </c>
    </row>
    <row r="356" spans="1:7" s="8" customFormat="1" ht="14.25" customHeight="1" thickBot="1" x14ac:dyDescent="0.25">
      <c r="A356" s="43" t="s">
        <v>30</v>
      </c>
      <c r="B356" s="44">
        <f t="shared" ref="B356:B367" si="30">D356+F356</f>
        <v>592417556.69999993</v>
      </c>
      <c r="C356" s="45">
        <f t="shared" ref="C356:C367" si="31">(D356*E356+F356*G356)/(D356+F356)</f>
        <v>3.4530236586107916</v>
      </c>
      <c r="D356" s="46">
        <f>'6.deposits by maturity NC'!B356</f>
        <v>338026507.53999996</v>
      </c>
      <c r="E356" s="47">
        <f>'6.deposits by maturity NC'!C356</f>
        <v>5.3325368709233505</v>
      </c>
      <c r="F356" s="44">
        <f>'10.deposits by maturity FC'!B356</f>
        <v>254391049.16</v>
      </c>
      <c r="G356" s="45">
        <f>'10.deposits by maturity FC'!C356</f>
        <v>0.95558796214605002</v>
      </c>
    </row>
    <row r="357" spans="1:7" s="8" customFormat="1" ht="14.25" customHeight="1" x14ac:dyDescent="0.2">
      <c r="A357" s="35" t="s">
        <v>91</v>
      </c>
      <c r="B357" s="36">
        <f t="shared" si="30"/>
        <v>611333923.66999996</v>
      </c>
      <c r="C357" s="37">
        <f t="shared" si="31"/>
        <v>3.6490462034786186</v>
      </c>
      <c r="D357" s="38">
        <f>'6.deposits by maturity NC'!B357</f>
        <v>357095737.02999997</v>
      </c>
      <c r="E357" s="39">
        <f>'6.deposits by maturity NC'!C357</f>
        <v>5.6393365411806107</v>
      </c>
      <c r="F357" s="36">
        <f>'10.deposits by maturity FC'!B357</f>
        <v>254238186.63999999</v>
      </c>
      <c r="G357" s="37">
        <f>'10.deposits by maturity FC'!C357</f>
        <v>0.85354091594381454</v>
      </c>
    </row>
    <row r="358" spans="1:7" s="8" customFormat="1" ht="14.25" customHeight="1" x14ac:dyDescent="0.2">
      <c r="A358" s="40" t="s">
        <v>20</v>
      </c>
      <c r="B358" s="41">
        <f t="shared" si="30"/>
        <v>648211312.76999998</v>
      </c>
      <c r="C358" s="42">
        <f t="shared" si="31"/>
        <v>3.8461385260536343</v>
      </c>
      <c r="D358" s="38">
        <f>'6.deposits by maturity NC'!B358</f>
        <v>402478062.62</v>
      </c>
      <c r="E358" s="39">
        <f>'6.deposits by maturity NC'!C358</f>
        <v>5.6446220615056362</v>
      </c>
      <c r="F358" s="41">
        <f>'10.deposits by maturity FC'!B358</f>
        <v>245733250.15000001</v>
      </c>
      <c r="G358" s="42">
        <f>'10.deposits by maturity FC'!C358</f>
        <v>0.90046402510254653</v>
      </c>
    </row>
    <row r="359" spans="1:7" s="8" customFormat="1" ht="14.25" customHeight="1" x14ac:dyDescent="0.2">
      <c r="A359" s="40" t="s">
        <v>21</v>
      </c>
      <c r="B359" s="41">
        <f t="shared" si="30"/>
        <v>668616967.1500001</v>
      </c>
      <c r="C359" s="42">
        <f t="shared" si="31"/>
        <v>3.81692786787141</v>
      </c>
      <c r="D359" s="38">
        <f>'6.deposits by maturity NC'!B359</f>
        <v>418319443.69000006</v>
      </c>
      <c r="E359" s="39">
        <f>'6.deposits by maturity NC'!C359</f>
        <v>5.5554663326335669</v>
      </c>
      <c r="F359" s="41">
        <f>'10.deposits by maturity FC'!B359</f>
        <v>250297523.45999998</v>
      </c>
      <c r="G359" s="42">
        <f>'10.deposits by maturity FC'!C359</f>
        <v>0.91132803068725965</v>
      </c>
    </row>
    <row r="360" spans="1:7" s="8" customFormat="1" ht="14.25" customHeight="1" x14ac:dyDescent="0.2">
      <c r="A360" s="40" t="s">
        <v>22</v>
      </c>
      <c r="B360" s="41">
        <f t="shared" si="30"/>
        <v>687935981.03999996</v>
      </c>
      <c r="C360" s="42">
        <f t="shared" si="31"/>
        <v>3.7392505043719049</v>
      </c>
      <c r="D360" s="38">
        <f>'6.deposits by maturity NC'!B360</f>
        <v>427682137.94999993</v>
      </c>
      <c r="E360" s="39">
        <f>'6.deposits by maturity NC'!C360</f>
        <v>5.4787147369262765</v>
      </c>
      <c r="F360" s="41">
        <f>'10.deposits by maturity FC'!B360</f>
        <v>260253843.09</v>
      </c>
      <c r="G360" s="42">
        <f>'10.deposits by maturity FC'!C360</f>
        <v>0.88074216100368286</v>
      </c>
    </row>
    <row r="361" spans="1:7" s="8" customFormat="1" ht="14.25" hidden="1" customHeight="1" x14ac:dyDescent="0.2">
      <c r="A361" s="40" t="s">
        <v>23</v>
      </c>
      <c r="B361" s="41">
        <f t="shared" si="30"/>
        <v>0</v>
      </c>
      <c r="C361" s="42" t="e">
        <f t="shared" si="31"/>
        <v>#DIV/0!</v>
      </c>
      <c r="D361" s="38">
        <f>'6.deposits by maturity NC'!B361</f>
        <v>0</v>
      </c>
      <c r="E361" s="39" t="e">
        <f>'6.deposits by maturity NC'!C361</f>
        <v>#DIV/0!</v>
      </c>
      <c r="F361" s="41">
        <f>'10.deposits by maturity FC'!B361</f>
        <v>0</v>
      </c>
      <c r="G361" s="42" t="e">
        <f>'10.deposits by maturity FC'!C361</f>
        <v>#DIV/0!</v>
      </c>
    </row>
    <row r="362" spans="1:7" s="8" customFormat="1" ht="14.25" hidden="1" customHeight="1" x14ac:dyDescent="0.2">
      <c r="A362" s="40" t="s">
        <v>24</v>
      </c>
      <c r="B362" s="41">
        <f t="shared" si="30"/>
        <v>0</v>
      </c>
      <c r="C362" s="42" t="e">
        <f t="shared" si="31"/>
        <v>#DIV/0!</v>
      </c>
      <c r="D362" s="38">
        <f>'6.deposits by maturity NC'!B362</f>
        <v>0</v>
      </c>
      <c r="E362" s="39" t="e">
        <f>'6.deposits by maturity NC'!C362</f>
        <v>#DIV/0!</v>
      </c>
      <c r="F362" s="41">
        <f>'10.deposits by maturity FC'!B362</f>
        <v>0</v>
      </c>
      <c r="G362" s="42" t="e">
        <f>'10.deposits by maturity FC'!C362</f>
        <v>#DIV/0!</v>
      </c>
    </row>
    <row r="363" spans="1:7" s="8" customFormat="1" ht="14.25" hidden="1" customHeight="1" x14ac:dyDescent="0.2">
      <c r="A363" s="40" t="s">
        <v>25</v>
      </c>
      <c r="B363" s="41">
        <f t="shared" si="30"/>
        <v>0</v>
      </c>
      <c r="C363" s="42" t="e">
        <f t="shared" si="31"/>
        <v>#DIV/0!</v>
      </c>
      <c r="D363" s="38">
        <f>'6.deposits by maturity NC'!B363</f>
        <v>0</v>
      </c>
      <c r="E363" s="39" t="e">
        <f>'6.deposits by maturity NC'!C363</f>
        <v>#DIV/0!</v>
      </c>
      <c r="F363" s="41">
        <f>'10.deposits by maturity FC'!B363</f>
        <v>0</v>
      </c>
      <c r="G363" s="42" t="e">
        <f>'10.deposits by maturity FC'!C363</f>
        <v>#DIV/0!</v>
      </c>
    </row>
    <row r="364" spans="1:7" s="8" customFormat="1" ht="14.25" hidden="1" customHeight="1" x14ac:dyDescent="0.2">
      <c r="A364" s="40" t="s">
        <v>26</v>
      </c>
      <c r="B364" s="41">
        <f t="shared" si="30"/>
        <v>0</v>
      </c>
      <c r="C364" s="42" t="e">
        <f t="shared" si="31"/>
        <v>#DIV/0!</v>
      </c>
      <c r="D364" s="38">
        <f>'6.deposits by maturity NC'!B364</f>
        <v>0</v>
      </c>
      <c r="E364" s="39" t="e">
        <f>'6.deposits by maturity NC'!C364</f>
        <v>#DIV/0!</v>
      </c>
      <c r="F364" s="41">
        <f>'10.deposits by maturity FC'!B364</f>
        <v>0</v>
      </c>
      <c r="G364" s="42" t="e">
        <f>'10.deposits by maturity FC'!C364</f>
        <v>#DIV/0!</v>
      </c>
    </row>
    <row r="365" spans="1:7" s="8" customFormat="1" ht="14.25" hidden="1" customHeight="1" x14ac:dyDescent="0.2">
      <c r="A365" s="40" t="s">
        <v>27</v>
      </c>
      <c r="B365" s="41">
        <f t="shared" si="30"/>
        <v>0</v>
      </c>
      <c r="C365" s="42" t="e">
        <f t="shared" si="31"/>
        <v>#DIV/0!</v>
      </c>
      <c r="D365" s="38">
        <f>'6.deposits by maturity NC'!B365</f>
        <v>0</v>
      </c>
      <c r="E365" s="39" t="e">
        <f>'6.deposits by maturity NC'!C365</f>
        <v>#DIV/0!</v>
      </c>
      <c r="F365" s="41">
        <f>'10.deposits by maturity FC'!B365</f>
        <v>0</v>
      </c>
      <c r="G365" s="42" t="e">
        <f>'10.deposits by maturity FC'!C365</f>
        <v>#DIV/0!</v>
      </c>
    </row>
    <row r="366" spans="1:7" s="8" customFormat="1" ht="14.25" hidden="1" customHeight="1" x14ac:dyDescent="0.2">
      <c r="A366" s="40" t="s">
        <v>28</v>
      </c>
      <c r="B366" s="41">
        <f t="shared" si="30"/>
        <v>0</v>
      </c>
      <c r="C366" s="42" t="e">
        <f t="shared" si="31"/>
        <v>#DIV/0!</v>
      </c>
      <c r="D366" s="38">
        <f>'6.deposits by maturity NC'!B366</f>
        <v>0</v>
      </c>
      <c r="E366" s="39" t="e">
        <f>'6.deposits by maturity NC'!C366</f>
        <v>#DIV/0!</v>
      </c>
      <c r="F366" s="41">
        <f>'10.deposits by maturity FC'!B366</f>
        <v>0</v>
      </c>
      <c r="G366" s="42" t="e">
        <f>'10.deposits by maturity FC'!C366</f>
        <v>#DIV/0!</v>
      </c>
    </row>
    <row r="367" spans="1:7" s="8" customFormat="1" ht="14.25" hidden="1" customHeight="1" x14ac:dyDescent="0.2">
      <c r="A367" s="40" t="s">
        <v>46</v>
      </c>
      <c r="B367" s="41">
        <f t="shared" si="30"/>
        <v>0</v>
      </c>
      <c r="C367" s="42" t="e">
        <f t="shared" si="31"/>
        <v>#DIV/0!</v>
      </c>
      <c r="D367" s="38">
        <f>'6.deposits by maturity NC'!B367</f>
        <v>0</v>
      </c>
      <c r="E367" s="39" t="e">
        <f>'6.deposits by maturity NC'!C367</f>
        <v>#DIV/0!</v>
      </c>
      <c r="F367" s="41">
        <f>'10.deposits by maturity FC'!B367</f>
        <v>0</v>
      </c>
      <c r="G367" s="42" t="e">
        <f>'10.deposits by maturity FC'!C367</f>
        <v>#DIV/0!</v>
      </c>
    </row>
    <row r="368" spans="1:7" s="8" customFormat="1" ht="14.25" hidden="1" customHeight="1" thickBot="1" x14ac:dyDescent="0.25">
      <c r="A368" s="43" t="s">
        <v>30</v>
      </c>
      <c r="B368" s="44">
        <f t="shared" ref="B368" si="32">D368+F368</f>
        <v>0</v>
      </c>
      <c r="C368" s="45" t="e">
        <f t="shared" ref="C368" si="33">(D368*E368+F368*G368)/(D368+F368)</f>
        <v>#DIV/0!</v>
      </c>
      <c r="D368" s="46">
        <f>'6.deposits by maturity NC'!B368</f>
        <v>0</v>
      </c>
      <c r="E368" s="47" t="e">
        <f>'6.deposits by maturity NC'!C368</f>
        <v>#DIV/0!</v>
      </c>
      <c r="F368" s="44">
        <f>'10.deposits by maturity FC'!B368</f>
        <v>0</v>
      </c>
      <c r="G368" s="45" t="e">
        <f>'10.deposits by maturity FC'!C368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60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57"/>
      <c r="C375" s="57"/>
      <c r="D375" s="57"/>
      <c r="E375" s="57"/>
      <c r="F375" s="57"/>
      <c r="G375" s="57"/>
      <c r="I375" s="56"/>
      <c r="J375" s="56"/>
      <c r="K375" s="56"/>
      <c r="L375" s="56"/>
      <c r="M375" s="56"/>
      <c r="N375" s="56"/>
    </row>
    <row r="376" spans="1:14" x14ac:dyDescent="0.2">
      <c r="B376" s="12"/>
      <c r="C376" s="12"/>
      <c r="D376" s="12"/>
      <c r="E376" s="12"/>
      <c r="F376" s="12"/>
      <c r="G376" s="12"/>
      <c r="H376" s="12"/>
      <c r="I376" s="56"/>
      <c r="J376" s="56"/>
      <c r="K376" s="56"/>
      <c r="L376" s="56"/>
      <c r="M376" s="56"/>
      <c r="N376" s="56"/>
    </row>
    <row r="377" spans="1:14" x14ac:dyDescent="0.2">
      <c r="B377" s="12"/>
      <c r="C377" s="12"/>
      <c r="D377" s="12"/>
      <c r="E377" s="12"/>
      <c r="F377" s="12"/>
      <c r="G377" s="12"/>
      <c r="H377" s="12"/>
      <c r="I377" s="56"/>
      <c r="J377" s="56"/>
      <c r="K377" s="56"/>
      <c r="L377" s="56"/>
      <c r="M377" s="56"/>
      <c r="N377" s="56"/>
    </row>
    <row r="378" spans="1:14" x14ac:dyDescent="0.2">
      <c r="B378" s="12"/>
      <c r="C378" s="12"/>
      <c r="D378" s="12"/>
      <c r="E378" s="12"/>
      <c r="F378" s="12"/>
      <c r="G378" s="12"/>
      <c r="H378" s="12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4"/>
      <c r="C388" s="24"/>
      <c r="D388" s="24"/>
      <c r="E388" s="24"/>
      <c r="F388" s="24"/>
      <c r="G388" s="24"/>
    </row>
    <row r="389" spans="2:14" x14ac:dyDescent="0.2">
      <c r="B389" s="24"/>
      <c r="C389" s="24"/>
      <c r="D389" s="24"/>
      <c r="E389" s="24"/>
      <c r="F389" s="24"/>
      <c r="G389" s="24"/>
    </row>
    <row r="390" spans="2:14" x14ac:dyDescent="0.2">
      <c r="B390" s="24"/>
      <c r="C390" s="24"/>
      <c r="D390" s="24"/>
      <c r="E390" s="24"/>
      <c r="F390" s="24"/>
      <c r="G390" s="24"/>
    </row>
    <row r="391" spans="2:14" x14ac:dyDescent="0.2">
      <c r="B391" s="24"/>
      <c r="C391" s="24"/>
      <c r="D391" s="24"/>
      <c r="E391" s="24"/>
      <c r="F391" s="24"/>
      <c r="G391" s="24"/>
    </row>
    <row r="392" spans="2:14" x14ac:dyDescent="0.2">
      <c r="B392" s="24"/>
      <c r="C392" s="24"/>
      <c r="D392" s="24"/>
      <c r="E392" s="24"/>
      <c r="F392" s="24"/>
      <c r="G392" s="24"/>
    </row>
    <row r="393" spans="2:14" x14ac:dyDescent="0.2">
      <c r="B393" s="24"/>
      <c r="C393" s="24"/>
      <c r="D393" s="24"/>
      <c r="E393" s="24"/>
      <c r="F393" s="24"/>
      <c r="G393" s="24"/>
    </row>
    <row r="394" spans="2:14" x14ac:dyDescent="0.2">
      <c r="B394" s="24"/>
      <c r="C394" s="24"/>
      <c r="D394" s="24"/>
      <c r="E394" s="24"/>
      <c r="F394" s="24"/>
      <c r="G394" s="24"/>
    </row>
    <row r="395" spans="2:14" x14ac:dyDescent="0.2">
      <c r="B395" s="24"/>
      <c r="C395" s="24"/>
      <c r="D395" s="24"/>
      <c r="E395" s="24"/>
      <c r="F395" s="24"/>
      <c r="G395" s="24"/>
    </row>
    <row r="396" spans="2:14" x14ac:dyDescent="0.2">
      <c r="B396" s="24"/>
      <c r="C396" s="24"/>
      <c r="D396" s="24"/>
      <c r="E396" s="24"/>
      <c r="F396" s="24"/>
      <c r="G396" s="24"/>
    </row>
    <row r="397" spans="2:14" x14ac:dyDescent="0.2">
      <c r="B397" s="24"/>
      <c r="C397" s="24"/>
      <c r="D397" s="24"/>
      <c r="E397" s="24"/>
      <c r="F397" s="24"/>
      <c r="G397" s="24"/>
    </row>
    <row r="398" spans="2:14" x14ac:dyDescent="0.2">
      <c r="B398" s="24"/>
      <c r="C398" s="24"/>
      <c r="D398" s="24"/>
      <c r="E398" s="24"/>
      <c r="F398" s="24"/>
      <c r="G398" s="24"/>
    </row>
    <row r="399" spans="2:14" x14ac:dyDescent="0.2">
      <c r="B399" s="24"/>
    </row>
    <row r="400" spans="2:14" x14ac:dyDescent="0.2">
      <c r="B400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68" t="s">
        <v>12</v>
      </c>
      <c r="K7" s="69"/>
      <c r="L7" s="68" t="s">
        <v>13</v>
      </c>
      <c r="M7" s="69"/>
      <c r="N7" s="65" t="s">
        <v>14</v>
      </c>
      <c r="O7" s="65"/>
      <c r="P7" s="65" t="s">
        <v>15</v>
      </c>
      <c r="Q7" s="65"/>
      <c r="R7" s="65" t="s">
        <v>16</v>
      </c>
      <c r="S7" s="65"/>
      <c r="T7" s="65" t="s">
        <v>17</v>
      </c>
      <c r="U7" s="65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customHeight="1" x14ac:dyDescent="0.2">
      <c r="A353" s="49" t="s">
        <v>27</v>
      </c>
      <c r="B353" s="50">
        <f>'3.deposits individuals'!B353+'4.deposits legal entities'!B353+'5.deposits non-residents'!B185</f>
        <v>555423884</v>
      </c>
      <c r="C353" s="51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3.4138711844391985</v>
      </c>
      <c r="D353" s="50">
        <f>'3.deposits individuals'!D353+'4.deposits legal entities'!D353+'5.deposits non-residents'!D185</f>
        <v>251491277.71000001</v>
      </c>
      <c r="E353" s="51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1.586037120762698</v>
      </c>
      <c r="F353" s="50">
        <f>'3.deposits individuals'!F353+'4.deposits legal entities'!F353+'5.deposits non-residents'!F185</f>
        <v>166425059.43000001</v>
      </c>
      <c r="G353" s="51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0.55892671025798579</v>
      </c>
      <c r="H353" s="50">
        <f t="shared" si="30"/>
        <v>137507546.86000001</v>
      </c>
      <c r="I353" s="51">
        <f t="shared" si="31"/>
        <v>10.2121789809748</v>
      </c>
      <c r="J353" s="50">
        <f>'3.deposits individuals'!J353+'4.deposits legal entities'!J353+'5.deposits non-residents'!J185</f>
        <v>13444868.629999999</v>
      </c>
      <c r="K353" s="51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5.3801798937993821</v>
      </c>
      <c r="L353" s="50">
        <f>'3.deposits individuals'!L353+'4.deposits legal entities'!L353+'5.deposits non-residents'!L185</f>
        <v>21981808.84</v>
      </c>
      <c r="M353" s="51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10.17511830656515</v>
      </c>
      <c r="N353" s="50">
        <f>'3.deposits individuals'!N353+'4.deposits legal entities'!N353+'5.deposits non-residents'!N185</f>
        <v>22569255.77</v>
      </c>
      <c r="O353" s="51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10.599175963771708</v>
      </c>
      <c r="P353" s="50">
        <f>'3.deposits individuals'!P353+'4.deposits legal entities'!P353+'5.deposits non-residents'!P185</f>
        <v>47942480.120000005</v>
      </c>
      <c r="Q353" s="51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10.214035755351336</v>
      </c>
      <c r="R353" s="50">
        <f>'3.deposits individuals'!R353+'4.deposits legal entities'!R353+'5.deposits non-residents'!R185</f>
        <v>30457991.920000002</v>
      </c>
      <c r="S353" s="51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12.081488912782509</v>
      </c>
      <c r="T353" s="50">
        <f>'3.deposits individuals'!T353+'4.deposits legal entities'!T353+'5.deposits non-residents'!T185</f>
        <v>1111141.58</v>
      </c>
      <c r="U353" s="51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10.231595546356905</v>
      </c>
    </row>
    <row r="354" spans="1:21" ht="14.25" customHeight="1" x14ac:dyDescent="0.2">
      <c r="A354" s="49" t="s">
        <v>28</v>
      </c>
      <c r="B354" s="50">
        <f>'3.deposits individuals'!B354+'4.deposits legal entities'!B354+'5.deposits non-residents'!B186</f>
        <v>567873309.74000001</v>
      </c>
      <c r="C354" s="51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3.5695754196824119</v>
      </c>
      <c r="D354" s="50">
        <f>'3.deposits individuals'!D354+'4.deposits legal entities'!D354+'5.deposits non-residents'!D186</f>
        <v>257296828.72</v>
      </c>
      <c r="E354" s="51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1.8799861285068387</v>
      </c>
      <c r="F354" s="50">
        <f>'3.deposits individuals'!F354+'4.deposits legal entities'!F354+'5.deposits non-residents'!F186</f>
        <v>166917674.81</v>
      </c>
      <c r="G354" s="51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0.57361083700324844</v>
      </c>
      <c r="H354" s="50">
        <f t="shared" si="30"/>
        <v>143658806.21000001</v>
      </c>
      <c r="I354" s="51">
        <f t="shared" si="31"/>
        <v>10.076697628718245</v>
      </c>
      <c r="J354" s="50">
        <f>'3.deposits individuals'!J354+'4.deposits legal entities'!J354+'5.deposits non-residents'!J186</f>
        <v>13518885.08</v>
      </c>
      <c r="K354" s="51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6.253691003215482</v>
      </c>
      <c r="L354" s="50">
        <f>'3.deposits individuals'!L354+'4.deposits legal entities'!L354+'5.deposits non-residents'!L186</f>
        <v>23761734.52</v>
      </c>
      <c r="M354" s="51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10.257134863612617</v>
      </c>
      <c r="N354" s="50">
        <f>'3.deposits individuals'!N354+'4.deposits legal entities'!N354+'5.deposits non-residents'!N186</f>
        <v>23179458.320000004</v>
      </c>
      <c r="O354" s="51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10.371422330088363</v>
      </c>
      <c r="P354" s="50">
        <f>'3.deposits individuals'!P354+'4.deposits legal entities'!P354+'5.deposits non-residents'!P186</f>
        <v>52274964.599999994</v>
      </c>
      <c r="Q354" s="51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9.6641841137851365</v>
      </c>
      <c r="R354" s="50">
        <f>'3.deposits individuals'!R354+'4.deposits legal entities'!R354+'5.deposits non-residents'!R186</f>
        <v>29816806.079999998</v>
      </c>
      <c r="S354" s="51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12.157439488706654</v>
      </c>
      <c r="T354" s="50">
        <f>'3.deposits individuals'!T354+'4.deposits legal entities'!T354+'5.deposits non-residents'!T186</f>
        <v>1106957.6099999999</v>
      </c>
      <c r="U354" s="51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10.155092206286021</v>
      </c>
    </row>
    <row r="355" spans="1:21" ht="14.25" customHeight="1" x14ac:dyDescent="0.2">
      <c r="A355" s="49" t="s">
        <v>46</v>
      </c>
      <c r="B355" s="50">
        <f>'3.deposits individuals'!B355+'4.deposits legal entities'!B355+'5.deposits non-residents'!B187</f>
        <v>575685185.61000013</v>
      </c>
      <c r="C355" s="51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3.6283800038960319</v>
      </c>
      <c r="D355" s="50">
        <f>'3.deposits individuals'!D355+'4.deposits legal entities'!D355+'5.deposits non-residents'!D187</f>
        <v>258659614.24000001</v>
      </c>
      <c r="E355" s="51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1.9046740699213991</v>
      </c>
      <c r="F355" s="50">
        <f>'3.deposits individuals'!F355+'4.deposits legal entities'!F355+'5.deposits non-residents'!F187</f>
        <v>169657848.82999998</v>
      </c>
      <c r="G355" s="51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0.73793111487254615</v>
      </c>
      <c r="H355" s="50">
        <f t="shared" si="30"/>
        <v>147367722.53999999</v>
      </c>
      <c r="I355" s="51">
        <f t="shared" si="31"/>
        <v>9.9814703310926305</v>
      </c>
      <c r="J355" s="50">
        <f>'3.deposits individuals'!J355+'4.deposits legal entities'!J355+'5.deposits non-residents'!J187</f>
        <v>20750794.309999999</v>
      </c>
      <c r="K355" s="51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7.6888932606599756</v>
      </c>
      <c r="L355" s="50">
        <f>'3.deposits individuals'!L355+'4.deposits legal entities'!L355+'5.deposits non-residents'!L187</f>
        <v>16826658.329999998</v>
      </c>
      <c r="M355" s="51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9.613087952092501</v>
      </c>
      <c r="N355" s="50">
        <f>'3.deposits individuals'!N355+'4.deposits legal entities'!N355+'5.deposits non-residents'!N187</f>
        <v>25810603.16</v>
      </c>
      <c r="O355" s="51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10.14641202101611</v>
      </c>
      <c r="P355" s="50">
        <f>'3.deposits individuals'!P355+'4.deposits legal entities'!P355+'5.deposits non-residents'!P187</f>
        <v>53186929.420000002</v>
      </c>
      <c r="Q355" s="51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9.7726418444819565</v>
      </c>
      <c r="R355" s="50">
        <f>'3.deposits individuals'!R355+'4.deposits legal entities'!R355+'5.deposits non-residents'!R187</f>
        <v>29702620.93</v>
      </c>
      <c r="S355" s="51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12.019712046990037</v>
      </c>
      <c r="T355" s="50">
        <f>'3.deposits individuals'!T355+'4.deposits legal entities'!T355+'5.deposits non-residents'!T187</f>
        <v>1090116.3899999999</v>
      </c>
      <c r="U355" s="51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10.054875409129451</v>
      </c>
    </row>
    <row r="356" spans="1:21" ht="14.25" customHeight="1" thickBot="1" x14ac:dyDescent="0.25">
      <c r="A356" s="52" t="s">
        <v>30</v>
      </c>
      <c r="B356" s="53">
        <f>'3.deposits individuals'!B356+'4.deposits legal entities'!B356+'5.deposits non-residents'!B188</f>
        <v>592417556.70000005</v>
      </c>
      <c r="C356" s="5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3.4530236586107903</v>
      </c>
      <c r="D356" s="53">
        <f>'3.deposits individuals'!D356+'4.deposits legal entities'!D356+'5.deposits non-residents'!D188</f>
        <v>264972110.82999998</v>
      </c>
      <c r="E356" s="5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1.893441420721385</v>
      </c>
      <c r="F356" s="53">
        <f>'3.deposits individuals'!F356+'4.deposits legal entities'!F356+'5.deposits non-residents'!F188</f>
        <v>173396305.61000001</v>
      </c>
      <c r="G356" s="54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0.52256362148279922</v>
      </c>
      <c r="H356" s="53">
        <f t="shared" ref="H356:H367" si="32">J356+L356+N356+P356+R356+T356</f>
        <v>154049140.26000002</v>
      </c>
      <c r="I356" s="54">
        <f t="shared" ref="I356:I367" si="33">(J356*K356+L356*M356+N356*O356+P356*Q356+R356*S356+T356*U356)/(J356+L356+N356+P356+R356+T356)</f>
        <v>9.4340810030866713</v>
      </c>
      <c r="J356" s="53">
        <f>'3.deposits individuals'!J356+'4.deposits legal entities'!J356+'5.deposits non-residents'!J188</f>
        <v>17317941.710000001</v>
      </c>
      <c r="K356" s="5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4.9062956836572011</v>
      </c>
      <c r="L356" s="53">
        <f>'3.deposits individuals'!L356+'4.deposits legal entities'!L356+'5.deposits non-residents'!L188</f>
        <v>17127100.890000001</v>
      </c>
      <c r="M356" s="5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9.0718198218951578</v>
      </c>
      <c r="N356" s="53">
        <f>'3.deposits individuals'!N356+'4.deposits legal entities'!N356+'5.deposits non-residents'!N188</f>
        <v>26631542.600000001</v>
      </c>
      <c r="O356" s="5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9.8506779703666059</v>
      </c>
      <c r="P356" s="53">
        <f>'3.deposits individuals'!P356+'4.deposits legal entities'!P356+'5.deposits non-residents'!P188</f>
        <v>57181889.699999996</v>
      </c>
      <c r="Q356" s="5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9.8161872885061623</v>
      </c>
      <c r="R356" s="53">
        <f>'3.deposits individuals'!R356+'4.deposits legal entities'!R356+'5.deposits non-residents'!R188</f>
        <v>34715618.059999995</v>
      </c>
      <c r="S356" s="5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10.894786969006619</v>
      </c>
      <c r="T356" s="53">
        <f>'3.deposits individuals'!T356+'4.deposits legal entities'!T356+'5.deposits non-residents'!T188</f>
        <v>1075047.3</v>
      </c>
      <c r="U356" s="54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10.32977766457345</v>
      </c>
    </row>
    <row r="357" spans="1:21" ht="14.25" customHeight="1" x14ac:dyDescent="0.2">
      <c r="A357" s="35" t="s">
        <v>91</v>
      </c>
      <c r="B357" s="50">
        <f>'3.deposits individuals'!B357+'4.deposits legal entities'!B357+'5.deposits non-residents'!B189</f>
        <v>611333923.66999996</v>
      </c>
      <c r="C357" s="51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3.6490462034786191</v>
      </c>
      <c r="D357" s="50">
        <f>'3.deposits individuals'!D357+'4.deposits legal entities'!D357+'5.deposits non-residents'!D189</f>
        <v>268132370.08000004</v>
      </c>
      <c r="E357" s="51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2.0734378403820672</v>
      </c>
      <c r="F357" s="50">
        <f>'3.deposits individuals'!F357+'4.deposits legal entities'!F357+'5.deposits non-residents'!F189</f>
        <v>176541999.28</v>
      </c>
      <c r="G357" s="51">
        <f>('3.deposits individuals'!F357*'3.deposits individuals'!G357+'4.deposits legal entities'!F357*'4.deposits legal entities'!G357+'5.deposits non-residents'!F189*'5.deposits non-residents'!G189)/('3.deposits individuals'!F357+'4.deposits legal entities'!F357+'5.deposits non-residents'!F189)</f>
        <v>0.61519294240372802</v>
      </c>
      <c r="H357" s="50">
        <f t="shared" si="32"/>
        <v>166659554.30999997</v>
      </c>
      <c r="I357" s="51">
        <f t="shared" si="33"/>
        <v>9.3977362735670269</v>
      </c>
      <c r="J357" s="50">
        <f>'3.deposits individuals'!J357+'4.deposits legal entities'!J357+'5.deposits non-residents'!J189</f>
        <v>17806501.890000001</v>
      </c>
      <c r="K357" s="51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4.4573859474708994</v>
      </c>
      <c r="L357" s="50">
        <f>'3.deposits individuals'!L357+'4.deposits legal entities'!L357+'5.deposits non-residents'!L189</f>
        <v>19803870.310000002</v>
      </c>
      <c r="M357" s="51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9.3563052999209617</v>
      </c>
      <c r="N357" s="50">
        <f>'3.deposits individuals'!N357+'4.deposits legal entities'!N357+'5.deposits non-residents'!N189</f>
        <v>26034455.239999995</v>
      </c>
      <c r="O357" s="51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9.7618958837065897</v>
      </c>
      <c r="P357" s="50">
        <f>'3.deposits individuals'!P357+'4.deposits legal entities'!P357+'5.deposits non-residents'!P189</f>
        <v>68002876.679999992</v>
      </c>
      <c r="Q357" s="51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9.9696038744724689</v>
      </c>
      <c r="R357" s="50">
        <f>'3.deposits individuals'!R357+'4.deposits legal entities'!R357+'5.deposits non-residents'!R189</f>
        <v>33915641.710000001</v>
      </c>
      <c r="S357" s="51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10.558716725136071</v>
      </c>
      <c r="T357" s="50">
        <f>'3.deposits individuals'!T357+'4.deposits legal entities'!T357+'5.deposits non-residents'!T189</f>
        <v>1096208.4800000002</v>
      </c>
      <c r="U357" s="51">
        <f>('3.deposits individuals'!T357*'3.deposits individuals'!U357+'4.deposits legal entities'!T357*'4.deposits legal entities'!U357+'5.deposits non-residents'!T189*'5.deposits non-residents'!U189)/('3.deposits individuals'!T357+'4.deposits legal entities'!T357+'5.deposits non-residents'!T189)</f>
        <v>10.352039243392818</v>
      </c>
    </row>
    <row r="358" spans="1:21" ht="14.25" customHeight="1" x14ac:dyDescent="0.2">
      <c r="A358" s="49" t="s">
        <v>20</v>
      </c>
      <c r="B358" s="50">
        <f>'3.deposits individuals'!B358+'4.deposits legal entities'!B358+'5.deposits non-residents'!B190</f>
        <v>648211312.76999998</v>
      </c>
      <c r="C358" s="51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3.8461385260536352</v>
      </c>
      <c r="D358" s="50">
        <f>'3.deposits individuals'!D358+'4.deposits legal entities'!D358+'5.deposits non-residents'!D190</f>
        <v>298166254.06</v>
      </c>
      <c r="E358" s="51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2.6488006012332677</v>
      </c>
      <c r="F358" s="50">
        <f>'3.deposits individuals'!F358+'4.deposits legal entities'!F358+'5.deposits non-residents'!F190</f>
        <v>179367772.36000001</v>
      </c>
      <c r="G358" s="51">
        <f>('3.deposits individuals'!F358*'3.deposits individuals'!G358+'4.deposits legal entities'!F358*'4.deposits legal entities'!G358+'5.deposits non-residents'!F190*'5.deposits non-residents'!G190)/('3.deposits individuals'!F358+'4.deposits legal entities'!F358+'5.deposits non-residents'!F190)</f>
        <v>0.49738597193670497</v>
      </c>
      <c r="H358" s="50">
        <f t="shared" si="32"/>
        <v>170677286.35000002</v>
      </c>
      <c r="I358" s="51">
        <f t="shared" si="33"/>
        <v>9.4571021767214738</v>
      </c>
      <c r="J358" s="50">
        <f>'3.deposits individuals'!J358+'4.deposits legal entities'!J358+'5.deposits non-residents'!J190</f>
        <v>19864352.309999999</v>
      </c>
      <c r="K358" s="51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4.8073142235363449</v>
      </c>
      <c r="L358" s="50">
        <f>'3.deposits individuals'!L358+'4.deposits legal entities'!L358+'5.deposits non-residents'!L190</f>
        <v>19354126.800000001</v>
      </c>
      <c r="M358" s="51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9.5291615378948382</v>
      </c>
      <c r="N358" s="50">
        <f>'3.deposits individuals'!N358+'4.deposits legal entities'!N358+'5.deposits non-residents'!N190</f>
        <v>27613915.340000004</v>
      </c>
      <c r="O358" s="51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9.6360389608263635</v>
      </c>
      <c r="P358" s="50">
        <f>'3.deposits individuals'!P358+'4.deposits legal entities'!P358+'5.deposits non-residents'!P190</f>
        <v>67197700.469999999</v>
      </c>
      <c r="Q358" s="51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10.143374852142452</v>
      </c>
      <c r="R358" s="50">
        <f>'3.deposits individuals'!R358+'4.deposits legal entities'!R358+'5.deposits non-residents'!R190</f>
        <v>35526724.060000002</v>
      </c>
      <c r="S358" s="51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10.553076672659582</v>
      </c>
      <c r="T358" s="50">
        <f>'3.deposits individuals'!T358+'4.deposits legal entities'!T358+'5.deposits non-residents'!T190</f>
        <v>1120467.3699999999</v>
      </c>
      <c r="U358" s="51">
        <f>('3.deposits individuals'!T358*'3.deposits individuals'!U358+'4.deposits legal entities'!T358*'4.deposits legal entities'!U358+'5.deposits non-residents'!T190*'5.deposits non-residents'!U190)/('3.deposits individuals'!T358+'4.deposits legal entities'!T358+'5.deposits non-residents'!T190)</f>
        <v>10.32897555437067</v>
      </c>
    </row>
    <row r="359" spans="1:21" ht="14.25" customHeight="1" x14ac:dyDescent="0.2">
      <c r="A359" s="49" t="s">
        <v>21</v>
      </c>
      <c r="B359" s="50">
        <f>'3.deposits individuals'!B359+'4.deposits legal entities'!B359+'5.deposits non-residents'!B191</f>
        <v>668616967.1500001</v>
      </c>
      <c r="C359" s="51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3.81692786787141</v>
      </c>
      <c r="D359" s="50">
        <f>'3.deposits individuals'!D359+'4.deposits legal entities'!D359+'5.deposits non-residents'!D191</f>
        <v>303986547.51999998</v>
      </c>
      <c r="E359" s="51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2.548475793596197</v>
      </c>
      <c r="F359" s="50">
        <f>'3.deposits individuals'!F359+'4.deposits legal entities'!F359+'5.deposits non-residents'!F191</f>
        <v>185598544.69999999</v>
      </c>
      <c r="G359" s="51">
        <f>('3.deposits individuals'!F359*'3.deposits individuals'!G359+'4.deposits legal entities'!F359*'4.deposits legal entities'!G359+'5.deposits non-residents'!F191*'5.deposits non-residents'!G191)/('3.deposits individuals'!F359+'4.deposits legal entities'!F359+'5.deposits non-residents'!F191)</f>
        <v>0.63264041398596171</v>
      </c>
      <c r="H359" s="50">
        <f t="shared" si="32"/>
        <v>179031874.93000004</v>
      </c>
      <c r="I359" s="51">
        <f t="shared" si="33"/>
        <v>9.2717748580118631</v>
      </c>
      <c r="J359" s="50">
        <f>'3.deposits individuals'!J359+'4.deposits legal entities'!J359+'5.deposits non-residents'!J191</f>
        <v>22467388.260000002</v>
      </c>
      <c r="K359" s="51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4.5144264721537315</v>
      </c>
      <c r="L359" s="50">
        <f>'3.deposits individuals'!L359+'4.deposits legal entities'!L359+'5.deposits non-residents'!L191</f>
        <v>17347541.41</v>
      </c>
      <c r="M359" s="51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9.6341433258178064</v>
      </c>
      <c r="N359" s="50">
        <f>'3.deposits individuals'!N359+'4.deposits legal entities'!N359+'5.deposits non-residents'!N191</f>
        <v>35020706.890000001</v>
      </c>
      <c r="O359" s="51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8.9154283705836512</v>
      </c>
      <c r="P359" s="50">
        <f>'3.deposits individuals'!P359+'4.deposits legal entities'!P359+'5.deposits non-residents'!P191</f>
        <v>65189696.300000004</v>
      </c>
      <c r="Q359" s="51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10.462254138062303</v>
      </c>
      <c r="R359" s="50">
        <f>'3.deposits individuals'!R359+'4.deposits legal entities'!R359+'5.deposits non-residents'!R191</f>
        <v>37617256.300000004</v>
      </c>
      <c r="S359" s="51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10.172299387922108</v>
      </c>
      <c r="T359" s="50">
        <f>'3.deposits individuals'!T359+'4.deposits legal entities'!T359+'5.deposits non-residents'!T191</f>
        <v>1389285.77</v>
      </c>
      <c r="U359" s="51">
        <f>('3.deposits individuals'!T359*'3.deposits individuals'!U359+'4.deposits legal entities'!T359*'4.deposits legal entities'!U359+'5.deposits non-residents'!T191*'5.deposits non-residents'!U191)/('3.deposits individuals'!T359+'4.deposits legal entities'!T359+'5.deposits non-residents'!T191)</f>
        <v>10.420748258725764</v>
      </c>
    </row>
    <row r="360" spans="1:21" ht="14.25" customHeight="1" x14ac:dyDescent="0.2">
      <c r="A360" s="49" t="s">
        <v>22</v>
      </c>
      <c r="B360" s="50">
        <f>'3.deposits individuals'!B360+'4.deposits legal entities'!B360+'5.deposits non-residents'!B192</f>
        <v>687935981.03999996</v>
      </c>
      <c r="C360" s="51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3.7392505043719049</v>
      </c>
      <c r="D360" s="50">
        <f>'3.deposits individuals'!D360+'4.deposits legal entities'!D360+'5.deposits non-residents'!D192</f>
        <v>300330320.66000003</v>
      </c>
      <c r="E360" s="51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2.4284012254229119</v>
      </c>
      <c r="F360" s="50">
        <f>'3.deposits individuals'!F360+'4.deposits legal entities'!F360+'5.deposits non-residents'!F192</f>
        <v>203493746.07999998</v>
      </c>
      <c r="G360" s="51">
        <f>('3.deposits individuals'!F360*'3.deposits individuals'!G360+'4.deposits legal entities'!F360*'4.deposits legal entities'!G360+'5.deposits non-residents'!F192*'5.deposits non-residents'!G192)/('3.deposits individuals'!F360+'4.deposits legal entities'!F360+'5.deposits non-residents'!F192)</f>
        <v>0.63487530652568336</v>
      </c>
      <c r="H360" s="50">
        <f t="shared" si="32"/>
        <v>184111914.29999998</v>
      </c>
      <c r="I360" s="51">
        <f t="shared" si="33"/>
        <v>9.3087364685469556</v>
      </c>
      <c r="J360" s="50">
        <f>'3.deposits individuals'!J360+'4.deposits legal entities'!J360+'5.deposits non-residents'!J192</f>
        <v>24805334.869999997</v>
      </c>
      <c r="K360" s="51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4.1238778636371638</v>
      </c>
      <c r="L360" s="50">
        <f>'3.deposits individuals'!L360+'4.deposits legal entities'!L360+'5.deposits non-residents'!L192</f>
        <v>19812734.869999997</v>
      </c>
      <c r="M360" s="51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9.0926973889395217</v>
      </c>
      <c r="N360" s="50">
        <f>'3.deposits individuals'!N360+'4.deposits legal entities'!N360+'5.deposits non-residents'!N192</f>
        <v>37367046.030000001</v>
      </c>
      <c r="O360" s="51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9.0665517101272517</v>
      </c>
      <c r="P360" s="50">
        <f>'3.deposits individuals'!P360+'4.deposits legal entities'!P360+'5.deposits non-residents'!P192</f>
        <v>65656477.829999998</v>
      </c>
      <c r="Q360" s="51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10.932601347922501</v>
      </c>
      <c r="R360" s="50">
        <f>'3.deposits individuals'!R360+'4.deposits legal entities'!R360+'5.deposits non-residents'!R192</f>
        <v>35050138.790000007</v>
      </c>
      <c r="S360" s="51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10.259059558996384</v>
      </c>
      <c r="T360" s="50">
        <f>'3.deposits individuals'!T360+'4.deposits legal entities'!T360+'5.deposits non-residents'!T192</f>
        <v>1420181.91</v>
      </c>
      <c r="U360" s="51">
        <f>('3.deposits individuals'!T360*'3.deposits individuals'!U360+'4.deposits legal entities'!T360*'4.deposits legal entities'!U360+'5.deposits non-residents'!T192*'5.deposits non-residents'!U192)/('3.deposits individuals'!T360+'4.deposits legal entities'!T360+'5.deposits non-residents'!T192)</f>
        <v>10.728275253273701</v>
      </c>
    </row>
    <row r="361" spans="1:21" ht="14.25" hidden="1" customHeight="1" x14ac:dyDescent="0.2">
      <c r="A361" s="49" t="s">
        <v>23</v>
      </c>
      <c r="B361" s="50">
        <f>'3.deposits individuals'!B361+'4.deposits legal entities'!B361+'5.deposits non-residents'!B193</f>
        <v>0</v>
      </c>
      <c r="C361" s="51" t="e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#DIV/0!</v>
      </c>
      <c r="D361" s="50">
        <f>'3.deposits individuals'!D361+'4.deposits legal entities'!D361+'5.deposits non-residents'!D193</f>
        <v>0</v>
      </c>
      <c r="E361" s="51" t="e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#DIV/0!</v>
      </c>
      <c r="F361" s="50">
        <f>'3.deposits individuals'!F361+'4.deposits legal entities'!F361+'5.deposits non-residents'!F193</f>
        <v>0</v>
      </c>
      <c r="G361" s="51" t="e">
        <f>('3.deposits individuals'!F361*'3.deposits individuals'!G361+'4.deposits legal entities'!F361*'4.deposits legal entities'!G361+'5.deposits non-residents'!F193*'5.deposits non-residents'!G193)/('3.deposits individuals'!F361+'4.deposits legal entities'!F361+'5.deposits non-residents'!F193)</f>
        <v>#DIV/0!</v>
      </c>
      <c r="H361" s="50">
        <f t="shared" si="32"/>
        <v>0</v>
      </c>
      <c r="I361" s="51" t="e">
        <f t="shared" si="33"/>
        <v>#DIV/0!</v>
      </c>
      <c r="J361" s="50">
        <f>'3.deposits individuals'!J361+'4.deposits legal entities'!J361+'5.deposits non-residents'!J193</f>
        <v>0</v>
      </c>
      <c r="K361" s="51" t="e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#DIV/0!</v>
      </c>
      <c r="L361" s="50">
        <f>'3.deposits individuals'!L361+'4.deposits legal entities'!L361+'5.deposits non-residents'!L193</f>
        <v>0</v>
      </c>
      <c r="M361" s="51" t="e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#DIV/0!</v>
      </c>
      <c r="N361" s="50">
        <f>'3.deposits individuals'!N361+'4.deposits legal entities'!N361+'5.deposits non-residents'!N193</f>
        <v>0</v>
      </c>
      <c r="O361" s="51" t="e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#DIV/0!</v>
      </c>
      <c r="P361" s="50">
        <f>'3.deposits individuals'!P361+'4.deposits legal entities'!P361+'5.deposits non-residents'!P193</f>
        <v>0</v>
      </c>
      <c r="Q361" s="51" t="e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#DIV/0!</v>
      </c>
      <c r="R361" s="50">
        <f>'3.deposits individuals'!R361+'4.deposits legal entities'!R361+'5.deposits non-residents'!R193</f>
        <v>0</v>
      </c>
      <c r="S361" s="51" t="e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#DIV/0!</v>
      </c>
      <c r="T361" s="50">
        <f>'3.deposits individuals'!T361+'4.deposits legal entities'!T361+'5.deposits non-residents'!T193</f>
        <v>0</v>
      </c>
      <c r="U361" s="51" t="e">
        <f>('3.deposits individuals'!T361*'3.deposits individuals'!U361+'4.deposits legal entities'!T361*'4.deposits legal entities'!U361+'5.deposits non-residents'!T193*'5.deposits non-residents'!U193)/('3.deposits individuals'!T361+'4.deposits legal entities'!T361+'5.deposits non-residents'!T193)</f>
        <v>#DIV/0!</v>
      </c>
    </row>
    <row r="362" spans="1:21" ht="14.25" hidden="1" customHeight="1" x14ac:dyDescent="0.2">
      <c r="A362" s="49" t="s">
        <v>24</v>
      </c>
      <c r="B362" s="50">
        <f>'3.deposits individuals'!B362+'4.deposits legal entities'!B362+'5.deposits non-residents'!B194</f>
        <v>0</v>
      </c>
      <c r="C362" s="51" t="e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#DIV/0!</v>
      </c>
      <c r="D362" s="50">
        <f>'3.deposits individuals'!D362+'4.deposits legal entities'!D362+'5.deposits non-residents'!D194</f>
        <v>0</v>
      </c>
      <c r="E362" s="51" t="e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#DIV/0!</v>
      </c>
      <c r="F362" s="50">
        <f>'3.deposits individuals'!F362+'4.deposits legal entities'!F362+'5.deposits non-residents'!F194</f>
        <v>0</v>
      </c>
      <c r="G362" s="51" t="e">
        <f>('3.deposits individuals'!F362*'3.deposits individuals'!G362+'4.deposits legal entities'!F362*'4.deposits legal entities'!G362+'5.deposits non-residents'!F194*'5.deposits non-residents'!G194)/('3.deposits individuals'!F362+'4.deposits legal entities'!F362+'5.deposits non-residents'!F194)</f>
        <v>#DIV/0!</v>
      </c>
      <c r="H362" s="50">
        <f t="shared" si="32"/>
        <v>0</v>
      </c>
      <c r="I362" s="51" t="e">
        <f t="shared" si="33"/>
        <v>#DIV/0!</v>
      </c>
      <c r="J362" s="50">
        <f>'3.deposits individuals'!J362+'4.deposits legal entities'!J362+'5.deposits non-residents'!J194</f>
        <v>0</v>
      </c>
      <c r="K362" s="51" t="e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#DIV/0!</v>
      </c>
      <c r="L362" s="50">
        <f>'3.deposits individuals'!L362+'4.deposits legal entities'!L362+'5.deposits non-residents'!L194</f>
        <v>0</v>
      </c>
      <c r="M362" s="51" t="e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#DIV/0!</v>
      </c>
      <c r="N362" s="50">
        <f>'3.deposits individuals'!N362+'4.deposits legal entities'!N362+'5.deposits non-residents'!N194</f>
        <v>0</v>
      </c>
      <c r="O362" s="51" t="e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#DIV/0!</v>
      </c>
      <c r="P362" s="50">
        <f>'3.deposits individuals'!P362+'4.deposits legal entities'!P362+'5.deposits non-residents'!P194</f>
        <v>0</v>
      </c>
      <c r="Q362" s="51" t="e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#DIV/0!</v>
      </c>
      <c r="R362" s="50">
        <f>'3.deposits individuals'!R362+'4.deposits legal entities'!R362+'5.deposits non-residents'!R194</f>
        <v>0</v>
      </c>
      <c r="S362" s="51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  <c r="T362" s="50">
        <f>'3.deposits individuals'!T362+'4.deposits legal entities'!T362+'5.deposits non-residents'!T194</f>
        <v>0</v>
      </c>
      <c r="U362" s="51" t="e">
        <f>('3.deposits individuals'!T362*'3.deposits individuals'!U362+'4.deposits legal entities'!T362*'4.deposits legal entities'!U362+'5.deposits non-residents'!T194*'5.deposits non-residents'!U194)/('3.deposits individuals'!T362+'4.deposits legal entities'!T362+'5.deposits non-residents'!T194)</f>
        <v>#DIV/0!</v>
      </c>
    </row>
    <row r="363" spans="1:21" ht="14.25" hidden="1" customHeight="1" x14ac:dyDescent="0.2">
      <c r="A363" s="49" t="s">
        <v>25</v>
      </c>
      <c r="B363" s="50">
        <f>'3.deposits individuals'!B363+'4.deposits legal entities'!B363+'5.deposits non-residents'!B195</f>
        <v>0</v>
      </c>
      <c r="C363" s="51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50">
        <f>'3.deposits individuals'!D363+'4.deposits legal entities'!D363+'5.deposits non-residents'!D195</f>
        <v>0</v>
      </c>
      <c r="E363" s="51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50">
        <f>'3.deposits individuals'!F363+'4.deposits legal entities'!F363+'5.deposits non-residents'!F195</f>
        <v>0</v>
      </c>
      <c r="G363" s="51" t="e">
        <f>('3.deposits individuals'!F363*'3.deposits individuals'!G363+'4.deposits legal entities'!F363*'4.deposits legal entities'!G363+'5.deposits non-residents'!F195*'5.deposits non-residents'!G195)/('3.deposits individuals'!F363+'4.deposits legal entities'!F363+'5.deposits non-residents'!F195)</f>
        <v>#DIV/0!</v>
      </c>
      <c r="H363" s="50">
        <f t="shared" si="32"/>
        <v>0</v>
      </c>
      <c r="I363" s="51" t="e">
        <f t="shared" si="33"/>
        <v>#DIV/0!</v>
      </c>
      <c r="J363" s="50">
        <f>'3.deposits individuals'!J363+'4.deposits legal entities'!J363+'5.deposits non-residents'!J195</f>
        <v>0</v>
      </c>
      <c r="K363" s="51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50">
        <f>'3.deposits individuals'!L363+'4.deposits legal entities'!L363+'5.deposits non-residents'!L195</f>
        <v>0</v>
      </c>
      <c r="M363" s="51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50">
        <f>'3.deposits individuals'!N363+'4.deposits legal entities'!N363+'5.deposits non-residents'!N195</f>
        <v>0</v>
      </c>
      <c r="O363" s="51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50">
        <f>'3.deposits individuals'!P363+'4.deposits legal entities'!P363+'5.deposits non-residents'!P195</f>
        <v>0</v>
      </c>
      <c r="Q363" s="51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50">
        <f>'3.deposits individuals'!R363+'4.deposits legal entities'!R363+'5.deposits non-residents'!R195</f>
        <v>0</v>
      </c>
      <c r="S363" s="51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  <c r="T363" s="50">
        <f>'3.deposits individuals'!T363+'4.deposits legal entities'!T363+'5.deposits non-residents'!T195</f>
        <v>0</v>
      </c>
      <c r="U363" s="51" t="e">
        <f>('3.deposits individuals'!T363*'3.deposits individuals'!U363+'4.deposits legal entities'!T363*'4.deposits legal entities'!U363+'5.deposits non-residents'!T195*'5.deposits non-residents'!U195)/('3.deposits individuals'!T363+'4.deposits legal entities'!T363+'5.deposits non-residents'!T195)</f>
        <v>#DIV/0!</v>
      </c>
    </row>
    <row r="364" spans="1:21" ht="14.25" hidden="1" customHeight="1" x14ac:dyDescent="0.2">
      <c r="A364" s="49" t="s">
        <v>26</v>
      </c>
      <c r="B364" s="50">
        <f>'3.deposits individuals'!B364+'4.deposits legal entities'!B364+'5.deposits non-residents'!B196</f>
        <v>0</v>
      </c>
      <c r="C364" s="51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50">
        <f>'3.deposits individuals'!D364+'4.deposits legal entities'!D364+'5.deposits non-residents'!D196</f>
        <v>0</v>
      </c>
      <c r="E364" s="51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50">
        <f>'3.deposits individuals'!F364+'4.deposits legal entities'!F364+'5.deposits non-residents'!F196</f>
        <v>0</v>
      </c>
      <c r="G364" s="51" t="e">
        <f>('3.deposits individuals'!F364*'3.deposits individuals'!G364+'4.deposits legal entities'!F364*'4.deposits legal entities'!G364+'5.deposits non-residents'!F196*'5.deposits non-residents'!G196)/('3.deposits individuals'!F364+'4.deposits legal entities'!F364+'5.deposits non-residents'!F196)</f>
        <v>#DIV/0!</v>
      </c>
      <c r="H364" s="50">
        <f t="shared" si="32"/>
        <v>0</v>
      </c>
      <c r="I364" s="51" t="e">
        <f t="shared" si="33"/>
        <v>#DIV/0!</v>
      </c>
      <c r="J364" s="50">
        <f>'3.deposits individuals'!J364+'4.deposits legal entities'!J364+'5.deposits non-residents'!J196</f>
        <v>0</v>
      </c>
      <c r="K364" s="51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50">
        <f>'3.deposits individuals'!L364+'4.deposits legal entities'!L364+'5.deposits non-residents'!L196</f>
        <v>0</v>
      </c>
      <c r="M364" s="51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50">
        <f>'3.deposits individuals'!N364+'4.deposits legal entities'!N364+'5.deposits non-residents'!N196</f>
        <v>0</v>
      </c>
      <c r="O364" s="51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50">
        <f>'3.deposits individuals'!P364+'4.deposits legal entities'!P364+'5.deposits non-residents'!P196</f>
        <v>0</v>
      </c>
      <c r="Q364" s="51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50">
        <f>'3.deposits individuals'!R364+'4.deposits legal entities'!R364+'5.deposits non-residents'!R196</f>
        <v>0</v>
      </c>
      <c r="S364" s="51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  <c r="T364" s="50">
        <f>'3.deposits individuals'!T364+'4.deposits legal entities'!T364+'5.deposits non-residents'!T196</f>
        <v>0</v>
      </c>
      <c r="U364" s="51" t="e">
        <f>('3.deposits individuals'!T364*'3.deposits individuals'!U364+'4.deposits legal entities'!T364*'4.deposits legal entities'!U364+'5.deposits non-residents'!T196*'5.deposits non-residents'!U196)/('3.deposits individuals'!T364+'4.deposits legal entities'!T364+'5.deposits non-residents'!T196)</f>
        <v>#DIV/0!</v>
      </c>
    </row>
    <row r="365" spans="1:21" ht="14.25" hidden="1" customHeight="1" x14ac:dyDescent="0.2">
      <c r="A365" s="49" t="s">
        <v>27</v>
      </c>
      <c r="B365" s="50">
        <f>'3.deposits individuals'!B365+'4.deposits legal entities'!B365+'5.deposits non-residents'!B197</f>
        <v>0</v>
      </c>
      <c r="C365" s="51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50">
        <f>'3.deposits individuals'!D365+'4.deposits legal entities'!D365+'5.deposits non-residents'!D197</f>
        <v>0</v>
      </c>
      <c r="E365" s="51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50">
        <f>'3.deposits individuals'!F365+'4.deposits legal entities'!F365+'5.deposits non-residents'!F197</f>
        <v>0</v>
      </c>
      <c r="G365" s="51" t="e">
        <f>('3.deposits individuals'!F365*'3.deposits individuals'!G365+'4.deposits legal entities'!F365*'4.deposits legal entities'!G365+'5.deposits non-residents'!F197*'5.deposits non-residents'!G197)/('3.deposits individuals'!F365+'4.deposits legal entities'!F365+'5.deposits non-residents'!F197)</f>
        <v>#DIV/0!</v>
      </c>
      <c r="H365" s="50">
        <f t="shared" si="32"/>
        <v>0</v>
      </c>
      <c r="I365" s="51" t="e">
        <f t="shared" si="33"/>
        <v>#DIV/0!</v>
      </c>
      <c r="J365" s="50">
        <f>'3.deposits individuals'!J365+'4.deposits legal entities'!J365+'5.deposits non-residents'!J197</f>
        <v>0</v>
      </c>
      <c r="K365" s="51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50">
        <f>'3.deposits individuals'!L365+'4.deposits legal entities'!L365+'5.deposits non-residents'!L197</f>
        <v>0</v>
      </c>
      <c r="M365" s="51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50">
        <f>'3.deposits individuals'!N365+'4.deposits legal entities'!N365+'5.deposits non-residents'!N197</f>
        <v>0</v>
      </c>
      <c r="O365" s="51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50">
        <f>'3.deposits individuals'!P365+'4.deposits legal entities'!P365+'5.deposits non-residents'!P197</f>
        <v>0</v>
      </c>
      <c r="Q365" s="51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50">
        <f>'3.deposits individuals'!R365+'4.deposits legal entities'!R365+'5.deposits non-residents'!R197</f>
        <v>0</v>
      </c>
      <c r="S365" s="51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  <c r="T365" s="50">
        <f>'3.deposits individuals'!T365+'4.deposits legal entities'!T365+'5.deposits non-residents'!T197</f>
        <v>0</v>
      </c>
      <c r="U365" s="51" t="e">
        <f>('3.deposits individuals'!T365*'3.deposits individuals'!U365+'4.deposits legal entities'!T365*'4.deposits legal entities'!U365+'5.deposits non-residents'!T197*'5.deposits non-residents'!U197)/('3.deposits individuals'!T365+'4.deposits legal entities'!T365+'5.deposits non-residents'!T197)</f>
        <v>#DIV/0!</v>
      </c>
    </row>
    <row r="366" spans="1:21" ht="14.25" hidden="1" customHeight="1" x14ac:dyDescent="0.2">
      <c r="A366" s="49" t="s">
        <v>28</v>
      </c>
      <c r="B366" s="50">
        <f>'3.deposits individuals'!B366+'4.deposits legal entities'!B366+'5.deposits non-residents'!B198</f>
        <v>0</v>
      </c>
      <c r="C366" s="51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50">
        <f>'3.deposits individuals'!D366+'4.deposits legal entities'!D366+'5.deposits non-residents'!D198</f>
        <v>0</v>
      </c>
      <c r="E366" s="51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50">
        <f>'3.deposits individuals'!F366+'4.deposits legal entities'!F366+'5.deposits non-residents'!F198</f>
        <v>0</v>
      </c>
      <c r="G366" s="51" t="e">
        <f>('3.deposits individuals'!F366*'3.deposits individuals'!G366+'4.deposits legal entities'!F366*'4.deposits legal entities'!G366+'5.deposits non-residents'!F198*'5.deposits non-residents'!G198)/('3.deposits individuals'!F366+'4.deposits legal entities'!F366+'5.deposits non-residents'!F198)</f>
        <v>#DIV/0!</v>
      </c>
      <c r="H366" s="50">
        <f t="shared" si="32"/>
        <v>0</v>
      </c>
      <c r="I366" s="51" t="e">
        <f t="shared" si="33"/>
        <v>#DIV/0!</v>
      </c>
      <c r="J366" s="50">
        <f>'3.deposits individuals'!J366+'4.deposits legal entities'!J366+'5.deposits non-residents'!J198</f>
        <v>0</v>
      </c>
      <c r="K366" s="51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50">
        <f>'3.deposits individuals'!L366+'4.deposits legal entities'!L366+'5.deposits non-residents'!L198</f>
        <v>0</v>
      </c>
      <c r="M366" s="51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50">
        <f>'3.deposits individuals'!N366+'4.deposits legal entities'!N366+'5.deposits non-residents'!N198</f>
        <v>0</v>
      </c>
      <c r="O366" s="51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50">
        <f>'3.deposits individuals'!P366+'4.deposits legal entities'!P366+'5.deposits non-residents'!P198</f>
        <v>0</v>
      </c>
      <c r="Q366" s="51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50">
        <f>'3.deposits individuals'!R366+'4.deposits legal entities'!R366+'5.deposits non-residents'!R198</f>
        <v>0</v>
      </c>
      <c r="S366" s="51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  <c r="T366" s="50">
        <f>'3.deposits individuals'!T366+'4.deposits legal entities'!T366+'5.deposits non-residents'!T198</f>
        <v>0</v>
      </c>
      <c r="U366" s="51" t="e">
        <f>('3.deposits individuals'!T366*'3.deposits individuals'!U366+'4.deposits legal entities'!T366*'4.deposits legal entities'!U366+'5.deposits non-residents'!T198*'5.deposits non-residents'!U198)/('3.deposits individuals'!T366+'4.deposits legal entities'!T366+'5.deposits non-residents'!T198)</f>
        <v>#DIV/0!</v>
      </c>
    </row>
    <row r="367" spans="1:21" ht="14.25" hidden="1" customHeight="1" x14ac:dyDescent="0.2">
      <c r="A367" s="49" t="s">
        <v>46</v>
      </c>
      <c r="B367" s="50">
        <f>'3.deposits individuals'!B367+'4.deposits legal entities'!B367+'5.deposits non-residents'!B199</f>
        <v>0</v>
      </c>
      <c r="C367" s="51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50">
        <f>'3.deposits individuals'!D367+'4.deposits legal entities'!D367+'5.deposits non-residents'!D199</f>
        <v>0</v>
      </c>
      <c r="E367" s="51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50">
        <f>'3.deposits individuals'!F367+'4.deposits legal entities'!F367+'5.deposits non-residents'!F199</f>
        <v>0</v>
      </c>
      <c r="G367" s="51" t="e">
        <f>('3.deposits individuals'!F367*'3.deposits individuals'!G367+'4.deposits legal entities'!F367*'4.deposits legal entities'!G367+'5.deposits non-residents'!F199*'5.deposits non-residents'!G199)/('3.deposits individuals'!F367+'4.deposits legal entities'!F367+'5.deposits non-residents'!F199)</f>
        <v>#DIV/0!</v>
      </c>
      <c r="H367" s="50">
        <f t="shared" si="32"/>
        <v>0</v>
      </c>
      <c r="I367" s="51" t="e">
        <f t="shared" si="33"/>
        <v>#DIV/0!</v>
      </c>
      <c r="J367" s="50">
        <f>'3.deposits individuals'!J367+'4.deposits legal entities'!J367+'5.deposits non-residents'!J199</f>
        <v>0</v>
      </c>
      <c r="K367" s="51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50">
        <f>'3.deposits individuals'!L367+'4.deposits legal entities'!L367+'5.deposits non-residents'!L199</f>
        <v>0</v>
      </c>
      <c r="M367" s="51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50">
        <f>'3.deposits individuals'!N367+'4.deposits legal entities'!N367+'5.deposits non-residents'!N199</f>
        <v>0</v>
      </c>
      <c r="O367" s="51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50">
        <f>'3.deposits individuals'!P367+'4.deposits legal entities'!P367+'5.deposits non-residents'!P199</f>
        <v>0</v>
      </c>
      <c r="Q367" s="51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50">
        <f>'3.deposits individuals'!R367+'4.deposits legal entities'!R367+'5.deposits non-residents'!R199</f>
        <v>0</v>
      </c>
      <c r="S367" s="51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  <c r="T367" s="50">
        <f>'3.deposits individuals'!T367+'4.deposits legal entities'!T367+'5.deposits non-residents'!T199</f>
        <v>0</v>
      </c>
      <c r="U367" s="51" t="e">
        <f>('3.deposits individuals'!T367*'3.deposits individuals'!U367+'4.deposits legal entities'!T367*'4.deposits legal entities'!U367+'5.deposits non-residents'!T199*'5.deposits non-residents'!U199)/('3.deposits individuals'!T367+'4.deposits legal entities'!T367+'5.deposits non-residents'!T199)</f>
        <v>#DIV/0!</v>
      </c>
    </row>
    <row r="368" spans="1:21" ht="14.25" hidden="1" customHeight="1" thickBot="1" x14ac:dyDescent="0.25">
      <c r="A368" s="52" t="s">
        <v>30</v>
      </c>
      <c r="B368" s="53">
        <f>'3.deposits individuals'!B368+'4.deposits legal entities'!B368+'5.deposits non-residents'!B200</f>
        <v>0</v>
      </c>
      <c r="C368" s="5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53">
        <f>'3.deposits individuals'!D368+'4.deposits legal entities'!D368+'5.deposits non-residents'!D200</f>
        <v>0</v>
      </c>
      <c r="E368" s="5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53">
        <f>'3.deposits individuals'!F368+'4.deposits legal entities'!F368+'5.deposits non-residents'!F200</f>
        <v>0</v>
      </c>
      <c r="G368" s="54" t="e">
        <f>('3.deposits individuals'!F368*'3.deposits individuals'!G368+'4.deposits legal entities'!F368*'4.deposits legal entities'!G368+'5.deposits non-residents'!F200*'5.deposits non-residents'!G200)/('3.deposits individuals'!F368+'4.deposits legal entities'!F368+'5.deposits non-residents'!F200)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'3.deposits individuals'!J368+'4.deposits legal entities'!J368+'5.deposits non-residents'!J200</f>
        <v>0</v>
      </c>
      <c r="K368" s="5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53">
        <f>'3.deposits individuals'!L368+'4.deposits legal entities'!L368+'5.deposits non-residents'!L200</f>
        <v>0</v>
      </c>
      <c r="M368" s="5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53">
        <f>'3.deposits individuals'!N368+'4.deposits legal entities'!N368+'5.deposits non-residents'!N200</f>
        <v>0</v>
      </c>
      <c r="O368" s="5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53">
        <f>'3.deposits individuals'!P368+'4.deposits legal entities'!P368+'5.deposits non-residents'!P200</f>
        <v>0</v>
      </c>
      <c r="Q368" s="5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53">
        <f>'3.deposits individuals'!R368+'4.deposits legal entities'!R368+'5.deposits non-residents'!R200</f>
        <v>0</v>
      </c>
      <c r="S368" s="5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  <c r="T368" s="53">
        <f>'3.deposits individuals'!T368+'4.deposits legal entities'!T368+'5.deposits non-residents'!T200</f>
        <v>0</v>
      </c>
      <c r="U368" s="54" t="e">
        <f>('3.deposits individuals'!T368*'3.deposits individuals'!U368+'4.deposits legal entities'!T368*'4.deposits legal entities'!U368+'5.deposits non-residents'!T200*'5.deposits non-residents'!U200)/('3.deposits individuals'!T368+'4.deposits legal entities'!T368+'5.deposits non-residents'!T200)</f>
        <v>#DIV/0!</v>
      </c>
    </row>
    <row r="369" spans="1:20" ht="4.5" customHeight="1" x14ac:dyDescent="0.2"/>
    <row r="370" spans="1:20" x14ac:dyDescent="0.2">
      <c r="A370" s="18" t="s">
        <v>62</v>
      </c>
      <c r="D370" s="14"/>
      <c r="E370" s="14"/>
      <c r="T370" s="19"/>
    </row>
    <row r="371" spans="1:20" x14ac:dyDescent="0.2">
      <c r="A371" s="13" t="s">
        <v>61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customHeight="1" x14ac:dyDescent="0.2">
      <c r="A353" s="49" t="s">
        <v>27</v>
      </c>
      <c r="B353" s="50">
        <f>'7.individuals NC'!B353+'11.individulas FC'!B353</f>
        <v>188351387.85000002</v>
      </c>
      <c r="C353" s="51">
        <f>('7.individuals NC'!B353*'7.individuals NC'!C353+'11.individulas FC'!B353*'11.individulas FC'!C353)/('7.individuals NC'!B353+'11.individulas FC'!B353)</f>
        <v>5.40959855138333</v>
      </c>
      <c r="D353" s="50">
        <f>'7.individuals NC'!D353+'11.individulas FC'!D353</f>
        <v>6942977.5600000005</v>
      </c>
      <c r="E353" s="51">
        <f>('7.individuals NC'!D353*'7.individuals NC'!E353+'11.individulas FC'!D353*'11.individulas FC'!E353)/('7.individuals NC'!D353+'11.individulas FC'!D353)</f>
        <v>4.2884639396702909E-2</v>
      </c>
      <c r="F353" s="50">
        <f>'7.individuals NC'!F353+'11.individulas FC'!F353</f>
        <v>95210667.280000001</v>
      </c>
      <c r="G353" s="51">
        <f>('7.individuals NC'!F353*'7.individuals NC'!G353+'11.individulas FC'!F353*'11.individulas FC'!G353)/('7.individuals NC'!F353+'11.individulas FC'!F353)</f>
        <v>0.67988958672908639</v>
      </c>
      <c r="H353" s="50">
        <f t="shared" si="28"/>
        <v>86197743.010000005</v>
      </c>
      <c r="I353" s="51">
        <f t="shared" si="29"/>
        <v>11.066123928970375</v>
      </c>
      <c r="J353" s="50">
        <f>'7.individuals NC'!J353+'11.individulas FC'!J353</f>
        <v>8789246.2699999996</v>
      </c>
      <c r="K353" s="51">
        <f>('7.individuals NC'!J353*'7.individuals NC'!K353+'11.individulas FC'!J353*'11.individulas FC'!K353)/('7.individuals NC'!J353+'11.individulas FC'!J353)</f>
        <v>6.539091056723799</v>
      </c>
      <c r="L353" s="50">
        <f>'7.individuals NC'!L353+'11.individulas FC'!L353</f>
        <v>12332919.4</v>
      </c>
      <c r="M353" s="51">
        <f>('7.individuals NC'!L353*'7.individuals NC'!M353+'11.individulas FC'!L353*'11.individulas FC'!M353)/('7.individuals NC'!L353+'11.individulas FC'!L353)</f>
        <v>10.007351622139025</v>
      </c>
      <c r="N353" s="50">
        <f>'7.individuals NC'!N353+'11.individulas FC'!N353</f>
        <v>13479613.190000001</v>
      </c>
      <c r="O353" s="51">
        <f>('7.individuals NC'!N353*'7.individuals NC'!O353+'11.individulas FC'!N353*'11.individulas FC'!O353)/('7.individuals NC'!N353+'11.individulas FC'!N353)</f>
        <v>11.021341243850619</v>
      </c>
      <c r="P353" s="50">
        <f>'7.individuals NC'!P353+'11.individulas FC'!P353</f>
        <v>29776439.670000002</v>
      </c>
      <c r="Q353" s="51">
        <f>('7.individuals NC'!P353*'7.individuals NC'!Q353+'11.individulas FC'!P353*'11.individulas FC'!Q353)/('7.individuals NC'!P353+'11.individulas FC'!P353)</f>
        <v>11.533961869491725</v>
      </c>
      <c r="R353" s="50">
        <f>'7.individuals NC'!R353+'11.individulas FC'!R353</f>
        <v>20837893.75</v>
      </c>
      <c r="S353" s="51">
        <f>('7.individuals NC'!R353*'7.individuals NC'!S353+'11.individulas FC'!R353*'11.individulas FC'!S353)/('7.individuals NC'!R353+'11.individulas FC'!R353)</f>
        <v>12.980718162602189</v>
      </c>
      <c r="T353" s="50">
        <f>'7.individuals NC'!T353+'11.individulas FC'!T353</f>
        <v>981630.73</v>
      </c>
      <c r="U353" s="51">
        <f>('7.individuals NC'!T353*'7.individuals NC'!U353+'11.individulas FC'!T353*'11.individulas FC'!U353)/('7.individuals NC'!T353+'11.individulas FC'!T353)</f>
        <v>10.683041134317357</v>
      </c>
    </row>
    <row r="354" spans="1:21" ht="14.25" customHeight="1" x14ac:dyDescent="0.2">
      <c r="A354" s="49" t="s">
        <v>28</v>
      </c>
      <c r="B354" s="50">
        <f>'7.individuals NC'!B354+'11.individulas FC'!B354</f>
        <v>192931002.04000002</v>
      </c>
      <c r="C354" s="51">
        <f>('7.individuals NC'!B354*'7.individuals NC'!C354+'11.individulas FC'!B354*'11.individulas FC'!C354)/('7.individuals NC'!B354+'11.individulas FC'!B354)</f>
        <v>5.3802833527111948</v>
      </c>
      <c r="D354" s="50">
        <f>'7.individuals NC'!D354+'11.individulas FC'!D354</f>
        <v>7055119.2999999998</v>
      </c>
      <c r="E354" s="51">
        <f>('7.individuals NC'!D354*'7.individuals NC'!E354+'11.individulas FC'!D354*'11.individulas FC'!E354)/('7.individuals NC'!D354+'11.individulas FC'!D354)</f>
        <v>4.2101532599172355E-2</v>
      </c>
      <c r="F354" s="50">
        <f>'7.individuals NC'!F354+'11.individulas FC'!F354</f>
        <v>97573832.310000002</v>
      </c>
      <c r="G354" s="51">
        <f>('7.individuals NC'!F354*'7.individuals NC'!G354+'11.individulas FC'!F354*'11.individulas FC'!G354)/('7.individuals NC'!F354+'11.individulas FC'!F354)</f>
        <v>0.69206283160387383</v>
      </c>
      <c r="H354" s="50">
        <f t="shared" si="28"/>
        <v>88302050.430000007</v>
      </c>
      <c r="I354" s="51">
        <f t="shared" si="29"/>
        <v>10.987278322066945</v>
      </c>
      <c r="J354" s="50">
        <f>'7.individuals NC'!J354+'11.individulas FC'!J354</f>
        <v>9038692.540000001</v>
      </c>
      <c r="K354" s="51">
        <f>('7.individuals NC'!J354*'7.individuals NC'!K354+'11.individulas FC'!J354*'11.individulas FC'!K354)/('7.individuals NC'!J354+'11.individulas FC'!J354)</f>
        <v>6.477814652759502</v>
      </c>
      <c r="L354" s="50">
        <f>'7.individuals NC'!L354+'11.individulas FC'!L354</f>
        <v>11286251.84</v>
      </c>
      <c r="M354" s="51">
        <f>('7.individuals NC'!L354*'7.individuals NC'!M354+'11.individulas FC'!L354*'11.individulas FC'!M354)/('7.individuals NC'!L354+'11.individulas FC'!L354)</f>
        <v>10.09476067543604</v>
      </c>
      <c r="N354" s="50">
        <f>'7.individuals NC'!N354+'11.individulas FC'!N354</f>
        <v>15120831.460000001</v>
      </c>
      <c r="O354" s="51">
        <f>('7.individuals NC'!N354*'7.individuals NC'!O354+'11.individulas FC'!N354*'11.individulas FC'!O354)/('7.individuals NC'!N354+'11.individulas FC'!N354)</f>
        <v>10.90299859787608</v>
      </c>
      <c r="P354" s="50">
        <f>'7.individuals NC'!P354+'11.individulas FC'!P354</f>
        <v>30927947.82</v>
      </c>
      <c r="Q354" s="51">
        <f>('7.individuals NC'!P354*'7.individuals NC'!Q354+'11.individulas FC'!P354*'11.individulas FC'!Q354)/('7.individuals NC'!P354+'11.individulas FC'!P354)</f>
        <v>11.397439625168131</v>
      </c>
      <c r="R354" s="50">
        <f>'7.individuals NC'!R354+'11.individulas FC'!R354</f>
        <v>20949054.609999999</v>
      </c>
      <c r="S354" s="51">
        <f>('7.individuals NC'!R354*'7.individuals NC'!S354+'11.individulas FC'!R354*'11.individulas FC'!S354)/('7.individuals NC'!R354+'11.individulas FC'!R354)</f>
        <v>12.886044739872911</v>
      </c>
      <c r="T354" s="50">
        <f>'7.individuals NC'!T354+'11.individulas FC'!T354</f>
        <v>979272.15999999992</v>
      </c>
      <c r="U354" s="51">
        <f>('7.individuals NC'!T354*'7.individuals NC'!U354+'11.individulas FC'!T354*'11.individulas FC'!U354)/('7.individuals NC'!T354+'11.individulas FC'!T354)</f>
        <v>10.624156904756692</v>
      </c>
    </row>
    <row r="355" spans="1:21" ht="14.25" customHeight="1" x14ac:dyDescent="0.2">
      <c r="A355" s="49" t="s">
        <v>46</v>
      </c>
      <c r="B355" s="50">
        <f>'7.individuals NC'!B355+'11.individulas FC'!B355</f>
        <v>195398679.35999998</v>
      </c>
      <c r="C355" s="51">
        <f>('7.individuals NC'!B355*'7.individuals NC'!C355+'11.individulas FC'!B355*'11.individulas FC'!C355)/('7.individuals NC'!B355+'11.individulas FC'!B355)</f>
        <v>5.5240168660416265</v>
      </c>
      <c r="D355" s="50">
        <f>'7.individuals NC'!D355+'11.individulas FC'!D355</f>
        <v>7067857.0899999999</v>
      </c>
      <c r="E355" s="51">
        <f>('7.individuals NC'!D355*'7.individuals NC'!E355+'11.individulas FC'!D355*'11.individulas FC'!E355)/('7.individuals NC'!D355+'11.individulas FC'!D355)</f>
        <v>5.0635974955741521E-2</v>
      </c>
      <c r="F355" s="50">
        <f>'7.individuals NC'!F355+'11.individulas FC'!F355</f>
        <v>98060884.769999996</v>
      </c>
      <c r="G355" s="51">
        <f>('7.individuals NC'!F355*'7.individuals NC'!G355+'11.individulas FC'!F355*'11.individulas FC'!G355)/('7.individuals NC'!F355+'11.individulas FC'!F355)</f>
        <v>0.99456524679080482</v>
      </c>
      <c r="H355" s="50">
        <f t="shared" si="28"/>
        <v>90269937.5</v>
      </c>
      <c r="I355" s="51">
        <f t="shared" si="29"/>
        <v>10.872941664443935</v>
      </c>
      <c r="J355" s="50">
        <f>'7.individuals NC'!J355+'11.individulas FC'!J355</f>
        <v>10760242.32</v>
      </c>
      <c r="K355" s="51">
        <f>('7.individuals NC'!J355*'7.individuals NC'!K355+'11.individulas FC'!J355*'11.individulas FC'!K355)/('7.individuals NC'!J355+'11.individulas FC'!J355)</f>
        <v>6.3856058678611625</v>
      </c>
      <c r="L355" s="50">
        <f>'7.individuals NC'!L355+'11.individulas FC'!L355</f>
        <v>9725444.129999999</v>
      </c>
      <c r="M355" s="51">
        <f>('7.individuals NC'!L355*'7.individuals NC'!M355+'11.individulas FC'!L355*'11.individulas FC'!M355)/('7.individuals NC'!L355+'11.individulas FC'!L355)</f>
        <v>9.9834521877099824</v>
      </c>
      <c r="N355" s="50">
        <f>'7.individuals NC'!N355+'11.individulas FC'!N355</f>
        <v>16262824.42</v>
      </c>
      <c r="O355" s="51">
        <f>('7.individuals NC'!N355*'7.individuals NC'!O355+'11.individulas FC'!N355*'11.individulas FC'!O355)/('7.individuals NC'!N355+'11.individulas FC'!N355)</f>
        <v>11.027126395748214</v>
      </c>
      <c r="P355" s="50">
        <f>'7.individuals NC'!P355+'11.individulas FC'!P355</f>
        <v>31588898.879999999</v>
      </c>
      <c r="Q355" s="51">
        <f>('7.individuals NC'!P355*'7.individuals NC'!Q355+'11.individulas FC'!P355*'11.individulas FC'!Q355)/('7.individuals NC'!P355+'11.individulas FC'!P355)</f>
        <v>11.411941135980495</v>
      </c>
      <c r="R355" s="50">
        <f>'7.individuals NC'!R355+'11.individulas FC'!R355</f>
        <v>20972592.120000001</v>
      </c>
      <c r="S355" s="51">
        <f>('7.individuals NC'!R355*'7.individuals NC'!S355+'11.individulas FC'!R355*'11.individulas FC'!S355)/('7.individuals NC'!R355+'11.individulas FC'!R355)</f>
        <v>12.671022820268318</v>
      </c>
      <c r="T355" s="50">
        <f>'7.individuals NC'!T355+'11.individulas FC'!T355</f>
        <v>959935.63</v>
      </c>
      <c r="U355" s="51">
        <f>('7.individuals NC'!T355*'7.individuals NC'!U355+'11.individulas FC'!T355*'11.individulas FC'!U355)/('7.individuals NC'!T355+'11.individulas FC'!T355)</f>
        <v>10.55125244522903</v>
      </c>
    </row>
    <row r="356" spans="1:21" ht="14.25" customHeight="1" thickBot="1" x14ac:dyDescent="0.25">
      <c r="A356" s="52" t="s">
        <v>30</v>
      </c>
      <c r="B356" s="53">
        <f>'7.individuals NC'!B356+'11.individulas FC'!B356</f>
        <v>207651951.36000001</v>
      </c>
      <c r="C356" s="54">
        <f>('7.individuals NC'!B356*'7.individuals NC'!C356+'11.individulas FC'!B356*'11.individulas FC'!C356)/('7.individuals NC'!B356+'11.individulas FC'!B356)</f>
        <v>5.1430053500042368</v>
      </c>
      <c r="D356" s="53">
        <f>'7.individuals NC'!D356+'11.individulas FC'!D356</f>
        <v>8148799.8599999994</v>
      </c>
      <c r="E356" s="54">
        <f>('7.individuals NC'!D356*'7.individuals NC'!E356+'11.individulas FC'!D356*'11.individulas FC'!E356)/('7.individuals NC'!D356+'11.individulas FC'!D356)</f>
        <v>3.6595897816049702E-2</v>
      </c>
      <c r="F356" s="53">
        <f>'7.individuals NC'!F356+'11.individulas FC'!F356</f>
        <v>105957685.31999999</v>
      </c>
      <c r="G356" s="54">
        <f>('7.individuals NC'!F356*'7.individuals NC'!G356+'11.individulas FC'!F356*'11.individulas FC'!G356)/('7.individuals NC'!F356+'11.individulas FC'!F356)</f>
        <v>0.69646931805304801</v>
      </c>
      <c r="H356" s="53">
        <f t="shared" ref="H356:H367" si="30">J356+L356+N356+P356+R356+T356</f>
        <v>93545466.179999992</v>
      </c>
      <c r="I356" s="54">
        <f t="shared" ref="I356:I367" si="31">(J356*K356+L356*M356+N356*O356+P356*Q356+R356*S356+T356*U356)/(J356+L356+N356+P356+R356+T356)</f>
        <v>10.624358912131724</v>
      </c>
      <c r="J356" s="53">
        <f>'7.individuals NC'!J356+'11.individulas FC'!J356</f>
        <v>10816881.34</v>
      </c>
      <c r="K356" s="54">
        <f>('7.individuals NC'!J356*'7.individuals NC'!K356+'11.individulas FC'!J356*'11.individulas FC'!K356)/('7.individuals NC'!J356+'11.individulas FC'!J356)</f>
        <v>4.58974017067289</v>
      </c>
      <c r="L356" s="53">
        <f>'7.individuals NC'!L356+'11.individulas FC'!L356</f>
        <v>10925973.32</v>
      </c>
      <c r="M356" s="54">
        <f>('7.individuals NC'!L356*'7.individuals NC'!M356+'11.individulas FC'!L356*'11.individulas FC'!M356)/('7.individuals NC'!L356+'11.individulas FC'!L356)</f>
        <v>10.099045224494478</v>
      </c>
      <c r="N356" s="53">
        <f>'7.individuals NC'!N356+'11.individulas FC'!N356</f>
        <v>17580061.460000001</v>
      </c>
      <c r="O356" s="54">
        <f>('7.individuals NC'!N356*'7.individuals NC'!O356+'11.individulas FC'!N356*'11.individulas FC'!O356)/('7.individuals NC'!N356+'11.individulas FC'!N356)</f>
        <v>10.868305522766903</v>
      </c>
      <c r="P356" s="53">
        <f>'7.individuals NC'!P356+'11.individulas FC'!P356</f>
        <v>32138612.829999998</v>
      </c>
      <c r="Q356" s="54">
        <f>('7.individuals NC'!P356*'7.individuals NC'!Q356+'11.individulas FC'!P356*'11.individulas FC'!Q356)/('7.individuals NC'!P356+'11.individulas FC'!P356)</f>
        <v>11.296138608658829</v>
      </c>
      <c r="R356" s="53">
        <f>'7.individuals NC'!R356+'11.individulas FC'!R356</f>
        <v>21154350.43</v>
      </c>
      <c r="S356" s="54">
        <f>('7.individuals NC'!R356*'7.individuals NC'!S356+'11.individulas FC'!R356*'11.individulas FC'!S356)/('7.individuals NC'!R356+'11.individulas FC'!R356)</f>
        <v>12.743015072138952</v>
      </c>
      <c r="T356" s="53">
        <f>'7.individuals NC'!T356+'11.individulas FC'!T356</f>
        <v>929586.8</v>
      </c>
      <c r="U356" s="54">
        <f>('7.individuals NC'!T356*'7.individuals NC'!U356+'11.individulas FC'!T356*'11.individulas FC'!U356)/('7.individuals NC'!T356+'11.individulas FC'!T356)</f>
        <v>10.9662950961653</v>
      </c>
    </row>
    <row r="357" spans="1:21" ht="14.25" customHeight="1" x14ac:dyDescent="0.2">
      <c r="A357" s="35" t="s">
        <v>91</v>
      </c>
      <c r="B357" s="50">
        <f>'7.individuals NC'!B357+'11.individulas FC'!B357</f>
        <v>204893739.09</v>
      </c>
      <c r="C357" s="51">
        <f>('7.individuals NC'!B357*'7.individuals NC'!C357+'11.individulas FC'!B357*'11.individulas FC'!C357)/('7.individuals NC'!B357+'11.individulas FC'!B357)</f>
        <v>5.2685540545674252</v>
      </c>
      <c r="D357" s="50">
        <f>'7.individuals NC'!D357+'11.individulas FC'!D357</f>
        <v>7123590.8700000001</v>
      </c>
      <c r="E357" s="51">
        <f>('7.individuals NC'!D357*'7.individuals NC'!E357+'11.individulas FC'!D357*'11.individulas FC'!E357)/('7.individuals NC'!D357+'11.individulas FC'!D357)</f>
        <v>3.5613667633329404E-2</v>
      </c>
      <c r="F357" s="50">
        <f>'7.individuals NC'!F357+'11.individulas FC'!F357</f>
        <v>101663875.34999999</v>
      </c>
      <c r="G357" s="51">
        <f>('7.individuals NC'!F357*'7.individuals NC'!G357+'11.individulas FC'!F357*'11.individulas FC'!G357)/('7.individuals NC'!F357+'11.individulas FC'!F357)</f>
        <v>0.71566622485338893</v>
      </c>
      <c r="H357" s="50">
        <f t="shared" si="30"/>
        <v>96106272.870000005</v>
      </c>
      <c r="I357" s="51">
        <f t="shared" si="31"/>
        <v>10.472600910517439</v>
      </c>
      <c r="J357" s="50">
        <f>'7.individuals NC'!J357+'11.individulas FC'!J357</f>
        <v>12011424.710000001</v>
      </c>
      <c r="K357" s="51">
        <f>('7.individuals NC'!J357*'7.individuals NC'!K357+'11.individulas FC'!J357*'11.individulas FC'!K357)/('7.individuals NC'!J357+'11.individulas FC'!J357)</f>
        <v>4.3399034887177859</v>
      </c>
      <c r="L357" s="50">
        <f>'7.individuals NC'!L357+'11.individulas FC'!L357</f>
        <v>12067176.390000001</v>
      </c>
      <c r="M357" s="51">
        <f>('7.individuals NC'!L357*'7.individuals NC'!M357+'11.individulas FC'!L357*'11.individulas FC'!M357)/('7.individuals NC'!L357+'11.individulas FC'!L357)</f>
        <v>10.374257383901583</v>
      </c>
      <c r="N357" s="50">
        <f>'7.individuals NC'!N357+'11.individulas FC'!N357</f>
        <v>17853108.059999999</v>
      </c>
      <c r="O357" s="51">
        <f>('7.individuals NC'!N357*'7.individuals NC'!O357+'11.individulas FC'!N357*'11.individulas FC'!O357)/('7.individuals NC'!N357+'11.individulas FC'!N357)</f>
        <v>10.723749289265177</v>
      </c>
      <c r="P357" s="50">
        <f>'7.individuals NC'!P357+'11.individulas FC'!P357</f>
        <v>32572743.829999998</v>
      </c>
      <c r="Q357" s="51">
        <f>('7.individuals NC'!P357*'7.individuals NC'!Q357+'11.individulas FC'!P357*'11.individulas FC'!Q357)/('7.individuals NC'!P357+'11.individulas FC'!P357)</f>
        <v>11.219617025272274</v>
      </c>
      <c r="R357" s="50">
        <f>'7.individuals NC'!R357+'11.individulas FC'!R357</f>
        <v>20649115.32</v>
      </c>
      <c r="S357" s="51">
        <f>('7.individuals NC'!R357*'7.individuals NC'!S357+'11.individulas FC'!R357*'11.individulas FC'!S357)/('7.individuals NC'!R357+'11.individulas FC'!R357)</f>
        <v>12.678186392379517</v>
      </c>
      <c r="T357" s="50">
        <f>'7.individuals NC'!T357+'11.individulas FC'!T357</f>
        <v>952704.56</v>
      </c>
      <c r="U357" s="51">
        <f>('7.individuals NC'!T357*'7.individuals NC'!U357+'11.individulas FC'!T357*'11.individulas FC'!U357)/('7.individuals NC'!T357+'11.individulas FC'!T357)</f>
        <v>10.986537133190581</v>
      </c>
    </row>
    <row r="358" spans="1:21" ht="14.25" customHeight="1" x14ac:dyDescent="0.2">
      <c r="A358" s="49" t="s">
        <v>20</v>
      </c>
      <c r="B358" s="50">
        <f>'7.individuals NC'!B358+'11.individulas FC'!B358</f>
        <v>210707102.97999999</v>
      </c>
      <c r="C358" s="51">
        <f>('7.individuals NC'!B358*'7.individuals NC'!C358+'11.individulas FC'!B358*'11.individulas FC'!C358)/('7.individuals NC'!B358+'11.individulas FC'!B358)</f>
        <v>5.2365762736922621</v>
      </c>
      <c r="D358" s="50">
        <f>'7.individuals NC'!D358+'11.individulas FC'!D358</f>
        <v>7024133.3599999994</v>
      </c>
      <c r="E358" s="51">
        <f>('7.individuals NC'!D358*'7.individuals NC'!E358+'11.individulas FC'!D358*'11.individulas FC'!E358)/('7.individuals NC'!D358+'11.individulas FC'!D358)</f>
        <v>4.8713511555538019E-2</v>
      </c>
      <c r="F358" s="50">
        <f>'7.individuals NC'!F358+'11.individulas FC'!F358</f>
        <v>105449183.73</v>
      </c>
      <c r="G358" s="51">
        <f>('7.individuals NC'!F358*'7.individuals NC'!G358+'11.individulas FC'!F358*'11.individulas FC'!G358)/('7.individuals NC'!F358+'11.individulas FC'!F358)</f>
        <v>0.71016022794679479</v>
      </c>
      <c r="H358" s="50">
        <f t="shared" si="30"/>
        <v>98233785.890000001</v>
      </c>
      <c r="I358" s="51">
        <f t="shared" si="31"/>
        <v>10.46641764126556</v>
      </c>
      <c r="J358" s="50">
        <f>'7.individuals NC'!J358+'11.individulas FC'!J358</f>
        <v>12671092.219999999</v>
      </c>
      <c r="K358" s="51">
        <f>('7.individuals NC'!J358*'7.individuals NC'!K358+'11.individulas FC'!J358*'11.individulas FC'!K358)/('7.individuals NC'!J358+'11.individulas FC'!J358)</f>
        <v>4.7743324236732612</v>
      </c>
      <c r="L358" s="50">
        <f>'7.individuals NC'!L358+'11.individulas FC'!L358</f>
        <v>12786897.699999999</v>
      </c>
      <c r="M358" s="51">
        <f>('7.individuals NC'!L358*'7.individuals NC'!M358+'11.individulas FC'!L358*'11.individulas FC'!M358)/('7.individuals NC'!L358+'11.individulas FC'!L358)</f>
        <v>10.256068600556613</v>
      </c>
      <c r="N358" s="50">
        <f>'7.individuals NC'!N358+'11.individulas FC'!N358</f>
        <v>18774048.640000001</v>
      </c>
      <c r="O358" s="51">
        <f>('7.individuals NC'!N358*'7.individuals NC'!O358+'11.individulas FC'!N358*'11.individulas FC'!O358)/('7.individuals NC'!N358+'11.individulas FC'!N358)</f>
        <v>10.546593798880277</v>
      </c>
      <c r="P358" s="50">
        <f>'7.individuals NC'!P358+'11.individulas FC'!P358</f>
        <v>32189014.899999999</v>
      </c>
      <c r="Q358" s="51">
        <f>('7.individuals NC'!P358*'7.individuals NC'!Q358+'11.individulas FC'!P358*'11.individulas FC'!Q358)/('7.individuals NC'!P358+'11.individulas FC'!P358)</f>
        <v>11.439802773914629</v>
      </c>
      <c r="R358" s="50">
        <f>'7.individuals NC'!R358+'11.individulas FC'!R358</f>
        <v>20831120.720000003</v>
      </c>
      <c r="S358" s="51">
        <f>('7.individuals NC'!R358*'7.individuals NC'!S358+'11.individulas FC'!R358*'11.individulas FC'!S358)/('7.individuals NC'!R358+'11.individulas FC'!R358)</f>
        <v>12.458227623304762</v>
      </c>
      <c r="T358" s="50">
        <f>'7.individuals NC'!T358+'11.individulas FC'!T358</f>
        <v>981611.71</v>
      </c>
      <c r="U358" s="51">
        <f>('7.individuals NC'!T358*'7.individuals NC'!U358+'11.individulas FC'!T358*'11.individulas FC'!U358)/('7.individuals NC'!T358+'11.individulas FC'!T358)</f>
        <v>10.960986489454161</v>
      </c>
    </row>
    <row r="359" spans="1:21" ht="14.25" customHeight="1" x14ac:dyDescent="0.2">
      <c r="A359" s="49" t="s">
        <v>21</v>
      </c>
      <c r="B359" s="50">
        <f>'7.individuals NC'!B359+'11.individulas FC'!B359</f>
        <v>218252045.67000002</v>
      </c>
      <c r="C359" s="51">
        <f>('7.individuals NC'!B359*'7.individuals NC'!C359+'11.individulas FC'!B359*'11.individulas FC'!C359)/('7.individuals NC'!B359+'11.individulas FC'!B359)</f>
        <v>5.160674100714373</v>
      </c>
      <c r="D359" s="50">
        <f>'7.individuals NC'!D359+'11.individulas FC'!D359</f>
        <v>7207907.9199999999</v>
      </c>
      <c r="E359" s="51">
        <f>('7.individuals NC'!D359*'7.individuals NC'!E359+'11.individulas FC'!D359*'11.individulas FC'!E359)/('7.individuals NC'!D359+'11.individulas FC'!D359)</f>
        <v>5.0621651712221057E-2</v>
      </c>
      <c r="F359" s="50">
        <f>'7.individuals NC'!F359+'11.individulas FC'!F359</f>
        <v>108265815.60000001</v>
      </c>
      <c r="G359" s="51">
        <f>('7.individuals NC'!F359*'7.individuals NC'!G359+'11.individulas FC'!F359*'11.individulas FC'!G359)/('7.individuals NC'!F359+'11.individulas FC'!F359)</f>
        <v>0.73154526247433538</v>
      </c>
      <c r="H359" s="50">
        <f t="shared" si="30"/>
        <v>102778322.15000001</v>
      </c>
      <c r="I359" s="51">
        <f t="shared" si="31"/>
        <v>10.184652141869002</v>
      </c>
      <c r="J359" s="50">
        <f>'7.individuals NC'!J359+'11.individulas FC'!J359</f>
        <v>15695219.91</v>
      </c>
      <c r="K359" s="51">
        <f>('7.individuals NC'!J359*'7.individuals NC'!K359+'11.individulas FC'!J359*'11.individulas FC'!K359)/('7.individuals NC'!J359+'11.individulas FC'!J359)</f>
        <v>4.0406077004371186</v>
      </c>
      <c r="L359" s="50">
        <f>'7.individuals NC'!L359+'11.individulas FC'!L359</f>
        <v>12248131.52</v>
      </c>
      <c r="M359" s="51">
        <f>('7.individuals NC'!L359*'7.individuals NC'!M359+'11.individulas FC'!L359*'11.individulas FC'!M359)/('7.individuals NC'!L359+'11.individulas FC'!L359)</f>
        <v>10.626391051800162</v>
      </c>
      <c r="N359" s="50">
        <f>'7.individuals NC'!N359+'11.individulas FC'!N359</f>
        <v>19844146.16</v>
      </c>
      <c r="O359" s="51">
        <f>('7.individuals NC'!N359*'7.individuals NC'!O359+'11.individulas FC'!N359*'11.individulas FC'!O359)/('7.individuals NC'!N359+'11.individulas FC'!N359)</f>
        <v>10.599095539694416</v>
      </c>
      <c r="P359" s="50">
        <f>'7.individuals NC'!P359+'11.individulas FC'!P359</f>
        <v>31825643.850000001</v>
      </c>
      <c r="Q359" s="51">
        <f>('7.individuals NC'!P359*'7.individuals NC'!Q359+'11.individulas FC'!P359*'11.individulas FC'!Q359)/('7.individuals NC'!P359+'11.individulas FC'!P359)</f>
        <v>11.413177304445979</v>
      </c>
      <c r="R359" s="50">
        <f>'7.individuals NC'!R359+'11.individulas FC'!R359</f>
        <v>22116396.460000001</v>
      </c>
      <c r="S359" s="51">
        <f>('7.individuals NC'!R359*'7.individuals NC'!S359+'11.individulas FC'!R359*'11.individulas FC'!S359)/('7.individuals NC'!R359+'11.individulas FC'!R359)</f>
        <v>12.124370602560605</v>
      </c>
      <c r="T359" s="50">
        <f>'7.individuals NC'!T359+'11.individulas FC'!T359</f>
        <v>1048784.25</v>
      </c>
      <c r="U359" s="51">
        <f>('7.individuals NC'!T359*'7.individuals NC'!U359+'11.individulas FC'!T359*'11.individulas FC'!U359)/('7.individuals NC'!T359+'11.individulas FC'!T359)</f>
        <v>10.946668004406041</v>
      </c>
    </row>
    <row r="360" spans="1:21" ht="14.25" customHeight="1" x14ac:dyDescent="0.2">
      <c r="A360" s="49" t="s">
        <v>22</v>
      </c>
      <c r="B360" s="50">
        <f>'7.individuals NC'!B360+'11.individulas FC'!B360</f>
        <v>230879148.99000001</v>
      </c>
      <c r="C360" s="51">
        <f>('7.individuals NC'!B360*'7.individuals NC'!C360+'11.individulas FC'!B360*'11.individulas FC'!C360)/('7.individuals NC'!B360+'11.individulas FC'!B360)</f>
        <v>4.9827524595173722</v>
      </c>
      <c r="D360" s="50">
        <f>'7.individuals NC'!D360+'11.individulas FC'!D360</f>
        <v>8312427.6600000001</v>
      </c>
      <c r="E360" s="51">
        <f>('7.individuals NC'!D360*'7.individuals NC'!E360+'11.individulas FC'!D360*'11.individulas FC'!E360)/('7.individuals NC'!D360+'11.individulas FC'!D360)</f>
        <v>4.3820528983707224E-2</v>
      </c>
      <c r="F360" s="50">
        <f>'7.individuals NC'!F360+'11.individulas FC'!F360</f>
        <v>118164614.38</v>
      </c>
      <c r="G360" s="51">
        <f>('7.individuals NC'!F360*'7.individuals NC'!G360+'11.individulas FC'!F360*'11.individulas FC'!G360)/('7.individuals NC'!F360+'11.individulas FC'!F360)</f>
        <v>0.71214710288296423</v>
      </c>
      <c r="H360" s="50">
        <f t="shared" si="30"/>
        <v>104402106.95000002</v>
      </c>
      <c r="I360" s="51">
        <f t="shared" si="31"/>
        <v>10.209552621581462</v>
      </c>
      <c r="J360" s="50">
        <f>'7.individuals NC'!J360+'11.individulas FC'!J360</f>
        <v>16397850.279999999</v>
      </c>
      <c r="K360" s="51">
        <f>('7.individuals NC'!J360*'7.individuals NC'!K360+'11.individulas FC'!J360*'11.individulas FC'!K360)/('7.individuals NC'!J360+'11.individulas FC'!J360)</f>
        <v>4.0745074763970859</v>
      </c>
      <c r="L360" s="50">
        <f>'7.individuals NC'!L360+'11.individulas FC'!L360</f>
        <v>13908487.689999999</v>
      </c>
      <c r="M360" s="51">
        <f>('7.individuals NC'!L360*'7.individuals NC'!M360+'11.individulas FC'!L360*'11.individulas FC'!M360)/('7.individuals NC'!L360+'11.individulas FC'!L360)</f>
        <v>9.9793652436198048</v>
      </c>
      <c r="N360" s="50">
        <f>'7.individuals NC'!N360+'11.individulas FC'!N360</f>
        <v>20773869.120000001</v>
      </c>
      <c r="O360" s="51">
        <f>('7.individuals NC'!N360*'7.individuals NC'!O360+'11.individulas FC'!N360*'11.individulas FC'!O360)/('7.individuals NC'!N360+'11.individulas FC'!N360)</f>
        <v>10.82755755860372</v>
      </c>
      <c r="P360" s="50">
        <f>'7.individuals NC'!P360+'11.individulas FC'!P360</f>
        <v>31983752.73</v>
      </c>
      <c r="Q360" s="51">
        <f>('7.individuals NC'!P360*'7.individuals NC'!Q360+'11.individulas FC'!P360*'11.individulas FC'!Q360)/('7.individuals NC'!P360+'11.individulas FC'!P360)</f>
        <v>11.604994213404211</v>
      </c>
      <c r="R360" s="50">
        <f>'7.individuals NC'!R360+'11.individulas FC'!R360</f>
        <v>20211989.130000003</v>
      </c>
      <c r="S360" s="51">
        <f>('7.individuals NC'!R360*'7.individuals NC'!S360+'11.individulas FC'!R360*'11.individulas FC'!S360)/('7.individuals NC'!R360+'11.individulas FC'!R360)</f>
        <v>12.447364043258782</v>
      </c>
      <c r="T360" s="50">
        <f>'7.individuals NC'!T360+'11.individulas FC'!T360</f>
        <v>1126158</v>
      </c>
      <c r="U360" s="51">
        <f>('7.individuals NC'!T360*'7.individuals NC'!U360+'11.individulas FC'!T360*'11.individulas FC'!U360)/('7.individuals NC'!T360+'11.individulas FC'!T360)</f>
        <v>11.188702470346062</v>
      </c>
    </row>
    <row r="361" spans="1:21" ht="14.25" hidden="1" customHeight="1" x14ac:dyDescent="0.2">
      <c r="A361" s="49" t="s">
        <v>23</v>
      </c>
      <c r="B361" s="50">
        <f>'7.individuals NC'!B361+'11.individulas FC'!B361</f>
        <v>0</v>
      </c>
      <c r="C361" s="51" t="e">
        <f>('7.individuals NC'!B361*'7.individuals NC'!C361+'11.individulas FC'!B361*'11.individulas FC'!C361)/('7.individuals NC'!B361+'11.individulas FC'!B361)</f>
        <v>#DIV/0!</v>
      </c>
      <c r="D361" s="50">
        <f>'7.individuals NC'!D361+'11.individulas FC'!D361</f>
        <v>0</v>
      </c>
      <c r="E361" s="51" t="e">
        <f>('7.individuals NC'!D361*'7.individuals NC'!E361+'11.individulas FC'!D361*'11.individulas FC'!E361)/('7.individuals NC'!D361+'11.individulas FC'!D361)</f>
        <v>#DIV/0!</v>
      </c>
      <c r="F361" s="50">
        <f>'7.individuals NC'!F361+'11.individulas FC'!F361</f>
        <v>0</v>
      </c>
      <c r="G361" s="51" t="e">
        <f>('7.individuals NC'!F361*'7.individuals NC'!G361+'11.individulas FC'!F361*'11.individulas FC'!G361)/('7.individuals NC'!F361+'11.individulas FC'!F361)</f>
        <v>#DIV/0!</v>
      </c>
      <c r="H361" s="50">
        <f t="shared" si="30"/>
        <v>0</v>
      </c>
      <c r="I361" s="51" t="e">
        <f t="shared" si="31"/>
        <v>#DIV/0!</v>
      </c>
      <c r="J361" s="50">
        <f>'7.individuals NC'!J361+'11.individulas FC'!J361</f>
        <v>0</v>
      </c>
      <c r="K361" s="51" t="e">
        <f>('7.individuals NC'!J361*'7.individuals NC'!K361+'11.individulas FC'!J361*'11.individulas FC'!K361)/('7.individuals NC'!J361+'11.individulas FC'!J361)</f>
        <v>#DIV/0!</v>
      </c>
      <c r="L361" s="50">
        <f>'7.individuals NC'!L361+'11.individulas FC'!L361</f>
        <v>0</v>
      </c>
      <c r="M361" s="51" t="e">
        <f>('7.individuals NC'!L361*'7.individuals NC'!M361+'11.individulas FC'!L361*'11.individulas FC'!M361)/('7.individuals NC'!L361+'11.individulas FC'!L361)</f>
        <v>#DIV/0!</v>
      </c>
      <c r="N361" s="50">
        <f>'7.individuals NC'!N361+'11.individulas FC'!N361</f>
        <v>0</v>
      </c>
      <c r="O361" s="51" t="e">
        <f>('7.individuals NC'!N361*'7.individuals NC'!O361+'11.individulas FC'!N361*'11.individulas FC'!O361)/('7.individuals NC'!N361+'11.individulas FC'!N361)</f>
        <v>#DIV/0!</v>
      </c>
      <c r="P361" s="50">
        <f>'7.individuals NC'!P361+'11.individulas FC'!P361</f>
        <v>0</v>
      </c>
      <c r="Q361" s="51" t="e">
        <f>('7.individuals NC'!P361*'7.individuals NC'!Q361+'11.individulas FC'!P361*'11.individulas FC'!Q361)/('7.individuals NC'!P361+'11.individulas FC'!P361)</f>
        <v>#DIV/0!</v>
      </c>
      <c r="R361" s="50">
        <f>'7.individuals NC'!R361+'11.individulas FC'!R361</f>
        <v>0</v>
      </c>
      <c r="S361" s="51" t="e">
        <f>('7.individuals NC'!R361*'7.individuals NC'!S361+'11.individulas FC'!R361*'11.individulas FC'!S361)/('7.individuals NC'!R361+'11.individulas FC'!R361)</f>
        <v>#DIV/0!</v>
      </c>
      <c r="T361" s="50">
        <f>'7.individuals NC'!T361+'11.individulas FC'!T361</f>
        <v>0</v>
      </c>
      <c r="U361" s="51" t="e">
        <f>('7.individuals NC'!T361*'7.individuals NC'!U361+'11.individulas FC'!T361*'11.individulas FC'!U361)/('7.individuals NC'!T361+'11.individulas FC'!T361)</f>
        <v>#DIV/0!</v>
      </c>
    </row>
    <row r="362" spans="1:21" ht="14.25" hidden="1" customHeight="1" x14ac:dyDescent="0.2">
      <c r="A362" s="49" t="s">
        <v>24</v>
      </c>
      <c r="B362" s="50">
        <f>'7.individuals NC'!B362+'11.individulas FC'!B362</f>
        <v>0</v>
      </c>
      <c r="C362" s="51" t="e">
        <f>('7.individuals NC'!B362*'7.individuals NC'!C362+'11.individulas FC'!B362*'11.individulas FC'!C362)/('7.individuals NC'!B362+'11.individulas FC'!B362)</f>
        <v>#DIV/0!</v>
      </c>
      <c r="D362" s="50">
        <f>'7.individuals NC'!D362+'11.individulas FC'!D362</f>
        <v>0</v>
      </c>
      <c r="E362" s="51" t="e">
        <f>('7.individuals NC'!D362*'7.individuals NC'!E362+'11.individulas FC'!D362*'11.individulas FC'!E362)/('7.individuals NC'!D362+'11.individulas FC'!D362)</f>
        <v>#DIV/0!</v>
      </c>
      <c r="F362" s="50">
        <f>'7.individuals NC'!F362+'11.individulas FC'!F362</f>
        <v>0</v>
      </c>
      <c r="G362" s="51" t="e">
        <f>('7.individuals NC'!F362*'7.individuals NC'!G362+'11.individulas FC'!F362*'11.individulas FC'!G362)/('7.individuals NC'!F362+'11.individulas FC'!F362)</f>
        <v>#DIV/0!</v>
      </c>
      <c r="H362" s="50">
        <f t="shared" si="30"/>
        <v>0</v>
      </c>
      <c r="I362" s="51" t="e">
        <f t="shared" si="31"/>
        <v>#DIV/0!</v>
      </c>
      <c r="J362" s="50">
        <f>'7.individuals NC'!J362+'11.individulas FC'!J362</f>
        <v>0</v>
      </c>
      <c r="K362" s="51" t="e">
        <f>('7.individuals NC'!J362*'7.individuals NC'!K362+'11.individulas FC'!J362*'11.individulas FC'!K362)/('7.individuals NC'!J362+'11.individulas FC'!J362)</f>
        <v>#DIV/0!</v>
      </c>
      <c r="L362" s="50">
        <f>'7.individuals NC'!L362+'11.individulas FC'!L362</f>
        <v>0</v>
      </c>
      <c r="M362" s="51" t="e">
        <f>('7.individuals NC'!L362*'7.individuals NC'!M362+'11.individulas FC'!L362*'11.individulas FC'!M362)/('7.individuals NC'!L362+'11.individulas FC'!L362)</f>
        <v>#DIV/0!</v>
      </c>
      <c r="N362" s="50">
        <f>'7.individuals NC'!N362+'11.individulas FC'!N362</f>
        <v>0</v>
      </c>
      <c r="O362" s="51" t="e">
        <f>('7.individuals NC'!N362*'7.individuals NC'!O362+'11.individulas FC'!N362*'11.individulas FC'!O362)/('7.individuals NC'!N362+'11.individulas FC'!N362)</f>
        <v>#DIV/0!</v>
      </c>
      <c r="P362" s="50">
        <f>'7.individuals NC'!P362+'11.individulas FC'!P362</f>
        <v>0</v>
      </c>
      <c r="Q362" s="51" t="e">
        <f>('7.individuals NC'!P362*'7.individuals NC'!Q362+'11.individulas FC'!P362*'11.individulas FC'!Q362)/('7.individuals NC'!P362+'11.individulas FC'!P362)</f>
        <v>#DIV/0!</v>
      </c>
      <c r="R362" s="50">
        <f>'7.individuals NC'!R362+'11.individulas FC'!R362</f>
        <v>0</v>
      </c>
      <c r="S362" s="51" t="e">
        <f>('7.individuals NC'!R362*'7.individuals NC'!S362+'11.individulas FC'!R362*'11.individulas FC'!S362)/('7.individuals NC'!R362+'11.individulas FC'!R362)</f>
        <v>#DIV/0!</v>
      </c>
      <c r="T362" s="50">
        <f>'7.individuals NC'!T362+'11.individulas FC'!T362</f>
        <v>0</v>
      </c>
      <c r="U362" s="51" t="e">
        <f>('7.individuals NC'!T362*'7.individuals NC'!U362+'11.individulas FC'!T362*'11.individulas FC'!U362)/('7.individuals NC'!T362+'11.individulas FC'!T362)</f>
        <v>#DIV/0!</v>
      </c>
    </row>
    <row r="363" spans="1:21" ht="14.25" hidden="1" customHeight="1" x14ac:dyDescent="0.2">
      <c r="A363" s="49" t="s">
        <v>25</v>
      </c>
      <c r="B363" s="50">
        <f>'7.individuals NC'!B363+'11.individulas FC'!B363</f>
        <v>0</v>
      </c>
      <c r="C363" s="51" t="e">
        <f>('7.individuals NC'!B363*'7.individuals NC'!C363+'11.individulas FC'!B363*'11.individulas FC'!C363)/('7.individuals NC'!B363+'11.individulas FC'!B363)</f>
        <v>#DIV/0!</v>
      </c>
      <c r="D363" s="50">
        <f>'7.individuals NC'!D363+'11.individulas FC'!D363</f>
        <v>0</v>
      </c>
      <c r="E363" s="51" t="e">
        <f>('7.individuals NC'!D363*'7.individuals NC'!E363+'11.individulas FC'!D363*'11.individulas FC'!E363)/('7.individuals NC'!D363+'11.individulas FC'!D363)</f>
        <v>#DIV/0!</v>
      </c>
      <c r="F363" s="50">
        <f>'7.individuals NC'!F363+'11.individulas FC'!F363</f>
        <v>0</v>
      </c>
      <c r="G363" s="51" t="e">
        <f>('7.individuals NC'!F363*'7.individuals NC'!G363+'11.individulas FC'!F363*'11.individulas FC'!G363)/('7.individuals NC'!F363+'11.individulas FC'!F363)</f>
        <v>#DIV/0!</v>
      </c>
      <c r="H363" s="50">
        <f t="shared" si="30"/>
        <v>0</v>
      </c>
      <c r="I363" s="51" t="e">
        <f t="shared" si="31"/>
        <v>#DIV/0!</v>
      </c>
      <c r="J363" s="50">
        <f>'7.individuals NC'!J363+'11.individulas FC'!J363</f>
        <v>0</v>
      </c>
      <c r="K363" s="51" t="e">
        <f>('7.individuals NC'!J363*'7.individuals NC'!K363+'11.individulas FC'!J363*'11.individulas FC'!K363)/('7.individuals NC'!J363+'11.individulas FC'!J363)</f>
        <v>#DIV/0!</v>
      </c>
      <c r="L363" s="50">
        <f>'7.individuals NC'!L363+'11.individulas FC'!L363</f>
        <v>0</v>
      </c>
      <c r="M363" s="51" t="e">
        <f>('7.individuals NC'!L363*'7.individuals NC'!M363+'11.individulas FC'!L363*'11.individulas FC'!M363)/('7.individuals NC'!L363+'11.individulas FC'!L363)</f>
        <v>#DIV/0!</v>
      </c>
      <c r="N363" s="50">
        <f>'7.individuals NC'!N363+'11.individulas FC'!N363</f>
        <v>0</v>
      </c>
      <c r="O363" s="51" t="e">
        <f>('7.individuals NC'!N363*'7.individuals NC'!O363+'11.individulas FC'!N363*'11.individulas FC'!O363)/('7.individuals NC'!N363+'11.individulas FC'!N363)</f>
        <v>#DIV/0!</v>
      </c>
      <c r="P363" s="50">
        <f>'7.individuals NC'!P363+'11.individulas FC'!P363</f>
        <v>0</v>
      </c>
      <c r="Q363" s="51" t="e">
        <f>('7.individuals NC'!P363*'7.individuals NC'!Q363+'11.individulas FC'!P363*'11.individulas FC'!Q363)/('7.individuals NC'!P363+'11.individulas FC'!P363)</f>
        <v>#DIV/0!</v>
      </c>
      <c r="R363" s="50">
        <f>'7.individuals NC'!R363+'11.individulas FC'!R363</f>
        <v>0</v>
      </c>
      <c r="S363" s="51" t="e">
        <f>('7.individuals NC'!R363*'7.individuals NC'!S363+'11.individulas FC'!R363*'11.individulas FC'!S363)/('7.individuals NC'!R363+'11.individulas FC'!R363)</f>
        <v>#DIV/0!</v>
      </c>
      <c r="T363" s="50">
        <f>'7.individuals NC'!T363+'11.individulas FC'!T363</f>
        <v>0</v>
      </c>
      <c r="U363" s="51" t="e">
        <f>('7.individuals NC'!T363*'7.individuals NC'!U363+'11.individulas FC'!T363*'11.individulas FC'!U363)/('7.individuals NC'!T363+'11.individulas FC'!T363)</f>
        <v>#DIV/0!</v>
      </c>
    </row>
    <row r="364" spans="1:21" ht="14.25" hidden="1" customHeight="1" x14ac:dyDescent="0.2">
      <c r="A364" s="49" t="s">
        <v>26</v>
      </c>
      <c r="B364" s="50">
        <f>'7.individuals NC'!B364+'11.individulas FC'!B364</f>
        <v>0</v>
      </c>
      <c r="C364" s="51" t="e">
        <f>('7.individuals NC'!B364*'7.individuals NC'!C364+'11.individulas FC'!B364*'11.individulas FC'!C364)/('7.individuals NC'!B364+'11.individulas FC'!B364)</f>
        <v>#DIV/0!</v>
      </c>
      <c r="D364" s="50">
        <f>'7.individuals NC'!D364+'11.individulas FC'!D364</f>
        <v>0</v>
      </c>
      <c r="E364" s="51" t="e">
        <f>('7.individuals NC'!D364*'7.individuals NC'!E364+'11.individulas FC'!D364*'11.individulas FC'!E364)/('7.individuals NC'!D364+'11.individulas FC'!D364)</f>
        <v>#DIV/0!</v>
      </c>
      <c r="F364" s="50">
        <f>'7.individuals NC'!F364+'11.individulas FC'!F364</f>
        <v>0</v>
      </c>
      <c r="G364" s="51" t="e">
        <f>('7.individuals NC'!F364*'7.individuals NC'!G364+'11.individulas FC'!F364*'11.individulas FC'!G364)/('7.individuals NC'!F364+'11.individulas FC'!F364)</f>
        <v>#DIV/0!</v>
      </c>
      <c r="H364" s="50">
        <f t="shared" si="30"/>
        <v>0</v>
      </c>
      <c r="I364" s="51" t="e">
        <f t="shared" si="31"/>
        <v>#DIV/0!</v>
      </c>
      <c r="J364" s="50">
        <f>'7.individuals NC'!J364+'11.individulas FC'!J364</f>
        <v>0</v>
      </c>
      <c r="K364" s="51" t="e">
        <f>('7.individuals NC'!J364*'7.individuals NC'!K364+'11.individulas FC'!J364*'11.individulas FC'!K364)/('7.individuals NC'!J364+'11.individulas FC'!J364)</f>
        <v>#DIV/0!</v>
      </c>
      <c r="L364" s="50">
        <f>'7.individuals NC'!L364+'11.individulas FC'!L364</f>
        <v>0</v>
      </c>
      <c r="M364" s="51" t="e">
        <f>('7.individuals NC'!L364*'7.individuals NC'!M364+'11.individulas FC'!L364*'11.individulas FC'!M364)/('7.individuals NC'!L364+'11.individulas FC'!L364)</f>
        <v>#DIV/0!</v>
      </c>
      <c r="N364" s="50">
        <f>'7.individuals NC'!N364+'11.individulas FC'!N364</f>
        <v>0</v>
      </c>
      <c r="O364" s="51" t="e">
        <f>('7.individuals NC'!N364*'7.individuals NC'!O364+'11.individulas FC'!N364*'11.individulas FC'!O364)/('7.individuals NC'!N364+'11.individulas FC'!N364)</f>
        <v>#DIV/0!</v>
      </c>
      <c r="P364" s="50">
        <f>'7.individuals NC'!P364+'11.individulas FC'!P364</f>
        <v>0</v>
      </c>
      <c r="Q364" s="51" t="e">
        <f>('7.individuals NC'!P364*'7.individuals NC'!Q364+'11.individulas FC'!P364*'11.individulas FC'!Q364)/('7.individuals NC'!P364+'11.individulas FC'!P364)</f>
        <v>#DIV/0!</v>
      </c>
      <c r="R364" s="50">
        <f>'7.individuals NC'!R364+'11.individulas FC'!R364</f>
        <v>0</v>
      </c>
      <c r="S364" s="51" t="e">
        <f>('7.individuals NC'!R364*'7.individuals NC'!S364+'11.individulas FC'!R364*'11.individulas FC'!S364)/('7.individuals NC'!R364+'11.individulas FC'!R364)</f>
        <v>#DIV/0!</v>
      </c>
      <c r="T364" s="50">
        <f>'7.individuals NC'!T364+'11.individulas FC'!T364</f>
        <v>0</v>
      </c>
      <c r="U364" s="51" t="e">
        <f>('7.individuals NC'!T364*'7.individuals NC'!U364+'11.individulas FC'!T364*'11.individulas FC'!U364)/('7.individuals NC'!T364+'11.individulas FC'!T364)</f>
        <v>#DIV/0!</v>
      </c>
    </row>
    <row r="365" spans="1:21" ht="14.25" hidden="1" customHeight="1" x14ac:dyDescent="0.2">
      <c r="A365" s="49" t="s">
        <v>27</v>
      </c>
      <c r="B365" s="50">
        <f>'7.individuals NC'!B365+'11.individulas FC'!B365</f>
        <v>0</v>
      </c>
      <c r="C365" s="51" t="e">
        <f>('7.individuals NC'!B365*'7.individuals NC'!C365+'11.individulas FC'!B365*'11.individulas FC'!C365)/('7.individuals NC'!B365+'11.individulas FC'!B365)</f>
        <v>#DIV/0!</v>
      </c>
      <c r="D365" s="50">
        <f>'7.individuals NC'!D365+'11.individulas FC'!D365</f>
        <v>0</v>
      </c>
      <c r="E365" s="51" t="e">
        <f>('7.individuals NC'!D365*'7.individuals NC'!E365+'11.individulas FC'!D365*'11.individulas FC'!E365)/('7.individuals NC'!D365+'11.individulas FC'!D365)</f>
        <v>#DIV/0!</v>
      </c>
      <c r="F365" s="50">
        <f>'7.individuals NC'!F365+'11.individulas FC'!F365</f>
        <v>0</v>
      </c>
      <c r="G365" s="51" t="e">
        <f>('7.individuals NC'!F365*'7.individuals NC'!G365+'11.individulas FC'!F365*'11.individulas FC'!G365)/('7.individuals NC'!F365+'11.individulas FC'!F365)</f>
        <v>#DIV/0!</v>
      </c>
      <c r="H365" s="50">
        <f t="shared" si="30"/>
        <v>0</v>
      </c>
      <c r="I365" s="51" t="e">
        <f t="shared" si="31"/>
        <v>#DIV/0!</v>
      </c>
      <c r="J365" s="50">
        <f>'7.individuals NC'!J365+'11.individulas FC'!J365</f>
        <v>0</v>
      </c>
      <c r="K365" s="51" t="e">
        <f>('7.individuals NC'!J365*'7.individuals NC'!K365+'11.individulas FC'!J365*'11.individulas FC'!K365)/('7.individuals NC'!J365+'11.individulas FC'!J365)</f>
        <v>#DIV/0!</v>
      </c>
      <c r="L365" s="50">
        <f>'7.individuals NC'!L365+'11.individulas FC'!L365</f>
        <v>0</v>
      </c>
      <c r="M365" s="51" t="e">
        <f>('7.individuals NC'!L365*'7.individuals NC'!M365+'11.individulas FC'!L365*'11.individulas FC'!M365)/('7.individuals NC'!L365+'11.individulas FC'!L365)</f>
        <v>#DIV/0!</v>
      </c>
      <c r="N365" s="50">
        <f>'7.individuals NC'!N365+'11.individulas FC'!N365</f>
        <v>0</v>
      </c>
      <c r="O365" s="51" t="e">
        <f>('7.individuals NC'!N365*'7.individuals NC'!O365+'11.individulas FC'!N365*'11.individulas FC'!O365)/('7.individuals NC'!N365+'11.individulas FC'!N365)</f>
        <v>#DIV/0!</v>
      </c>
      <c r="P365" s="50">
        <f>'7.individuals NC'!P365+'11.individulas FC'!P365</f>
        <v>0</v>
      </c>
      <c r="Q365" s="51" t="e">
        <f>('7.individuals NC'!P365*'7.individuals NC'!Q365+'11.individulas FC'!P365*'11.individulas FC'!Q365)/('7.individuals NC'!P365+'11.individulas FC'!P365)</f>
        <v>#DIV/0!</v>
      </c>
      <c r="R365" s="50">
        <f>'7.individuals NC'!R365+'11.individulas FC'!R365</f>
        <v>0</v>
      </c>
      <c r="S365" s="51" t="e">
        <f>('7.individuals NC'!R365*'7.individuals NC'!S365+'11.individulas FC'!R365*'11.individulas FC'!S365)/('7.individuals NC'!R365+'11.individulas FC'!R365)</f>
        <v>#DIV/0!</v>
      </c>
      <c r="T365" s="50">
        <f>'7.individuals NC'!T365+'11.individulas FC'!T365</f>
        <v>0</v>
      </c>
      <c r="U365" s="51" t="e">
        <f>('7.individuals NC'!T365*'7.individuals NC'!U365+'11.individulas FC'!T365*'11.individulas FC'!U365)/('7.individuals NC'!T365+'11.individulas FC'!T365)</f>
        <v>#DIV/0!</v>
      </c>
    </row>
    <row r="366" spans="1:21" ht="14.25" hidden="1" customHeight="1" x14ac:dyDescent="0.2">
      <c r="A366" s="49" t="s">
        <v>28</v>
      </c>
      <c r="B366" s="50">
        <f>'7.individuals NC'!B366+'11.individulas FC'!B366</f>
        <v>0</v>
      </c>
      <c r="C366" s="51" t="e">
        <f>('7.individuals NC'!B366*'7.individuals NC'!C366+'11.individulas FC'!B366*'11.individulas FC'!C366)/('7.individuals NC'!B366+'11.individulas FC'!B366)</f>
        <v>#DIV/0!</v>
      </c>
      <c r="D366" s="50">
        <f>'7.individuals NC'!D366+'11.individulas FC'!D366</f>
        <v>0</v>
      </c>
      <c r="E366" s="51" t="e">
        <f>('7.individuals NC'!D366*'7.individuals NC'!E366+'11.individulas FC'!D366*'11.individulas FC'!E366)/('7.individuals NC'!D366+'11.individulas FC'!D366)</f>
        <v>#DIV/0!</v>
      </c>
      <c r="F366" s="50">
        <f>'7.individuals NC'!F366+'11.individulas FC'!F366</f>
        <v>0</v>
      </c>
      <c r="G366" s="51" t="e">
        <f>('7.individuals NC'!F366*'7.individuals NC'!G366+'11.individulas FC'!F366*'11.individulas FC'!G366)/('7.individuals NC'!F366+'11.individulas FC'!F366)</f>
        <v>#DIV/0!</v>
      </c>
      <c r="H366" s="50">
        <f t="shared" si="30"/>
        <v>0</v>
      </c>
      <c r="I366" s="51" t="e">
        <f t="shared" si="31"/>
        <v>#DIV/0!</v>
      </c>
      <c r="J366" s="50">
        <f>'7.individuals NC'!J366+'11.individulas FC'!J366</f>
        <v>0</v>
      </c>
      <c r="K366" s="51" t="e">
        <f>('7.individuals NC'!J366*'7.individuals NC'!K366+'11.individulas FC'!J366*'11.individulas FC'!K366)/('7.individuals NC'!J366+'11.individulas FC'!J366)</f>
        <v>#DIV/0!</v>
      </c>
      <c r="L366" s="50">
        <f>'7.individuals NC'!L366+'11.individulas FC'!L366</f>
        <v>0</v>
      </c>
      <c r="M366" s="51" t="e">
        <f>('7.individuals NC'!L366*'7.individuals NC'!M366+'11.individulas FC'!L366*'11.individulas FC'!M366)/('7.individuals NC'!L366+'11.individulas FC'!L366)</f>
        <v>#DIV/0!</v>
      </c>
      <c r="N366" s="50">
        <f>'7.individuals NC'!N366+'11.individulas FC'!N366</f>
        <v>0</v>
      </c>
      <c r="O366" s="51" t="e">
        <f>('7.individuals NC'!N366*'7.individuals NC'!O366+'11.individulas FC'!N366*'11.individulas FC'!O366)/('7.individuals NC'!N366+'11.individulas FC'!N366)</f>
        <v>#DIV/0!</v>
      </c>
      <c r="P366" s="50">
        <f>'7.individuals NC'!P366+'11.individulas FC'!P366</f>
        <v>0</v>
      </c>
      <c r="Q366" s="51" t="e">
        <f>('7.individuals NC'!P366*'7.individuals NC'!Q366+'11.individulas FC'!P366*'11.individulas FC'!Q366)/('7.individuals NC'!P366+'11.individulas FC'!P366)</f>
        <v>#DIV/0!</v>
      </c>
      <c r="R366" s="50">
        <f>'7.individuals NC'!R366+'11.individulas FC'!R366</f>
        <v>0</v>
      </c>
      <c r="S366" s="51" t="e">
        <f>('7.individuals NC'!R366*'7.individuals NC'!S366+'11.individulas FC'!R366*'11.individulas FC'!S366)/('7.individuals NC'!R366+'11.individulas FC'!R366)</f>
        <v>#DIV/0!</v>
      </c>
      <c r="T366" s="50">
        <f>'7.individuals NC'!T366+'11.individulas FC'!T366</f>
        <v>0</v>
      </c>
      <c r="U366" s="51" t="e">
        <f>('7.individuals NC'!T366*'7.individuals NC'!U366+'11.individulas FC'!T366*'11.individulas FC'!U366)/('7.individuals NC'!T366+'11.individulas FC'!T366)</f>
        <v>#DIV/0!</v>
      </c>
    </row>
    <row r="367" spans="1:21" ht="14.25" hidden="1" customHeight="1" x14ac:dyDescent="0.2">
      <c r="A367" s="49" t="s">
        <v>46</v>
      </c>
      <c r="B367" s="50">
        <f>'7.individuals NC'!B367+'11.individulas FC'!B367</f>
        <v>0</v>
      </c>
      <c r="C367" s="51" t="e">
        <f>('7.individuals NC'!B367*'7.individuals NC'!C367+'11.individulas FC'!B367*'11.individulas FC'!C367)/('7.individuals NC'!B367+'11.individulas FC'!B367)</f>
        <v>#DIV/0!</v>
      </c>
      <c r="D367" s="50">
        <f>'7.individuals NC'!D367+'11.individulas FC'!D367</f>
        <v>0</v>
      </c>
      <c r="E367" s="51" t="e">
        <f>('7.individuals NC'!D367*'7.individuals NC'!E367+'11.individulas FC'!D367*'11.individulas FC'!E367)/('7.individuals NC'!D367+'11.individulas FC'!D367)</f>
        <v>#DIV/0!</v>
      </c>
      <c r="F367" s="50">
        <f>'7.individuals NC'!F367+'11.individulas FC'!F367</f>
        <v>0</v>
      </c>
      <c r="G367" s="51" t="e">
        <f>('7.individuals NC'!F367*'7.individuals NC'!G367+'11.individulas FC'!F367*'11.individulas FC'!G367)/('7.individuals NC'!F367+'11.individulas FC'!F367)</f>
        <v>#DIV/0!</v>
      </c>
      <c r="H367" s="50">
        <f t="shared" si="30"/>
        <v>0</v>
      </c>
      <c r="I367" s="51" t="e">
        <f t="shared" si="31"/>
        <v>#DIV/0!</v>
      </c>
      <c r="J367" s="50">
        <f>'7.individuals NC'!J367+'11.individulas FC'!J367</f>
        <v>0</v>
      </c>
      <c r="K367" s="51" t="e">
        <f>('7.individuals NC'!J367*'7.individuals NC'!K367+'11.individulas FC'!J367*'11.individulas FC'!K367)/('7.individuals NC'!J367+'11.individulas FC'!J367)</f>
        <v>#DIV/0!</v>
      </c>
      <c r="L367" s="50">
        <f>'7.individuals NC'!L367+'11.individulas FC'!L367</f>
        <v>0</v>
      </c>
      <c r="M367" s="51" t="e">
        <f>('7.individuals NC'!L367*'7.individuals NC'!M367+'11.individulas FC'!L367*'11.individulas FC'!M367)/('7.individuals NC'!L367+'11.individulas FC'!L367)</f>
        <v>#DIV/0!</v>
      </c>
      <c r="N367" s="50">
        <f>'7.individuals NC'!N367+'11.individulas FC'!N367</f>
        <v>0</v>
      </c>
      <c r="O367" s="51" t="e">
        <f>('7.individuals NC'!N367*'7.individuals NC'!O367+'11.individulas FC'!N367*'11.individulas FC'!O367)/('7.individuals NC'!N367+'11.individulas FC'!N367)</f>
        <v>#DIV/0!</v>
      </c>
      <c r="P367" s="50">
        <f>'7.individuals NC'!P367+'11.individulas FC'!P367</f>
        <v>0</v>
      </c>
      <c r="Q367" s="51" t="e">
        <f>('7.individuals NC'!P367*'7.individuals NC'!Q367+'11.individulas FC'!P367*'11.individulas FC'!Q367)/('7.individuals NC'!P367+'11.individulas FC'!P367)</f>
        <v>#DIV/0!</v>
      </c>
      <c r="R367" s="50">
        <f>'7.individuals NC'!R367+'11.individulas FC'!R367</f>
        <v>0</v>
      </c>
      <c r="S367" s="51" t="e">
        <f>('7.individuals NC'!R367*'7.individuals NC'!S367+'11.individulas FC'!R367*'11.individulas FC'!S367)/('7.individuals NC'!R367+'11.individulas FC'!R367)</f>
        <v>#DIV/0!</v>
      </c>
      <c r="T367" s="50">
        <f>'7.individuals NC'!T367+'11.individulas FC'!T367</f>
        <v>0</v>
      </c>
      <c r="U367" s="51" t="e">
        <f>('7.individuals NC'!T367*'7.individuals NC'!U367+'11.individulas FC'!T367*'11.individulas FC'!U367)/('7.individuals NC'!T367+'11.individulas FC'!T367)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NC'!B368+'11.individulas FC'!B368</f>
        <v>0</v>
      </c>
      <c r="C368" s="54" t="e">
        <f>('7.individuals NC'!B368*'7.individuals NC'!C368+'11.individulas FC'!B368*'11.individulas FC'!C368)/('7.individuals NC'!B368+'11.individulas FC'!B368)</f>
        <v>#DIV/0!</v>
      </c>
      <c r="D368" s="53">
        <f>'7.individuals NC'!D368+'11.individulas FC'!D368</f>
        <v>0</v>
      </c>
      <c r="E368" s="54" t="e">
        <f>('7.individuals NC'!D368*'7.individuals NC'!E368+'11.individulas FC'!D368*'11.individulas FC'!E368)/('7.individuals NC'!D368+'11.individulas FC'!D368)</f>
        <v>#DIV/0!</v>
      </c>
      <c r="F368" s="53">
        <f>'7.individuals NC'!F368+'11.individulas FC'!F368</f>
        <v>0</v>
      </c>
      <c r="G368" s="54" t="e">
        <f>('7.individuals NC'!F368*'7.individuals NC'!G368+'11.individulas FC'!F368*'11.individulas FC'!G368)/('7.individuals NC'!F368+'11.individulas FC'!F368)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'7.individuals NC'!J368+'11.individulas FC'!J368</f>
        <v>0</v>
      </c>
      <c r="K368" s="54" t="e">
        <f>('7.individuals NC'!J368*'7.individuals NC'!K368+'11.individulas FC'!J368*'11.individulas FC'!K368)/('7.individuals NC'!J368+'11.individulas FC'!J368)</f>
        <v>#DIV/0!</v>
      </c>
      <c r="L368" s="53">
        <f>'7.individuals NC'!L368+'11.individulas FC'!L368</f>
        <v>0</v>
      </c>
      <c r="M368" s="54" t="e">
        <f>('7.individuals NC'!L368*'7.individuals NC'!M368+'11.individulas FC'!L368*'11.individulas FC'!M368)/('7.individuals NC'!L368+'11.individulas FC'!L368)</f>
        <v>#DIV/0!</v>
      </c>
      <c r="N368" s="53">
        <f>'7.individuals NC'!N368+'11.individulas FC'!N368</f>
        <v>0</v>
      </c>
      <c r="O368" s="54" t="e">
        <f>('7.individuals NC'!N368*'7.individuals NC'!O368+'11.individulas FC'!N368*'11.individulas FC'!O368)/('7.individuals NC'!N368+'11.individulas FC'!N368)</f>
        <v>#DIV/0!</v>
      </c>
      <c r="P368" s="53">
        <f>'7.individuals NC'!P368+'11.individulas FC'!P368</f>
        <v>0</v>
      </c>
      <c r="Q368" s="54" t="e">
        <f>('7.individuals NC'!P368*'7.individuals NC'!Q368+'11.individulas FC'!P368*'11.individulas FC'!Q368)/('7.individuals NC'!P368+'11.individulas FC'!P368)</f>
        <v>#DIV/0!</v>
      </c>
      <c r="R368" s="53">
        <f>'7.individuals NC'!R368+'11.individulas FC'!R368</f>
        <v>0</v>
      </c>
      <c r="S368" s="54" t="e">
        <f>('7.individuals NC'!R368*'7.individuals NC'!S368+'11.individulas FC'!R368*'11.individulas FC'!S368)/('7.individuals NC'!R368+'11.individulas FC'!R368)</f>
        <v>#DIV/0!</v>
      </c>
      <c r="T368" s="53">
        <f>'7.individuals NC'!T368+'11.individulas FC'!T368</f>
        <v>0</v>
      </c>
      <c r="U368" s="54" t="e">
        <f>('7.individuals NC'!T368*'7.individuals NC'!U368+'11.individulas FC'!T368*'11.individulas FC'!U368)/('7.individuals NC'!T368+'11.individulas FC'!T368)</f>
        <v>#DIV/0!</v>
      </c>
    </row>
    <row r="369" spans="1:21" ht="4.5" customHeight="1" x14ac:dyDescent="0.2">
      <c r="A369" s="21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57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customHeight="1" x14ac:dyDescent="0.2">
      <c r="A353" s="49" t="s">
        <v>27</v>
      </c>
      <c r="B353" s="50">
        <f>'8.legal entities NC'!B353+'12.legal entities FC'!B353</f>
        <v>297512305.55000001</v>
      </c>
      <c r="C353" s="51">
        <f>('8.legal entities NC'!B353*'8.legal entities NC'!C353+'12.legal entities FC'!B353*'12.legal entities FC'!C353)/('8.legal entities NC'!B353+'12.legal entities FC'!B353)</f>
        <v>2.7055107906887041</v>
      </c>
      <c r="D353" s="50">
        <f>'8.legal entities NC'!D353+'12.legal entities FC'!D353</f>
        <v>240752418.09</v>
      </c>
      <c r="E353" s="51">
        <f>('8.legal entities NC'!D353*'8.legal entities NC'!E353+'12.legal entities FC'!D353*'12.legal entities FC'!E353)/('8.legal entities NC'!D353+'12.legal entities FC'!D353)</f>
        <v>1.6546015452404983</v>
      </c>
      <c r="F353" s="50">
        <f>'8.legal entities NC'!F353+'12.legal entities FC'!F353</f>
        <v>19149972.539999999</v>
      </c>
      <c r="G353" s="51">
        <f>('8.legal entities NC'!F353*'8.legal entities NC'!G353+'12.legal entities FC'!F353*'12.legal entities FC'!G353)/('8.legal entities NC'!F353+'12.legal entities FC'!F353)</f>
        <v>1.3909648606994787</v>
      </c>
      <c r="H353" s="50">
        <f t="shared" si="30"/>
        <v>37609914.919999994</v>
      </c>
      <c r="I353" s="51">
        <f t="shared" si="31"/>
        <v>10.102030061960043</v>
      </c>
      <c r="J353" s="50">
        <f>'8.legal entities NC'!J353+'12.legal entities FC'!J353</f>
        <v>2240382.66</v>
      </c>
      <c r="K353" s="51">
        <f>('8.legal entities NC'!J353*'8.legal entities NC'!K353+'12.legal entities FC'!J353*'12.legal entities FC'!K353)/('8.legal entities NC'!J353+'12.legal entities FC'!J353)</f>
        <v>4.1108972734595293</v>
      </c>
      <c r="L353" s="50">
        <f>'8.legal entities NC'!L353+'12.legal entities FC'!L353</f>
        <v>6897648.7599999998</v>
      </c>
      <c r="M353" s="51">
        <f>('8.legal entities NC'!L353*'8.legal entities NC'!M353+'12.legal entities FC'!L353*'12.legal entities FC'!M353)/('8.legal entities NC'!L353+'12.legal entities FC'!L353)</f>
        <v>12.839664573294366</v>
      </c>
      <c r="N353" s="50">
        <f>'8.legal entities NC'!N353+'12.legal entities FC'!N353</f>
        <v>7313483.7699999996</v>
      </c>
      <c r="O353" s="51">
        <f>('8.legal entities NC'!N353*'8.legal entities NC'!O353+'12.legal entities FC'!N353*'12.legal entities FC'!O353)/('8.legal entities NC'!N353+'12.legal entities FC'!N353)</f>
        <v>11.248778462059827</v>
      </c>
      <c r="P353" s="50">
        <f>'8.legal entities NC'!P353+'12.legal entities FC'!P353</f>
        <v>14482403.859999999</v>
      </c>
      <c r="Q353" s="51">
        <f>('8.legal entities NC'!P353*'8.legal entities NC'!Q353+'12.legal entities FC'!P353*'12.legal entities FC'!Q353)/('8.legal entities NC'!P353+'12.legal entities FC'!P353)</f>
        <v>8.5764854261701249</v>
      </c>
      <c r="R353" s="50">
        <f>'8.legal entities NC'!R353+'12.legal entities FC'!R353</f>
        <v>6624901.5700000003</v>
      </c>
      <c r="S353" s="51">
        <f>('8.legal entities NC'!R353*'8.legal entities NC'!S353+'12.legal entities FC'!R353*'12.legal entities FC'!S353)/('8.legal entities NC'!R353+'12.legal entities FC'!R353)</f>
        <v>11.372213631620744</v>
      </c>
      <c r="T353" s="50">
        <f>'8.legal entities NC'!T353+'12.legal entities FC'!T353</f>
        <v>51094.3</v>
      </c>
      <c r="U353" s="51">
        <f>('8.legal entities NC'!T353*'8.legal entities NC'!U353+'12.legal entities FC'!T353*'12.legal entities FC'!U353)/('8.legal entities NC'!T353+'12.legal entities FC'!T353)</f>
        <v>6.7978514237400267</v>
      </c>
    </row>
    <row r="354" spans="1:21" ht="12.75" customHeight="1" x14ac:dyDescent="0.2">
      <c r="A354" s="49" t="s">
        <v>28</v>
      </c>
      <c r="B354" s="50">
        <f>'8.legal entities NC'!B354+'12.legal entities FC'!B354</f>
        <v>305311932.19999999</v>
      </c>
      <c r="C354" s="51">
        <f>('8.legal entities NC'!B354*'8.legal entities NC'!C354+'12.legal entities FC'!B354*'12.legal entities FC'!C354)/('8.legal entities NC'!B354+'12.legal entities FC'!B354)</f>
        <v>2.9935647794940636</v>
      </c>
      <c r="D354" s="50">
        <f>'8.legal entities NC'!D354+'12.legal entities FC'!D354</f>
        <v>246362308.19999999</v>
      </c>
      <c r="E354" s="51">
        <f>('8.legal entities NC'!D354*'8.legal entities NC'!E354+'12.legal entities FC'!D354*'12.legal entities FC'!E354)/('8.legal entities NC'!D354+'12.legal entities FC'!D354)</f>
        <v>1.9605859777636228</v>
      </c>
      <c r="F354" s="50">
        <f>'8.legal entities NC'!F354+'12.legal entities FC'!F354</f>
        <v>17750934.16</v>
      </c>
      <c r="G354" s="51">
        <f>('8.legal entities NC'!F354*'8.legal entities NC'!G354+'12.legal entities FC'!F354*'12.legal entities FC'!G354)/('8.legal entities NC'!F354+'12.legal entities FC'!F354)</f>
        <v>1.4771033995317342</v>
      </c>
      <c r="H354" s="50">
        <f t="shared" si="30"/>
        <v>41198689.839999996</v>
      </c>
      <c r="I354" s="51">
        <f t="shared" si="31"/>
        <v>9.8240161632819447</v>
      </c>
      <c r="J354" s="50">
        <f>'8.legal entities NC'!J354+'12.legal entities FC'!J354</f>
        <v>2165712.86</v>
      </c>
      <c r="K354" s="51">
        <f>('8.legal entities NC'!J354*'8.legal entities NC'!K354+'12.legal entities FC'!J354*'12.legal entities FC'!K354)/('8.legal entities NC'!J354+'12.legal entities FC'!J354)</f>
        <v>9.1077957346570901</v>
      </c>
      <c r="L354" s="50">
        <f>'8.legal entities NC'!L354+'12.legal entities FC'!L354</f>
        <v>10116141.969999999</v>
      </c>
      <c r="M354" s="51">
        <f>('8.legal entities NC'!L354*'8.legal entities NC'!M354+'12.legal entities FC'!L354*'12.legal entities FC'!M354)/('8.legal entities NC'!L354+'12.legal entities FC'!L354)</f>
        <v>11.945430725790791</v>
      </c>
      <c r="N354" s="50">
        <f>'8.legal entities NC'!N354+'12.legal entities FC'!N354</f>
        <v>5461249.5999999996</v>
      </c>
      <c r="O354" s="51">
        <f>('8.legal entities NC'!N354*'8.legal entities NC'!O354+'12.legal entities FC'!N354*'12.legal entities FC'!O354)/('8.legal entities NC'!N354+'12.legal entities FC'!N354)</f>
        <v>11.656567785841546</v>
      </c>
      <c r="P354" s="50">
        <f>'8.legal entities NC'!P354+'12.legal entities FC'!P354</f>
        <v>17090736.34</v>
      </c>
      <c r="Q354" s="51">
        <f>('8.legal entities NC'!P354*'8.legal entities NC'!Q354+'12.legal entities FC'!P354*'12.legal entities FC'!Q354)/('8.legal entities NC'!P354+'12.legal entities FC'!P354)</f>
        <v>7.5657317252370664</v>
      </c>
      <c r="R354" s="50">
        <f>'8.legal entities NC'!R354+'12.legal entities FC'!R354</f>
        <v>6313577.9700000007</v>
      </c>
      <c r="S354" s="51">
        <f>('8.legal entities NC'!R354*'8.legal entities NC'!S354+'12.legal entities FC'!R354*'12.legal entities FC'!S354)/('8.legal entities NC'!R354+'12.legal entities FC'!R354)</f>
        <v>11.223105759395542</v>
      </c>
      <c r="T354" s="50">
        <f>'8.legal entities NC'!T354+'12.legal entities FC'!T354</f>
        <v>51271.100000000006</v>
      </c>
      <c r="U354" s="51">
        <f>('8.legal entities NC'!T354*'8.legal entities NC'!U354+'12.legal entities FC'!T354*'12.legal entities FC'!U354)/('8.legal entities NC'!T354+'12.legal entities FC'!T354)</f>
        <v>6.8019968364244194</v>
      </c>
    </row>
    <row r="355" spans="1:21" ht="12.75" customHeight="1" x14ac:dyDescent="0.2">
      <c r="A355" s="49" t="s">
        <v>46</v>
      </c>
      <c r="B355" s="50">
        <f>'8.legal entities NC'!B355+'12.legal entities FC'!B355</f>
        <v>308148368.16000009</v>
      </c>
      <c r="C355" s="51">
        <f>('8.legal entities NC'!B355*'8.legal entities NC'!C355+'12.legal entities FC'!B355*'12.legal entities FC'!C355)/('8.legal entities NC'!B355+'12.legal entities FC'!B355)</f>
        <v>3.037645292220327</v>
      </c>
      <c r="D355" s="50">
        <f>'8.legal entities NC'!D355+'12.legal entities FC'!D355</f>
        <v>247607319.02000001</v>
      </c>
      <c r="E355" s="51">
        <f>('8.legal entities NC'!D355*'8.legal entities NC'!E355+'12.legal entities FC'!D355*'12.legal entities FC'!E355)/('8.legal entities NC'!D355+'12.legal entities FC'!D355)</f>
        <v>1.9867822032524984</v>
      </c>
      <c r="F355" s="50">
        <f>'8.legal entities NC'!F355+'12.legal entities FC'!F355</f>
        <v>17504211.260000002</v>
      </c>
      <c r="G355" s="51">
        <f>('8.legal entities NC'!F355*'8.legal entities NC'!G355+'12.legal entities FC'!F355*'12.legal entities FC'!G355)/('8.legal entities NC'!F355+'12.legal entities FC'!F355)</f>
        <v>1.4498485880477237</v>
      </c>
      <c r="H355" s="50">
        <f t="shared" si="30"/>
        <v>43036837.880000003</v>
      </c>
      <c r="I355" s="51">
        <f t="shared" si="31"/>
        <v>9.7294594507601939</v>
      </c>
      <c r="J355" s="50">
        <f>'8.legal entities NC'!J355+'12.legal entities FC'!J355</f>
        <v>7181173.1100000003</v>
      </c>
      <c r="K355" s="51">
        <f>('8.legal entities NC'!J355*'8.legal entities NC'!K355+'12.legal entities FC'!J355*'12.legal entities FC'!K355)/('8.legal entities NC'!J355+'12.legal entities FC'!J355)</f>
        <v>11.845525675692885</v>
      </c>
      <c r="L355" s="50">
        <f>'8.legal entities NC'!L355+'12.legal entities FC'!L355</f>
        <v>5467616.0999999996</v>
      </c>
      <c r="M355" s="51">
        <f>('8.legal entities NC'!L355*'8.legal entities NC'!M355+'12.legal entities FC'!L355*'12.legal entities FC'!M355)/('8.legal entities NC'!L355+'12.legal entities FC'!L355)</f>
        <v>10.615048948389081</v>
      </c>
      <c r="N355" s="50">
        <f>'8.legal entities NC'!N355+'12.legal entities FC'!N355</f>
        <v>6600058.7999999998</v>
      </c>
      <c r="O355" s="51">
        <f>('8.legal entities NC'!N355*'8.legal entities NC'!O355+'12.legal entities FC'!N355*'12.legal entities FC'!O355)/('8.legal entities NC'!N355+'12.legal entities FC'!N355)</f>
        <v>10.578389860572116</v>
      </c>
      <c r="P355" s="50">
        <f>'8.legal entities NC'!P355+'12.legal entities FC'!P355</f>
        <v>17440004.91</v>
      </c>
      <c r="Q355" s="51">
        <f>('8.legal entities NC'!P355*'8.legal entities NC'!Q355+'12.legal entities FC'!P355*'12.legal entities FC'!Q355)/('8.legal entities NC'!P355+'12.legal entities FC'!P355)</f>
        <v>7.7568379489980446</v>
      </c>
      <c r="R355" s="50">
        <f>'8.legal entities NC'!R355+'12.legal entities FC'!R355</f>
        <v>6296603.3600000003</v>
      </c>
      <c r="S355" s="51">
        <f>('8.legal entities NC'!R355*'8.legal entities NC'!S355+'12.legal entities FC'!R355*'12.legal entities FC'!S355)/('8.legal entities NC'!R355+'12.legal entities FC'!R355)</f>
        <v>11.144813350304453</v>
      </c>
      <c r="T355" s="50">
        <f>'8.legal entities NC'!T355+'12.legal entities FC'!T355</f>
        <v>51381.600000000006</v>
      </c>
      <c r="U355" s="51">
        <f>('8.legal entities NC'!T355*'8.legal entities NC'!U355+'12.legal entities FC'!T355*'12.legal entities FC'!U355)/('8.legal entities NC'!T355+'12.legal entities FC'!T355)</f>
        <v>6.8045732324411867</v>
      </c>
    </row>
    <row r="356" spans="1:21" ht="12.75" customHeight="1" thickBot="1" x14ac:dyDescent="0.25">
      <c r="A356" s="52" t="s">
        <v>30</v>
      </c>
      <c r="B356" s="53">
        <f>'8.legal entities NC'!B356+'12.legal entities FC'!B356</f>
        <v>309403677.05000001</v>
      </c>
      <c r="C356" s="54">
        <f>('8.legal entities NC'!B356*'8.legal entities NC'!C356+'12.legal entities FC'!B356*'12.legal entities FC'!C356)/('8.legal entities NC'!B356+'12.legal entities FC'!B356)</f>
        <v>2.9185823506404898</v>
      </c>
      <c r="D356" s="53">
        <f>'8.legal entities NC'!D356+'12.legal entities FC'!D356</f>
        <v>253890567.08000001</v>
      </c>
      <c r="E356" s="54">
        <f>('8.legal entities NC'!D356*'8.legal entities NC'!E356+'12.legal entities FC'!D356*'12.legal entities FC'!E356)/('8.legal entities NC'!D356+'12.legal entities FC'!D356)</f>
        <v>1.9734914765124774</v>
      </c>
      <c r="F356" s="53">
        <f>'8.legal entities NC'!F356+'12.legal entities FC'!F356</f>
        <v>11344489.43</v>
      </c>
      <c r="G356" s="54">
        <f>('8.legal entities NC'!F356*'8.legal entities NC'!G356+'12.legal entities FC'!F356*'12.legal entities FC'!G356)/('8.legal entities NC'!F356+'12.legal entities FC'!F356)</f>
        <v>1.3165616124955901</v>
      </c>
      <c r="H356" s="53">
        <f t="shared" ref="H356:H367" si="32">J356+L356+N356+P356+R356+T356</f>
        <v>44168620.539999999</v>
      </c>
      <c r="I356" s="54">
        <f t="shared" ref="I356:I367" si="33">(J356*K356+L356*M356+N356*O356+P356*Q356+R356*S356+T356*U356)/(J356+L356+N356+P356+R356+T356)</f>
        <v>8.76263548495238</v>
      </c>
      <c r="J356" s="53">
        <f>'8.legal entities NC'!J356+'12.legal entities FC'!J356</f>
        <v>3453927.28</v>
      </c>
      <c r="K356" s="54">
        <f>('8.legal entities NC'!J356*'8.legal entities NC'!K356+'12.legal entities FC'!J356*'12.legal entities FC'!K356)/('8.legal entities NC'!J356+'12.legal entities FC'!J356)</f>
        <v>9.1466870832613516</v>
      </c>
      <c r="L356" s="53">
        <f>'8.legal entities NC'!L356+'12.legal entities FC'!L356</f>
        <v>3306848.31</v>
      </c>
      <c r="M356" s="54">
        <f>('8.legal entities NC'!L356*'8.legal entities NC'!M356+'12.legal entities FC'!L356*'12.legal entities FC'!M356)/('8.legal entities NC'!L356+'12.legal entities FC'!L356)</f>
        <v>11.354540101780515</v>
      </c>
      <c r="N356" s="53">
        <f>'8.legal entities NC'!N356+'12.legal entities FC'!N356</f>
        <v>5673455.9199999999</v>
      </c>
      <c r="O356" s="54">
        <f>('8.legal entities NC'!N356*'8.legal entities NC'!O356+'12.legal entities FC'!N356*'12.legal entities FC'!O356)/('8.legal entities NC'!N356+'12.legal entities FC'!N356)</f>
        <v>10.127338447462579</v>
      </c>
      <c r="P356" s="53">
        <f>'8.legal entities NC'!P356+'12.legal entities FC'!P356</f>
        <v>20189150.82</v>
      </c>
      <c r="Q356" s="54">
        <f>('8.legal entities NC'!P356*'8.legal entities NC'!Q356+'12.legal entities FC'!P356*'12.legal entities FC'!Q356)/('8.legal entities NC'!P356+'12.legal entities FC'!P356)</f>
        <v>8.3778786848302165</v>
      </c>
      <c r="R356" s="53">
        <f>'8.legal entities NC'!R356+'12.legal entities FC'!R356</f>
        <v>11476434.51</v>
      </c>
      <c r="S356" s="54">
        <f>('8.legal entities NC'!R356*'8.legal entities NC'!S356+'12.legal entities FC'!R356*'12.legal entities FC'!S356)/('8.legal entities NC'!R356+'12.legal entities FC'!R356)</f>
        <v>7.9184102477834557</v>
      </c>
      <c r="T356" s="53">
        <f>'8.legal entities NC'!T356+'12.legal entities FC'!T356</f>
        <v>68803.700000000012</v>
      </c>
      <c r="U356" s="54">
        <f>('8.legal entities NC'!T356*'8.legal entities NC'!U356+'12.legal entities FC'!T356*'12.legal entities FC'!U356)/('8.legal entities NC'!T356+'12.legal entities FC'!T356)</f>
        <v>6.0956992138504189</v>
      </c>
    </row>
    <row r="357" spans="1:21" ht="12.75" customHeight="1" x14ac:dyDescent="0.2">
      <c r="A357" s="35" t="s">
        <v>91</v>
      </c>
      <c r="B357" s="50">
        <f>'8.legal entities NC'!B357+'12.legal entities FC'!B357</f>
        <v>330670188.45999992</v>
      </c>
      <c r="C357" s="51">
        <f>('8.legal entities NC'!B357*'8.legal entities NC'!C357+'12.legal entities FC'!B357*'12.legal entities FC'!C357)/('8.legal entities NC'!B357+'12.legal entities FC'!B357)</f>
        <v>3.2526019914683237</v>
      </c>
      <c r="D357" s="50">
        <f>'8.legal entities NC'!D357+'12.legal entities FC'!D357</f>
        <v>257236738.60000002</v>
      </c>
      <c r="E357" s="51">
        <f>('8.legal entities NC'!D357*'8.legal entities NC'!E357+'12.legal entities FC'!D357*'12.legal entities FC'!E357)/('8.legal entities NC'!D357+'12.legal entities FC'!D357)</f>
        <v>2.1587314544672918</v>
      </c>
      <c r="F357" s="50">
        <f>'8.legal entities NC'!F357+'12.legal entities FC'!F357</f>
        <v>19971729.48</v>
      </c>
      <c r="G357" s="51">
        <f>('8.legal entities NC'!F357*'8.legal entities NC'!G357+'12.legal entities FC'!F357*'12.legal entities FC'!G357)/('8.legal entities NC'!F357+'12.legal entities FC'!F357)</f>
        <v>1.7013377917534285</v>
      </c>
      <c r="H357" s="50">
        <f t="shared" si="32"/>
        <v>53461720.380000003</v>
      </c>
      <c r="I357" s="51">
        <f t="shared" si="33"/>
        <v>9.0953828843620386</v>
      </c>
      <c r="J357" s="50">
        <f>'8.legal entities NC'!J357+'12.legal entities FC'!J357</f>
        <v>2743141.38</v>
      </c>
      <c r="K357" s="51">
        <f>('8.legal entities NC'!J357*'8.legal entities NC'!K357+'12.legal entities FC'!J357*'12.legal entities FC'!K357)/('8.legal entities NC'!J357+'12.legal entities FC'!J357)</f>
        <v>8.6587263948458979</v>
      </c>
      <c r="L357" s="50">
        <f>'8.legal entities NC'!L357+'12.legal entities FC'!L357</f>
        <v>4400766.9799999995</v>
      </c>
      <c r="M357" s="51">
        <f>('8.legal entities NC'!L357*'8.legal entities NC'!M357+'12.legal entities FC'!L357*'12.legal entities FC'!M357)/('8.legal entities NC'!L357+'12.legal entities FC'!L357)</f>
        <v>11.396020973939423</v>
      </c>
      <c r="N357" s="50">
        <f>'8.legal entities NC'!N357+'12.legal entities FC'!N357</f>
        <v>5092250.0999999996</v>
      </c>
      <c r="O357" s="51">
        <f>('8.legal entities NC'!N357*'8.legal entities NC'!O357+'12.legal entities FC'!N357*'12.legal entities FC'!O357)/('8.legal entities NC'!N357+'12.legal entities FC'!N357)</f>
        <v>9.8025142687119864</v>
      </c>
      <c r="P357" s="50">
        <f>'8.legal entities NC'!P357+'12.legal entities FC'!P357</f>
        <v>29835564.289999999</v>
      </c>
      <c r="Q357" s="51">
        <f>('8.legal entities NC'!P357*'8.legal entities NC'!Q357+'12.legal entities FC'!P357*'12.legal entities FC'!Q357)/('8.legal entities NC'!P357+'12.legal entities FC'!P357)</f>
        <v>9.4699685611007745</v>
      </c>
      <c r="R357" s="50">
        <f>'8.legal entities NC'!R357+'12.legal entities FC'!R357</f>
        <v>11321054.199999999</v>
      </c>
      <c r="S357" s="51">
        <f>('8.legal entities NC'!R357*'8.legal entities NC'!S357+'12.legal entities FC'!R357*'12.legal entities FC'!S357)/('8.legal entities NC'!R357+'12.legal entities FC'!R357)</f>
        <v>7.0198938223792045</v>
      </c>
      <c r="T357" s="50">
        <f>'8.legal entities NC'!T357+'12.legal entities FC'!T357</f>
        <v>68943.430000000008</v>
      </c>
      <c r="U357" s="51">
        <f>('8.legal entities NC'!T357*'8.legal entities NC'!U357+'12.legal entities FC'!T357*'12.legal entities FC'!U357)/('8.legal entities NC'!T357+'12.legal entities FC'!T357)</f>
        <v>6.0943370528562326</v>
      </c>
    </row>
    <row r="358" spans="1:21" ht="12.75" customHeight="1" x14ac:dyDescent="0.2">
      <c r="A358" s="49" t="s">
        <v>20</v>
      </c>
      <c r="B358" s="50">
        <f>'8.legal entities NC'!B358+'12.legal entities FC'!B358</f>
        <v>359906358.31</v>
      </c>
      <c r="C358" s="51">
        <f>('8.legal entities NC'!B358*'8.legal entities NC'!C358+'12.legal entities FC'!B358*'12.legal entities FC'!C358)/('8.legal entities NC'!B358+'12.legal entities FC'!B358)</f>
        <v>3.6468545248980417</v>
      </c>
      <c r="D358" s="50">
        <f>'8.legal entities NC'!D358+'12.legal entities FC'!D358</f>
        <v>288099422.92000002</v>
      </c>
      <c r="E358" s="51">
        <f>('8.legal entities NC'!D358*'8.legal entities NC'!E358+'12.legal entities FC'!D358*'12.legal entities FC'!E358)/('8.legal entities NC'!D358+'12.legal entities FC'!D358)</f>
        <v>2.7398721257448995</v>
      </c>
      <c r="F358" s="50">
        <f>'8.legal entities NC'!F358+'12.legal entities FC'!F358</f>
        <v>16310644.649999999</v>
      </c>
      <c r="G358" s="51">
        <f>('8.legal entities NC'!F358*'8.legal entities NC'!G358+'12.legal entities FC'!F358*'12.legal entities FC'!G358)/('8.legal entities NC'!F358+'12.legal entities FC'!F358)</f>
        <v>0.75935161219394232</v>
      </c>
      <c r="H358" s="50">
        <f t="shared" si="32"/>
        <v>55496290.739999995</v>
      </c>
      <c r="I358" s="51">
        <f t="shared" si="33"/>
        <v>9.2039491634283568</v>
      </c>
      <c r="J358" s="50">
        <f>'8.legal entities NC'!J358+'12.legal entities FC'!J358</f>
        <v>3405013.21</v>
      </c>
      <c r="K358" s="51">
        <f>('8.legal entities NC'!J358*'8.legal entities NC'!K358+'12.legal entities FC'!J358*'12.legal entities FC'!K358)/('8.legal entities NC'!J358+'12.legal entities FC'!J358)</f>
        <v>9.3220912097137028</v>
      </c>
      <c r="L358" s="50">
        <f>'8.legal entities NC'!L358+'12.legal entities FC'!L358</f>
        <v>3690776.9200000004</v>
      </c>
      <c r="M358" s="51">
        <f>('8.legal entities NC'!L358*'8.legal entities NC'!M358+'12.legal entities FC'!L358*'12.legal entities FC'!M358)/('8.legal entities NC'!L358+'12.legal entities FC'!L358)</f>
        <v>11.417152056131354</v>
      </c>
      <c r="N358" s="50">
        <f>'8.legal entities NC'!N358+'12.legal entities FC'!N358</f>
        <v>6212859.1200000001</v>
      </c>
      <c r="O358" s="51">
        <f>('8.legal entities NC'!N358*'8.legal entities NC'!O358+'12.legal entities FC'!N358*'12.legal entities FC'!O358)/('8.legal entities NC'!N358+'12.legal entities FC'!N358)</f>
        <v>8.9332668419335004</v>
      </c>
      <c r="P358" s="50">
        <f>'8.legal entities NC'!P358+'12.legal entities FC'!P358</f>
        <v>29425131.07</v>
      </c>
      <c r="Q358" s="51">
        <f>('8.legal entities NC'!P358*'8.legal entities NC'!Q358+'12.legal entities FC'!P358*'12.legal entities FC'!Q358)/('8.legal entities NC'!P358+'12.legal entities FC'!P358)</f>
        <v>9.6233818676342686</v>
      </c>
      <c r="R358" s="50">
        <f>'8.legal entities NC'!R358+'12.legal entities FC'!R358</f>
        <v>12698567.09</v>
      </c>
      <c r="S358" s="51">
        <f>('8.legal entities NC'!R358*'8.legal entities NC'!S358+'12.legal entities FC'!R358*'12.legal entities FC'!S358)/('8.legal entities NC'!R358+'12.legal entities FC'!R358)</f>
        <v>7.7083081830534139</v>
      </c>
      <c r="T358" s="50">
        <f>'8.legal entities NC'!T358+'12.legal entities FC'!T358</f>
        <v>63943.33</v>
      </c>
      <c r="U358" s="51">
        <f>('8.legal entities NC'!T358*'8.legal entities NC'!U358+'12.legal entities FC'!T358*'12.legal entities FC'!U358)/('8.legal entities NC'!T358+'12.legal entities FC'!T358)</f>
        <v>5.4761605315206419</v>
      </c>
    </row>
    <row r="359" spans="1:21" ht="12.75" customHeight="1" x14ac:dyDescent="0.2">
      <c r="A359" s="49" t="s">
        <v>21</v>
      </c>
      <c r="B359" s="50">
        <f>'8.legal entities NC'!B359+'12.legal entities FC'!B359</f>
        <v>370368872.75</v>
      </c>
      <c r="C359" s="51">
        <f>('8.legal entities NC'!B359*'8.legal entities NC'!C359+'12.legal entities FC'!B359*'12.legal entities FC'!C359)/('8.legal entities NC'!B359+'12.legal entities FC'!B359)</f>
        <v>3.6375995795758973</v>
      </c>
      <c r="D359" s="50">
        <f>'8.legal entities NC'!D359+'12.legal entities FC'!D359</f>
        <v>293301528.25999999</v>
      </c>
      <c r="E359" s="51">
        <f>('8.legal entities NC'!D359*'8.legal entities NC'!E359+'12.legal entities FC'!D359*'12.legal entities FC'!E359)/('8.legal entities NC'!D359+'12.legal entities FC'!D359)</f>
        <v>2.639274970095582</v>
      </c>
      <c r="F359" s="50">
        <f>'8.legal entities NC'!F359+'12.legal entities FC'!F359</f>
        <v>17172003.349999998</v>
      </c>
      <c r="G359" s="51">
        <f>('8.legal entities NC'!F359*'8.legal entities NC'!G359+'12.legal entities FC'!F359*'12.legal entities FC'!G359)/('8.legal entities NC'!F359+'12.legal entities FC'!F359)</f>
        <v>2.1108749590536284</v>
      </c>
      <c r="H359" s="50">
        <f t="shared" si="32"/>
        <v>59895341.140000001</v>
      </c>
      <c r="I359" s="51">
        <f t="shared" si="33"/>
        <v>8.9640080762331369</v>
      </c>
      <c r="J359" s="50">
        <f>'8.legal entities NC'!J359+'12.legal entities FC'!J359</f>
        <v>4080258.4200000004</v>
      </c>
      <c r="K359" s="51">
        <f>('8.legal entities NC'!J359*'8.legal entities NC'!K359+'12.legal entities FC'!J359*'12.legal entities FC'!K359)/('8.legal entities NC'!J359+'12.legal entities FC'!J359)</f>
        <v>8.5956837625740334</v>
      </c>
      <c r="L359" s="50">
        <f>'8.legal entities NC'!L359+'12.legal entities FC'!L359</f>
        <v>2651649.9499999997</v>
      </c>
      <c r="M359" s="51">
        <f>('8.legal entities NC'!L359*'8.legal entities NC'!M359+'12.legal entities FC'!L359*'12.legal entities FC'!M359)/('8.legal entities NC'!L359+'12.legal entities FC'!L359)</f>
        <v>10.736016402919244</v>
      </c>
      <c r="N359" s="50">
        <f>'8.legal entities NC'!N359+'12.legal entities FC'!N359</f>
        <v>12364356.810000001</v>
      </c>
      <c r="O359" s="51">
        <f>('8.legal entities NC'!N359*'8.legal entities NC'!O359+'12.legal entities FC'!N359*'12.legal entities FC'!O359)/('8.legal entities NC'!N359+'12.legal entities FC'!N359)</f>
        <v>7.064046001095651</v>
      </c>
      <c r="P359" s="50">
        <f>'8.legal entities NC'!P359+'12.legal entities FC'!P359</f>
        <v>27287317.780000001</v>
      </c>
      <c r="Q359" s="51">
        <f>('8.legal entities NC'!P359*'8.legal entities NC'!Q359+'12.legal entities FC'!P359*'12.legal entities FC'!Q359)/('8.legal entities NC'!P359+'12.legal entities FC'!P359)</f>
        <v>10.552656125856094</v>
      </c>
      <c r="R359" s="50">
        <f>'8.legal entities NC'!R359+'12.legal entities FC'!R359</f>
        <v>13286440.779999999</v>
      </c>
      <c r="S359" s="51">
        <f>('8.legal entities NC'!R359*'8.legal entities NC'!S359+'12.legal entities FC'!R359*'12.legal entities FC'!S359)/('8.legal entities NC'!R359+'12.legal entities FC'!R359)</f>
        <v>7.2139771846933796</v>
      </c>
      <c r="T359" s="50">
        <f>'8.legal entities NC'!T359+'12.legal entities FC'!T359</f>
        <v>225317.40000000002</v>
      </c>
      <c r="U359" s="51">
        <f>('8.legal entities NC'!T359*'8.legal entities NC'!U359+'12.legal entities FC'!T359*'12.legal entities FC'!U359)/('8.legal entities NC'!T359+'12.legal entities FC'!T359)</f>
        <v>9.8412561124884039</v>
      </c>
    </row>
    <row r="360" spans="1:21" ht="12.75" customHeight="1" x14ac:dyDescent="0.2">
      <c r="A360" s="49" t="s">
        <v>22</v>
      </c>
      <c r="B360" s="50">
        <f>'8.legal entities NC'!B360+'12.legal entities FC'!B360</f>
        <v>372919988.53999996</v>
      </c>
      <c r="C360" s="51">
        <f>('8.legal entities NC'!B360*'8.legal entities NC'!C360+'12.legal entities FC'!B360*'12.legal entities FC'!C360)/('8.legal entities NC'!B360+'12.legal entities FC'!B360)</f>
        <v>3.5977554485958874</v>
      </c>
      <c r="D360" s="50">
        <f>'8.legal entities NC'!D360+'12.legal entities FC'!D360</f>
        <v>288580038.60000002</v>
      </c>
      <c r="E360" s="51">
        <f>('8.legal entities NC'!D360*'8.legal entities NC'!E360+'12.legal entities FC'!D360*'12.legal entities FC'!E360)/('8.legal entities NC'!D360+'12.legal entities FC'!D360)</f>
        <v>2.5252710862233565</v>
      </c>
      <c r="F360" s="50">
        <f>'8.legal entities NC'!F360+'12.legal entities FC'!F360</f>
        <v>22016205.850000001</v>
      </c>
      <c r="G360" s="51">
        <f>('8.legal entities NC'!F360*'8.legal entities NC'!G360+'12.legal entities FC'!F360*'12.legal entities FC'!G360)/('8.legal entities NC'!F360+'12.legal entities FC'!F360)</f>
        <v>1.9535752120613425</v>
      </c>
      <c r="H360" s="50">
        <f t="shared" si="32"/>
        <v>62323744.089999996</v>
      </c>
      <c r="I360" s="51">
        <f t="shared" si="33"/>
        <v>9.1445369245963857</v>
      </c>
      <c r="J360" s="50">
        <f>'8.legal entities NC'!J360+'12.legal entities FC'!J360</f>
        <v>4347454.55</v>
      </c>
      <c r="K360" s="51">
        <f>('8.legal entities NC'!J360*'8.legal entities NC'!K360+'12.legal entities FC'!J360*'12.legal entities FC'!K360)/('8.legal entities NC'!J360+'12.legal entities FC'!J360)</f>
        <v>7.1209262919608864</v>
      </c>
      <c r="L360" s="50">
        <f>'8.legal entities NC'!L360+'12.legal entities FC'!L360</f>
        <v>3259453.28</v>
      </c>
      <c r="M360" s="51">
        <f>('8.legal entities NC'!L360*'8.legal entities NC'!M360+'12.legal entities FC'!L360*'12.legal entities FC'!M360)/('8.legal entities NC'!L360+'12.legal entities FC'!L360)</f>
        <v>9.6546706000952671</v>
      </c>
      <c r="N360" s="50">
        <f>'8.legal entities NC'!N360+'12.legal entities FC'!N360</f>
        <v>12924439.34</v>
      </c>
      <c r="O360" s="51">
        <f>('8.legal entities NC'!N360*'8.legal entities NC'!O360+'12.legal entities FC'!N360*'12.legal entities FC'!O360)/('8.legal entities NC'!N360+'12.legal entities FC'!N360)</f>
        <v>7.4836949843040417</v>
      </c>
      <c r="P360" s="50">
        <f>'8.legal entities NC'!P360+'12.legal entities FC'!P360</f>
        <v>28729049.119999997</v>
      </c>
      <c r="Q360" s="51">
        <f>('8.legal entities NC'!P360*'8.legal entities NC'!Q360+'12.legal entities FC'!P360*'12.legal entities FC'!Q360)/('8.legal entities NC'!P360+'12.legal entities FC'!P360)</f>
        <v>11.078431840531474</v>
      </c>
      <c r="R360" s="50">
        <f>'8.legal entities NC'!R360+'12.legal entities FC'!R360</f>
        <v>12846449.370000001</v>
      </c>
      <c r="S360" s="51">
        <f>('8.legal entities NC'!R360*'8.legal entities NC'!S360+'12.legal entities FC'!R360*'12.legal entities FC'!S360)/('8.legal entities NC'!R360+'12.legal entities FC'!R360)</f>
        <v>7.0330981333404905</v>
      </c>
      <c r="T360" s="50">
        <f>'8.legal entities NC'!T360+'12.legal entities FC'!T360</f>
        <v>216898.43000000002</v>
      </c>
      <c r="U360" s="51">
        <f>('8.legal entities NC'!T360*'8.legal entities NC'!U360+'12.legal entities FC'!T360*'12.legal entities FC'!U360)/('8.legal entities NC'!T360+'12.legal entities FC'!T360)</f>
        <v>9.9088521756473504</v>
      </c>
    </row>
    <row r="361" spans="1:21" ht="12.75" hidden="1" customHeight="1" x14ac:dyDescent="0.2">
      <c r="A361" s="49" t="s">
        <v>23</v>
      </c>
      <c r="B361" s="50">
        <f>'8.legal entities NC'!B361+'12.legal entities FC'!B361</f>
        <v>0</v>
      </c>
      <c r="C361" s="51" t="e">
        <f>('8.legal entities NC'!B361*'8.legal entities NC'!C361+'12.legal entities FC'!B361*'12.legal entities FC'!C361)/('8.legal entities NC'!B361+'12.legal entities FC'!B361)</f>
        <v>#DIV/0!</v>
      </c>
      <c r="D361" s="50">
        <f>'8.legal entities NC'!D361+'12.legal entities FC'!D361</f>
        <v>0</v>
      </c>
      <c r="E361" s="51" t="e">
        <f>('8.legal entities NC'!D361*'8.legal entities NC'!E361+'12.legal entities FC'!D361*'12.legal entities FC'!E361)/('8.legal entities NC'!D361+'12.legal entities FC'!D361)</f>
        <v>#DIV/0!</v>
      </c>
      <c r="F361" s="50">
        <f>'8.legal entities NC'!F361+'12.legal entities FC'!F361</f>
        <v>0</v>
      </c>
      <c r="G361" s="51" t="e">
        <f>('8.legal entities NC'!F361*'8.legal entities NC'!G361+'12.legal entities FC'!F361*'12.legal entities FC'!G361)/('8.legal entities NC'!F361+'12.legal entities FC'!F361)</f>
        <v>#DIV/0!</v>
      </c>
      <c r="H361" s="50">
        <f t="shared" si="32"/>
        <v>0</v>
      </c>
      <c r="I361" s="51" t="e">
        <f t="shared" si="33"/>
        <v>#DIV/0!</v>
      </c>
      <c r="J361" s="50">
        <f>'8.legal entities NC'!J361+'12.legal entities FC'!J361</f>
        <v>0</v>
      </c>
      <c r="K361" s="51" t="e">
        <f>('8.legal entities NC'!J361*'8.legal entities NC'!K361+'12.legal entities FC'!J361*'12.legal entities FC'!K361)/('8.legal entities NC'!J361+'12.legal entities FC'!J361)</f>
        <v>#DIV/0!</v>
      </c>
      <c r="L361" s="50">
        <f>'8.legal entities NC'!L361+'12.legal entities FC'!L361</f>
        <v>0</v>
      </c>
      <c r="M361" s="51" t="e">
        <f>('8.legal entities NC'!L361*'8.legal entities NC'!M361+'12.legal entities FC'!L361*'12.legal entities FC'!M361)/('8.legal entities NC'!L361+'12.legal entities FC'!L361)</f>
        <v>#DIV/0!</v>
      </c>
      <c r="N361" s="50">
        <f>'8.legal entities NC'!N361+'12.legal entities FC'!N361</f>
        <v>0</v>
      </c>
      <c r="O361" s="51" t="e">
        <f>('8.legal entities NC'!N361*'8.legal entities NC'!O361+'12.legal entities FC'!N361*'12.legal entities FC'!O361)/('8.legal entities NC'!N361+'12.legal entities FC'!N361)</f>
        <v>#DIV/0!</v>
      </c>
      <c r="P361" s="50">
        <f>'8.legal entities NC'!P361+'12.legal entities FC'!P361</f>
        <v>0</v>
      </c>
      <c r="Q361" s="51" t="e">
        <f>('8.legal entities NC'!P361*'8.legal entities NC'!Q361+'12.legal entities FC'!P361*'12.legal entities FC'!Q361)/('8.legal entities NC'!P361+'12.legal entities FC'!P361)</f>
        <v>#DIV/0!</v>
      </c>
      <c r="R361" s="50">
        <f>'8.legal entities NC'!R361+'12.legal entities FC'!R361</f>
        <v>0</v>
      </c>
      <c r="S361" s="51" t="e">
        <f>('8.legal entities NC'!R361*'8.legal entities NC'!S361+'12.legal entities FC'!R361*'12.legal entities FC'!S361)/('8.legal entities NC'!R361+'12.legal entities FC'!R361)</f>
        <v>#DIV/0!</v>
      </c>
      <c r="T361" s="50">
        <f>'8.legal entities NC'!T361+'12.legal entities FC'!T361</f>
        <v>0</v>
      </c>
      <c r="U361" s="51" t="e">
        <f>('8.legal entities NC'!T361*'8.legal entities NC'!U361+'12.legal entities FC'!T361*'12.legal entities FC'!U361)/('8.legal entities NC'!T361+'12.legal entities FC'!T361)</f>
        <v>#DIV/0!</v>
      </c>
    </row>
    <row r="362" spans="1:21" ht="12.75" hidden="1" customHeight="1" x14ac:dyDescent="0.2">
      <c r="A362" s="49" t="s">
        <v>24</v>
      </c>
      <c r="B362" s="50">
        <f>'8.legal entities NC'!B362+'12.legal entities FC'!B362</f>
        <v>0</v>
      </c>
      <c r="C362" s="51" t="e">
        <f>('8.legal entities NC'!B362*'8.legal entities NC'!C362+'12.legal entities FC'!B362*'12.legal entities FC'!C362)/('8.legal entities NC'!B362+'12.legal entities FC'!B362)</f>
        <v>#DIV/0!</v>
      </c>
      <c r="D362" s="50">
        <f>'8.legal entities NC'!D362+'12.legal entities FC'!D362</f>
        <v>0</v>
      </c>
      <c r="E362" s="51" t="e">
        <f>('8.legal entities NC'!D362*'8.legal entities NC'!E362+'12.legal entities FC'!D362*'12.legal entities FC'!E362)/('8.legal entities NC'!D362+'12.legal entities FC'!D362)</f>
        <v>#DIV/0!</v>
      </c>
      <c r="F362" s="50">
        <f>'8.legal entities NC'!F362+'12.legal entities FC'!F362</f>
        <v>0</v>
      </c>
      <c r="G362" s="51" t="e">
        <f>('8.legal entities NC'!F362*'8.legal entities NC'!G362+'12.legal entities FC'!F362*'12.legal entities FC'!G362)/('8.legal entities NC'!F362+'12.legal entities FC'!F362)</f>
        <v>#DIV/0!</v>
      </c>
      <c r="H362" s="50">
        <f t="shared" si="32"/>
        <v>0</v>
      </c>
      <c r="I362" s="51" t="e">
        <f t="shared" si="33"/>
        <v>#DIV/0!</v>
      </c>
      <c r="J362" s="50">
        <f>'8.legal entities NC'!J362+'12.legal entities FC'!J362</f>
        <v>0</v>
      </c>
      <c r="K362" s="51" t="e">
        <f>('8.legal entities NC'!J362*'8.legal entities NC'!K362+'12.legal entities FC'!J362*'12.legal entities FC'!K362)/('8.legal entities NC'!J362+'12.legal entities FC'!J362)</f>
        <v>#DIV/0!</v>
      </c>
      <c r="L362" s="50">
        <f>'8.legal entities NC'!L362+'12.legal entities FC'!L362</f>
        <v>0</v>
      </c>
      <c r="M362" s="51" t="e">
        <f>('8.legal entities NC'!L362*'8.legal entities NC'!M362+'12.legal entities FC'!L362*'12.legal entities FC'!M362)/('8.legal entities NC'!L362+'12.legal entities FC'!L362)</f>
        <v>#DIV/0!</v>
      </c>
      <c r="N362" s="50">
        <f>'8.legal entities NC'!N362+'12.legal entities FC'!N362</f>
        <v>0</v>
      </c>
      <c r="O362" s="51" t="e">
        <f>('8.legal entities NC'!N362*'8.legal entities NC'!O362+'12.legal entities FC'!N362*'12.legal entities FC'!O362)/('8.legal entities NC'!N362+'12.legal entities FC'!N362)</f>
        <v>#DIV/0!</v>
      </c>
      <c r="P362" s="50">
        <f>'8.legal entities NC'!P362+'12.legal entities FC'!P362</f>
        <v>0</v>
      </c>
      <c r="Q362" s="51" t="e">
        <f>('8.legal entities NC'!P362*'8.legal entities NC'!Q362+'12.legal entities FC'!P362*'12.legal entities FC'!Q362)/('8.legal entities NC'!P362+'12.legal entities FC'!P362)</f>
        <v>#DIV/0!</v>
      </c>
      <c r="R362" s="50">
        <f>'8.legal entities NC'!R362+'12.legal entities FC'!R362</f>
        <v>0</v>
      </c>
      <c r="S362" s="51" t="e">
        <f>('8.legal entities NC'!R362*'8.legal entities NC'!S362+'12.legal entities FC'!R362*'12.legal entities FC'!S362)/('8.legal entities NC'!R362+'12.legal entities FC'!R362)</f>
        <v>#DIV/0!</v>
      </c>
      <c r="T362" s="50">
        <f>'8.legal entities NC'!T362+'12.legal entities FC'!T362</f>
        <v>0</v>
      </c>
      <c r="U362" s="51" t="e">
        <f>('8.legal entities NC'!T362*'8.legal entities NC'!U362+'12.legal entities FC'!T362*'12.legal entities FC'!U362)/('8.legal entities NC'!T362+'12.legal entities FC'!T362)</f>
        <v>#DIV/0!</v>
      </c>
    </row>
    <row r="363" spans="1:21" ht="12.75" hidden="1" customHeight="1" x14ac:dyDescent="0.2">
      <c r="A363" s="49" t="s">
        <v>25</v>
      </c>
      <c r="B363" s="50">
        <f>'8.legal entities NC'!B363+'12.legal entities FC'!B363</f>
        <v>0</v>
      </c>
      <c r="C363" s="51" t="e">
        <f>('8.legal entities NC'!B363*'8.legal entities NC'!C363+'12.legal entities FC'!B363*'12.legal entities FC'!C363)/('8.legal entities NC'!B363+'12.legal entities FC'!B363)</f>
        <v>#DIV/0!</v>
      </c>
      <c r="D363" s="50">
        <f>'8.legal entities NC'!D363+'12.legal entities FC'!D363</f>
        <v>0</v>
      </c>
      <c r="E363" s="51" t="e">
        <f>('8.legal entities NC'!D363*'8.legal entities NC'!E363+'12.legal entities FC'!D363*'12.legal entities FC'!E363)/('8.legal entities NC'!D363+'12.legal entities FC'!D363)</f>
        <v>#DIV/0!</v>
      </c>
      <c r="F363" s="50">
        <f>'8.legal entities NC'!F363+'12.legal entities FC'!F363</f>
        <v>0</v>
      </c>
      <c r="G363" s="51" t="e">
        <f>('8.legal entities NC'!F363*'8.legal entities NC'!G363+'12.legal entities FC'!F363*'12.legal entities FC'!G363)/('8.legal entities NC'!F363+'12.legal entities FC'!F363)</f>
        <v>#DIV/0!</v>
      </c>
      <c r="H363" s="50">
        <f t="shared" si="32"/>
        <v>0</v>
      </c>
      <c r="I363" s="51" t="e">
        <f t="shared" si="33"/>
        <v>#DIV/0!</v>
      </c>
      <c r="J363" s="50">
        <f>'8.legal entities NC'!J363+'12.legal entities FC'!J363</f>
        <v>0</v>
      </c>
      <c r="K363" s="51" t="e">
        <f>('8.legal entities NC'!J363*'8.legal entities NC'!K363+'12.legal entities FC'!J363*'12.legal entities FC'!K363)/('8.legal entities NC'!J363+'12.legal entities FC'!J363)</f>
        <v>#DIV/0!</v>
      </c>
      <c r="L363" s="50">
        <f>'8.legal entities NC'!L363+'12.legal entities FC'!L363</f>
        <v>0</v>
      </c>
      <c r="M363" s="51" t="e">
        <f>('8.legal entities NC'!L363*'8.legal entities NC'!M363+'12.legal entities FC'!L363*'12.legal entities FC'!M363)/('8.legal entities NC'!L363+'12.legal entities FC'!L363)</f>
        <v>#DIV/0!</v>
      </c>
      <c r="N363" s="50">
        <f>'8.legal entities NC'!N363+'12.legal entities FC'!N363</f>
        <v>0</v>
      </c>
      <c r="O363" s="51" t="e">
        <f>('8.legal entities NC'!N363*'8.legal entities NC'!O363+'12.legal entities FC'!N363*'12.legal entities FC'!O363)/('8.legal entities NC'!N363+'12.legal entities FC'!N363)</f>
        <v>#DIV/0!</v>
      </c>
      <c r="P363" s="50">
        <f>'8.legal entities NC'!P363+'12.legal entities FC'!P363</f>
        <v>0</v>
      </c>
      <c r="Q363" s="51" t="e">
        <f>('8.legal entities NC'!P363*'8.legal entities NC'!Q363+'12.legal entities FC'!P363*'12.legal entities FC'!Q363)/('8.legal entities NC'!P363+'12.legal entities FC'!P363)</f>
        <v>#DIV/0!</v>
      </c>
      <c r="R363" s="50">
        <f>'8.legal entities NC'!R363+'12.legal entities FC'!R363</f>
        <v>0</v>
      </c>
      <c r="S363" s="51" t="e">
        <f>('8.legal entities NC'!R363*'8.legal entities NC'!S363+'12.legal entities FC'!R363*'12.legal entities FC'!S363)/('8.legal entities NC'!R363+'12.legal entities FC'!R363)</f>
        <v>#DIV/0!</v>
      </c>
      <c r="T363" s="50">
        <f>'8.legal entities NC'!T363+'12.legal entities FC'!T363</f>
        <v>0</v>
      </c>
      <c r="U363" s="51" t="e">
        <f>('8.legal entities NC'!T363*'8.legal entities NC'!U363+'12.legal entities FC'!T363*'12.legal entities FC'!U363)/('8.legal entities NC'!T363+'12.legal entities FC'!T363)</f>
        <v>#DIV/0!</v>
      </c>
    </row>
    <row r="364" spans="1:21" ht="12.75" hidden="1" customHeight="1" x14ac:dyDescent="0.2">
      <c r="A364" s="49" t="s">
        <v>26</v>
      </c>
      <c r="B364" s="50">
        <f>'8.legal entities NC'!B364+'12.legal entities FC'!B364</f>
        <v>0</v>
      </c>
      <c r="C364" s="51" t="e">
        <f>('8.legal entities NC'!B364*'8.legal entities NC'!C364+'12.legal entities FC'!B364*'12.legal entities FC'!C364)/('8.legal entities NC'!B364+'12.legal entities FC'!B364)</f>
        <v>#DIV/0!</v>
      </c>
      <c r="D364" s="50">
        <f>'8.legal entities NC'!D364+'12.legal entities FC'!D364</f>
        <v>0</v>
      </c>
      <c r="E364" s="51" t="e">
        <f>('8.legal entities NC'!D364*'8.legal entities NC'!E364+'12.legal entities FC'!D364*'12.legal entities FC'!E364)/('8.legal entities NC'!D364+'12.legal entities FC'!D364)</f>
        <v>#DIV/0!</v>
      </c>
      <c r="F364" s="50">
        <f>'8.legal entities NC'!F364+'12.legal entities FC'!F364</f>
        <v>0</v>
      </c>
      <c r="G364" s="51" t="e">
        <f>('8.legal entities NC'!F364*'8.legal entities NC'!G364+'12.legal entities FC'!F364*'12.legal entities FC'!G364)/('8.legal entities NC'!F364+'12.legal entities FC'!F364)</f>
        <v>#DIV/0!</v>
      </c>
      <c r="H364" s="50">
        <f t="shared" si="32"/>
        <v>0</v>
      </c>
      <c r="I364" s="51" t="e">
        <f t="shared" si="33"/>
        <v>#DIV/0!</v>
      </c>
      <c r="J364" s="50">
        <f>'8.legal entities NC'!J364+'12.legal entities FC'!J364</f>
        <v>0</v>
      </c>
      <c r="K364" s="51" t="e">
        <f>('8.legal entities NC'!J364*'8.legal entities NC'!K364+'12.legal entities FC'!J364*'12.legal entities FC'!K364)/('8.legal entities NC'!J364+'12.legal entities FC'!J364)</f>
        <v>#DIV/0!</v>
      </c>
      <c r="L364" s="50">
        <f>'8.legal entities NC'!L364+'12.legal entities FC'!L364</f>
        <v>0</v>
      </c>
      <c r="M364" s="51" t="e">
        <f>('8.legal entities NC'!L364*'8.legal entities NC'!M364+'12.legal entities FC'!L364*'12.legal entities FC'!M364)/('8.legal entities NC'!L364+'12.legal entities FC'!L364)</f>
        <v>#DIV/0!</v>
      </c>
      <c r="N364" s="50">
        <f>'8.legal entities NC'!N364+'12.legal entities FC'!N364</f>
        <v>0</v>
      </c>
      <c r="O364" s="51" t="e">
        <f>('8.legal entities NC'!N364*'8.legal entities NC'!O364+'12.legal entities FC'!N364*'12.legal entities FC'!O364)/('8.legal entities NC'!N364+'12.legal entities FC'!N364)</f>
        <v>#DIV/0!</v>
      </c>
      <c r="P364" s="50">
        <f>'8.legal entities NC'!P364+'12.legal entities FC'!P364</f>
        <v>0</v>
      </c>
      <c r="Q364" s="51" t="e">
        <f>('8.legal entities NC'!P364*'8.legal entities NC'!Q364+'12.legal entities FC'!P364*'12.legal entities FC'!Q364)/('8.legal entities NC'!P364+'12.legal entities FC'!P364)</f>
        <v>#DIV/0!</v>
      </c>
      <c r="R364" s="50">
        <f>'8.legal entities NC'!R364+'12.legal entities FC'!R364</f>
        <v>0</v>
      </c>
      <c r="S364" s="51" t="e">
        <f>('8.legal entities NC'!R364*'8.legal entities NC'!S364+'12.legal entities FC'!R364*'12.legal entities FC'!S364)/('8.legal entities NC'!R364+'12.legal entities FC'!R364)</f>
        <v>#DIV/0!</v>
      </c>
      <c r="T364" s="50">
        <f>'8.legal entities NC'!T364+'12.legal entities FC'!T364</f>
        <v>0</v>
      </c>
      <c r="U364" s="51" t="e">
        <f>('8.legal entities NC'!T364*'8.legal entities NC'!U364+'12.legal entities FC'!T364*'12.legal entities FC'!U364)/('8.legal entities NC'!T364+'12.legal entities FC'!T364)</f>
        <v>#DIV/0!</v>
      </c>
    </row>
    <row r="365" spans="1:21" ht="12.75" hidden="1" customHeight="1" x14ac:dyDescent="0.2">
      <c r="A365" s="49" t="s">
        <v>27</v>
      </c>
      <c r="B365" s="50">
        <f>'8.legal entities NC'!B365+'12.legal entities FC'!B365</f>
        <v>0</v>
      </c>
      <c r="C365" s="51" t="e">
        <f>('8.legal entities NC'!B365*'8.legal entities NC'!C365+'12.legal entities FC'!B365*'12.legal entities FC'!C365)/('8.legal entities NC'!B365+'12.legal entities FC'!B365)</f>
        <v>#DIV/0!</v>
      </c>
      <c r="D365" s="50">
        <f>'8.legal entities NC'!D365+'12.legal entities FC'!D365</f>
        <v>0</v>
      </c>
      <c r="E365" s="51" t="e">
        <f>('8.legal entities NC'!D365*'8.legal entities NC'!E365+'12.legal entities FC'!D365*'12.legal entities FC'!E365)/('8.legal entities NC'!D365+'12.legal entities FC'!D365)</f>
        <v>#DIV/0!</v>
      </c>
      <c r="F365" s="50">
        <f>'8.legal entities NC'!F365+'12.legal entities FC'!F365</f>
        <v>0</v>
      </c>
      <c r="G365" s="51" t="e">
        <f>('8.legal entities NC'!F365*'8.legal entities NC'!G365+'12.legal entities FC'!F365*'12.legal entities FC'!G365)/('8.legal entities NC'!F365+'12.legal entities FC'!F365)</f>
        <v>#DIV/0!</v>
      </c>
      <c r="H365" s="50">
        <f t="shared" si="32"/>
        <v>0</v>
      </c>
      <c r="I365" s="51" t="e">
        <f t="shared" si="33"/>
        <v>#DIV/0!</v>
      </c>
      <c r="J365" s="50">
        <f>'8.legal entities NC'!J365+'12.legal entities FC'!J365</f>
        <v>0</v>
      </c>
      <c r="K365" s="51" t="e">
        <f>('8.legal entities NC'!J365*'8.legal entities NC'!K365+'12.legal entities FC'!J365*'12.legal entities FC'!K365)/('8.legal entities NC'!J365+'12.legal entities FC'!J365)</f>
        <v>#DIV/0!</v>
      </c>
      <c r="L365" s="50">
        <f>'8.legal entities NC'!L365+'12.legal entities FC'!L365</f>
        <v>0</v>
      </c>
      <c r="M365" s="51" t="e">
        <f>('8.legal entities NC'!L365*'8.legal entities NC'!M365+'12.legal entities FC'!L365*'12.legal entities FC'!M365)/('8.legal entities NC'!L365+'12.legal entities FC'!L365)</f>
        <v>#DIV/0!</v>
      </c>
      <c r="N365" s="50">
        <f>'8.legal entities NC'!N365+'12.legal entities FC'!N365</f>
        <v>0</v>
      </c>
      <c r="O365" s="51" t="e">
        <f>('8.legal entities NC'!N365*'8.legal entities NC'!O365+'12.legal entities FC'!N365*'12.legal entities FC'!O365)/('8.legal entities NC'!N365+'12.legal entities FC'!N365)</f>
        <v>#DIV/0!</v>
      </c>
      <c r="P365" s="50">
        <f>'8.legal entities NC'!P365+'12.legal entities FC'!P365</f>
        <v>0</v>
      </c>
      <c r="Q365" s="51" t="e">
        <f>('8.legal entities NC'!P365*'8.legal entities NC'!Q365+'12.legal entities FC'!P365*'12.legal entities FC'!Q365)/('8.legal entities NC'!P365+'12.legal entities FC'!P365)</f>
        <v>#DIV/0!</v>
      </c>
      <c r="R365" s="50">
        <f>'8.legal entities NC'!R365+'12.legal entities FC'!R365</f>
        <v>0</v>
      </c>
      <c r="S365" s="51" t="e">
        <f>('8.legal entities NC'!R365*'8.legal entities NC'!S365+'12.legal entities FC'!R365*'12.legal entities FC'!S365)/('8.legal entities NC'!R365+'12.legal entities FC'!R365)</f>
        <v>#DIV/0!</v>
      </c>
      <c r="T365" s="50">
        <f>'8.legal entities NC'!T365+'12.legal entities FC'!T365</f>
        <v>0</v>
      </c>
      <c r="U365" s="51" t="e">
        <f>('8.legal entities NC'!T365*'8.legal entities NC'!U365+'12.legal entities FC'!T365*'12.legal entities FC'!U365)/('8.legal entities NC'!T365+'12.legal entities FC'!T365)</f>
        <v>#DIV/0!</v>
      </c>
    </row>
    <row r="366" spans="1:21" ht="12.75" hidden="1" customHeight="1" x14ac:dyDescent="0.2">
      <c r="A366" s="49" t="s">
        <v>28</v>
      </c>
      <c r="B366" s="50">
        <f>'8.legal entities NC'!B366+'12.legal entities FC'!B366</f>
        <v>0</v>
      </c>
      <c r="C366" s="51" t="e">
        <f>('8.legal entities NC'!B366*'8.legal entities NC'!C366+'12.legal entities FC'!B366*'12.legal entities FC'!C366)/('8.legal entities NC'!B366+'12.legal entities FC'!B366)</f>
        <v>#DIV/0!</v>
      </c>
      <c r="D366" s="50">
        <f>'8.legal entities NC'!D366+'12.legal entities FC'!D366</f>
        <v>0</v>
      </c>
      <c r="E366" s="51" t="e">
        <f>('8.legal entities NC'!D366*'8.legal entities NC'!E366+'12.legal entities FC'!D366*'12.legal entities FC'!E366)/('8.legal entities NC'!D366+'12.legal entities FC'!D366)</f>
        <v>#DIV/0!</v>
      </c>
      <c r="F366" s="50">
        <f>'8.legal entities NC'!F366+'12.legal entities FC'!F366</f>
        <v>0</v>
      </c>
      <c r="G366" s="51" t="e">
        <f>('8.legal entities NC'!F366*'8.legal entities NC'!G366+'12.legal entities FC'!F366*'12.legal entities FC'!G366)/('8.legal entities NC'!F366+'12.legal entities FC'!F366)</f>
        <v>#DIV/0!</v>
      </c>
      <c r="H366" s="50">
        <f t="shared" si="32"/>
        <v>0</v>
      </c>
      <c r="I366" s="51" t="e">
        <f t="shared" si="33"/>
        <v>#DIV/0!</v>
      </c>
      <c r="J366" s="50">
        <f>'8.legal entities NC'!J366+'12.legal entities FC'!J366</f>
        <v>0</v>
      </c>
      <c r="K366" s="51" t="e">
        <f>('8.legal entities NC'!J366*'8.legal entities NC'!K366+'12.legal entities FC'!J366*'12.legal entities FC'!K366)/('8.legal entities NC'!J366+'12.legal entities FC'!J366)</f>
        <v>#DIV/0!</v>
      </c>
      <c r="L366" s="50">
        <f>'8.legal entities NC'!L366+'12.legal entities FC'!L366</f>
        <v>0</v>
      </c>
      <c r="M366" s="51" t="e">
        <f>('8.legal entities NC'!L366*'8.legal entities NC'!M366+'12.legal entities FC'!L366*'12.legal entities FC'!M366)/('8.legal entities NC'!L366+'12.legal entities FC'!L366)</f>
        <v>#DIV/0!</v>
      </c>
      <c r="N366" s="50">
        <f>'8.legal entities NC'!N366+'12.legal entities FC'!N366</f>
        <v>0</v>
      </c>
      <c r="O366" s="51" t="e">
        <f>('8.legal entities NC'!N366*'8.legal entities NC'!O366+'12.legal entities FC'!N366*'12.legal entities FC'!O366)/('8.legal entities NC'!N366+'12.legal entities FC'!N366)</f>
        <v>#DIV/0!</v>
      </c>
      <c r="P366" s="50">
        <f>'8.legal entities NC'!P366+'12.legal entities FC'!P366</f>
        <v>0</v>
      </c>
      <c r="Q366" s="51" t="e">
        <f>('8.legal entities NC'!P366*'8.legal entities NC'!Q366+'12.legal entities FC'!P366*'12.legal entities FC'!Q366)/('8.legal entities NC'!P366+'12.legal entities FC'!P366)</f>
        <v>#DIV/0!</v>
      </c>
      <c r="R366" s="50">
        <f>'8.legal entities NC'!R366+'12.legal entities FC'!R366</f>
        <v>0</v>
      </c>
      <c r="S366" s="51" t="e">
        <f>('8.legal entities NC'!R366*'8.legal entities NC'!S366+'12.legal entities FC'!R366*'12.legal entities FC'!S366)/('8.legal entities NC'!R366+'12.legal entities FC'!R366)</f>
        <v>#DIV/0!</v>
      </c>
      <c r="T366" s="50">
        <f>'8.legal entities NC'!T366+'12.legal entities FC'!T366</f>
        <v>0</v>
      </c>
      <c r="U366" s="51" t="e">
        <f>('8.legal entities NC'!T366*'8.legal entities NC'!U366+'12.legal entities FC'!T366*'12.legal entities FC'!U366)/('8.legal entities NC'!T366+'12.legal entities FC'!T366)</f>
        <v>#DIV/0!</v>
      </c>
    </row>
    <row r="367" spans="1:21" ht="12.75" hidden="1" customHeight="1" x14ac:dyDescent="0.2">
      <c r="A367" s="49" t="s">
        <v>46</v>
      </c>
      <c r="B367" s="50">
        <f>'8.legal entities NC'!B367+'12.legal entities FC'!B367</f>
        <v>0</v>
      </c>
      <c r="C367" s="51" t="e">
        <f>('8.legal entities NC'!B367*'8.legal entities NC'!C367+'12.legal entities FC'!B367*'12.legal entities FC'!C367)/('8.legal entities NC'!B367+'12.legal entities FC'!B367)</f>
        <v>#DIV/0!</v>
      </c>
      <c r="D367" s="50">
        <f>'8.legal entities NC'!D367+'12.legal entities FC'!D367</f>
        <v>0</v>
      </c>
      <c r="E367" s="51" t="e">
        <f>('8.legal entities NC'!D367*'8.legal entities NC'!E367+'12.legal entities FC'!D367*'12.legal entities FC'!E367)/('8.legal entities NC'!D367+'12.legal entities FC'!D367)</f>
        <v>#DIV/0!</v>
      </c>
      <c r="F367" s="50">
        <f>'8.legal entities NC'!F367+'12.legal entities FC'!F367</f>
        <v>0</v>
      </c>
      <c r="G367" s="51" t="e">
        <f>('8.legal entities NC'!F367*'8.legal entities NC'!G367+'12.legal entities FC'!F367*'12.legal entities FC'!G367)/('8.legal entities NC'!F367+'12.legal entities FC'!F367)</f>
        <v>#DIV/0!</v>
      </c>
      <c r="H367" s="50">
        <f t="shared" si="32"/>
        <v>0</v>
      </c>
      <c r="I367" s="51" t="e">
        <f t="shared" si="33"/>
        <v>#DIV/0!</v>
      </c>
      <c r="J367" s="50">
        <f>'8.legal entities NC'!J367+'12.legal entities FC'!J367</f>
        <v>0</v>
      </c>
      <c r="K367" s="51" t="e">
        <f>('8.legal entities NC'!J367*'8.legal entities NC'!K367+'12.legal entities FC'!J367*'12.legal entities FC'!K367)/('8.legal entities NC'!J367+'12.legal entities FC'!J367)</f>
        <v>#DIV/0!</v>
      </c>
      <c r="L367" s="50">
        <f>'8.legal entities NC'!L367+'12.legal entities FC'!L367</f>
        <v>0</v>
      </c>
      <c r="M367" s="51" t="e">
        <f>('8.legal entities NC'!L367*'8.legal entities NC'!M367+'12.legal entities FC'!L367*'12.legal entities FC'!M367)/('8.legal entities NC'!L367+'12.legal entities FC'!L367)</f>
        <v>#DIV/0!</v>
      </c>
      <c r="N367" s="50">
        <f>'8.legal entities NC'!N367+'12.legal entities FC'!N367</f>
        <v>0</v>
      </c>
      <c r="O367" s="51" t="e">
        <f>('8.legal entities NC'!N367*'8.legal entities NC'!O367+'12.legal entities FC'!N367*'12.legal entities FC'!O367)/('8.legal entities NC'!N367+'12.legal entities FC'!N367)</f>
        <v>#DIV/0!</v>
      </c>
      <c r="P367" s="50">
        <f>'8.legal entities NC'!P367+'12.legal entities FC'!P367</f>
        <v>0</v>
      </c>
      <c r="Q367" s="51" t="e">
        <f>('8.legal entities NC'!P367*'8.legal entities NC'!Q367+'12.legal entities FC'!P367*'12.legal entities FC'!Q367)/('8.legal entities NC'!P367+'12.legal entities FC'!P367)</f>
        <v>#DIV/0!</v>
      </c>
      <c r="R367" s="50">
        <f>'8.legal entities NC'!R367+'12.legal entities FC'!R367</f>
        <v>0</v>
      </c>
      <c r="S367" s="51" t="e">
        <f>('8.legal entities NC'!R367*'8.legal entities NC'!S367+'12.legal entities FC'!R367*'12.legal entities FC'!S367)/('8.legal entities NC'!R367+'12.legal entities FC'!R367)</f>
        <v>#DIV/0!</v>
      </c>
      <c r="T367" s="50">
        <f>'8.legal entities NC'!T367+'12.legal entities FC'!T367</f>
        <v>0</v>
      </c>
      <c r="U367" s="51" t="e">
        <f>('8.legal entities NC'!T367*'8.legal entities NC'!U367+'12.legal entities FC'!T367*'12.legal entities FC'!U367)/('8.legal entities NC'!T367+'12.legal entities FC'!T367)</f>
        <v>#DIV/0!</v>
      </c>
    </row>
    <row r="368" spans="1:21" ht="12.75" hidden="1" customHeight="1" thickBot="1" x14ac:dyDescent="0.25">
      <c r="A368" s="52" t="s">
        <v>30</v>
      </c>
      <c r="B368" s="53">
        <f>'8.legal entities NC'!B368+'12.legal entities FC'!B368</f>
        <v>0</v>
      </c>
      <c r="C368" s="54" t="e">
        <f>('8.legal entities NC'!B368*'8.legal entities NC'!C368+'12.legal entities FC'!B368*'12.legal entities FC'!C368)/('8.legal entities NC'!B368+'12.legal entities FC'!B368)</f>
        <v>#DIV/0!</v>
      </c>
      <c r="D368" s="53">
        <f>'8.legal entities NC'!D368+'12.legal entities FC'!D368</f>
        <v>0</v>
      </c>
      <c r="E368" s="54" t="e">
        <f>('8.legal entities NC'!D368*'8.legal entities NC'!E368+'12.legal entities FC'!D368*'12.legal entities FC'!E368)/('8.legal entities NC'!D368+'12.legal entities FC'!D368)</f>
        <v>#DIV/0!</v>
      </c>
      <c r="F368" s="53">
        <f>'8.legal entities NC'!F368+'12.legal entities FC'!F368</f>
        <v>0</v>
      </c>
      <c r="G368" s="54" t="e">
        <f>('8.legal entities NC'!F368*'8.legal entities NC'!G368+'12.legal entities FC'!F368*'12.legal entities FC'!G368)/('8.legal entities NC'!F368+'12.legal entities FC'!F368)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'8.legal entities NC'!J368+'12.legal entities FC'!J368</f>
        <v>0</v>
      </c>
      <c r="K368" s="54" t="e">
        <f>('8.legal entities NC'!J368*'8.legal entities NC'!K368+'12.legal entities FC'!J368*'12.legal entities FC'!K368)/('8.legal entities NC'!J368+'12.legal entities FC'!J368)</f>
        <v>#DIV/0!</v>
      </c>
      <c r="L368" s="53">
        <f>'8.legal entities NC'!L368+'12.legal entities FC'!L368</f>
        <v>0</v>
      </c>
      <c r="M368" s="54" t="e">
        <f>('8.legal entities NC'!L368*'8.legal entities NC'!M368+'12.legal entities FC'!L368*'12.legal entities FC'!M368)/('8.legal entities NC'!L368+'12.legal entities FC'!L368)</f>
        <v>#DIV/0!</v>
      </c>
      <c r="N368" s="53">
        <f>'8.legal entities NC'!N368+'12.legal entities FC'!N368</f>
        <v>0</v>
      </c>
      <c r="O368" s="54" t="e">
        <f>('8.legal entities NC'!N368*'8.legal entities NC'!O368+'12.legal entities FC'!N368*'12.legal entities FC'!O368)/('8.legal entities NC'!N368+'12.legal entities FC'!N368)</f>
        <v>#DIV/0!</v>
      </c>
      <c r="P368" s="53">
        <f>'8.legal entities NC'!P368+'12.legal entities FC'!P368</f>
        <v>0</v>
      </c>
      <c r="Q368" s="54" t="e">
        <f>('8.legal entities NC'!P368*'8.legal entities NC'!Q368+'12.legal entities FC'!P368*'12.legal entities FC'!Q368)/('8.legal entities NC'!P368+'12.legal entities FC'!P368)</f>
        <v>#DIV/0!</v>
      </c>
      <c r="R368" s="53">
        <f>'8.legal entities NC'!R368+'12.legal entities FC'!R368</f>
        <v>0</v>
      </c>
      <c r="S368" s="54" t="e">
        <f>('8.legal entities NC'!R368*'8.legal entities NC'!S368+'12.legal entities FC'!R368*'12.legal entities FC'!S368)/('8.legal entities NC'!R368+'12.legal entities FC'!R368)</f>
        <v>#DIV/0!</v>
      </c>
      <c r="T368" s="53">
        <f>'8.legal entities NC'!T368+'12.legal entities FC'!T368</f>
        <v>0</v>
      </c>
      <c r="U368" s="54" t="e">
        <f>('8.legal entities NC'!T368*'8.legal entities NC'!U368+'12.legal entities FC'!T368*'12.legal entities FC'!U368)/('8.legal entities NC'!T368+'12.legal entities FC'!T368)</f>
        <v>#DIV/0!</v>
      </c>
    </row>
    <row r="369" spans="1:21" ht="5.0999999999999996" customHeight="1" x14ac:dyDescent="0.2">
      <c r="A369" s="21"/>
      <c r="B369" s="22"/>
      <c r="C369" s="25"/>
      <c r="D369" s="23"/>
      <c r="E369" s="25"/>
      <c r="F369" s="23"/>
      <c r="G369" s="25"/>
      <c r="H369" s="23"/>
      <c r="I369" s="25"/>
      <c r="J369" s="23"/>
      <c r="K369" s="25"/>
      <c r="L369" s="23"/>
      <c r="M369" s="25"/>
      <c r="N369" s="23"/>
      <c r="O369" s="25"/>
      <c r="P369" s="23"/>
      <c r="Q369" s="25"/>
      <c r="R369" s="23"/>
      <c r="S369" s="25"/>
      <c r="T369" s="23"/>
      <c r="U369" s="25"/>
    </row>
    <row r="370" spans="1:21" x14ac:dyDescent="0.2">
      <c r="A370" s="18" t="s">
        <v>64</v>
      </c>
      <c r="B370" s="13"/>
      <c r="C370" s="13"/>
      <c r="D370" s="26"/>
      <c r="E370" s="26"/>
      <c r="F370" s="13"/>
      <c r="G370" s="13"/>
      <c r="H370" s="13"/>
      <c r="I370" s="13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customHeight="1" x14ac:dyDescent="0.2">
      <c r="A185" s="49" t="s">
        <v>27</v>
      </c>
      <c r="B185" s="50">
        <f>'9.non-residents NC'!B185+'13.non-residents FC'!B185</f>
        <v>69560190.599999994</v>
      </c>
      <c r="C185" s="51">
        <f>('9.non-residents NC'!B185*'9.non-residents NC'!C185+'13.non-residents FC'!B185*'13.non-residents FC'!C185)/('9.non-residents NC'!B185+'13.non-residents FC'!B185)</f>
        <v>1.0396383940371192</v>
      </c>
      <c r="D185" s="50">
        <f>'9.non-residents NC'!D185+'13.non-residents FC'!D185</f>
        <v>3795882.0599999996</v>
      </c>
      <c r="E185" s="51">
        <f>('9.non-residents NC'!D185*'9.non-residents NC'!E185+'13.non-residents FC'!D185*'13.non-residents FC'!E185)/('9.non-residents NC'!D185+'13.non-residents FC'!D185)</f>
        <v>5.9915432409404223E-2</v>
      </c>
      <c r="F185" s="50">
        <f>'9.non-residents NC'!F185+'13.non-residents FC'!F185</f>
        <v>52064419.609999999</v>
      </c>
      <c r="G185" s="51">
        <f>('9.non-residents NC'!F185*'9.non-residents NC'!G185+'13.non-residents FC'!F185*'13.non-residents FC'!G185)/('9.non-residents NC'!F185+'13.non-residents FC'!F185)</f>
        <v>3.1686339122911023E-2</v>
      </c>
      <c r="H185" s="50">
        <f t="shared" si="18"/>
        <v>13699888.930000002</v>
      </c>
      <c r="I185" s="51">
        <f t="shared" si="19"/>
        <v>5.1416681137501676</v>
      </c>
      <c r="J185" s="50">
        <f>'9.non-residents NC'!J185+'13.non-residents FC'!J185</f>
        <v>2415239.7000000002</v>
      </c>
      <c r="K185" s="51">
        <f>('9.non-residents NC'!J185*'9.non-residents NC'!K185+'13.non-residents FC'!J185*'13.non-residents FC'!K185)/('9.non-residents NC'!J185+'13.non-residents FC'!J185)</f>
        <v>2.340201359682855</v>
      </c>
      <c r="L185" s="50">
        <f>'9.non-residents NC'!L185+'13.non-residents FC'!L185</f>
        <v>2751240.68</v>
      </c>
      <c r="M185" s="51">
        <f>('9.non-residents NC'!L185*'9.non-residents NC'!M185+'13.non-residents FC'!L185*'13.non-residents FC'!M185)/('9.non-residents NC'!L185+'13.non-residents FC'!L185)</f>
        <v>4.2468651463818743</v>
      </c>
      <c r="N185" s="50">
        <f>'9.non-residents NC'!N185+'13.non-residents FC'!N185</f>
        <v>1776158.81</v>
      </c>
      <c r="O185" s="51">
        <f>('9.non-residents NC'!N185*'9.non-residents NC'!O185+'13.non-residents FC'!N185*'13.non-residents FC'!O185)/('9.non-residents NC'!N185+'13.non-residents FC'!N185)</f>
        <v>4.7204887950869727</v>
      </c>
      <c r="P185" s="50">
        <f>'9.non-residents NC'!P185+'13.non-residents FC'!P185</f>
        <v>3683636.59</v>
      </c>
      <c r="Q185" s="51">
        <f>('9.non-residents NC'!P185*'9.non-residents NC'!Q185+'13.non-residents FC'!P185*'13.non-residents FC'!Q185)/('9.non-residents NC'!P185+'13.non-residents FC'!P185)</f>
        <v>5.9826099028134472</v>
      </c>
      <c r="R185" s="50">
        <f>'9.non-residents NC'!R185+'13.non-residents FC'!R185</f>
        <v>2995196.6</v>
      </c>
      <c r="S185" s="51">
        <f>('9.non-residents NC'!R185*'9.non-residents NC'!S185+'13.non-residents FC'!R185*'13.non-residents FC'!S185)/('9.non-residents NC'!R185+'13.non-residents FC'!R185)</f>
        <v>7.3942624913503083</v>
      </c>
      <c r="T185" s="50">
        <f>'9.non-residents NC'!T185+'13.non-residents FC'!T185</f>
        <v>78416.55</v>
      </c>
      <c r="U185" s="51">
        <f>('9.non-residents NC'!T185*'9.non-residents NC'!U185+'13.non-residents FC'!T185*'13.non-residents FC'!U185)/('9.non-residents NC'!T185+'13.non-residents FC'!T185)</f>
        <v>6.8176719582792185</v>
      </c>
    </row>
    <row r="186" spans="1:21" ht="14.25" customHeight="1" x14ac:dyDescent="0.2">
      <c r="A186" s="49" t="s">
        <v>28</v>
      </c>
      <c r="B186" s="50">
        <f>'9.non-residents NC'!B186+'13.non-residents FC'!B186</f>
        <v>69630375.5</v>
      </c>
      <c r="C186" s="51">
        <f>('9.non-residents NC'!B186*'9.non-residents NC'!C186+'13.non-residents FC'!B186*'13.non-residents FC'!C186)/('9.non-residents NC'!B186+'13.non-residents FC'!B186)</f>
        <v>1.0781516243683036</v>
      </c>
      <c r="D186" s="50">
        <f>'9.non-residents NC'!D186+'13.non-residents FC'!D186</f>
        <v>3879401.2199999997</v>
      </c>
      <c r="E186" s="51">
        <f>('9.non-residents NC'!D186*'9.non-residents NC'!E186+'13.non-residents FC'!D186*'13.non-residents FC'!E186)/('9.non-residents NC'!D186+'13.non-residents FC'!D186)</f>
        <v>0.10386929269460839</v>
      </c>
      <c r="F186" s="50">
        <f>'9.non-residents NC'!F186+'13.non-residents FC'!F186</f>
        <v>51592908.340000004</v>
      </c>
      <c r="G186" s="51">
        <f>('9.non-residents NC'!F186*'9.non-residents NC'!G186+'13.non-residents FC'!F186*'13.non-residents FC'!G186)/('9.non-residents NC'!F186+'13.non-residents FC'!F186)</f>
        <v>3.8737868269203279E-2</v>
      </c>
      <c r="H186" s="50">
        <f t="shared" si="18"/>
        <v>14158065.939999999</v>
      </c>
      <c r="I186" s="51">
        <f t="shared" si="19"/>
        <v>5.1328022352041636</v>
      </c>
      <c r="J186" s="50">
        <f>'9.non-residents NC'!J186+'13.non-residents FC'!J186</f>
        <v>2314479.6800000002</v>
      </c>
      <c r="K186" s="51">
        <f>('9.non-residents NC'!J186*'9.non-residents NC'!K186+'13.non-residents FC'!J186*'13.non-residents FC'!K186)/('9.non-residents NC'!J186+'13.non-residents FC'!J186)</f>
        <v>2.7077726048992576</v>
      </c>
      <c r="L186" s="50">
        <f>'9.non-residents NC'!L186+'13.non-residents FC'!L186</f>
        <v>2359340.71</v>
      </c>
      <c r="M186" s="51">
        <f>('9.non-residents NC'!L186*'9.non-residents NC'!M186+'13.non-residents FC'!L186*'13.non-residents FC'!M186)/('9.non-residents NC'!L186+'13.non-residents FC'!L186)</f>
        <v>3.7949716904600823</v>
      </c>
      <c r="N186" s="50">
        <f>'9.non-residents NC'!N186+'13.non-residents FC'!N186</f>
        <v>2597377.2600000002</v>
      </c>
      <c r="O186" s="51">
        <f>('9.non-residents NC'!N186*'9.non-residents NC'!O186+'13.non-residents FC'!N186*'13.non-residents FC'!O186)/('9.non-residents NC'!N186+'13.non-residents FC'!N186)</f>
        <v>4.5746613083460952</v>
      </c>
      <c r="P186" s="50">
        <f>'9.non-residents NC'!P186+'13.non-residents FC'!P186</f>
        <v>4256280.4399999995</v>
      </c>
      <c r="Q186" s="51">
        <f>('9.non-residents NC'!P186*'9.non-residents NC'!Q186+'13.non-residents FC'!P186*'13.non-residents FC'!Q186)/('9.non-residents NC'!P186+'13.non-residents FC'!P186)</f>
        <v>5.4957699854946593</v>
      </c>
      <c r="R186" s="50">
        <f>'9.non-residents NC'!R186+'13.non-residents FC'!R186</f>
        <v>2554173.5</v>
      </c>
      <c r="S186" s="51">
        <f>('9.non-residents NC'!R186*'9.non-residents NC'!S186+'13.non-residents FC'!R186*'13.non-residents FC'!S186)/('9.non-residents NC'!R186+'13.non-residents FC'!R186)</f>
        <v>8.4910470741709361</v>
      </c>
      <c r="T186" s="50">
        <f>'9.non-residents NC'!T186+'13.non-residents FC'!T186</f>
        <v>76414.350000000006</v>
      </c>
      <c r="U186" s="51">
        <f>('9.non-residents NC'!T186*'9.non-residents NC'!U186+'13.non-residents FC'!T186*'13.non-residents FC'!U186)/('9.non-residents NC'!T186+'13.non-residents FC'!T186)</f>
        <v>6.3936898985596251</v>
      </c>
    </row>
    <row r="187" spans="1:21" ht="14.25" customHeight="1" x14ac:dyDescent="0.2">
      <c r="A187" s="49" t="s">
        <v>46</v>
      </c>
      <c r="B187" s="50">
        <f>'9.non-residents NC'!B187+'13.non-residents FC'!B187</f>
        <v>72138138.090000004</v>
      </c>
      <c r="C187" s="51">
        <f>('9.non-residents NC'!B187*'9.non-residents NC'!C187+'13.non-residents FC'!B187*'13.non-residents FC'!C187)/('9.non-residents NC'!B187+'13.non-residents FC'!B187)</f>
        <v>1.0171259990306203</v>
      </c>
      <c r="D187" s="50">
        <f>'9.non-residents NC'!D187+'13.non-residents FC'!D187</f>
        <v>3984438.13</v>
      </c>
      <c r="E187" s="51">
        <f>('9.non-residents NC'!D187*'9.non-residents NC'!E187+'13.non-residents FC'!D187*'13.non-residents FC'!E187)/('9.non-residents NC'!D187+'13.non-residents FC'!D187)</f>
        <v>9.0993386864310452E-2</v>
      </c>
      <c r="F187" s="50">
        <f>'9.non-residents NC'!F187+'13.non-residents FC'!F187</f>
        <v>54092752.799999997</v>
      </c>
      <c r="G187" s="51">
        <f>('9.non-residents NC'!F187*'9.non-residents NC'!G187+'13.non-residents FC'!F187*'13.non-residents FC'!G187)/('9.non-residents NC'!F187+'13.non-residents FC'!F187)</f>
        <v>4.2323626983169556E-2</v>
      </c>
      <c r="H187" s="50">
        <f t="shared" si="18"/>
        <v>14060947.16</v>
      </c>
      <c r="I187" s="51">
        <f t="shared" si="19"/>
        <v>5.0296481421952866</v>
      </c>
      <c r="J187" s="50">
        <f>'9.non-residents NC'!J187+'13.non-residents FC'!J187</f>
        <v>2809378.88</v>
      </c>
      <c r="K187" s="51">
        <f>('9.non-residents NC'!J187*'9.non-residents NC'!K187+'13.non-residents FC'!J187*'13.non-residents FC'!K187)/('9.non-residents NC'!J187+'13.non-residents FC'!J187)</f>
        <v>2.055687686098076</v>
      </c>
      <c r="L187" s="50">
        <f>'9.non-residents NC'!L187+'13.non-residents FC'!L187</f>
        <v>1633598.1</v>
      </c>
      <c r="M187" s="51">
        <f>('9.non-residents NC'!L187*'9.non-residents NC'!M187+'13.non-residents FC'!L187*'13.non-residents FC'!M187)/('9.non-residents NC'!L187+'13.non-residents FC'!L187)</f>
        <v>4.0546248538731868</v>
      </c>
      <c r="N187" s="50">
        <f>'9.non-residents NC'!N187+'13.non-residents FC'!N187</f>
        <v>2947719.94</v>
      </c>
      <c r="O187" s="51">
        <f>('9.non-residents NC'!N187*'9.non-residents NC'!O187+'13.non-residents FC'!N187*'13.non-residents FC'!O187)/('9.non-residents NC'!N187+'13.non-residents FC'!N187)</f>
        <v>4.3202200043468224</v>
      </c>
      <c r="P187" s="50">
        <f>'9.non-residents NC'!P187+'13.non-residents FC'!P187</f>
        <v>4158025.63</v>
      </c>
      <c r="Q187" s="51">
        <f>('9.non-residents NC'!P187*'9.non-residents NC'!Q187+'13.non-residents FC'!P187*'13.non-residents FC'!Q187)/('9.non-residents NC'!P187+'13.non-residents FC'!P187)</f>
        <v>5.7736213482166665</v>
      </c>
      <c r="R187" s="50">
        <f>'9.non-residents NC'!R187+'13.non-residents FC'!R187</f>
        <v>2433425.4500000002</v>
      </c>
      <c r="S187" s="51">
        <f>('9.non-residents NC'!R187*'9.non-residents NC'!S187+'13.non-residents FC'!R187*'13.non-residents FC'!S187)/('9.non-residents NC'!R187+'13.non-residents FC'!R187)</f>
        <v>8.6702011268518664</v>
      </c>
      <c r="T187" s="50">
        <f>'9.non-residents NC'!T187+'13.non-residents FC'!T187</f>
        <v>78799.16</v>
      </c>
      <c r="U187" s="51">
        <f>('9.non-residents NC'!T187*'9.non-residents NC'!U187+'13.non-residents FC'!T187*'13.non-residents FC'!U187)/('9.non-residents NC'!T187+'13.non-residents FC'!T187)</f>
        <v>6.1273681039239536</v>
      </c>
    </row>
    <row r="188" spans="1:21" ht="14.25" customHeight="1" thickBot="1" x14ac:dyDescent="0.25">
      <c r="A188" s="52" t="s">
        <v>30</v>
      </c>
      <c r="B188" s="53">
        <f>'9.non-residents NC'!B188+'13.non-residents FC'!B188</f>
        <v>75361928.290000007</v>
      </c>
      <c r="C188" s="54">
        <f>('9.non-residents NC'!B188*'9.non-residents NC'!C188+'13.non-residents FC'!B188*'13.non-residents FC'!C188)/('9.non-residents NC'!B188+'13.non-residents FC'!B188)</f>
        <v>0.99064120187469218</v>
      </c>
      <c r="D188" s="53">
        <f>'9.non-residents NC'!D188+'13.non-residents FC'!D188</f>
        <v>2932743.89</v>
      </c>
      <c r="E188" s="54">
        <f>('9.non-residents NC'!D188*'9.non-residents NC'!E188+'13.non-residents FC'!D188*'13.non-residents FC'!E188)/('9.non-residents NC'!D188+'13.non-residents FC'!D188)</f>
        <v>0.12278168456093845</v>
      </c>
      <c r="F188" s="53">
        <f>'9.non-residents NC'!F188+'13.non-residents FC'!F188</f>
        <v>56094130.859999999</v>
      </c>
      <c r="G188" s="54">
        <f>('9.non-residents NC'!F188*'9.non-residents NC'!G188+'13.non-residents FC'!F188*'13.non-residents FC'!G188)/('9.non-residents NC'!F188+'13.non-residents FC'!F188)</f>
        <v>3.3490228804661085E-2</v>
      </c>
      <c r="H188" s="53">
        <f t="shared" ref="H188:H199" si="20">J188+L188+N188+P188+R188+T188</f>
        <v>16335053.540000003</v>
      </c>
      <c r="I188" s="54">
        <f t="shared" ref="I188:I199" si="21">(J188*K188+L188*M188+N188*O188+P188*Q188+R188*S188+T188*U188)/(J188+L188+N188+P188+R188+T188)</f>
        <v>4.4332844411662684</v>
      </c>
      <c r="J188" s="53">
        <f>'9.non-residents NC'!J188+'13.non-residents FC'!J188</f>
        <v>3047133.09</v>
      </c>
      <c r="K188" s="54">
        <f>('9.non-residents NC'!J188*'9.non-residents NC'!K188+'13.non-residents FC'!J188*'13.non-residents FC'!K188)/('9.non-residents NC'!J188+'13.non-residents FC'!J188)</f>
        <v>1.2235356006389599</v>
      </c>
      <c r="L188" s="53">
        <f>'9.non-residents NC'!L188+'13.non-residents FC'!L188</f>
        <v>2894279.2600000002</v>
      </c>
      <c r="M188" s="54">
        <f>('9.non-residents NC'!L188*'9.non-residents NC'!M188+'13.non-residents FC'!L188*'13.non-residents FC'!M188)/('9.non-residents NC'!L188+'13.non-residents FC'!L188)</f>
        <v>2.5859055904646846</v>
      </c>
      <c r="N188" s="53">
        <f>'9.non-residents NC'!N188+'13.non-residents FC'!N188</f>
        <v>3378025.2199999997</v>
      </c>
      <c r="O188" s="54">
        <f>('9.non-residents NC'!N188*'9.non-residents NC'!O188+'13.non-residents FC'!N188*'13.non-residents FC'!O188)/('9.non-residents NC'!N188+'13.non-residents FC'!N188)</f>
        <v>4.0900413057899048</v>
      </c>
      <c r="P188" s="53">
        <f>'9.non-residents NC'!P188+'13.non-residents FC'!P188</f>
        <v>4854126.05</v>
      </c>
      <c r="Q188" s="54">
        <f>('9.non-residents NC'!P188*'9.non-residents NC'!Q188+'13.non-residents FC'!P188*'13.non-residents FC'!Q188)/('9.non-residents NC'!P188+'13.non-residents FC'!P188)</f>
        <v>5.9997735881827756</v>
      </c>
      <c r="R188" s="53">
        <f>'9.non-residents NC'!R188+'13.non-residents FC'!R188</f>
        <v>2084833.12</v>
      </c>
      <c r="S188" s="54">
        <f>('9.non-residents NC'!R188*'9.non-residents NC'!S188+'13.non-residents FC'!R188*'13.non-residents FC'!S188)/('9.non-residents NC'!R188+'13.non-residents FC'!R188)</f>
        <v>8.5253539421418925</v>
      </c>
      <c r="T188" s="53">
        <f>'9.non-residents NC'!T188+'13.non-residents FC'!T188</f>
        <v>76656.800000000003</v>
      </c>
      <c r="U188" s="54">
        <f>('9.non-residents NC'!T188*'9.non-residents NC'!U188+'13.non-residents FC'!T188*'13.non-residents FC'!U188)/('9.non-residents NC'!T188+'13.non-residents FC'!T188)</f>
        <v>6.4113002577722975</v>
      </c>
    </row>
    <row r="189" spans="1:21" ht="14.25" customHeight="1" x14ac:dyDescent="0.2">
      <c r="A189" s="35" t="s">
        <v>91</v>
      </c>
      <c r="B189" s="50">
        <f>'9.non-residents NC'!B189+'13.non-residents FC'!B189</f>
        <v>75769996.120000005</v>
      </c>
      <c r="C189" s="51">
        <f>('9.non-residents NC'!B189*'9.non-residents NC'!C189+'13.non-residents FC'!B189*'13.non-residents FC'!C189)/('9.non-residents NC'!B189+'13.non-residents FC'!B189)</f>
        <v>0.99978202141420358</v>
      </c>
      <c r="D189" s="50">
        <f>'9.non-residents NC'!D189+'13.non-residents FC'!D189</f>
        <v>3772040.61</v>
      </c>
      <c r="E189" s="51">
        <f>('9.non-residents NC'!D189*'9.non-residents NC'!E189+'13.non-residents FC'!D189*'13.non-residents FC'!E189)/('9.non-residents NC'!D189+'13.non-residents FC'!D189)</f>
        <v>0.10526564749789384</v>
      </c>
      <c r="F189" s="50">
        <f>'9.non-residents NC'!F189+'13.non-residents FC'!F189</f>
        <v>54906394.450000003</v>
      </c>
      <c r="G189" s="51">
        <f>('9.non-residents NC'!F189*'9.non-residents NC'!G189+'13.non-residents FC'!F189*'13.non-residents FC'!G189)/('9.non-residents NC'!F189+'13.non-residents FC'!F189)</f>
        <v>3.4082223153518339E-2</v>
      </c>
      <c r="H189" s="50">
        <f t="shared" si="20"/>
        <v>17091561.059999999</v>
      </c>
      <c r="I189" s="51">
        <f t="shared" si="21"/>
        <v>4.2994950162849541</v>
      </c>
      <c r="J189" s="50">
        <f>'9.non-residents NC'!J189+'13.non-residents FC'!J189</f>
        <v>3051935.8000000003</v>
      </c>
      <c r="K189" s="51">
        <f>('9.non-residents NC'!J189*'9.non-residents NC'!K189+'13.non-residents FC'!J189*'13.non-residents FC'!K189)/('9.non-residents NC'!J189+'13.non-residents FC'!J189)</f>
        <v>1.1435091861696434</v>
      </c>
      <c r="L189" s="50">
        <f>'9.non-residents NC'!L189+'13.non-residents FC'!L189</f>
        <v>3335926.9400000004</v>
      </c>
      <c r="M189" s="51">
        <f>('9.non-residents NC'!L189*'9.non-residents NC'!M189+'13.non-residents FC'!L189*'13.non-residents FC'!M189)/('9.non-residents NC'!L189+'13.non-residents FC'!L189)</f>
        <v>2.9832278545344848</v>
      </c>
      <c r="N189" s="50">
        <f>'9.non-residents NC'!N189+'13.non-residents FC'!N189</f>
        <v>3089097.08</v>
      </c>
      <c r="O189" s="51">
        <f>('9.non-residents NC'!N189*'9.non-residents NC'!O189+'13.non-residents FC'!N189*'13.non-residents FC'!O189)/('9.non-residents NC'!N189+'13.non-residents FC'!N189)</f>
        <v>4.1360086705983381</v>
      </c>
      <c r="P189" s="50">
        <f>'9.non-residents NC'!P189+'13.non-residents FC'!P189</f>
        <v>5594568.5600000005</v>
      </c>
      <c r="Q189" s="51">
        <f>('9.non-residents NC'!P189*'9.non-residents NC'!Q189+'13.non-residents FC'!P189*'13.non-residents FC'!Q189)/('9.non-residents NC'!P189+'13.non-residents FC'!P189)</f>
        <v>5.3562978876605252</v>
      </c>
      <c r="R189" s="50">
        <f>'9.non-residents NC'!R189+'13.non-residents FC'!R189</f>
        <v>1945472.19</v>
      </c>
      <c r="S189" s="51">
        <f>('9.non-residents NC'!R189*'9.non-residents NC'!S189+'13.non-residents FC'!R189*'13.non-residents FC'!S189)/('9.non-residents NC'!R189+'13.non-residents FC'!R189)</f>
        <v>8.65585339515955</v>
      </c>
      <c r="T189" s="50">
        <f>'9.non-residents NC'!T189+'13.non-residents FC'!T189</f>
        <v>74560.490000000005</v>
      </c>
      <c r="U189" s="51">
        <f>('9.non-residents NC'!T189*'9.non-residents NC'!U189+'13.non-residents FC'!T189*'13.non-residents FC'!U189)/('9.non-residents NC'!T189+'13.non-residents FC'!T189)</f>
        <v>6.1816208356463358</v>
      </c>
    </row>
    <row r="190" spans="1:21" ht="14.25" customHeight="1" x14ac:dyDescent="0.2">
      <c r="A190" s="49" t="s">
        <v>20</v>
      </c>
      <c r="B190" s="50">
        <f>'9.non-residents NC'!B190+'13.non-residents FC'!B190</f>
        <v>77597851.480000004</v>
      </c>
      <c r="C190" s="51">
        <f>('9.non-residents NC'!B190*'9.non-residents NC'!C190+'13.non-residents FC'!B190*'13.non-residents FC'!C190)/('9.non-residents NC'!B190+'13.non-residents FC'!B190)</f>
        <v>0.99488006549379171</v>
      </c>
      <c r="D190" s="50">
        <f>'9.non-residents NC'!D190+'13.non-residents FC'!D190</f>
        <v>3042697.7800000003</v>
      </c>
      <c r="E190" s="51">
        <f>('9.non-residents NC'!D190*'9.non-residents NC'!E190+'13.non-residents FC'!D190*'13.non-residents FC'!E190)/('9.non-residents NC'!D190+'13.non-residents FC'!D190)</f>
        <v>2.8002951479459817E-2</v>
      </c>
      <c r="F190" s="50">
        <f>'9.non-residents NC'!F190+'13.non-residents FC'!F190</f>
        <v>57607943.980000004</v>
      </c>
      <c r="G190" s="51">
        <f>('9.non-residents NC'!F190*'9.non-residents NC'!G190+'13.non-residents FC'!F190*'13.non-residents FC'!G190)/('9.non-residents NC'!F190+'13.non-residents FC'!F190)</f>
        <v>3.373984540525863E-2</v>
      </c>
      <c r="H190" s="50">
        <f t="shared" si="20"/>
        <v>16947209.719999999</v>
      </c>
      <c r="I190" s="51">
        <f t="shared" si="21"/>
        <v>4.4356368489136715</v>
      </c>
      <c r="J190" s="50">
        <f>'9.non-residents NC'!J190+'13.non-residents FC'!J190</f>
        <v>3788246.8800000004</v>
      </c>
      <c r="K190" s="51">
        <f>('9.non-residents NC'!J190*'9.non-residents NC'!K190+'13.non-residents FC'!J190*'13.non-residents FC'!K190)/('9.non-residents NC'!J190+'13.non-residents FC'!J190)</f>
        <v>0.85958844846986326</v>
      </c>
      <c r="L190" s="50">
        <f>'9.non-residents NC'!L190+'13.non-residents FC'!L190</f>
        <v>2876452.18</v>
      </c>
      <c r="M190" s="51">
        <f>('9.non-residents NC'!L190*'9.non-residents NC'!M190+'13.non-residents FC'!L190*'13.non-residents FC'!M190)/('9.non-residents NC'!L190+'13.non-residents FC'!L190)</f>
        <v>3.8753084369718174</v>
      </c>
      <c r="N190" s="50">
        <f>'9.non-residents NC'!N190+'13.non-residents FC'!N190</f>
        <v>2627007.58</v>
      </c>
      <c r="O190" s="51">
        <f>('9.non-residents NC'!N190*'9.non-residents NC'!O190+'13.non-residents FC'!N190*'13.non-residents FC'!O190)/('9.non-residents NC'!N190+'13.non-residents FC'!N190)</f>
        <v>4.7907630096750591</v>
      </c>
      <c r="P190" s="50">
        <f>'9.non-residents NC'!P190+'13.non-residents FC'!P190</f>
        <v>5583554.5</v>
      </c>
      <c r="Q190" s="51">
        <f>('9.non-residents NC'!P190*'9.non-residents NC'!Q190+'13.non-residents FC'!P190*'13.non-residents FC'!Q190)/('9.non-residents NC'!P190+'13.non-residents FC'!P190)</f>
        <v>5.4098532278676608</v>
      </c>
      <c r="R190" s="50">
        <f>'9.non-residents NC'!R190+'13.non-residents FC'!R190</f>
        <v>1997036.25</v>
      </c>
      <c r="S190" s="51">
        <f>('9.non-residents NC'!R190*'9.non-residents NC'!S190+'13.non-residents FC'!R190*'13.non-residents FC'!S190)/('9.non-residents NC'!R190+'13.non-residents FC'!R190)</f>
        <v>8.7694606156497947</v>
      </c>
      <c r="T190" s="50">
        <f>'9.non-residents NC'!T190+'13.non-residents FC'!T190</f>
        <v>74912.33</v>
      </c>
      <c r="U190" s="51">
        <f>('9.non-residents NC'!T190*'9.non-residents NC'!U190+'13.non-residents FC'!T190*'13.non-residents FC'!U190)/('9.non-residents NC'!T190+'13.non-residents FC'!T190)</f>
        <v>6.1896812313807397</v>
      </c>
    </row>
    <row r="191" spans="1:21" ht="14.25" customHeight="1" x14ac:dyDescent="0.2">
      <c r="A191" s="49" t="s">
        <v>21</v>
      </c>
      <c r="B191" s="50">
        <f>'9.non-residents NC'!B191+'13.non-residents FC'!B191</f>
        <v>79996048.729999989</v>
      </c>
      <c r="C191" s="51">
        <f>('9.non-residents NC'!B191*'9.non-residents NC'!C191+'13.non-residents FC'!B191*'13.non-residents FC'!C191)/('9.non-residents NC'!B191+'13.non-residents FC'!B191)</f>
        <v>0.98106594978069239</v>
      </c>
      <c r="D191" s="50">
        <f>'9.non-residents NC'!D191+'13.non-residents FC'!D191</f>
        <v>3477111.34</v>
      </c>
      <c r="E191" s="51">
        <f>('9.non-residents NC'!D191*'9.non-residents NC'!E191+'13.non-residents FC'!D191*'13.non-residents FC'!E191)/('9.non-residents NC'!D191+'13.non-residents FC'!D191)</f>
        <v>6.732585730199829E-2</v>
      </c>
      <c r="F191" s="50">
        <f>'9.non-residents NC'!F191+'13.non-residents FC'!F191</f>
        <v>60160725.75</v>
      </c>
      <c r="G191" s="51">
        <f>('9.non-residents NC'!F191*'9.non-residents NC'!G191+'13.non-residents FC'!F191*'13.non-residents FC'!G191)/('9.non-residents NC'!F191+'13.non-residents FC'!F191)</f>
        <v>3.2709774878339135E-2</v>
      </c>
      <c r="H191" s="50">
        <f t="shared" si="20"/>
        <v>16358211.639999999</v>
      </c>
      <c r="I191" s="51">
        <f t="shared" si="21"/>
        <v>4.6630681829410552</v>
      </c>
      <c r="J191" s="50">
        <f>'9.non-residents NC'!J191+'13.non-residents FC'!J191</f>
        <v>2691909.9299999997</v>
      </c>
      <c r="K191" s="51">
        <f>('9.non-residents NC'!J191*'9.non-residents NC'!K191+'13.non-residents FC'!J191*'13.non-residents FC'!K191)/('9.non-residents NC'!J191+'13.non-residents FC'!J191)</f>
        <v>1.0908741084067393</v>
      </c>
      <c r="L191" s="50">
        <f>'9.non-residents NC'!L191+'13.non-residents FC'!L191</f>
        <v>2447759.94</v>
      </c>
      <c r="M191" s="51">
        <f>('9.non-residents NC'!L191*'9.non-residents NC'!M191+'13.non-residents FC'!L191*'13.non-residents FC'!M191)/('9.non-residents NC'!L191+'13.non-residents FC'!L191)</f>
        <v>3.4754665325146239</v>
      </c>
      <c r="N191" s="50">
        <f>'9.non-residents NC'!N191+'13.non-residents FC'!N191</f>
        <v>2812203.92</v>
      </c>
      <c r="O191" s="51">
        <f>('9.non-residents NC'!N191*'9.non-residents NC'!O191+'13.non-residents FC'!N191*'13.non-residents FC'!O191)/('9.non-residents NC'!N191+'13.non-residents FC'!N191)</f>
        <v>5.1746665055854164</v>
      </c>
      <c r="P191" s="50">
        <f>'9.non-residents NC'!P191+'13.non-residents FC'!P191</f>
        <v>6076734.6699999999</v>
      </c>
      <c r="Q191" s="51">
        <f>('9.non-residents NC'!P191*'9.non-residents NC'!Q191+'13.non-residents FC'!P191*'13.non-residents FC'!Q191)/('9.non-residents NC'!P191+'13.non-residents FC'!P191)</f>
        <v>5.0760440156259188</v>
      </c>
      <c r="R191" s="50">
        <f>'9.non-residents NC'!R191+'13.non-residents FC'!R191</f>
        <v>2214419.0599999996</v>
      </c>
      <c r="S191" s="51">
        <f>('9.non-residents NC'!R191*'9.non-residents NC'!S191+'13.non-residents FC'!R191*'13.non-residents FC'!S191)/('9.non-residents NC'!R191+'13.non-residents FC'!R191)</f>
        <v>8.4259234604402078</v>
      </c>
      <c r="T191" s="50">
        <f>'9.non-residents NC'!T191+'13.non-residents FC'!T191</f>
        <v>115184.12</v>
      </c>
      <c r="U191" s="51">
        <f>('9.non-residents NC'!T191*'9.non-residents NC'!U191+'13.non-residents FC'!T191*'13.non-residents FC'!U191)/('9.non-residents NC'!T191+'13.non-residents FC'!T191)</f>
        <v>6.7656725215246736</v>
      </c>
    </row>
    <row r="192" spans="1:21" ht="14.25" customHeight="1" x14ac:dyDescent="0.2">
      <c r="A192" s="49" t="s">
        <v>22</v>
      </c>
      <c r="B192" s="50">
        <f>'9.non-residents NC'!B192+'13.non-residents FC'!B192</f>
        <v>84136843.510000005</v>
      </c>
      <c r="C192" s="51">
        <f>('9.non-residents NC'!B192*'9.non-residents NC'!C192+'13.non-residents FC'!B192*'13.non-residents FC'!C192)/('9.non-residents NC'!B192+'13.non-residents FC'!B192)</f>
        <v>0.95411703825754768</v>
      </c>
      <c r="D192" s="50">
        <f>'9.non-residents NC'!D192+'13.non-residents FC'!D192</f>
        <v>3437854.4</v>
      </c>
      <c r="E192" s="51">
        <f>('9.non-residents NC'!D192*'9.non-residents NC'!E192+'13.non-residents FC'!D192*'13.non-residents FC'!E192)/('9.non-residents NC'!D192+'13.non-residents FC'!D192)</f>
        <v>6.2665890504263341E-2</v>
      </c>
      <c r="F192" s="50">
        <f>'9.non-residents NC'!F192+'13.non-residents FC'!F192</f>
        <v>63312925.849999994</v>
      </c>
      <c r="G192" s="51">
        <f>('9.non-residents NC'!F192*'9.non-residents NC'!G192+'13.non-residents FC'!F192*'13.non-residents FC'!G192)/('9.non-residents NC'!F192+'13.non-residents FC'!F192)</f>
        <v>3.2098542045186494E-2</v>
      </c>
      <c r="H192" s="50">
        <f t="shared" si="20"/>
        <v>17386063.260000002</v>
      </c>
      <c r="I192" s="51">
        <f t="shared" si="21"/>
        <v>4.4880031753835894</v>
      </c>
      <c r="J192" s="50">
        <f>'9.non-residents NC'!J192+'13.non-residents FC'!J192</f>
        <v>4060030.04</v>
      </c>
      <c r="K192" s="51">
        <f>('9.non-residents NC'!J192*'9.non-residents NC'!K192+'13.non-residents FC'!J192*'13.non-residents FC'!K192)/('9.non-residents NC'!J192+'13.non-residents FC'!J192)</f>
        <v>1.114056880130867</v>
      </c>
      <c r="L192" s="50">
        <f>'9.non-residents NC'!L192+'13.non-residents FC'!L192</f>
        <v>2644793.9</v>
      </c>
      <c r="M192" s="51">
        <f>('9.non-residents NC'!L192*'9.non-residents NC'!M192+'13.non-residents FC'!L192*'13.non-residents FC'!M192)/('9.non-residents NC'!L192+'13.non-residents FC'!L192)</f>
        <v>3.7372954544775618</v>
      </c>
      <c r="N192" s="50">
        <f>'9.non-residents NC'!N192+'13.non-residents FC'!N192</f>
        <v>3668737.5700000003</v>
      </c>
      <c r="O192" s="51">
        <f>('9.non-residents NC'!N192*'9.non-residents NC'!O192+'13.non-residents FC'!N192*'13.non-residents FC'!O192)/('9.non-residents NC'!N192+'13.non-residents FC'!N192)</f>
        <v>4.6712061801411346</v>
      </c>
      <c r="P192" s="50">
        <f>'9.non-residents NC'!P192+'13.non-residents FC'!P192</f>
        <v>4943675.9800000004</v>
      </c>
      <c r="Q192" s="51">
        <f>('9.non-residents NC'!P192*'9.non-residents NC'!Q192+'13.non-residents FC'!P192*'13.non-residents FC'!Q192)/('9.non-residents NC'!P192+'13.non-residents FC'!P192)</f>
        <v>5.7350077685107594</v>
      </c>
      <c r="R192" s="50">
        <f>'9.non-residents NC'!R192+'13.non-residents FC'!R192</f>
        <v>1991700.29</v>
      </c>
      <c r="S192" s="51">
        <f>('9.non-residents NC'!R192*'9.non-residents NC'!S192+'13.non-residents FC'!R192*'13.non-residents FC'!S192)/('9.non-residents NC'!R192+'13.non-residents FC'!R192)</f>
        <v>8.8593327332396878</v>
      </c>
      <c r="T192" s="50">
        <f>'9.non-residents NC'!T192+'13.non-residents FC'!T192</f>
        <v>77125.48000000001</v>
      </c>
      <c r="U192" s="51">
        <f>('9.non-residents NC'!T192*'9.non-residents NC'!U192+'13.non-residents FC'!T192*'13.non-residents FC'!U192)/('9.non-residents NC'!T192+'13.non-residents FC'!T192)</f>
        <v>6.3097327057154216</v>
      </c>
    </row>
    <row r="193" spans="1:21" ht="14.25" hidden="1" customHeight="1" x14ac:dyDescent="0.2">
      <c r="A193" s="49" t="s">
        <v>23</v>
      </c>
      <c r="B193" s="50">
        <f>'9.non-residents NC'!B193+'13.non-residents FC'!B193</f>
        <v>0</v>
      </c>
      <c r="C193" s="51" t="e">
        <f>('9.non-residents NC'!B193*'9.non-residents NC'!C193+'13.non-residents FC'!B193*'13.non-residents FC'!C193)/('9.non-residents NC'!B193+'13.non-residents FC'!B193)</f>
        <v>#DIV/0!</v>
      </c>
      <c r="D193" s="50">
        <f>'9.non-residents NC'!D193+'13.non-residents FC'!D193</f>
        <v>0</v>
      </c>
      <c r="E193" s="51" t="e">
        <f>('9.non-residents NC'!D193*'9.non-residents NC'!E193+'13.non-residents FC'!D193*'13.non-residents FC'!E193)/('9.non-residents NC'!D193+'13.non-residents FC'!D193)</f>
        <v>#DIV/0!</v>
      </c>
      <c r="F193" s="50">
        <f>'9.non-residents NC'!F193+'13.non-residents FC'!F193</f>
        <v>0</v>
      </c>
      <c r="G193" s="51" t="e">
        <f>('9.non-residents NC'!F193*'9.non-residents NC'!G193+'13.non-residents FC'!F193*'13.non-residents FC'!G193)/('9.non-residents NC'!F193+'13.non-residents FC'!F193)</f>
        <v>#DIV/0!</v>
      </c>
      <c r="H193" s="50">
        <f t="shared" si="20"/>
        <v>0</v>
      </c>
      <c r="I193" s="51" t="e">
        <f t="shared" si="21"/>
        <v>#DIV/0!</v>
      </c>
      <c r="J193" s="50">
        <f>'9.non-residents NC'!J193+'13.non-residents FC'!J193</f>
        <v>0</v>
      </c>
      <c r="K193" s="51" t="e">
        <f>('9.non-residents NC'!J193*'9.non-residents NC'!K193+'13.non-residents FC'!J193*'13.non-residents FC'!K193)/('9.non-residents NC'!J193+'13.non-residents FC'!J193)</f>
        <v>#DIV/0!</v>
      </c>
      <c r="L193" s="50">
        <f>'9.non-residents NC'!L193+'13.non-residents FC'!L193</f>
        <v>0</v>
      </c>
      <c r="M193" s="51" t="e">
        <f>('9.non-residents NC'!L193*'9.non-residents NC'!M193+'13.non-residents FC'!L193*'13.non-residents FC'!M193)/('9.non-residents NC'!L193+'13.non-residents FC'!L193)</f>
        <v>#DIV/0!</v>
      </c>
      <c r="N193" s="50">
        <f>'9.non-residents NC'!N193+'13.non-residents FC'!N193</f>
        <v>0</v>
      </c>
      <c r="O193" s="51" t="e">
        <f>('9.non-residents NC'!N193*'9.non-residents NC'!O193+'13.non-residents FC'!N193*'13.non-residents FC'!O193)/('9.non-residents NC'!N193+'13.non-residents FC'!N193)</f>
        <v>#DIV/0!</v>
      </c>
      <c r="P193" s="50">
        <f>'9.non-residents NC'!P193+'13.non-residents FC'!P193</f>
        <v>0</v>
      </c>
      <c r="Q193" s="51" t="e">
        <f>('9.non-residents NC'!P193*'9.non-residents NC'!Q193+'13.non-residents FC'!P193*'13.non-residents FC'!Q193)/('9.non-residents NC'!P193+'13.non-residents FC'!P193)</f>
        <v>#DIV/0!</v>
      </c>
      <c r="R193" s="50">
        <f>'9.non-residents NC'!R193+'13.non-residents FC'!R193</f>
        <v>0</v>
      </c>
      <c r="S193" s="51" t="e">
        <f>('9.non-residents NC'!R193*'9.non-residents NC'!S193+'13.non-residents FC'!R193*'13.non-residents FC'!S193)/('9.non-residents NC'!R193+'13.non-residents FC'!R193)</f>
        <v>#DIV/0!</v>
      </c>
      <c r="T193" s="50">
        <f>'9.non-residents NC'!T193+'13.non-residents FC'!T193</f>
        <v>0</v>
      </c>
      <c r="U193" s="51" t="e">
        <f>('9.non-residents NC'!T193*'9.non-residents NC'!U193+'13.non-residents FC'!T193*'13.non-residents FC'!U193)/('9.non-residents NC'!T193+'13.non-residents FC'!T193)</f>
        <v>#DIV/0!</v>
      </c>
    </row>
    <row r="194" spans="1:21" ht="14.25" hidden="1" customHeight="1" x14ac:dyDescent="0.2">
      <c r="A194" s="49" t="s">
        <v>24</v>
      </c>
      <c r="B194" s="50">
        <f>'9.non-residents NC'!B194+'13.non-residents FC'!B194</f>
        <v>0</v>
      </c>
      <c r="C194" s="51" t="e">
        <f>('9.non-residents NC'!B194*'9.non-residents NC'!C194+'13.non-residents FC'!B194*'13.non-residents FC'!C194)/('9.non-residents NC'!B194+'13.non-residents FC'!B194)</f>
        <v>#DIV/0!</v>
      </c>
      <c r="D194" s="50">
        <f>'9.non-residents NC'!D194+'13.non-residents FC'!D194</f>
        <v>0</v>
      </c>
      <c r="E194" s="51" t="e">
        <f>('9.non-residents NC'!D194*'9.non-residents NC'!E194+'13.non-residents FC'!D194*'13.non-residents FC'!E194)/('9.non-residents NC'!D194+'13.non-residents FC'!D194)</f>
        <v>#DIV/0!</v>
      </c>
      <c r="F194" s="50">
        <f>'9.non-residents NC'!F194+'13.non-residents FC'!F194</f>
        <v>0</v>
      </c>
      <c r="G194" s="51" t="e">
        <f>('9.non-residents NC'!F194*'9.non-residents NC'!G194+'13.non-residents FC'!F194*'13.non-residents FC'!G194)/('9.non-residents NC'!F194+'13.non-residents FC'!F194)</f>
        <v>#DIV/0!</v>
      </c>
      <c r="H194" s="50">
        <f t="shared" si="20"/>
        <v>0</v>
      </c>
      <c r="I194" s="51" t="e">
        <f t="shared" si="21"/>
        <v>#DIV/0!</v>
      </c>
      <c r="J194" s="50">
        <f>'9.non-residents NC'!J194+'13.non-residents FC'!J194</f>
        <v>0</v>
      </c>
      <c r="K194" s="51" t="e">
        <f>('9.non-residents NC'!J194*'9.non-residents NC'!K194+'13.non-residents FC'!J194*'13.non-residents FC'!K194)/('9.non-residents NC'!J194+'13.non-residents FC'!J194)</f>
        <v>#DIV/0!</v>
      </c>
      <c r="L194" s="50">
        <f>'9.non-residents NC'!L194+'13.non-residents FC'!L194</f>
        <v>0</v>
      </c>
      <c r="M194" s="51" t="e">
        <f>('9.non-residents NC'!L194*'9.non-residents NC'!M194+'13.non-residents FC'!L194*'13.non-residents FC'!M194)/('9.non-residents NC'!L194+'13.non-residents FC'!L194)</f>
        <v>#DIV/0!</v>
      </c>
      <c r="N194" s="50">
        <f>'9.non-residents NC'!N194+'13.non-residents FC'!N194</f>
        <v>0</v>
      </c>
      <c r="O194" s="51" t="e">
        <f>('9.non-residents NC'!N194*'9.non-residents NC'!O194+'13.non-residents FC'!N194*'13.non-residents FC'!O194)/('9.non-residents NC'!N194+'13.non-residents FC'!N194)</f>
        <v>#DIV/0!</v>
      </c>
      <c r="P194" s="50">
        <f>'9.non-residents NC'!P194+'13.non-residents FC'!P194</f>
        <v>0</v>
      </c>
      <c r="Q194" s="51" t="e">
        <f>('9.non-residents NC'!P194*'9.non-residents NC'!Q194+'13.non-residents FC'!P194*'13.non-residents FC'!Q194)/('9.non-residents NC'!P194+'13.non-residents FC'!P194)</f>
        <v>#DIV/0!</v>
      </c>
      <c r="R194" s="50">
        <f>'9.non-residents NC'!R194+'13.non-residents FC'!R194</f>
        <v>0</v>
      </c>
      <c r="S194" s="51" t="e">
        <f>('9.non-residents NC'!R194*'9.non-residents NC'!S194+'13.non-residents FC'!R194*'13.non-residents FC'!S194)/('9.non-residents NC'!R194+'13.non-residents FC'!R194)</f>
        <v>#DIV/0!</v>
      </c>
      <c r="T194" s="50">
        <f>'9.non-residents NC'!T194+'13.non-residents FC'!T194</f>
        <v>0</v>
      </c>
      <c r="U194" s="51" t="e">
        <f>('9.non-residents NC'!T194*'9.non-residents NC'!U194+'13.non-residents FC'!T194*'13.non-residents FC'!U194)/('9.non-residents NC'!T194+'13.non-residents FC'!T194)</f>
        <v>#DIV/0!</v>
      </c>
    </row>
    <row r="195" spans="1:21" ht="14.25" hidden="1" customHeight="1" x14ac:dyDescent="0.2">
      <c r="A195" s="49" t="s">
        <v>25</v>
      </c>
      <c r="B195" s="50">
        <f>'9.non-residents NC'!B195+'13.non-residents FC'!B195</f>
        <v>0</v>
      </c>
      <c r="C195" s="51" t="e">
        <f>('9.non-residents NC'!B195*'9.non-residents NC'!C195+'13.non-residents FC'!B195*'13.non-residents FC'!C195)/('9.non-residents NC'!B195+'13.non-residents FC'!B195)</f>
        <v>#DIV/0!</v>
      </c>
      <c r="D195" s="50">
        <f>'9.non-residents NC'!D195+'13.non-residents FC'!D195</f>
        <v>0</v>
      </c>
      <c r="E195" s="51" t="e">
        <f>('9.non-residents NC'!D195*'9.non-residents NC'!E195+'13.non-residents FC'!D195*'13.non-residents FC'!E195)/('9.non-residents NC'!D195+'13.non-residents FC'!D195)</f>
        <v>#DIV/0!</v>
      </c>
      <c r="F195" s="50">
        <f>'9.non-residents NC'!F195+'13.non-residents FC'!F195</f>
        <v>0</v>
      </c>
      <c r="G195" s="51" t="e">
        <f>('9.non-residents NC'!F195*'9.non-residents NC'!G195+'13.non-residents FC'!F195*'13.non-residents FC'!G195)/('9.non-residents NC'!F195+'13.non-residents FC'!F195)</f>
        <v>#DIV/0!</v>
      </c>
      <c r="H195" s="50">
        <f t="shared" si="20"/>
        <v>0</v>
      </c>
      <c r="I195" s="51" t="e">
        <f t="shared" si="21"/>
        <v>#DIV/0!</v>
      </c>
      <c r="J195" s="50">
        <f>'9.non-residents NC'!J195+'13.non-residents FC'!J195</f>
        <v>0</v>
      </c>
      <c r="K195" s="51" t="e">
        <f>('9.non-residents NC'!J195*'9.non-residents NC'!K195+'13.non-residents FC'!J195*'13.non-residents FC'!K195)/('9.non-residents NC'!J195+'13.non-residents FC'!J195)</f>
        <v>#DIV/0!</v>
      </c>
      <c r="L195" s="50">
        <f>'9.non-residents NC'!L195+'13.non-residents FC'!L195</f>
        <v>0</v>
      </c>
      <c r="M195" s="51" t="e">
        <f>('9.non-residents NC'!L195*'9.non-residents NC'!M195+'13.non-residents FC'!L195*'13.non-residents FC'!M195)/('9.non-residents NC'!L195+'13.non-residents FC'!L195)</f>
        <v>#DIV/0!</v>
      </c>
      <c r="N195" s="50">
        <f>'9.non-residents NC'!N195+'13.non-residents FC'!N195</f>
        <v>0</v>
      </c>
      <c r="O195" s="51" t="e">
        <f>('9.non-residents NC'!N195*'9.non-residents NC'!O195+'13.non-residents FC'!N195*'13.non-residents FC'!O195)/('9.non-residents NC'!N195+'13.non-residents FC'!N195)</f>
        <v>#DIV/0!</v>
      </c>
      <c r="P195" s="50">
        <f>'9.non-residents NC'!P195+'13.non-residents FC'!P195</f>
        <v>0</v>
      </c>
      <c r="Q195" s="51" t="e">
        <f>('9.non-residents NC'!P195*'9.non-residents NC'!Q195+'13.non-residents FC'!P195*'13.non-residents FC'!Q195)/('9.non-residents NC'!P195+'13.non-residents FC'!P195)</f>
        <v>#DIV/0!</v>
      </c>
      <c r="R195" s="50">
        <f>'9.non-residents NC'!R195+'13.non-residents FC'!R195</f>
        <v>0</v>
      </c>
      <c r="S195" s="51" t="e">
        <f>('9.non-residents NC'!R195*'9.non-residents NC'!S195+'13.non-residents FC'!R195*'13.non-residents FC'!S195)/('9.non-residents NC'!R195+'13.non-residents FC'!R195)</f>
        <v>#DIV/0!</v>
      </c>
      <c r="T195" s="50">
        <f>'9.non-residents NC'!T195+'13.non-residents FC'!T195</f>
        <v>0</v>
      </c>
      <c r="U195" s="51" t="e">
        <f>('9.non-residents NC'!T195*'9.non-residents NC'!U195+'13.non-residents FC'!T195*'13.non-residents FC'!U195)/('9.non-residents NC'!T195+'13.non-residents FC'!T195)</f>
        <v>#DIV/0!</v>
      </c>
    </row>
    <row r="196" spans="1:21" ht="14.25" hidden="1" customHeight="1" x14ac:dyDescent="0.2">
      <c r="A196" s="49" t="s">
        <v>26</v>
      </c>
      <c r="B196" s="50">
        <f>'9.non-residents NC'!B196+'13.non-residents FC'!B196</f>
        <v>0</v>
      </c>
      <c r="C196" s="51" t="e">
        <f>('9.non-residents NC'!B196*'9.non-residents NC'!C196+'13.non-residents FC'!B196*'13.non-residents FC'!C196)/('9.non-residents NC'!B196+'13.non-residents FC'!B196)</f>
        <v>#DIV/0!</v>
      </c>
      <c r="D196" s="50">
        <f>'9.non-residents NC'!D196+'13.non-residents FC'!D196</f>
        <v>0</v>
      </c>
      <c r="E196" s="51" t="e">
        <f>('9.non-residents NC'!D196*'9.non-residents NC'!E196+'13.non-residents FC'!D196*'13.non-residents FC'!E196)/('9.non-residents NC'!D196+'13.non-residents FC'!D196)</f>
        <v>#DIV/0!</v>
      </c>
      <c r="F196" s="50">
        <f>'9.non-residents NC'!F196+'13.non-residents FC'!F196</f>
        <v>0</v>
      </c>
      <c r="G196" s="51" t="e">
        <f>('9.non-residents NC'!F196*'9.non-residents NC'!G196+'13.non-residents FC'!F196*'13.non-residents FC'!G196)/('9.non-residents NC'!F196+'13.non-residents FC'!F196)</f>
        <v>#DIV/0!</v>
      </c>
      <c r="H196" s="50">
        <f t="shared" si="20"/>
        <v>0</v>
      </c>
      <c r="I196" s="51" t="e">
        <f t="shared" si="21"/>
        <v>#DIV/0!</v>
      </c>
      <c r="J196" s="50">
        <f>'9.non-residents NC'!J196+'13.non-residents FC'!J196</f>
        <v>0</v>
      </c>
      <c r="K196" s="51" t="e">
        <f>('9.non-residents NC'!J196*'9.non-residents NC'!K196+'13.non-residents FC'!J196*'13.non-residents FC'!K196)/('9.non-residents NC'!J196+'13.non-residents FC'!J196)</f>
        <v>#DIV/0!</v>
      </c>
      <c r="L196" s="50">
        <f>'9.non-residents NC'!L196+'13.non-residents FC'!L196</f>
        <v>0</v>
      </c>
      <c r="M196" s="51" t="e">
        <f>('9.non-residents NC'!L196*'9.non-residents NC'!M196+'13.non-residents FC'!L196*'13.non-residents FC'!M196)/('9.non-residents NC'!L196+'13.non-residents FC'!L196)</f>
        <v>#DIV/0!</v>
      </c>
      <c r="N196" s="50">
        <f>'9.non-residents NC'!N196+'13.non-residents FC'!N196</f>
        <v>0</v>
      </c>
      <c r="O196" s="51" t="e">
        <f>('9.non-residents NC'!N196*'9.non-residents NC'!O196+'13.non-residents FC'!N196*'13.non-residents FC'!O196)/('9.non-residents NC'!N196+'13.non-residents FC'!N196)</f>
        <v>#DIV/0!</v>
      </c>
      <c r="P196" s="50">
        <f>'9.non-residents NC'!P196+'13.non-residents FC'!P196</f>
        <v>0</v>
      </c>
      <c r="Q196" s="51" t="e">
        <f>('9.non-residents NC'!P196*'9.non-residents NC'!Q196+'13.non-residents FC'!P196*'13.non-residents FC'!Q196)/('9.non-residents NC'!P196+'13.non-residents FC'!P196)</f>
        <v>#DIV/0!</v>
      </c>
      <c r="R196" s="50">
        <f>'9.non-residents NC'!R196+'13.non-residents FC'!R196</f>
        <v>0</v>
      </c>
      <c r="S196" s="51" t="e">
        <f>('9.non-residents NC'!R196*'9.non-residents NC'!S196+'13.non-residents FC'!R196*'13.non-residents FC'!S196)/('9.non-residents NC'!R196+'13.non-residents FC'!R196)</f>
        <v>#DIV/0!</v>
      </c>
      <c r="T196" s="50">
        <f>'9.non-residents NC'!T196+'13.non-residents FC'!T196</f>
        <v>0</v>
      </c>
      <c r="U196" s="51" t="e">
        <f>('9.non-residents NC'!T196*'9.non-residents NC'!U196+'13.non-residents FC'!T196*'13.non-residents FC'!U196)/('9.non-residents NC'!T196+'13.non-residents FC'!T196)</f>
        <v>#DIV/0!</v>
      </c>
    </row>
    <row r="197" spans="1:21" ht="14.25" hidden="1" customHeight="1" x14ac:dyDescent="0.2">
      <c r="A197" s="49" t="s">
        <v>27</v>
      </c>
      <c r="B197" s="50">
        <f>'9.non-residents NC'!B197+'13.non-residents FC'!B197</f>
        <v>0</v>
      </c>
      <c r="C197" s="51" t="e">
        <f>('9.non-residents NC'!B197*'9.non-residents NC'!C197+'13.non-residents FC'!B197*'13.non-residents FC'!C197)/('9.non-residents NC'!B197+'13.non-residents FC'!B197)</f>
        <v>#DIV/0!</v>
      </c>
      <c r="D197" s="50">
        <f>'9.non-residents NC'!D197+'13.non-residents FC'!D197</f>
        <v>0</v>
      </c>
      <c r="E197" s="51" t="e">
        <f>('9.non-residents NC'!D197*'9.non-residents NC'!E197+'13.non-residents FC'!D197*'13.non-residents FC'!E197)/('9.non-residents NC'!D197+'13.non-residents FC'!D197)</f>
        <v>#DIV/0!</v>
      </c>
      <c r="F197" s="50">
        <f>'9.non-residents NC'!F197+'13.non-residents FC'!F197</f>
        <v>0</v>
      </c>
      <c r="G197" s="51" t="e">
        <f>('9.non-residents NC'!F197*'9.non-residents NC'!G197+'13.non-residents FC'!F197*'13.non-residents FC'!G197)/('9.non-residents NC'!F197+'13.non-residents FC'!F197)</f>
        <v>#DIV/0!</v>
      </c>
      <c r="H197" s="50">
        <f t="shared" si="20"/>
        <v>0</v>
      </c>
      <c r="I197" s="51" t="e">
        <f t="shared" si="21"/>
        <v>#DIV/0!</v>
      </c>
      <c r="J197" s="50">
        <f>'9.non-residents NC'!J197+'13.non-residents FC'!J197</f>
        <v>0</v>
      </c>
      <c r="K197" s="51" t="e">
        <f>('9.non-residents NC'!J197*'9.non-residents NC'!K197+'13.non-residents FC'!J197*'13.non-residents FC'!K197)/('9.non-residents NC'!J197+'13.non-residents FC'!J197)</f>
        <v>#DIV/0!</v>
      </c>
      <c r="L197" s="50">
        <f>'9.non-residents NC'!L197+'13.non-residents FC'!L197</f>
        <v>0</v>
      </c>
      <c r="M197" s="51" t="e">
        <f>('9.non-residents NC'!L197*'9.non-residents NC'!M197+'13.non-residents FC'!L197*'13.non-residents FC'!M197)/('9.non-residents NC'!L197+'13.non-residents FC'!L197)</f>
        <v>#DIV/0!</v>
      </c>
      <c r="N197" s="50">
        <f>'9.non-residents NC'!N197+'13.non-residents FC'!N197</f>
        <v>0</v>
      </c>
      <c r="O197" s="51" t="e">
        <f>('9.non-residents NC'!N197*'9.non-residents NC'!O197+'13.non-residents FC'!N197*'13.non-residents FC'!O197)/('9.non-residents NC'!N197+'13.non-residents FC'!N197)</f>
        <v>#DIV/0!</v>
      </c>
      <c r="P197" s="50">
        <f>'9.non-residents NC'!P197+'13.non-residents FC'!P197</f>
        <v>0</v>
      </c>
      <c r="Q197" s="51" t="e">
        <f>('9.non-residents NC'!P197*'9.non-residents NC'!Q197+'13.non-residents FC'!P197*'13.non-residents FC'!Q197)/('9.non-residents NC'!P197+'13.non-residents FC'!P197)</f>
        <v>#DIV/0!</v>
      </c>
      <c r="R197" s="50">
        <f>'9.non-residents NC'!R197+'13.non-residents FC'!R197</f>
        <v>0</v>
      </c>
      <c r="S197" s="51" t="e">
        <f>('9.non-residents NC'!R197*'9.non-residents NC'!S197+'13.non-residents FC'!R197*'13.non-residents FC'!S197)/('9.non-residents NC'!R197+'13.non-residents FC'!R197)</f>
        <v>#DIV/0!</v>
      </c>
      <c r="T197" s="50">
        <f>'9.non-residents NC'!T197+'13.non-residents FC'!T197</f>
        <v>0</v>
      </c>
      <c r="U197" s="51" t="e">
        <f>('9.non-residents NC'!T197*'9.non-residents NC'!U197+'13.non-residents FC'!T197*'13.non-residents FC'!U197)/('9.non-residents NC'!T197+'13.non-residents FC'!T197)</f>
        <v>#DIV/0!</v>
      </c>
    </row>
    <row r="198" spans="1:21" ht="14.25" hidden="1" customHeight="1" x14ac:dyDescent="0.2">
      <c r="A198" s="49" t="s">
        <v>28</v>
      </c>
      <c r="B198" s="50">
        <f>'9.non-residents NC'!B198+'13.non-residents FC'!B198</f>
        <v>0</v>
      </c>
      <c r="C198" s="51" t="e">
        <f>('9.non-residents NC'!B198*'9.non-residents NC'!C198+'13.non-residents FC'!B198*'13.non-residents FC'!C198)/('9.non-residents NC'!B198+'13.non-residents FC'!B198)</f>
        <v>#DIV/0!</v>
      </c>
      <c r="D198" s="50">
        <f>'9.non-residents NC'!D198+'13.non-residents FC'!D198</f>
        <v>0</v>
      </c>
      <c r="E198" s="51" t="e">
        <f>('9.non-residents NC'!D198*'9.non-residents NC'!E198+'13.non-residents FC'!D198*'13.non-residents FC'!E198)/('9.non-residents NC'!D198+'13.non-residents FC'!D198)</f>
        <v>#DIV/0!</v>
      </c>
      <c r="F198" s="50">
        <f>'9.non-residents NC'!F198+'13.non-residents FC'!F198</f>
        <v>0</v>
      </c>
      <c r="G198" s="51" t="e">
        <f>('9.non-residents NC'!F198*'9.non-residents NC'!G198+'13.non-residents FC'!F198*'13.non-residents FC'!G198)/('9.non-residents NC'!F198+'13.non-residents FC'!F198)</f>
        <v>#DIV/0!</v>
      </c>
      <c r="H198" s="50">
        <f t="shared" si="20"/>
        <v>0</v>
      </c>
      <c r="I198" s="51" t="e">
        <f t="shared" si="21"/>
        <v>#DIV/0!</v>
      </c>
      <c r="J198" s="50">
        <f>'9.non-residents NC'!J198+'13.non-residents FC'!J198</f>
        <v>0</v>
      </c>
      <c r="K198" s="51" t="e">
        <f>('9.non-residents NC'!J198*'9.non-residents NC'!K198+'13.non-residents FC'!J198*'13.non-residents FC'!K198)/('9.non-residents NC'!J198+'13.non-residents FC'!J198)</f>
        <v>#DIV/0!</v>
      </c>
      <c r="L198" s="50">
        <f>'9.non-residents NC'!L198+'13.non-residents FC'!L198</f>
        <v>0</v>
      </c>
      <c r="M198" s="51" t="e">
        <f>('9.non-residents NC'!L198*'9.non-residents NC'!M198+'13.non-residents FC'!L198*'13.non-residents FC'!M198)/('9.non-residents NC'!L198+'13.non-residents FC'!L198)</f>
        <v>#DIV/0!</v>
      </c>
      <c r="N198" s="50">
        <f>'9.non-residents NC'!N198+'13.non-residents FC'!N198</f>
        <v>0</v>
      </c>
      <c r="O198" s="51" t="e">
        <f>('9.non-residents NC'!N198*'9.non-residents NC'!O198+'13.non-residents FC'!N198*'13.non-residents FC'!O198)/('9.non-residents NC'!N198+'13.non-residents FC'!N198)</f>
        <v>#DIV/0!</v>
      </c>
      <c r="P198" s="50">
        <f>'9.non-residents NC'!P198+'13.non-residents FC'!P198</f>
        <v>0</v>
      </c>
      <c r="Q198" s="51" t="e">
        <f>('9.non-residents NC'!P198*'9.non-residents NC'!Q198+'13.non-residents FC'!P198*'13.non-residents FC'!Q198)/('9.non-residents NC'!P198+'13.non-residents FC'!P198)</f>
        <v>#DIV/0!</v>
      </c>
      <c r="R198" s="50">
        <f>'9.non-residents NC'!R198+'13.non-residents FC'!R198</f>
        <v>0</v>
      </c>
      <c r="S198" s="51" t="e">
        <f>('9.non-residents NC'!R198*'9.non-residents NC'!S198+'13.non-residents FC'!R198*'13.non-residents FC'!S198)/('9.non-residents NC'!R198+'13.non-residents FC'!R198)</f>
        <v>#DIV/0!</v>
      </c>
      <c r="T198" s="50">
        <f>'9.non-residents NC'!T198+'13.non-residents FC'!T198</f>
        <v>0</v>
      </c>
      <c r="U198" s="51" t="e">
        <f>('9.non-residents NC'!T198*'9.non-residents NC'!U198+'13.non-residents FC'!T198*'13.non-residents FC'!U198)/('9.non-residents NC'!T198+'13.non-residents FC'!T198)</f>
        <v>#DIV/0!</v>
      </c>
    </row>
    <row r="199" spans="1:21" ht="14.25" hidden="1" customHeight="1" x14ac:dyDescent="0.2">
      <c r="A199" s="49" t="s">
        <v>46</v>
      </c>
      <c r="B199" s="50">
        <f>'9.non-residents NC'!B199+'13.non-residents FC'!B199</f>
        <v>0</v>
      </c>
      <c r="C199" s="51" t="e">
        <f>('9.non-residents NC'!B199*'9.non-residents NC'!C199+'13.non-residents FC'!B199*'13.non-residents FC'!C199)/('9.non-residents NC'!B199+'13.non-residents FC'!B199)</f>
        <v>#DIV/0!</v>
      </c>
      <c r="D199" s="50">
        <f>'9.non-residents NC'!D199+'13.non-residents FC'!D199</f>
        <v>0</v>
      </c>
      <c r="E199" s="51" t="e">
        <f>('9.non-residents NC'!D199*'9.non-residents NC'!E199+'13.non-residents FC'!D199*'13.non-residents FC'!E199)/('9.non-residents NC'!D199+'13.non-residents FC'!D199)</f>
        <v>#DIV/0!</v>
      </c>
      <c r="F199" s="50">
        <f>'9.non-residents NC'!F199+'13.non-residents FC'!F199</f>
        <v>0</v>
      </c>
      <c r="G199" s="51" t="e">
        <f>('9.non-residents NC'!F199*'9.non-residents NC'!G199+'13.non-residents FC'!F199*'13.non-residents FC'!G199)/('9.non-residents NC'!F199+'13.non-residents FC'!F199)</f>
        <v>#DIV/0!</v>
      </c>
      <c r="H199" s="50">
        <f t="shared" si="20"/>
        <v>0</v>
      </c>
      <c r="I199" s="51" t="e">
        <f t="shared" si="21"/>
        <v>#DIV/0!</v>
      </c>
      <c r="J199" s="50">
        <f>'9.non-residents NC'!J199+'13.non-residents FC'!J199</f>
        <v>0</v>
      </c>
      <c r="K199" s="51" t="e">
        <f>('9.non-residents NC'!J199*'9.non-residents NC'!K199+'13.non-residents FC'!J199*'13.non-residents FC'!K199)/('9.non-residents NC'!J199+'13.non-residents FC'!J199)</f>
        <v>#DIV/0!</v>
      </c>
      <c r="L199" s="50">
        <f>'9.non-residents NC'!L199+'13.non-residents FC'!L199</f>
        <v>0</v>
      </c>
      <c r="M199" s="51" t="e">
        <f>('9.non-residents NC'!L199*'9.non-residents NC'!M199+'13.non-residents FC'!L199*'13.non-residents FC'!M199)/('9.non-residents NC'!L199+'13.non-residents FC'!L199)</f>
        <v>#DIV/0!</v>
      </c>
      <c r="N199" s="50">
        <f>'9.non-residents NC'!N199+'13.non-residents FC'!N199</f>
        <v>0</v>
      </c>
      <c r="O199" s="51" t="e">
        <f>('9.non-residents NC'!N199*'9.non-residents NC'!O199+'13.non-residents FC'!N199*'13.non-residents FC'!O199)/('9.non-residents NC'!N199+'13.non-residents FC'!N199)</f>
        <v>#DIV/0!</v>
      </c>
      <c r="P199" s="50">
        <f>'9.non-residents NC'!P199+'13.non-residents FC'!P199</f>
        <v>0</v>
      </c>
      <c r="Q199" s="51" t="e">
        <f>('9.non-residents NC'!P199*'9.non-residents NC'!Q199+'13.non-residents FC'!P199*'13.non-residents FC'!Q199)/('9.non-residents NC'!P199+'13.non-residents FC'!P199)</f>
        <v>#DIV/0!</v>
      </c>
      <c r="R199" s="50">
        <f>'9.non-residents NC'!R199+'13.non-residents FC'!R199</f>
        <v>0</v>
      </c>
      <c r="S199" s="51" t="e">
        <f>('9.non-residents NC'!R199*'9.non-residents NC'!S199+'13.non-residents FC'!R199*'13.non-residents FC'!S199)/('9.non-residents NC'!R199+'13.non-residents FC'!R199)</f>
        <v>#DIV/0!</v>
      </c>
      <c r="T199" s="50">
        <f>'9.non-residents NC'!T199+'13.non-residents FC'!T199</f>
        <v>0</v>
      </c>
      <c r="U199" s="51" t="e">
        <f>('9.non-residents NC'!T199*'9.non-residents NC'!U199+'13.non-residents FC'!T199*'13.non-residents FC'!U199)/('9.non-residents NC'!T199+'13.non-residents FC'!T199)</f>
        <v>#DIV/0!</v>
      </c>
    </row>
    <row r="200" spans="1:21" ht="14.25" hidden="1" customHeight="1" thickBot="1" x14ac:dyDescent="0.25">
      <c r="A200" s="52" t="s">
        <v>30</v>
      </c>
      <c r="B200" s="53">
        <f>'9.non-residents NC'!B200+'13.non-residents FC'!B200</f>
        <v>0</v>
      </c>
      <c r="C200" s="54" t="e">
        <f>('9.non-residents NC'!B200*'9.non-residents NC'!C200+'13.non-residents FC'!B200*'13.non-residents FC'!C200)/('9.non-residents NC'!B200+'13.non-residents FC'!B200)</f>
        <v>#DIV/0!</v>
      </c>
      <c r="D200" s="53">
        <f>'9.non-residents NC'!D200+'13.non-residents FC'!D200</f>
        <v>0</v>
      </c>
      <c r="E200" s="54" t="e">
        <f>('9.non-residents NC'!D200*'9.non-residents NC'!E200+'13.non-residents FC'!D200*'13.non-residents FC'!E200)/('9.non-residents NC'!D200+'13.non-residents FC'!D200)</f>
        <v>#DIV/0!</v>
      </c>
      <c r="F200" s="53">
        <f>'9.non-residents NC'!F200+'13.non-residents FC'!F200</f>
        <v>0</v>
      </c>
      <c r="G200" s="54" t="e">
        <f>('9.non-residents NC'!F200*'9.non-residents NC'!G200+'13.non-residents FC'!F200*'13.non-residents FC'!G200)/('9.non-residents NC'!F200+'13.non-residents FC'!F200)</f>
        <v>#DIV/0!</v>
      </c>
      <c r="H200" s="53">
        <f t="shared" ref="H200" si="22">J200+L200+N200+P200+R200+T200</f>
        <v>0</v>
      </c>
      <c r="I200" s="54" t="e">
        <f t="shared" ref="I200" si="23">(J200*K200+L200*M200+N200*O200+P200*Q200+R200*S200+T200*U200)/(J200+L200+N200+P200+R200+T200)</f>
        <v>#DIV/0!</v>
      </c>
      <c r="J200" s="53">
        <f>'9.non-residents NC'!J200+'13.non-residents FC'!J200</f>
        <v>0</v>
      </c>
      <c r="K200" s="54" t="e">
        <f>('9.non-residents NC'!J200*'9.non-residents NC'!K200+'13.non-residents FC'!J200*'13.non-residents FC'!K200)/('9.non-residents NC'!J200+'13.non-residents FC'!J200)</f>
        <v>#DIV/0!</v>
      </c>
      <c r="L200" s="53">
        <f>'9.non-residents NC'!L200+'13.non-residents FC'!L200</f>
        <v>0</v>
      </c>
      <c r="M200" s="54" t="e">
        <f>('9.non-residents NC'!L200*'9.non-residents NC'!M200+'13.non-residents FC'!L200*'13.non-residents FC'!M200)/('9.non-residents NC'!L200+'13.non-residents FC'!L200)</f>
        <v>#DIV/0!</v>
      </c>
      <c r="N200" s="53">
        <f>'9.non-residents NC'!N200+'13.non-residents FC'!N200</f>
        <v>0</v>
      </c>
      <c r="O200" s="54" t="e">
        <f>('9.non-residents NC'!N200*'9.non-residents NC'!O200+'13.non-residents FC'!N200*'13.non-residents FC'!O200)/('9.non-residents NC'!N200+'13.non-residents FC'!N200)</f>
        <v>#DIV/0!</v>
      </c>
      <c r="P200" s="53">
        <f>'9.non-residents NC'!P200+'13.non-residents FC'!P200</f>
        <v>0</v>
      </c>
      <c r="Q200" s="54" t="e">
        <f>('9.non-residents NC'!P200*'9.non-residents NC'!Q200+'13.non-residents FC'!P200*'13.non-residents FC'!Q200)/('9.non-residents NC'!P200+'13.non-residents FC'!P200)</f>
        <v>#DIV/0!</v>
      </c>
      <c r="R200" s="53">
        <f>'9.non-residents NC'!R200+'13.non-residents FC'!R200</f>
        <v>0</v>
      </c>
      <c r="S200" s="54" t="e">
        <f>('9.non-residents NC'!R200*'9.non-residents NC'!S200+'13.non-residents FC'!R200*'13.non-residents FC'!S200)/('9.non-residents NC'!R200+'13.non-residents FC'!R200)</f>
        <v>#DIV/0!</v>
      </c>
      <c r="T200" s="53">
        <f>'9.non-residents NC'!T200+'13.non-residents FC'!T200</f>
        <v>0</v>
      </c>
      <c r="U200" s="54" t="e">
        <f>('9.non-residents NC'!T200*'9.non-residents NC'!U200+'13.non-residents FC'!T200*'13.non-residents FC'!U200)/('9.non-residents NC'!T200+'13.non-residents FC'!T200)</f>
        <v>#DIV/0!</v>
      </c>
    </row>
    <row r="201" spans="1:21" ht="4.5" customHeight="1" x14ac:dyDescent="0.2">
      <c r="A201" s="27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customHeight="1" x14ac:dyDescent="0.2">
      <c r="A353" s="49" t="s">
        <v>27</v>
      </c>
      <c r="B353" s="50">
        <f>'7.individuals NC'!B353+'8.legal entities NC'!B353+'9.non-residents NC'!B185</f>
        <v>311869765.67000002</v>
      </c>
      <c r="C353" s="51">
        <f>('7.individuals NC'!B353*'7.individuals NC'!C353+'8.legal entities NC'!B353*'8.legal entities NC'!C353+'9.non-residents NC'!B185*'9.non-residents NC'!C185)/('7.individuals NC'!B353+'8.legal entities NC'!B353+'9.non-residents NC'!B185)</f>
        <v>5.4762865517665285</v>
      </c>
      <c r="D353" s="50">
        <f>'7.individuals NC'!D353+'8.legal entities NC'!D353+'9.non-residents NC'!D185</f>
        <v>130345883.50999999</v>
      </c>
      <c r="E353" s="51">
        <f>('7.individuals NC'!D353*'7.individuals NC'!E353+'8.legal entities NC'!D353*'8.legal entities NC'!E353+'9.non-residents NC'!D185*'9.non-residents NC'!E185)/('7.individuals NC'!D353+'8.legal entities NC'!D353+'9.non-residents NC'!D185)</f>
        <v>2.4381342841963947</v>
      </c>
      <c r="F353" s="50">
        <f>'7.individuals NC'!F353+'8.legal entities NC'!F353+'9.non-residents NC'!F185</f>
        <v>77839831.569999993</v>
      </c>
      <c r="G353" s="51">
        <f>('7.individuals NC'!F353*'7.individuals NC'!G353+'8.legal entities NC'!F353*'8.legal entities NC'!G353+'9.non-residents NC'!F185*'9.non-residents NC'!G185)/('7.individuals NC'!F353+'8.legal entities NC'!F353+'9.non-residents NC'!F185)</f>
        <v>1.1181942773813185</v>
      </c>
      <c r="H353" s="50">
        <f t="shared" si="32"/>
        <v>103684050.59</v>
      </c>
      <c r="I353" s="51">
        <f t="shared" si="33"/>
        <v>12.567481446016869</v>
      </c>
      <c r="J353" s="50">
        <f>'7.individuals NC'!J353+'8.legal entities NC'!J353+'9.non-residents NC'!J185</f>
        <v>9077037.0199999996</v>
      </c>
      <c r="K353" s="51">
        <f>('7.individuals NC'!J353*'7.individuals NC'!K353+'8.legal entities NC'!J353*'8.legal entities NC'!K353+'9.non-residents NC'!J185*'9.non-residents NC'!K185)/('7.individuals NC'!J353+'8.legal entities NC'!J353+'9.non-residents NC'!J185)</f>
        <v>6.9344528770468772</v>
      </c>
      <c r="L353" s="50">
        <f>'7.individuals NC'!L353+'8.legal entities NC'!L353+'9.non-residents NC'!L185</f>
        <v>16192959.92</v>
      </c>
      <c r="M353" s="51">
        <f>('7.individuals NC'!L353*'7.individuals NC'!M353+'8.legal entities NC'!L353*'8.legal entities NC'!M353+'9.non-residents NC'!L185*'9.non-residents NC'!M185)/('7.individuals NC'!L353+'8.legal entities NC'!L353+'9.non-residents NC'!L185)</f>
        <v>12.829133424582677</v>
      </c>
      <c r="N353" s="50">
        <f>'7.individuals NC'!N353+'8.legal entities NC'!N353+'9.non-residents NC'!N185</f>
        <v>17919100.760000002</v>
      </c>
      <c r="O353" s="51">
        <f>('7.individuals NC'!N353*'7.individuals NC'!O353+'8.legal entities NC'!N353*'8.legal entities NC'!O353+'9.non-residents NC'!N185*'9.non-residents NC'!O185)/('7.individuals NC'!N353+'8.legal entities NC'!N353+'9.non-residents NC'!N185)</f>
        <v>12.616249731685746</v>
      </c>
      <c r="P353" s="50">
        <f>'7.individuals NC'!P353+'8.legal entities NC'!P353+'9.non-residents NC'!P185</f>
        <v>33950255.330000006</v>
      </c>
      <c r="Q353" s="51">
        <f>('7.individuals NC'!P353*'7.individuals NC'!Q353+'8.legal entities NC'!P353*'8.legal entities NC'!Q353+'9.non-residents NC'!P185*'9.non-residents NC'!Q185)/('7.individuals NC'!P353+'8.legal entities NC'!P353+'9.non-residents NC'!P185)</f>
        <v>13.080255310757353</v>
      </c>
      <c r="R353" s="50">
        <f>'7.individuals NC'!R353+'8.legal entities NC'!R353+'9.non-residents NC'!R185</f>
        <v>25869390.93</v>
      </c>
      <c r="S353" s="51">
        <f>('7.individuals NC'!R353*'7.individuals NC'!S353+'8.legal entities NC'!R353*'8.legal entities NC'!S353+'9.non-residents NC'!R185*'9.non-residents NC'!S185)/('7.individuals NC'!R353+'8.legal entities NC'!R353+'9.non-residents NC'!R185)</f>
        <v>13.648481433969319</v>
      </c>
      <c r="T353" s="50">
        <f>'7.individuals NC'!T353+'8.legal entities NC'!T353+'9.non-residents NC'!T185</f>
        <v>675306.62999999989</v>
      </c>
      <c r="U353" s="51">
        <f>('7.individuals NC'!T353*'7.individuals NC'!U353+'8.legal entities NC'!T353*'8.legal entities NC'!U353+'9.non-residents NC'!T185*'9.non-residents NC'!U185)/('7.individuals NC'!T353+'8.legal entities NC'!T353+'9.non-residents NC'!T185)</f>
        <v>13.525253932868948</v>
      </c>
    </row>
    <row r="354" spans="1:21" ht="14.25" customHeight="1" x14ac:dyDescent="0.2">
      <c r="A354" s="49" t="s">
        <v>28</v>
      </c>
      <c r="B354" s="50">
        <f>'7.individuals NC'!B354+'8.legal entities NC'!B354+'9.non-residents NC'!B186</f>
        <v>324410291.57000005</v>
      </c>
      <c r="C354" s="51">
        <f>('7.individuals NC'!B354*'7.individuals NC'!C354+'8.legal entities NC'!B354*'8.legal entities NC'!C354+'9.non-residents NC'!B186*'9.non-residents NC'!C186)/('7.individuals NC'!B354+'8.legal entities NC'!B354+'9.non-residents NC'!B186)</f>
        <v>5.5742071568420206</v>
      </c>
      <c r="D354" s="50">
        <f>'7.individuals NC'!D354+'8.legal entities NC'!D354+'9.non-residents NC'!D186</f>
        <v>139350154.89000002</v>
      </c>
      <c r="E354" s="51">
        <f>('7.individuals NC'!D354*'7.individuals NC'!E354+'8.legal entities NC'!D354*'8.legal entities NC'!E354+'9.non-residents NC'!D186*'9.non-residents NC'!E186)/('7.individuals NC'!D354+'8.legal entities NC'!D354+'9.non-residents NC'!D186)</f>
        <v>2.7617337974915825</v>
      </c>
      <c r="F354" s="50">
        <f>'7.individuals NC'!F354+'8.legal entities NC'!F354+'9.non-residents NC'!F186</f>
        <v>78956704.769999996</v>
      </c>
      <c r="G354" s="51">
        <f>('7.individuals NC'!F354*'7.individuals NC'!G354+'8.legal entities NC'!F354*'8.legal entities NC'!G354+'9.non-residents NC'!F186*'9.non-residents NC'!G186)/('7.individuals NC'!F354+'8.legal entities NC'!F354+'9.non-residents NC'!F186)</f>
        <v>1.13167646674954</v>
      </c>
      <c r="H354" s="50">
        <f t="shared" si="32"/>
        <v>106103431.91000001</v>
      </c>
      <c r="I354" s="51">
        <f t="shared" si="33"/>
        <v>12.573850514360812</v>
      </c>
      <c r="J354" s="50">
        <f>'7.individuals NC'!J354+'8.legal entities NC'!J354+'9.non-residents NC'!J186</f>
        <v>10001941.270000001</v>
      </c>
      <c r="K354" s="51">
        <f>('7.individuals NC'!J354*'7.individuals NC'!K354+'8.legal entities NC'!J354*'8.legal entities NC'!K354+'9.non-residents NC'!J186*'9.non-residents NC'!K186)/('7.individuals NC'!J354+'8.legal entities NC'!J354+'9.non-residents NC'!J186)</f>
        <v>7.8028701347093596</v>
      </c>
      <c r="L354" s="50">
        <f>'7.individuals NC'!L354+'8.legal entities NC'!L354+'9.non-residents NC'!L186</f>
        <v>18113766.979999997</v>
      </c>
      <c r="M354" s="51">
        <f>('7.individuals NC'!L354*'7.individuals NC'!M354+'8.legal entities NC'!L354*'8.legal entities NC'!M354+'9.non-residents NC'!L186*'9.non-residents NC'!M186)/('7.individuals NC'!L354+'8.legal entities NC'!L354+'9.non-residents NC'!L186)</f>
        <v>12.559109618605653</v>
      </c>
      <c r="N354" s="50">
        <f>'7.individuals NC'!N354+'8.legal entities NC'!N354+'9.non-residents NC'!N186</f>
        <v>17269523.329999998</v>
      </c>
      <c r="O354" s="51">
        <f>('7.individuals NC'!N354*'7.individuals NC'!O354+'8.legal entities NC'!N354*'8.legal entities NC'!O354+'9.non-residents NC'!N186*'9.non-residents NC'!O186)/('7.individuals NC'!N354+'8.legal entities NC'!N354+'9.non-residents NC'!N186)</f>
        <v>12.931227671389387</v>
      </c>
      <c r="P354" s="50">
        <f>'7.individuals NC'!P354+'8.legal entities NC'!P354+'9.non-residents NC'!P186</f>
        <v>34395025.07</v>
      </c>
      <c r="Q354" s="51">
        <f>('7.individuals NC'!P354*'7.individuals NC'!Q354+'8.legal entities NC'!P354*'8.legal entities NC'!Q354+'9.non-residents NC'!P186*'9.non-residents NC'!Q186)/('7.individuals NC'!P354+'8.legal entities NC'!P354+'9.non-residents NC'!P186)</f>
        <v>13.004466331316454</v>
      </c>
      <c r="R354" s="50">
        <f>'7.individuals NC'!R354+'8.legal entities NC'!R354+'9.non-residents NC'!R186</f>
        <v>25649748.900000002</v>
      </c>
      <c r="S354" s="51">
        <f>('7.individuals NC'!R354*'7.individuals NC'!S354+'8.legal entities NC'!R354*'8.legal entities NC'!S354+'9.non-residents NC'!R186*'9.non-residents NC'!S186)/('7.individuals NC'!R354+'8.legal entities NC'!R354+'9.non-residents NC'!R186)</f>
        <v>13.60277254840887</v>
      </c>
      <c r="T354" s="50">
        <f>'7.individuals NC'!T354+'8.legal entities NC'!T354+'9.non-residents NC'!T186</f>
        <v>673426.36</v>
      </c>
      <c r="U354" s="51">
        <f>('7.individuals NC'!T354*'7.individuals NC'!U354+'8.legal entities NC'!T354*'8.legal entities NC'!U354+'9.non-residents NC'!T186*'9.non-residents NC'!U186)/('7.individuals NC'!T354+'8.legal entities NC'!T354+'9.non-residents NC'!T186)</f>
        <v>13.4822080766188</v>
      </c>
    </row>
    <row r="355" spans="1:21" ht="14.25" customHeight="1" x14ac:dyDescent="0.2">
      <c r="A355" s="49" t="s">
        <v>46</v>
      </c>
      <c r="B355" s="50">
        <f>'7.individuals NC'!B355+'8.legal entities NC'!B355+'9.non-residents NC'!B187</f>
        <v>318925953.38999999</v>
      </c>
      <c r="C355" s="51">
        <f>('7.individuals NC'!B355*'7.individuals NC'!C355+'8.legal entities NC'!B355*'8.legal entities NC'!C355+'9.non-residents NC'!B187*'9.non-residents NC'!C187)/('7.individuals NC'!B355+'8.legal entities NC'!B355+'9.non-residents NC'!B187)</f>
        <v>5.7012706899918086</v>
      </c>
      <c r="D355" s="50">
        <f>'7.individuals NC'!D355+'8.legal entities NC'!D355+'9.non-residents NC'!D187</f>
        <v>132671169.66</v>
      </c>
      <c r="E355" s="51">
        <f>('7.individuals NC'!D355*'7.individuals NC'!E355+'8.legal entities NC'!D355*'8.legal entities NC'!E355+'9.non-residents NC'!D187*'9.non-residents NC'!E187)/('7.individuals NC'!D355+'8.legal entities NC'!D355+'9.non-residents NC'!D187)</f>
        <v>2.6456098076982939</v>
      </c>
      <c r="F355" s="50">
        <f>'7.individuals NC'!F355+'8.legal entities NC'!F355+'9.non-residents NC'!F187</f>
        <v>77918753.120000005</v>
      </c>
      <c r="G355" s="51">
        <f>('7.individuals NC'!F355*'7.individuals NC'!G355+'8.legal entities NC'!F355*'8.legal entities NC'!G355+'9.non-residents NC'!F187*'9.non-residents NC'!G187)/('7.individuals NC'!F355+'8.legal entities NC'!F355+'9.non-residents NC'!F187)</f>
        <v>1.4905873162270613</v>
      </c>
      <c r="H355" s="50">
        <f t="shared" si="32"/>
        <v>108336030.61</v>
      </c>
      <c r="I355" s="51">
        <f t="shared" si="33"/>
        <v>12.471772594806355</v>
      </c>
      <c r="J355" s="50">
        <f>'7.individuals NC'!J355+'8.legal entities NC'!J355+'9.non-residents NC'!J187</f>
        <v>15415595.370000001</v>
      </c>
      <c r="K355" s="51">
        <f>('7.individuals NC'!J355*'7.individuals NC'!K355+'8.legal entities NC'!J355*'8.legal entities NC'!K355+'9.non-residents NC'!J187*'9.non-residents NC'!K187)/('7.individuals NC'!J355+'8.legal entities NC'!J355+'9.non-residents NC'!J187)</f>
        <v>9.5953804956739948</v>
      </c>
      <c r="L355" s="50">
        <f>'7.individuals NC'!L355+'8.legal entities NC'!L355+'9.non-residents NC'!L187</f>
        <v>12884595.049999999</v>
      </c>
      <c r="M355" s="51">
        <f>('7.individuals NC'!L355*'7.individuals NC'!M355+'8.legal entities NC'!L355*'8.legal entities NC'!M355+'9.non-residents NC'!L187*'9.non-residents NC'!M187)/('7.individuals NC'!L355+'8.legal entities NC'!L355+'9.non-residents NC'!L187)</f>
        <v>11.732662846117149</v>
      </c>
      <c r="N355" s="50">
        <f>'7.individuals NC'!N355+'8.legal entities NC'!N355+'9.non-residents NC'!N187</f>
        <v>18490042.59</v>
      </c>
      <c r="O355" s="51">
        <f>('7.individuals NC'!N355*'7.individuals NC'!O355+'8.legal entities NC'!N355*'8.legal entities NC'!O355+'9.non-residents NC'!N187*'9.non-residents NC'!O187)/('7.individuals NC'!N355+'8.legal entities NC'!N355+'9.non-residents NC'!N187)</f>
        <v>12.93741995197321</v>
      </c>
      <c r="P355" s="50">
        <f>'7.individuals NC'!P355+'8.legal entities NC'!P355+'9.non-residents NC'!P187</f>
        <v>35585564.800000004</v>
      </c>
      <c r="Q355" s="51">
        <f>('7.individuals NC'!P355*'7.individuals NC'!Q355+'8.legal entities NC'!P355*'8.legal entities NC'!Q355+'9.non-residents NC'!P187*'9.non-residents NC'!Q187)/('7.individuals NC'!P355+'8.legal entities NC'!P355+'9.non-residents NC'!P187)</f>
        <v>12.97799496989297</v>
      </c>
      <c r="R355" s="50">
        <f>'7.individuals NC'!R355+'8.legal entities NC'!R355+'9.non-residents NC'!R187</f>
        <v>25301197.539999999</v>
      </c>
      <c r="S355" s="51">
        <f>('7.individuals NC'!R355*'7.individuals NC'!S355+'8.legal entities NC'!R355*'8.legal entities NC'!S355+'9.non-residents NC'!R187*'9.non-residents NC'!S187)/('7.individuals NC'!R355+'8.legal entities NC'!R355+'9.non-residents NC'!R187)</f>
        <v>13.525030249097822</v>
      </c>
      <c r="T355" s="50">
        <f>'7.individuals NC'!T355+'8.legal entities NC'!T355+'9.non-residents NC'!T187</f>
        <v>659035.26</v>
      </c>
      <c r="U355" s="51">
        <f>('7.individuals NC'!T355*'7.individuals NC'!U355+'8.legal entities NC'!T355*'8.legal entities NC'!U355+'9.non-residents NC'!T187*'9.non-residents NC'!U187)/('7.individuals NC'!T355+'8.legal entities NC'!T355+'9.non-residents NC'!T187)</f>
        <v>13.369597038252504</v>
      </c>
    </row>
    <row r="356" spans="1:21" ht="14.25" customHeight="1" thickBot="1" x14ac:dyDescent="0.25">
      <c r="A356" s="52" t="s">
        <v>30</v>
      </c>
      <c r="B356" s="53">
        <f>'7.individuals NC'!B356+'8.legal entities NC'!B356+'9.non-residents NC'!B188</f>
        <v>338026507.53999996</v>
      </c>
      <c r="C356" s="54">
        <f>('7.individuals NC'!B356*'7.individuals NC'!C356+'8.legal entities NC'!B356*'8.legal entities NC'!C356+'9.non-residents NC'!B188*'9.non-residents NC'!C188)/('7.individuals NC'!B356+'8.legal entities NC'!B356+'9.non-residents NC'!B188)</f>
        <v>5.3325368709233505</v>
      </c>
      <c r="D356" s="53">
        <f>'7.individuals NC'!D356+'8.legal entities NC'!D356+'9.non-residents NC'!D188</f>
        <v>151333815.74000001</v>
      </c>
      <c r="E356" s="54">
        <f>('7.individuals NC'!D356*'7.individuals NC'!E356+'8.legal entities NC'!D356*'8.legal entities NC'!E356+'9.non-residents NC'!D188*'9.non-residents NC'!E188)/('7.individuals NC'!D356+'8.legal entities NC'!D356+'9.non-residents NC'!D188)</f>
        <v>2.6779878936778823</v>
      </c>
      <c r="F356" s="53">
        <f>'7.individuals NC'!F356+'8.legal entities NC'!F356+'9.non-residents NC'!F188</f>
        <v>78313723.539999992</v>
      </c>
      <c r="G356" s="54">
        <f>('7.individuals NC'!F356*'7.individuals NC'!G356+'8.legal entities NC'!F356*'8.legal entities NC'!G356+'9.non-residents NC'!F188*'9.non-residents NC'!G188)/('7.individuals NC'!F356+'8.legal entities NC'!F356+'9.non-residents NC'!F188)</f>
        <v>1.0414636238263055</v>
      </c>
      <c r="H356" s="53">
        <f t="shared" ref="H356:H367" si="34">J356+L356+N356+P356+R356+T356</f>
        <v>108378968.26000001</v>
      </c>
      <c r="I356" s="54">
        <f t="shared" ref="I356:I367" si="35">(J356*K356+L356*M356+N356*O356+P356*Q356+R356*S356+T356*U356)/(J356+L356+N356+P356+R356+T356)</f>
        <v>12.13988115185809</v>
      </c>
      <c r="J356" s="53">
        <f>'7.individuals NC'!J356+'8.legal entities NC'!J356+'9.non-residents NC'!J188</f>
        <v>12952980.08</v>
      </c>
      <c r="K356" s="54">
        <f>('7.individuals NC'!J356*'7.individuals NC'!K356+'8.legal entities NC'!J356*'8.legal entities NC'!K356+'9.non-residents NC'!J188*'9.non-residents NC'!K188)/('7.individuals NC'!J356+'8.legal entities NC'!J356+'9.non-residents NC'!J188)</f>
        <v>6.0358804443633494</v>
      </c>
      <c r="L356" s="53">
        <f>'7.individuals NC'!L356+'8.legal entities NC'!L356+'9.non-residents NC'!L188</f>
        <v>11712272.210000001</v>
      </c>
      <c r="M356" s="54">
        <f>('7.individuals NC'!L356*'7.individuals NC'!M356+'8.legal entities NC'!L356*'8.legal entities NC'!M356+'9.non-residents NC'!L188*'9.non-residents NC'!M188)/('7.individuals NC'!L356+'8.legal entities NC'!L356+'9.non-residents NC'!L188)</f>
        <v>12.183281451140401</v>
      </c>
      <c r="N356" s="53">
        <f>'7.individuals NC'!N356+'8.legal entities NC'!N356+'9.non-residents NC'!N188</f>
        <v>18912961.099999998</v>
      </c>
      <c r="O356" s="54">
        <f>('7.individuals NC'!N356*'7.individuals NC'!O356+'8.legal entities NC'!N356*'8.legal entities NC'!O356+'9.non-residents NC'!N188*'9.non-residents NC'!O188)/('7.individuals NC'!N356+'8.legal entities NC'!N356+'9.non-residents NC'!N188)</f>
        <v>12.659623578800669</v>
      </c>
      <c r="P356" s="53">
        <f>'7.individuals NC'!P356+'8.legal entities NC'!P356+'9.non-residents NC'!P188</f>
        <v>38339221.479999997</v>
      </c>
      <c r="Q356" s="54">
        <f>('7.individuals NC'!P356*'7.individuals NC'!Q356+'8.legal entities NC'!P356*'8.legal entities NC'!Q356+'9.non-residents NC'!P188*'9.non-residents NC'!Q188)/('7.individuals NC'!P356+'8.legal entities NC'!P356+'9.non-residents NC'!P188)</f>
        <v>12.994751104883456</v>
      </c>
      <c r="R356" s="53">
        <f>'7.individuals NC'!R356+'8.legal entities NC'!R356+'9.non-residents NC'!R188</f>
        <v>25793100.930000003</v>
      </c>
      <c r="S356" s="54">
        <f>('7.individuals NC'!R356*'7.individuals NC'!S356+'8.legal entities NC'!R356*'8.legal entities NC'!S356+'9.non-residents NC'!R188*'9.non-residents NC'!S188)/('7.individuals NC'!R356+'8.legal entities NC'!R356+'9.non-residents NC'!R188)</f>
        <v>13.501699926783434</v>
      </c>
      <c r="T356" s="53">
        <f>'7.individuals NC'!T356+'8.legal entities NC'!T356+'9.non-residents NC'!T188</f>
        <v>668432.46</v>
      </c>
      <c r="U356" s="54">
        <f>('7.individuals NC'!T356*'7.individuals NC'!U356+'8.legal entities NC'!T356*'8.legal entities NC'!U356+'9.non-residents NC'!T188*'9.non-residents NC'!U188)/('7.individuals NC'!T356+'8.legal entities NC'!T356+'9.non-residents NC'!T188)</f>
        <v>13.375963515147058</v>
      </c>
    </row>
    <row r="357" spans="1:21" ht="14.25" customHeight="1" x14ac:dyDescent="0.2">
      <c r="A357" s="35" t="s">
        <v>91</v>
      </c>
      <c r="B357" s="50">
        <f>'7.individuals NC'!B357+'8.legal entities NC'!B357+'9.non-residents NC'!B189</f>
        <v>357095737.02999997</v>
      </c>
      <c r="C357" s="51">
        <f>('7.individuals NC'!B357*'7.individuals NC'!C357+'8.legal entities NC'!B357*'8.legal entities NC'!C357+'9.non-residents NC'!B189*'9.non-residents NC'!C189)/('7.individuals NC'!B357+'8.legal entities NC'!B357+'9.non-residents NC'!B189)</f>
        <v>5.6393365411806107</v>
      </c>
      <c r="D357" s="50">
        <f>'7.individuals NC'!D357+'8.legal entities NC'!D357+'9.non-residents NC'!D189</f>
        <v>156879025.15000001</v>
      </c>
      <c r="E357" s="51">
        <f>('7.individuals NC'!D357*'7.individuals NC'!E357+'8.legal entities NC'!D357*'8.legal entities NC'!E357+'9.non-residents NC'!D189*'9.non-residents NC'!E189)/('7.individuals NC'!D357+'8.legal entities NC'!D357+'9.non-residents NC'!D189)</f>
        <v>3.0629384102480222</v>
      </c>
      <c r="F357" s="50">
        <f>'7.individuals NC'!F357+'8.legal entities NC'!F357+'9.non-residents NC'!F189</f>
        <v>80831830.379999995</v>
      </c>
      <c r="G357" s="51">
        <f>('7.individuals NC'!F357*'7.individuals NC'!G357+'8.legal entities NC'!F357*'8.legal entities NC'!G357+'9.non-residents NC'!F189*'9.non-residents NC'!G189)/('7.individuals NC'!F357+'8.legal entities NC'!F357+'9.non-residents NC'!F189)</f>
        <v>1.2288859894984856</v>
      </c>
      <c r="H357" s="50">
        <f t="shared" si="34"/>
        <v>119384881.49999999</v>
      </c>
      <c r="I357" s="51">
        <f t="shared" si="35"/>
        <v>12.011061407129686</v>
      </c>
      <c r="J357" s="50">
        <f>'7.individuals NC'!J357+'8.legal entities NC'!J357+'9.non-residents NC'!J189</f>
        <v>13131802.470000001</v>
      </c>
      <c r="K357" s="51">
        <f>('7.individuals NC'!J357*'7.individuals NC'!K357+'8.legal entities NC'!J357*'8.legal entities NC'!K357+'9.non-residents NC'!J189*'9.non-residents NC'!K189)/('7.individuals NC'!J357+'8.legal entities NC'!J357+'9.non-residents NC'!J189)</f>
        <v>5.5580844923035162</v>
      </c>
      <c r="L357" s="50">
        <f>'7.individuals NC'!L357+'8.legal entities NC'!L357+'9.non-residents NC'!L189</f>
        <v>13704050.859999999</v>
      </c>
      <c r="M357" s="51">
        <f>('7.individuals NC'!L357*'7.individuals NC'!M357+'8.legal entities NC'!L357*'8.legal entities NC'!M357+'9.non-residents NC'!L189*'9.non-residents NC'!M189)/('7.individuals NC'!L357+'8.legal entities NC'!L357+'9.non-residents NC'!L189)</f>
        <v>12.330325757846786</v>
      </c>
      <c r="N357" s="50">
        <f>'7.individuals NC'!N357+'8.legal entities NC'!N357+'9.non-residents NC'!N189</f>
        <v>18869162.959999997</v>
      </c>
      <c r="O357" s="51">
        <f>('7.individuals NC'!N357*'7.individuals NC'!O357+'8.legal entities NC'!N357*'8.legal entities NC'!O357+'9.non-residents NC'!N189*'9.non-residents NC'!O189)/('7.individuals NC'!N357+'8.legal entities NC'!N357+'9.non-residents NC'!N189)</f>
        <v>12.33367462442539</v>
      </c>
      <c r="P357" s="50">
        <f>'7.individuals NC'!P357+'8.legal entities NC'!P357+'9.non-residents NC'!P189</f>
        <v>47908345.329999998</v>
      </c>
      <c r="Q357" s="51">
        <f>('7.individuals NC'!P357*'7.individuals NC'!Q357+'8.legal entities NC'!P357*'8.legal entities NC'!Q357+'9.non-residents NC'!P189*'9.non-residents NC'!Q189)/('7.individuals NC'!P357+'8.legal entities NC'!P357+'9.non-residents NC'!P189)</f>
        <v>12.79520398605888</v>
      </c>
      <c r="R357" s="50">
        <f>'7.individuals NC'!R357+'8.legal entities NC'!R357+'9.non-residents NC'!R189</f>
        <v>25081988.869999997</v>
      </c>
      <c r="S357" s="51">
        <f>('7.individuals NC'!R357*'7.individuals NC'!S357+'8.legal entities NC'!R357*'8.legal entities NC'!S357+'9.non-residents NC'!R189*'9.non-residents NC'!S189)/('7.individuals NC'!R357+'8.legal entities NC'!R357+'9.non-residents NC'!R189)</f>
        <v>13.438983567593761</v>
      </c>
      <c r="T357" s="50">
        <f>'7.individuals NC'!T357+'8.legal entities NC'!T357+'9.non-residents NC'!T189</f>
        <v>689531.01</v>
      </c>
      <c r="U357" s="51">
        <f>('7.individuals NC'!T357*'7.individuals NC'!U357+'8.legal entities NC'!T357*'8.legal entities NC'!U357+'9.non-residents NC'!T189*'9.non-residents NC'!U189)/('7.individuals NC'!T357+'8.legal entities NC'!T357+'9.non-residents NC'!T189)</f>
        <v>13.30826299849806</v>
      </c>
    </row>
    <row r="358" spans="1:21" ht="14.25" customHeight="1" x14ac:dyDescent="0.2">
      <c r="A358" s="49" t="s">
        <v>20</v>
      </c>
      <c r="B358" s="50">
        <f>'7.individuals NC'!B358+'8.legal entities NC'!B358+'9.non-residents NC'!B190</f>
        <v>402478062.62</v>
      </c>
      <c r="C358" s="51">
        <f>('7.individuals NC'!B358*'7.individuals NC'!C358+'8.legal entities NC'!B358*'8.legal entities NC'!C358+'9.non-residents NC'!B190*'9.non-residents NC'!C190)/('7.individuals NC'!B358+'8.legal entities NC'!B358+'9.non-residents NC'!B190)</f>
        <v>5.6446220615056362</v>
      </c>
      <c r="D358" s="50">
        <f>'7.individuals NC'!D358+'8.legal entities NC'!D358+'9.non-residents NC'!D190</f>
        <v>195995696.78</v>
      </c>
      <c r="E358" s="51">
        <f>('7.individuals NC'!D358*'7.individuals NC'!E358+'8.legal entities NC'!D358*'8.legal entities NC'!E358+'9.non-residents NC'!D190*'9.non-residents NC'!E190)/('7.individuals NC'!D358+'8.legal entities NC'!D358+'9.non-residents NC'!D190)</f>
        <v>3.6948235590353824</v>
      </c>
      <c r="F358" s="50">
        <f>'7.individuals NC'!F358+'8.legal entities NC'!F358+'9.non-residents NC'!F190</f>
        <v>84060832.909999996</v>
      </c>
      <c r="G358" s="51">
        <f>('7.individuals NC'!F358*'7.individuals NC'!G358+'8.legal entities NC'!F358*'8.legal entities NC'!G358+'9.non-residents NC'!F190*'9.non-residents NC'!G190)/('7.individuals NC'!F358+'8.legal entities NC'!F358+'9.non-residents NC'!F190)</f>
        <v>0.9506823235413534</v>
      </c>
      <c r="H358" s="50">
        <f t="shared" si="34"/>
        <v>122421532.92999999</v>
      </c>
      <c r="I358" s="51">
        <f t="shared" si="35"/>
        <v>11.989327780221085</v>
      </c>
      <c r="J358" s="50">
        <f>'7.individuals NC'!J358+'8.legal entities NC'!J358+'9.non-residents NC'!J190</f>
        <v>14426961.219999999</v>
      </c>
      <c r="K358" s="51">
        <f>('7.individuals NC'!J358*'7.individuals NC'!K358+'8.legal entities NC'!J358*'8.legal entities NC'!K358+'9.non-residents NC'!J190*'9.non-residents NC'!K190)/('7.individuals NC'!J358+'8.legal entities NC'!J358+'9.non-residents NC'!J190)</f>
        <v>6.1173616547920577</v>
      </c>
      <c r="L358" s="50">
        <f>'7.individuals NC'!L358+'8.legal entities NC'!L358+'9.non-residents NC'!L190</f>
        <v>13845006.52</v>
      </c>
      <c r="M358" s="51">
        <f>('7.individuals NC'!L358*'7.individuals NC'!M358+'8.legal entities NC'!L358*'8.legal entities NC'!M358+'9.non-residents NC'!L190*'9.non-residents NC'!M190)/('7.individuals NC'!L358+'8.legal entities NC'!L358+'9.non-residents NC'!L190)</f>
        <v>12.105581033753076</v>
      </c>
      <c r="N358" s="50">
        <f>'7.individuals NC'!N358+'8.legal entities NC'!N358+'9.non-residents NC'!N190</f>
        <v>19800203.460000001</v>
      </c>
      <c r="O358" s="51">
        <f>('7.individuals NC'!N358*'7.individuals NC'!O358+'8.legal entities NC'!N358*'8.legal entities NC'!O358+'9.non-residents NC'!N190*'9.non-residents NC'!O190)/('7.individuals NC'!N358+'8.legal entities NC'!N358+'9.non-residents NC'!N190)</f>
        <v>12.218400925785277</v>
      </c>
      <c r="P358" s="50">
        <f>'7.individuals NC'!P358+'8.legal entities NC'!P358+'9.non-residents NC'!P190</f>
        <v>48158007.339999996</v>
      </c>
      <c r="Q358" s="51">
        <f>('7.individuals NC'!P358*'7.individuals NC'!Q358+'8.legal entities NC'!P358*'8.legal entities NC'!Q358+'9.non-residents NC'!P190*'9.non-residents NC'!Q190)/('7.individuals NC'!P358+'8.legal entities NC'!P358+'9.non-residents NC'!P190)</f>
        <v>12.870590697339244</v>
      </c>
      <c r="R358" s="50">
        <f>'7.individuals NC'!R358+'8.legal entities NC'!R358+'9.non-residents NC'!R190</f>
        <v>25483832.949999999</v>
      </c>
      <c r="S358" s="51">
        <f>('7.individuals NC'!R358*'7.individuals NC'!S358+'8.legal entities NC'!R358*'8.legal entities NC'!S358+'9.non-residents NC'!R190*'9.non-residents NC'!S190)/('7.individuals NC'!R358+'8.legal entities NC'!R358+'9.non-residents NC'!R190)</f>
        <v>13.372115367194004</v>
      </c>
      <c r="T358" s="50">
        <f>'7.individuals NC'!T358+'8.legal entities NC'!T358+'9.non-residents NC'!T190</f>
        <v>707521.44</v>
      </c>
      <c r="U358" s="51">
        <f>('7.individuals NC'!T358*'7.individuals NC'!U358+'8.legal entities NC'!T358*'8.legal entities NC'!U358+'9.non-residents NC'!T190*'9.non-residents NC'!U190)/('7.individuals NC'!T358+'8.legal entities NC'!T358+'9.non-residents NC'!T190)</f>
        <v>13.248387479395669</v>
      </c>
    </row>
    <row r="359" spans="1:21" ht="14.25" customHeight="1" x14ac:dyDescent="0.2">
      <c r="A359" s="49" t="s">
        <v>21</v>
      </c>
      <c r="B359" s="50">
        <f>'7.individuals NC'!B359+'8.legal entities NC'!B359+'9.non-residents NC'!B191</f>
        <v>418319443.69000006</v>
      </c>
      <c r="C359" s="51">
        <f>('7.individuals NC'!B359*'7.individuals NC'!C359+'8.legal entities NC'!B359*'8.legal entities NC'!C359+'9.non-residents NC'!B191*'9.non-residents NC'!C191)/('7.individuals NC'!B359+'8.legal entities NC'!B359+'9.non-residents NC'!B191)</f>
        <v>5.5554663326335669</v>
      </c>
      <c r="D359" s="50">
        <f>'7.individuals NC'!D359+'8.legal entities NC'!D359+'9.non-residents NC'!D191</f>
        <v>200774669.15999997</v>
      </c>
      <c r="E359" s="51">
        <f>('7.individuals NC'!D359*'7.individuals NC'!E359+'8.legal entities NC'!D359*'8.legal entities NC'!E359+'9.non-residents NC'!D191*'9.non-residents NC'!E191)/('7.individuals NC'!D359+'8.legal entities NC'!D359+'9.non-residents NC'!D191)</f>
        <v>3.5289388255082619</v>
      </c>
      <c r="F359" s="50">
        <f>'7.individuals NC'!F359+'8.legal entities NC'!F359+'9.non-residents NC'!F191</f>
        <v>88624127.660000011</v>
      </c>
      <c r="G359" s="51">
        <f>('7.individuals NC'!F359*'7.individuals NC'!G359+'8.legal entities NC'!F359*'8.legal entities NC'!G359+'9.non-residents NC'!F191*'9.non-residents NC'!G191)/('7.individuals NC'!F359+'8.legal entities NC'!F359+'9.non-residents NC'!F191)</f>
        <v>1.2328668777420835</v>
      </c>
      <c r="H359" s="50">
        <f t="shared" si="34"/>
        <v>128920646.86999999</v>
      </c>
      <c r="I359" s="51">
        <f t="shared" si="35"/>
        <v>11.682972010577059</v>
      </c>
      <c r="J359" s="50">
        <f>'7.individuals NC'!J359+'8.legal entities NC'!J359+'9.non-residents NC'!J191</f>
        <v>18241687.289999999</v>
      </c>
      <c r="K359" s="51">
        <f>('7.individuals NC'!J359*'7.individuals NC'!K359+'8.legal entities NC'!J359*'8.legal entities NC'!K359+'9.non-residents NC'!J191*'9.non-residents NC'!K191)/('7.individuals NC'!J359+'8.legal entities NC'!J359+'9.non-residents NC'!J191)</f>
        <v>5.2360420358790156</v>
      </c>
      <c r="L359" s="50">
        <f>'7.individuals NC'!L359+'8.legal entities NC'!L359+'9.non-residents NC'!L191</f>
        <v>13155148.189999999</v>
      </c>
      <c r="M359" s="51">
        <f>('7.individuals NC'!L359*'7.individuals NC'!M359+'8.legal entities NC'!L359*'8.legal entities NC'!M359+'9.non-residents NC'!L191*'9.non-residents NC'!M191)/('7.individuals NC'!L359+'8.legal entities NC'!L359+'9.non-residents NC'!L191)</f>
        <v>11.838647737802452</v>
      </c>
      <c r="N359" s="50">
        <f>'7.individuals NC'!N359+'8.legal entities NC'!N359+'9.non-residents NC'!N191</f>
        <v>22289293.18</v>
      </c>
      <c r="O359" s="51">
        <f>('7.individuals NC'!N359*'7.individuals NC'!O359+'8.legal entities NC'!N359*'8.legal entities NC'!O359+'9.non-residents NC'!N191*'9.non-residents NC'!O191)/('7.individuals NC'!N359+'8.legal entities NC'!N359+'9.non-residents NC'!N191)</f>
        <v>12.163386605469755</v>
      </c>
      <c r="P359" s="50">
        <f>'7.individuals NC'!P359+'8.legal entities NC'!P359+'9.non-residents NC'!P191</f>
        <v>48505594.780000001</v>
      </c>
      <c r="Q359" s="51">
        <f>('7.individuals NC'!P359*'7.individuals NC'!Q359+'8.legal entities NC'!P359*'8.legal entities NC'!Q359+'9.non-residents NC'!P191*'9.non-residents NC'!Q191)/('7.individuals NC'!P359+'8.legal entities NC'!P359+'9.non-residents NC'!P191)</f>
        <v>12.959267719429864</v>
      </c>
      <c r="R359" s="50">
        <f>'7.individuals NC'!R359+'8.legal entities NC'!R359+'9.non-residents NC'!R191</f>
        <v>25785889.02</v>
      </c>
      <c r="S359" s="51">
        <f>('7.individuals NC'!R359*'7.individuals NC'!S359+'8.legal entities NC'!R359*'8.legal entities NC'!S359+'9.non-residents NC'!R191*'9.non-residents NC'!S191)/('7.individuals NC'!R359+'8.legal entities NC'!R359+'9.non-residents NC'!R191)</f>
        <v>13.302402353971626</v>
      </c>
      <c r="T359" s="50">
        <f>'7.individuals NC'!T359+'8.legal entities NC'!T359+'9.non-residents NC'!T191</f>
        <v>943034.40999999992</v>
      </c>
      <c r="U359" s="51">
        <f>('7.individuals NC'!T359*'7.individuals NC'!U359+'8.legal entities NC'!T359*'8.legal entities NC'!U359+'9.non-residents NC'!T191*'9.non-residents NC'!U191)/('7.individuals NC'!T359+'8.legal entities NC'!T359+'9.non-residents NC'!T191)</f>
        <v>12.935214737074105</v>
      </c>
    </row>
    <row r="360" spans="1:21" ht="14.25" customHeight="1" x14ac:dyDescent="0.2">
      <c r="A360" s="49" t="s">
        <v>22</v>
      </c>
      <c r="B360" s="50">
        <f>'7.individuals NC'!B360+'8.legal entities NC'!B360+'9.non-residents NC'!B192</f>
        <v>427682137.94999993</v>
      </c>
      <c r="C360" s="51">
        <f>('7.individuals NC'!B360*'7.individuals NC'!C360+'8.legal entities NC'!B360*'8.legal entities NC'!C360+'9.non-residents NC'!B192*'9.non-residents NC'!C192)/('7.individuals NC'!B360+'8.legal entities NC'!B360+'9.non-residents NC'!B192)</f>
        <v>5.4787147369262765</v>
      </c>
      <c r="D360" s="50">
        <f>'7.individuals NC'!D360+'8.legal entities NC'!D360+'9.non-residents NC'!D192</f>
        <v>190729763.91</v>
      </c>
      <c r="E360" s="51">
        <f>('7.individuals NC'!D360*'7.individuals NC'!E360+'8.legal entities NC'!D360*'8.legal entities NC'!E360+'9.non-residents NC'!D192*'9.non-residents NC'!E192)/('7.individuals NC'!D360+'8.legal entities NC'!D360+'9.non-residents NC'!D192)</f>
        <v>3.4626346016568101</v>
      </c>
      <c r="F360" s="50">
        <f>'7.individuals NC'!F360+'8.legal entities NC'!F360+'9.non-residents NC'!F192</f>
        <v>103754218.23999999</v>
      </c>
      <c r="G360" s="51">
        <f>('7.individuals NC'!F360*'7.individuals NC'!G360+'8.legal entities NC'!F360*'8.legal entities NC'!G360+'9.non-residents NC'!F192*'9.non-residents NC'!G192)/('7.individuals NC'!F360+'8.legal entities NC'!F360+'9.non-residents NC'!F192)</f>
        <v>1.1760853146860895</v>
      </c>
      <c r="H360" s="50">
        <f t="shared" si="34"/>
        <v>133198155.8</v>
      </c>
      <c r="I360" s="51">
        <f t="shared" si="35"/>
        <v>11.717107718524444</v>
      </c>
      <c r="J360" s="50">
        <f>'7.individuals NC'!J360+'8.legal entities NC'!J360+'9.non-residents NC'!J192</f>
        <v>17975343.720000003</v>
      </c>
      <c r="K360" s="51">
        <f>('7.individuals NC'!J360*'7.individuals NC'!K360+'8.legal entities NC'!J360*'8.legal entities NC'!K360+'9.non-residents NC'!J192*'9.non-residents NC'!K192)/('7.individuals NC'!J360+'8.legal entities NC'!J360+'9.non-residents NC'!J192)</f>
        <v>4.9978601949370693</v>
      </c>
      <c r="L360" s="50">
        <f>'7.individuals NC'!L360+'8.legal entities NC'!L360+'9.non-residents NC'!L192</f>
        <v>14410415.27</v>
      </c>
      <c r="M360" s="51">
        <f>('7.individuals NC'!L360*'7.individuals NC'!M360+'8.legal entities NC'!L360*'8.legal entities NC'!M360+'9.non-residents NC'!L192*'9.non-residents NC'!M192)/('7.individuals NC'!L360+'8.legal entities NC'!L360+'9.non-residents NC'!L192)</f>
        <v>11.438361120345423</v>
      </c>
      <c r="N360" s="50">
        <f>'7.individuals NC'!N360+'8.legal entities NC'!N360+'9.non-residents NC'!N192</f>
        <v>23792448.350000001</v>
      </c>
      <c r="O360" s="51">
        <f>('7.individuals NC'!N360*'7.individuals NC'!O360+'8.legal entities NC'!N360*'8.legal entities NC'!O360+'9.non-residents NC'!N192*'9.non-residents NC'!O192)/('7.individuals NC'!N360+'8.legal entities NC'!N360+'9.non-residents NC'!N192)</f>
        <v>12.42541953611093</v>
      </c>
      <c r="P360" s="50">
        <f>'7.individuals NC'!P360+'8.legal entities NC'!P360+'9.non-residents NC'!P192</f>
        <v>51539709.199999996</v>
      </c>
      <c r="Q360" s="51">
        <f>('7.individuals NC'!P360*'7.individuals NC'!Q360+'8.legal entities NC'!P360*'8.legal entities NC'!Q360+'9.non-residents NC'!P192*'9.non-residents NC'!Q192)/('7.individuals NC'!P360+'8.legal entities NC'!P360+'9.non-residents NC'!P192)</f>
        <v>13.064578419776996</v>
      </c>
      <c r="R360" s="50">
        <f>'7.individuals NC'!R360+'8.legal entities NC'!R360+'9.non-residents NC'!R192</f>
        <v>24466352.950000003</v>
      </c>
      <c r="S360" s="51">
        <f>('7.individuals NC'!R360*'7.individuals NC'!S360+'8.legal entities NC'!R360*'8.legal entities NC'!S360+'9.non-residents NC'!R192*'9.non-residents NC'!S192)/('7.individuals NC'!R360+'8.legal entities NC'!R360+'9.non-residents NC'!R192)</f>
        <v>13.239615893369159</v>
      </c>
      <c r="T360" s="50">
        <f>'7.individuals NC'!T360+'8.legal entities NC'!T360+'9.non-residents NC'!T192</f>
        <v>1013886.3099999999</v>
      </c>
      <c r="U360" s="51">
        <f>('7.individuals NC'!T360*'7.individuals NC'!U360+'8.legal entities NC'!T360*'8.legal entities NC'!U360+'9.non-residents NC'!T192*'9.non-residents NC'!U192)/('7.individuals NC'!T360+'8.legal entities NC'!T360+'9.non-residents NC'!T192)</f>
        <v>12.946728032061085</v>
      </c>
    </row>
    <row r="361" spans="1:21" ht="14.25" hidden="1" customHeight="1" x14ac:dyDescent="0.2">
      <c r="A361" s="49" t="s">
        <v>23</v>
      </c>
      <c r="B361" s="50">
        <f>'7.individuals NC'!B361+'8.legal entities NC'!B361+'9.non-residents NC'!B193</f>
        <v>0</v>
      </c>
      <c r="C361" s="51" t="e">
        <f>('7.individuals NC'!B361*'7.individuals NC'!C361+'8.legal entities NC'!B361*'8.legal entities NC'!C361+'9.non-residents NC'!B193*'9.non-residents NC'!C193)/('7.individuals NC'!B361+'8.legal entities NC'!B361+'9.non-residents NC'!B193)</f>
        <v>#DIV/0!</v>
      </c>
      <c r="D361" s="50">
        <f>'7.individuals NC'!D361+'8.legal entities NC'!D361+'9.non-residents NC'!D193</f>
        <v>0</v>
      </c>
      <c r="E361" s="51" t="e">
        <f>('7.individuals NC'!D361*'7.individuals NC'!E361+'8.legal entities NC'!D361*'8.legal entities NC'!E361+'9.non-residents NC'!D193*'9.non-residents NC'!E193)/('7.individuals NC'!D361+'8.legal entities NC'!D361+'9.non-residents NC'!D193)</f>
        <v>#DIV/0!</v>
      </c>
      <c r="F361" s="50">
        <f>'7.individuals NC'!F361+'8.legal entities NC'!F361+'9.non-residents NC'!F193</f>
        <v>0</v>
      </c>
      <c r="G361" s="51" t="e">
        <f>('7.individuals NC'!F361*'7.individuals NC'!G361+'8.legal entities NC'!F361*'8.legal entities NC'!G361+'9.non-residents NC'!F193*'9.non-residents NC'!G193)/('7.individuals NC'!F361+'8.legal entities NC'!F361+'9.non-residents NC'!F193)</f>
        <v>#DIV/0!</v>
      </c>
      <c r="H361" s="50">
        <f t="shared" si="34"/>
        <v>0</v>
      </c>
      <c r="I361" s="51" t="e">
        <f t="shared" si="35"/>
        <v>#DIV/0!</v>
      </c>
      <c r="J361" s="50">
        <f>'7.individuals NC'!J361+'8.legal entities NC'!J361+'9.non-residents NC'!J193</f>
        <v>0</v>
      </c>
      <c r="K361" s="51" t="e">
        <f>('7.individuals NC'!J361*'7.individuals NC'!K361+'8.legal entities NC'!J361*'8.legal entities NC'!K361+'9.non-residents NC'!J193*'9.non-residents NC'!K193)/('7.individuals NC'!J361+'8.legal entities NC'!J361+'9.non-residents NC'!J193)</f>
        <v>#DIV/0!</v>
      </c>
      <c r="L361" s="50">
        <f>'7.individuals NC'!L361+'8.legal entities NC'!L361+'9.non-residents NC'!L193</f>
        <v>0</v>
      </c>
      <c r="M361" s="51" t="e">
        <f>('7.individuals NC'!L361*'7.individuals NC'!M361+'8.legal entities NC'!L361*'8.legal entities NC'!M361+'9.non-residents NC'!L193*'9.non-residents NC'!M193)/('7.individuals NC'!L361+'8.legal entities NC'!L361+'9.non-residents NC'!L193)</f>
        <v>#DIV/0!</v>
      </c>
      <c r="N361" s="50">
        <f>'7.individuals NC'!N361+'8.legal entities NC'!N361+'9.non-residents NC'!N193</f>
        <v>0</v>
      </c>
      <c r="O361" s="51" t="e">
        <f>('7.individuals NC'!N361*'7.individuals NC'!O361+'8.legal entities NC'!N361*'8.legal entities NC'!O361+'9.non-residents NC'!N193*'9.non-residents NC'!O193)/('7.individuals NC'!N361+'8.legal entities NC'!N361+'9.non-residents NC'!N193)</f>
        <v>#DIV/0!</v>
      </c>
      <c r="P361" s="50">
        <f>'7.individuals NC'!P361+'8.legal entities NC'!P361+'9.non-residents NC'!P193</f>
        <v>0</v>
      </c>
      <c r="Q361" s="51" t="e">
        <f>('7.individuals NC'!P361*'7.individuals NC'!Q361+'8.legal entities NC'!P361*'8.legal entities NC'!Q361+'9.non-residents NC'!P193*'9.non-residents NC'!Q193)/('7.individuals NC'!P361+'8.legal entities NC'!P361+'9.non-residents NC'!P193)</f>
        <v>#DIV/0!</v>
      </c>
      <c r="R361" s="50">
        <f>'7.individuals NC'!R361+'8.legal entities NC'!R361+'9.non-residents NC'!R193</f>
        <v>0</v>
      </c>
      <c r="S361" s="51" t="e">
        <f>('7.individuals NC'!R361*'7.individuals NC'!S361+'8.legal entities NC'!R361*'8.legal entities NC'!S361+'9.non-residents NC'!R193*'9.non-residents NC'!S193)/('7.individuals NC'!R361+'8.legal entities NC'!R361+'9.non-residents NC'!R193)</f>
        <v>#DIV/0!</v>
      </c>
      <c r="T361" s="50">
        <f>'7.individuals NC'!T361+'8.legal entities NC'!T361+'9.non-residents NC'!T193</f>
        <v>0</v>
      </c>
      <c r="U361" s="51" t="e">
        <f>('7.individuals NC'!T361*'7.individuals NC'!U361+'8.legal entities NC'!T361*'8.legal entities NC'!U361+'9.non-residents NC'!T193*'9.non-residents NC'!U193)/('7.individuals NC'!T361+'8.legal entities NC'!T361+'9.non-residents NC'!T193)</f>
        <v>#DIV/0!</v>
      </c>
    </row>
    <row r="362" spans="1:21" ht="14.25" hidden="1" customHeight="1" x14ac:dyDescent="0.2">
      <c r="A362" s="49" t="s">
        <v>24</v>
      </c>
      <c r="B362" s="50">
        <f>'7.individuals NC'!B362+'8.legal entities NC'!B362+'9.non-residents NC'!B194</f>
        <v>0</v>
      </c>
      <c r="C362" s="51" t="e">
        <f>('7.individuals NC'!B362*'7.individuals NC'!C362+'8.legal entities NC'!B362*'8.legal entities NC'!C362+'9.non-residents NC'!B194*'9.non-residents NC'!C194)/('7.individuals NC'!B362+'8.legal entities NC'!B362+'9.non-residents NC'!B194)</f>
        <v>#DIV/0!</v>
      </c>
      <c r="D362" s="50">
        <f>'7.individuals NC'!D362+'8.legal entities NC'!D362+'9.non-residents NC'!D194</f>
        <v>0</v>
      </c>
      <c r="E362" s="51" t="e">
        <f>('7.individuals NC'!D362*'7.individuals NC'!E362+'8.legal entities NC'!D362*'8.legal entities NC'!E362+'9.non-residents NC'!D194*'9.non-residents NC'!E194)/('7.individuals NC'!D362+'8.legal entities NC'!D362+'9.non-residents NC'!D194)</f>
        <v>#DIV/0!</v>
      </c>
      <c r="F362" s="50">
        <f>'7.individuals NC'!F362+'8.legal entities NC'!F362+'9.non-residents NC'!F194</f>
        <v>0</v>
      </c>
      <c r="G362" s="51" t="e">
        <f>('7.individuals NC'!F362*'7.individuals NC'!G362+'8.legal entities NC'!F362*'8.legal entities NC'!G362+'9.non-residents NC'!F194*'9.non-residents NC'!G194)/('7.individuals NC'!F362+'8.legal entities NC'!F362+'9.non-residents NC'!F194)</f>
        <v>#DIV/0!</v>
      </c>
      <c r="H362" s="50">
        <f t="shared" si="34"/>
        <v>0</v>
      </c>
      <c r="I362" s="51" t="e">
        <f t="shared" si="35"/>
        <v>#DIV/0!</v>
      </c>
      <c r="J362" s="50">
        <f>'7.individuals NC'!J362+'8.legal entities NC'!J362+'9.non-residents NC'!J194</f>
        <v>0</v>
      </c>
      <c r="K362" s="51" t="e">
        <f>('7.individuals NC'!J362*'7.individuals NC'!K362+'8.legal entities NC'!J362*'8.legal entities NC'!K362+'9.non-residents NC'!J194*'9.non-residents NC'!K194)/('7.individuals NC'!J362+'8.legal entities NC'!J362+'9.non-residents NC'!J194)</f>
        <v>#DIV/0!</v>
      </c>
      <c r="L362" s="50">
        <f>'7.individuals NC'!L362+'8.legal entities NC'!L362+'9.non-residents NC'!L194</f>
        <v>0</v>
      </c>
      <c r="M362" s="51" t="e">
        <f>('7.individuals NC'!L362*'7.individuals NC'!M362+'8.legal entities NC'!L362*'8.legal entities NC'!M362+'9.non-residents NC'!L194*'9.non-residents NC'!M194)/('7.individuals NC'!L362+'8.legal entities NC'!L362+'9.non-residents NC'!L194)</f>
        <v>#DIV/0!</v>
      </c>
      <c r="N362" s="50">
        <f>'7.individuals NC'!N362+'8.legal entities NC'!N362+'9.non-residents NC'!N194</f>
        <v>0</v>
      </c>
      <c r="O362" s="51" t="e">
        <f>('7.individuals NC'!N362*'7.individuals NC'!O362+'8.legal entities NC'!N362*'8.legal entities NC'!O362+'9.non-residents NC'!N194*'9.non-residents NC'!O194)/('7.individuals NC'!N362+'8.legal entities NC'!N362+'9.non-residents NC'!N194)</f>
        <v>#DIV/0!</v>
      </c>
      <c r="P362" s="50">
        <f>'7.individuals NC'!P362+'8.legal entities NC'!P362+'9.non-residents NC'!P194</f>
        <v>0</v>
      </c>
      <c r="Q362" s="51" t="e">
        <f>('7.individuals NC'!P362*'7.individuals NC'!Q362+'8.legal entities NC'!P362*'8.legal entities NC'!Q362+'9.non-residents NC'!P194*'9.non-residents NC'!Q194)/('7.individuals NC'!P362+'8.legal entities NC'!P362+'9.non-residents NC'!P194)</f>
        <v>#DIV/0!</v>
      </c>
      <c r="R362" s="50">
        <f>'7.individuals NC'!R362+'8.legal entities NC'!R362+'9.non-residents NC'!R194</f>
        <v>0</v>
      </c>
      <c r="S362" s="51" t="e">
        <f>('7.individuals NC'!R362*'7.individuals NC'!S362+'8.legal entities NC'!R362*'8.legal entities NC'!S362+'9.non-residents NC'!R194*'9.non-residents NC'!S194)/('7.individuals NC'!R362+'8.legal entities NC'!R362+'9.non-residents NC'!R194)</f>
        <v>#DIV/0!</v>
      </c>
      <c r="T362" s="50">
        <f>'7.individuals NC'!T362+'8.legal entities NC'!T362+'9.non-residents NC'!T194</f>
        <v>0</v>
      </c>
      <c r="U362" s="51" t="e">
        <f>('7.individuals NC'!T362*'7.individuals NC'!U362+'8.legal entities NC'!T362*'8.legal entities NC'!U362+'9.non-residents NC'!T194*'9.non-residents NC'!U194)/('7.individuals NC'!T362+'8.legal entities NC'!T362+'9.non-residents NC'!T194)</f>
        <v>#DIV/0!</v>
      </c>
    </row>
    <row r="363" spans="1:21" ht="14.25" hidden="1" customHeight="1" x14ac:dyDescent="0.2">
      <c r="A363" s="49" t="s">
        <v>25</v>
      </c>
      <c r="B363" s="50">
        <f>'7.individuals NC'!B363+'8.legal entities NC'!B363+'9.non-residents NC'!B195</f>
        <v>0</v>
      </c>
      <c r="C363" s="51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50">
        <f>'7.individuals NC'!D363+'8.legal entities NC'!D363+'9.non-residents NC'!D195</f>
        <v>0</v>
      </c>
      <c r="E363" s="51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50">
        <f>'7.individuals NC'!F363+'8.legal entities NC'!F363+'9.non-residents NC'!F195</f>
        <v>0</v>
      </c>
      <c r="G363" s="51" t="e">
        <f>('7.individuals NC'!F363*'7.individuals NC'!G363+'8.legal entities NC'!F363*'8.legal entities NC'!G363+'9.non-residents NC'!F195*'9.non-residents NC'!G195)/('7.individuals NC'!F363+'8.legal entities NC'!F363+'9.non-residents NC'!F195)</f>
        <v>#DIV/0!</v>
      </c>
      <c r="H363" s="50">
        <f t="shared" si="34"/>
        <v>0</v>
      </c>
      <c r="I363" s="51" t="e">
        <f t="shared" si="35"/>
        <v>#DIV/0!</v>
      </c>
      <c r="J363" s="50">
        <f>'7.individuals NC'!J363+'8.legal entities NC'!J363+'9.non-residents NC'!J195</f>
        <v>0</v>
      </c>
      <c r="K363" s="51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50">
        <f>'7.individuals NC'!L363+'8.legal entities NC'!L363+'9.non-residents NC'!L195</f>
        <v>0</v>
      </c>
      <c r="M363" s="51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50">
        <f>'7.individuals NC'!N363+'8.legal entities NC'!N363+'9.non-residents NC'!N195</f>
        <v>0</v>
      </c>
      <c r="O363" s="51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50">
        <f>'7.individuals NC'!P363+'8.legal entities NC'!P363+'9.non-residents NC'!P195</f>
        <v>0</v>
      </c>
      <c r="Q363" s="51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50">
        <f>'7.individuals NC'!R363+'8.legal entities NC'!R363+'9.non-residents NC'!R195</f>
        <v>0</v>
      </c>
      <c r="S363" s="51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  <c r="T363" s="50">
        <f>'7.individuals NC'!T363+'8.legal entities NC'!T363+'9.non-residents NC'!T195</f>
        <v>0</v>
      </c>
      <c r="U363" s="51" t="e">
        <f>('7.individuals NC'!T363*'7.individuals NC'!U363+'8.legal entities NC'!T363*'8.legal entities NC'!U363+'9.non-residents NC'!T195*'9.non-residents NC'!U195)/('7.individuals NC'!T363+'8.legal entities NC'!T363+'9.non-residents NC'!T195)</f>
        <v>#DIV/0!</v>
      </c>
    </row>
    <row r="364" spans="1:21" ht="14.25" hidden="1" customHeight="1" x14ac:dyDescent="0.2">
      <c r="A364" s="49" t="s">
        <v>26</v>
      </c>
      <c r="B364" s="50">
        <f>'7.individuals NC'!B364+'8.legal entities NC'!B364+'9.non-residents NC'!B196</f>
        <v>0</v>
      </c>
      <c r="C364" s="51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50">
        <f>'7.individuals NC'!D364+'8.legal entities NC'!D364+'9.non-residents NC'!D196</f>
        <v>0</v>
      </c>
      <c r="E364" s="51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50">
        <f>'7.individuals NC'!F364+'8.legal entities NC'!F364+'9.non-residents NC'!F196</f>
        <v>0</v>
      </c>
      <c r="G364" s="51" t="e">
        <f>('7.individuals NC'!F364*'7.individuals NC'!G364+'8.legal entities NC'!F364*'8.legal entities NC'!G364+'9.non-residents NC'!F196*'9.non-residents NC'!G196)/('7.individuals NC'!F364+'8.legal entities NC'!F364+'9.non-residents NC'!F196)</f>
        <v>#DIV/0!</v>
      </c>
      <c r="H364" s="50">
        <f t="shared" si="34"/>
        <v>0</v>
      </c>
      <c r="I364" s="51" t="e">
        <f t="shared" si="35"/>
        <v>#DIV/0!</v>
      </c>
      <c r="J364" s="50">
        <f>'7.individuals NC'!J364+'8.legal entities NC'!J364+'9.non-residents NC'!J196</f>
        <v>0</v>
      </c>
      <c r="K364" s="51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50">
        <f>'7.individuals NC'!L364+'8.legal entities NC'!L364+'9.non-residents NC'!L196</f>
        <v>0</v>
      </c>
      <c r="M364" s="51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50">
        <f>'7.individuals NC'!N364+'8.legal entities NC'!N364+'9.non-residents NC'!N196</f>
        <v>0</v>
      </c>
      <c r="O364" s="51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50">
        <f>'7.individuals NC'!P364+'8.legal entities NC'!P364+'9.non-residents NC'!P196</f>
        <v>0</v>
      </c>
      <c r="Q364" s="51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50">
        <f>'7.individuals NC'!R364+'8.legal entities NC'!R364+'9.non-residents NC'!R196</f>
        <v>0</v>
      </c>
      <c r="S364" s="51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  <c r="T364" s="50">
        <f>'7.individuals NC'!T364+'8.legal entities NC'!T364+'9.non-residents NC'!T196</f>
        <v>0</v>
      </c>
      <c r="U364" s="51" t="e">
        <f>('7.individuals NC'!T364*'7.individuals NC'!U364+'8.legal entities NC'!T364*'8.legal entities NC'!U364+'9.non-residents NC'!T196*'9.non-residents NC'!U196)/('7.individuals NC'!T364+'8.legal entities NC'!T364+'9.non-residents NC'!T196)</f>
        <v>#DIV/0!</v>
      </c>
    </row>
    <row r="365" spans="1:21" ht="14.25" hidden="1" customHeight="1" x14ac:dyDescent="0.2">
      <c r="A365" s="49" t="s">
        <v>27</v>
      </c>
      <c r="B365" s="50">
        <f>'7.individuals NC'!B365+'8.legal entities NC'!B365+'9.non-residents NC'!B197</f>
        <v>0</v>
      </c>
      <c r="C365" s="51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50">
        <f>'7.individuals NC'!D365+'8.legal entities NC'!D365+'9.non-residents NC'!D197</f>
        <v>0</v>
      </c>
      <c r="E365" s="51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50">
        <f>'7.individuals NC'!F365+'8.legal entities NC'!F365+'9.non-residents NC'!F197</f>
        <v>0</v>
      </c>
      <c r="G365" s="51" t="e">
        <f>('7.individuals NC'!F365*'7.individuals NC'!G365+'8.legal entities NC'!F365*'8.legal entities NC'!G365+'9.non-residents NC'!F197*'9.non-residents NC'!G197)/('7.individuals NC'!F365+'8.legal entities NC'!F365+'9.non-residents NC'!F197)</f>
        <v>#DIV/0!</v>
      </c>
      <c r="H365" s="50">
        <f t="shared" si="34"/>
        <v>0</v>
      </c>
      <c r="I365" s="51" t="e">
        <f t="shared" si="35"/>
        <v>#DIV/0!</v>
      </c>
      <c r="J365" s="50">
        <f>'7.individuals NC'!J365+'8.legal entities NC'!J365+'9.non-residents NC'!J197</f>
        <v>0</v>
      </c>
      <c r="K365" s="51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50">
        <f>'7.individuals NC'!L365+'8.legal entities NC'!L365+'9.non-residents NC'!L197</f>
        <v>0</v>
      </c>
      <c r="M365" s="51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50">
        <f>'7.individuals NC'!N365+'8.legal entities NC'!N365+'9.non-residents NC'!N197</f>
        <v>0</v>
      </c>
      <c r="O365" s="51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50">
        <f>'7.individuals NC'!P365+'8.legal entities NC'!P365+'9.non-residents NC'!P197</f>
        <v>0</v>
      </c>
      <c r="Q365" s="51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50">
        <f>'7.individuals NC'!R365+'8.legal entities NC'!R365+'9.non-residents NC'!R197</f>
        <v>0</v>
      </c>
      <c r="S365" s="51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  <c r="T365" s="50">
        <f>'7.individuals NC'!T365+'8.legal entities NC'!T365+'9.non-residents NC'!T197</f>
        <v>0</v>
      </c>
      <c r="U365" s="51" t="e">
        <f>('7.individuals NC'!T365*'7.individuals NC'!U365+'8.legal entities NC'!T365*'8.legal entities NC'!U365+'9.non-residents NC'!T197*'9.non-residents NC'!U197)/('7.individuals NC'!T365+'8.legal entities NC'!T365+'9.non-residents NC'!T197)</f>
        <v>#DIV/0!</v>
      </c>
    </row>
    <row r="366" spans="1:21" ht="14.25" hidden="1" customHeight="1" x14ac:dyDescent="0.2">
      <c r="A366" s="49" t="s">
        <v>28</v>
      </c>
      <c r="B366" s="50">
        <f>'7.individuals NC'!B366+'8.legal entities NC'!B366+'9.non-residents NC'!B198</f>
        <v>0</v>
      </c>
      <c r="C366" s="51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50">
        <f>'7.individuals NC'!D366+'8.legal entities NC'!D366+'9.non-residents NC'!D198</f>
        <v>0</v>
      </c>
      <c r="E366" s="51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50">
        <f>'7.individuals NC'!F366+'8.legal entities NC'!F366+'9.non-residents NC'!F198</f>
        <v>0</v>
      </c>
      <c r="G366" s="51" t="e">
        <f>('7.individuals NC'!F366*'7.individuals NC'!G366+'8.legal entities NC'!F366*'8.legal entities NC'!G366+'9.non-residents NC'!F198*'9.non-residents NC'!G198)/('7.individuals NC'!F366+'8.legal entities NC'!F366+'9.non-residents NC'!F198)</f>
        <v>#DIV/0!</v>
      </c>
      <c r="H366" s="50">
        <f t="shared" si="34"/>
        <v>0</v>
      </c>
      <c r="I366" s="51" t="e">
        <f t="shared" si="35"/>
        <v>#DIV/0!</v>
      </c>
      <c r="J366" s="50">
        <f>'7.individuals NC'!J366+'8.legal entities NC'!J366+'9.non-residents NC'!J198</f>
        <v>0</v>
      </c>
      <c r="K366" s="51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50">
        <f>'7.individuals NC'!L366+'8.legal entities NC'!L366+'9.non-residents NC'!L198</f>
        <v>0</v>
      </c>
      <c r="M366" s="51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50">
        <f>'7.individuals NC'!N366+'8.legal entities NC'!N366+'9.non-residents NC'!N198</f>
        <v>0</v>
      </c>
      <c r="O366" s="51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50">
        <f>'7.individuals NC'!P366+'8.legal entities NC'!P366+'9.non-residents NC'!P198</f>
        <v>0</v>
      </c>
      <c r="Q366" s="51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50">
        <f>'7.individuals NC'!R366+'8.legal entities NC'!R366+'9.non-residents NC'!R198</f>
        <v>0</v>
      </c>
      <c r="S366" s="51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  <c r="T366" s="50">
        <f>'7.individuals NC'!T366+'8.legal entities NC'!T366+'9.non-residents NC'!T198</f>
        <v>0</v>
      </c>
      <c r="U366" s="51" t="e">
        <f>('7.individuals NC'!T366*'7.individuals NC'!U366+'8.legal entities NC'!T366*'8.legal entities NC'!U366+'9.non-residents NC'!T198*'9.non-residents NC'!U198)/('7.individuals NC'!T366+'8.legal entities NC'!T366+'9.non-residents NC'!T198)</f>
        <v>#DIV/0!</v>
      </c>
    </row>
    <row r="367" spans="1:21" ht="14.25" hidden="1" customHeight="1" x14ac:dyDescent="0.2">
      <c r="A367" s="49" t="s">
        <v>46</v>
      </c>
      <c r="B367" s="50">
        <f>'7.individuals NC'!B367+'8.legal entities NC'!B367+'9.non-residents NC'!B199</f>
        <v>0</v>
      </c>
      <c r="C367" s="51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50">
        <f>'7.individuals NC'!D367+'8.legal entities NC'!D367+'9.non-residents NC'!D199</f>
        <v>0</v>
      </c>
      <c r="E367" s="51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50">
        <f>'7.individuals NC'!F367+'8.legal entities NC'!F367+'9.non-residents NC'!F199</f>
        <v>0</v>
      </c>
      <c r="G367" s="51" t="e">
        <f>('7.individuals NC'!F367*'7.individuals NC'!G367+'8.legal entities NC'!F367*'8.legal entities NC'!G367+'9.non-residents NC'!F199*'9.non-residents NC'!G199)/('7.individuals NC'!F367+'8.legal entities NC'!F367+'9.non-residents NC'!F199)</f>
        <v>#DIV/0!</v>
      </c>
      <c r="H367" s="50">
        <f t="shared" si="34"/>
        <v>0</v>
      </c>
      <c r="I367" s="51" t="e">
        <f t="shared" si="35"/>
        <v>#DIV/0!</v>
      </c>
      <c r="J367" s="50">
        <f>'7.individuals NC'!J367+'8.legal entities NC'!J367+'9.non-residents NC'!J199</f>
        <v>0</v>
      </c>
      <c r="K367" s="51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50">
        <f>'7.individuals NC'!L367+'8.legal entities NC'!L367+'9.non-residents NC'!L199</f>
        <v>0</v>
      </c>
      <c r="M367" s="51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50">
        <f>'7.individuals NC'!N367+'8.legal entities NC'!N367+'9.non-residents NC'!N199</f>
        <v>0</v>
      </c>
      <c r="O367" s="51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50">
        <f>'7.individuals NC'!P367+'8.legal entities NC'!P367+'9.non-residents NC'!P199</f>
        <v>0</v>
      </c>
      <c r="Q367" s="51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50">
        <f>'7.individuals NC'!R367+'8.legal entities NC'!R367+'9.non-residents NC'!R199</f>
        <v>0</v>
      </c>
      <c r="S367" s="51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  <c r="T367" s="50">
        <f>'7.individuals NC'!T367+'8.legal entities NC'!T367+'9.non-residents NC'!T199</f>
        <v>0</v>
      </c>
      <c r="U367" s="51" t="e">
        <f>('7.individuals NC'!T367*'7.individuals NC'!U367+'8.legal entities NC'!T367*'8.legal entities NC'!U367+'9.non-residents NC'!T199*'9.non-residents NC'!U199)/('7.individuals NC'!T367+'8.legal entities NC'!T367+'9.non-residents NC'!T199)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NC'!B368+'8.legal entities NC'!B368+'9.non-residents NC'!B200</f>
        <v>0</v>
      </c>
      <c r="C368" s="5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53">
        <f>'7.individuals NC'!D368+'8.legal entities NC'!D368+'9.non-residents NC'!D200</f>
        <v>0</v>
      </c>
      <c r="E368" s="5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53">
        <f>'7.individuals NC'!F368+'8.legal entities NC'!F368+'9.non-residents NC'!F200</f>
        <v>0</v>
      </c>
      <c r="G368" s="54" t="e">
        <f>('7.individuals NC'!F368*'7.individuals NC'!G368+'8.legal entities NC'!F368*'8.legal entities NC'!G368+'9.non-residents NC'!F200*'9.non-residents NC'!G200)/('7.individuals NC'!F368+'8.legal entities NC'!F368+'9.non-residents NC'!F200)</f>
        <v>#DIV/0!</v>
      </c>
      <c r="H368" s="53">
        <f t="shared" ref="H368" si="36">J368+L368+N368+P368+R368+T368</f>
        <v>0</v>
      </c>
      <c r="I368" s="54" t="e">
        <f t="shared" ref="I368" si="37">(J368*K368+L368*M368+N368*O368+P368*Q368+R368*S368+T368*U368)/(J368+L368+N368+P368+R368+T368)</f>
        <v>#DIV/0!</v>
      </c>
      <c r="J368" s="53">
        <f>'7.individuals NC'!J368+'8.legal entities NC'!J368+'9.non-residents NC'!J200</f>
        <v>0</v>
      </c>
      <c r="K368" s="5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53">
        <f>'7.individuals NC'!L368+'8.legal entities NC'!L368+'9.non-residents NC'!L200</f>
        <v>0</v>
      </c>
      <c r="M368" s="5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53">
        <f>'7.individuals NC'!N368+'8.legal entities NC'!N368+'9.non-residents NC'!N200</f>
        <v>0</v>
      </c>
      <c r="O368" s="5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53">
        <f>'7.individuals NC'!P368+'8.legal entities NC'!P368+'9.non-residents NC'!P200</f>
        <v>0</v>
      </c>
      <c r="Q368" s="5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53">
        <f>'7.individuals NC'!R368+'8.legal entities NC'!R368+'9.non-residents NC'!R200</f>
        <v>0</v>
      </c>
      <c r="S368" s="5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  <c r="T368" s="53">
        <f>'7.individuals NC'!T368+'8.legal entities NC'!T368+'9.non-residents NC'!T200</f>
        <v>0</v>
      </c>
      <c r="U368" s="54" t="e">
        <f>('7.individuals NC'!T368*'7.individuals NC'!U368+'8.legal entities NC'!T368*'8.legal entities NC'!U368+'9.non-residents NC'!T200*'9.non-residents NC'!U200)/('7.individuals NC'!T368+'8.legal entities NC'!T368+'9.non-residents NC'!T200)</f>
        <v>#DIV/0!</v>
      </c>
    </row>
    <row r="369" spans="1:21" ht="5.0999999999999996" customHeight="1" x14ac:dyDescent="0.2">
      <c r="A369" s="27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62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customHeight="1" x14ac:dyDescent="0.2">
      <c r="A353" s="49" t="s">
        <v>27</v>
      </c>
      <c r="B353" s="50">
        <f t="shared" si="156"/>
        <v>137108608.02000001</v>
      </c>
      <c r="C353" s="51">
        <f t="shared" si="157"/>
        <v>7.0494662423982195</v>
      </c>
      <c r="D353" s="50">
        <v>5430740.5700000003</v>
      </c>
      <c r="E353" s="51">
        <v>5.3746509014331402E-2</v>
      </c>
      <c r="F353" s="50">
        <v>60659098.439999998</v>
      </c>
      <c r="G353" s="51">
        <v>1.04070658735461</v>
      </c>
      <c r="H353" s="50">
        <f t="shared" si="158"/>
        <v>71018769.00999999</v>
      </c>
      <c r="I353" s="51">
        <f t="shared" si="159"/>
        <v>12.716670673009462</v>
      </c>
      <c r="J353" s="50">
        <v>6928557.71</v>
      </c>
      <c r="K353" s="51">
        <v>7.4290914497557097</v>
      </c>
      <c r="L353" s="50">
        <v>9200196.0700000003</v>
      </c>
      <c r="M353" s="51">
        <v>12.3560974321496</v>
      </c>
      <c r="N353" s="50">
        <v>11021386.130000001</v>
      </c>
      <c r="O353" s="51">
        <v>12.813701079992903</v>
      </c>
      <c r="P353" s="50">
        <v>24904446.510000002</v>
      </c>
      <c r="Q353" s="51">
        <v>13.0907271027643</v>
      </c>
      <c r="R353" s="50">
        <v>18347455.379999999</v>
      </c>
      <c r="S353" s="51">
        <v>14.285338352156801</v>
      </c>
      <c r="T353" s="50">
        <v>616727.21</v>
      </c>
      <c r="U353" s="51">
        <v>13.991957570998</v>
      </c>
    </row>
    <row r="354" spans="1:21" ht="14.25" customHeight="1" x14ac:dyDescent="0.2">
      <c r="A354" s="49" t="s">
        <v>28</v>
      </c>
      <c r="B354" s="50">
        <f t="shared" si="156"/>
        <v>141252227.92000002</v>
      </c>
      <c r="C354" s="51">
        <f t="shared" si="157"/>
        <v>6.9648204765937365</v>
      </c>
      <c r="D354" s="50">
        <v>5568553.5599999996</v>
      </c>
      <c r="E354" s="51">
        <v>5.2328326209005703E-2</v>
      </c>
      <c r="F354" s="50">
        <v>62968000.450000003</v>
      </c>
      <c r="G354" s="51">
        <v>1.0399053726407499</v>
      </c>
      <c r="H354" s="50">
        <f t="shared" si="158"/>
        <v>72715673.909999996</v>
      </c>
      <c r="I354" s="51">
        <f t="shared" si="159"/>
        <v>12.624846954706598</v>
      </c>
      <c r="J354" s="50">
        <v>7387799.7800000003</v>
      </c>
      <c r="K354" s="51">
        <v>7.3217925974572093</v>
      </c>
      <c r="L354" s="50">
        <v>8473264.7899999991</v>
      </c>
      <c r="M354" s="51">
        <v>12.3732091554051</v>
      </c>
      <c r="N354" s="50">
        <v>12250538.710000001</v>
      </c>
      <c r="O354" s="51">
        <v>12.739116565372699</v>
      </c>
      <c r="P354" s="50">
        <v>25553229.550000001</v>
      </c>
      <c r="Q354" s="51">
        <v>13.0195549745766</v>
      </c>
      <c r="R354" s="50">
        <v>18432593.210000001</v>
      </c>
      <c r="S354" s="51">
        <v>14.1982430332276</v>
      </c>
      <c r="T354" s="50">
        <v>618247.87</v>
      </c>
      <c r="U354" s="51">
        <v>13.9550556929537</v>
      </c>
    </row>
    <row r="355" spans="1:21" ht="14.25" customHeight="1" x14ac:dyDescent="0.2">
      <c r="A355" s="49" t="s">
        <v>46</v>
      </c>
      <c r="B355" s="50">
        <f t="shared" si="156"/>
        <v>142374824.81999999</v>
      </c>
      <c r="C355" s="51">
        <f t="shared" si="157"/>
        <v>7.1840921327182405</v>
      </c>
      <c r="D355" s="50">
        <v>5443527.4299999997</v>
      </c>
      <c r="E355" s="51">
        <v>6.4785528710011503E-2</v>
      </c>
      <c r="F355" s="50">
        <v>62674162.719999999</v>
      </c>
      <c r="G355" s="51">
        <v>1.5161819651924298</v>
      </c>
      <c r="H355" s="50">
        <f t="shared" si="158"/>
        <v>74257134.670000002</v>
      </c>
      <c r="I355" s="51">
        <f t="shared" si="159"/>
        <v>12.489786550557458</v>
      </c>
      <c r="J355" s="50">
        <v>8301808.9299999997</v>
      </c>
      <c r="K355" s="51">
        <v>7.4259121596767503</v>
      </c>
      <c r="L355" s="50">
        <v>7656910</v>
      </c>
      <c r="M355" s="51">
        <v>11.845134935032499</v>
      </c>
      <c r="N355" s="50">
        <v>13354820.24</v>
      </c>
      <c r="O355" s="51">
        <v>12.717260600469199</v>
      </c>
      <c r="P355" s="50">
        <v>26196191.449999999</v>
      </c>
      <c r="Q355" s="51">
        <v>13.0087427007944</v>
      </c>
      <c r="R355" s="50">
        <v>18142958.41</v>
      </c>
      <c r="S355" s="51">
        <v>14.117048422721899</v>
      </c>
      <c r="T355" s="50">
        <v>604445.64</v>
      </c>
      <c r="U355" s="51">
        <v>13.845512864647299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152607499.5</v>
      </c>
      <c r="C356" s="54">
        <f t="shared" ref="C356:C367" si="161">(D356*E356+F356*G356+J356*K356+L356*M356+N356*O356+P356*Q356+R356*S356+T356*U356)/(D356+F356+J356+L356+N356+P356+R356+T356)</f>
        <v>6.6215889106491765</v>
      </c>
      <c r="D356" s="53">
        <v>6537158.5999999996</v>
      </c>
      <c r="E356" s="54">
        <v>4.4818984963895497E-2</v>
      </c>
      <c r="F356" s="53">
        <v>68238914.519999996</v>
      </c>
      <c r="G356" s="54">
        <v>1.0341079675647198</v>
      </c>
      <c r="H356" s="53">
        <f t="shared" ref="H356:H367" si="162">J356+L356+N356+P356+R356+T356</f>
        <v>77831426.379999995</v>
      </c>
      <c r="I356" s="54">
        <f t="shared" ref="I356:I367" si="163">(J356*K356+L356*M356+N356*O356+P356*Q356+R356*S356+T356*U356)/(J356+L356+N356+P356+R356+T356)</f>
        <v>12.072819117657291</v>
      </c>
      <c r="J356" s="53">
        <v>9363344.75</v>
      </c>
      <c r="K356" s="54">
        <v>4.8920684497278604</v>
      </c>
      <c r="L356" s="53">
        <v>8727535.0800000001</v>
      </c>
      <c r="M356" s="54">
        <v>11.8404708775688</v>
      </c>
      <c r="N356" s="53">
        <v>14427927.6</v>
      </c>
      <c r="O356" s="54">
        <v>12.5030293040145</v>
      </c>
      <c r="P356" s="53">
        <v>26149480.829999998</v>
      </c>
      <c r="Q356" s="54">
        <v>13.034969628420001</v>
      </c>
      <c r="R356" s="53">
        <v>18551699.510000002</v>
      </c>
      <c r="S356" s="54">
        <v>14.057045846291798</v>
      </c>
      <c r="T356" s="53">
        <v>611438.61</v>
      </c>
      <c r="U356" s="54">
        <v>13.849147400423398</v>
      </c>
    </row>
    <row r="357" spans="1:21" ht="14.25" customHeight="1" x14ac:dyDescent="0.2">
      <c r="A357" s="35" t="s">
        <v>91</v>
      </c>
      <c r="B357" s="50">
        <f t="shared" si="160"/>
        <v>149686500.18000001</v>
      </c>
      <c r="C357" s="51">
        <f t="shared" si="161"/>
        <v>6.802954204296098</v>
      </c>
      <c r="D357" s="50">
        <v>5581189.6200000001</v>
      </c>
      <c r="E357" s="51">
        <v>4.4438015456640202E-2</v>
      </c>
      <c r="F357" s="50">
        <v>64696306.539999999</v>
      </c>
      <c r="G357" s="51">
        <v>1.0627756517938001</v>
      </c>
      <c r="H357" s="50">
        <f t="shared" si="162"/>
        <v>79409004.019999996</v>
      </c>
      <c r="I357" s="51">
        <f t="shared" si="163"/>
        <v>11.954623296175674</v>
      </c>
      <c r="J357" s="50">
        <v>10115066.83</v>
      </c>
      <c r="K357" s="51">
        <v>4.6758258889822892</v>
      </c>
      <c r="L357" s="50">
        <v>9834481.5700000003</v>
      </c>
      <c r="M357" s="51">
        <v>11.9106825577589</v>
      </c>
      <c r="N357" s="50">
        <v>14586614.189999999</v>
      </c>
      <c r="O357" s="51">
        <v>12.338434809209099</v>
      </c>
      <c r="P357" s="50">
        <v>26135587.16</v>
      </c>
      <c r="Q357" s="51">
        <v>13.123769354106999</v>
      </c>
      <c r="R357" s="50">
        <v>18102107.989999998</v>
      </c>
      <c r="S357" s="51">
        <v>13.9852858604176</v>
      </c>
      <c r="T357" s="50">
        <v>635146.28</v>
      </c>
      <c r="U357" s="51">
        <v>13.755081619937998</v>
      </c>
    </row>
    <row r="358" spans="1:21" ht="14.25" customHeight="1" x14ac:dyDescent="0.2">
      <c r="A358" s="49" t="s">
        <v>20</v>
      </c>
      <c r="B358" s="50">
        <f t="shared" si="160"/>
        <v>154888545.38</v>
      </c>
      <c r="C358" s="51">
        <f t="shared" si="161"/>
        <v>6.7163846392789983</v>
      </c>
      <c r="D358" s="50">
        <v>5500414.7199999997</v>
      </c>
      <c r="E358" s="51">
        <v>5.1239202850508002E-2</v>
      </c>
      <c r="F358" s="50">
        <v>68122852.290000007</v>
      </c>
      <c r="G358" s="51">
        <v>1.03682278596794</v>
      </c>
      <c r="H358" s="50">
        <f t="shared" si="162"/>
        <v>81265278.370000005</v>
      </c>
      <c r="I358" s="51">
        <f t="shared" si="163"/>
        <v>11.928561669498404</v>
      </c>
      <c r="J358" s="50">
        <v>11060790.779999999</v>
      </c>
      <c r="K358" s="51">
        <v>5.0916572267629494</v>
      </c>
      <c r="L358" s="50">
        <v>10293240.699999999</v>
      </c>
      <c r="M358" s="51">
        <v>11.833797335818598</v>
      </c>
      <c r="N358" s="50">
        <v>15043441.550000001</v>
      </c>
      <c r="O358" s="51">
        <v>12.276797393260102</v>
      </c>
      <c r="P358" s="50">
        <v>26260731.34</v>
      </c>
      <c r="Q358" s="51">
        <v>13.2364863995939</v>
      </c>
      <c r="R358" s="50">
        <v>17949011.350000001</v>
      </c>
      <c r="S358" s="51">
        <v>13.926356683690001</v>
      </c>
      <c r="T358" s="50">
        <v>658062.65</v>
      </c>
      <c r="U358" s="51">
        <v>13.680420143127698</v>
      </c>
    </row>
    <row r="359" spans="1:21" ht="14.25" customHeight="1" x14ac:dyDescent="0.2">
      <c r="A359" s="49" t="s">
        <v>21</v>
      </c>
      <c r="B359" s="50">
        <f t="shared" si="160"/>
        <v>162201046.90000004</v>
      </c>
      <c r="C359" s="51">
        <f t="shared" si="161"/>
        <v>6.5545310105442942</v>
      </c>
      <c r="D359" s="50">
        <v>5723607.2599999998</v>
      </c>
      <c r="E359" s="51">
        <v>5.3026104956754097E-2</v>
      </c>
      <c r="F359" s="50">
        <v>71099676.150000006</v>
      </c>
      <c r="G359" s="51">
        <v>1.0589205840355997</v>
      </c>
      <c r="H359" s="50">
        <f t="shared" si="162"/>
        <v>85377763.489999995</v>
      </c>
      <c r="I359" s="51">
        <f t="shared" si="163"/>
        <v>11.566938981385581</v>
      </c>
      <c r="J359" s="50">
        <v>14041313.08</v>
      </c>
      <c r="K359" s="51">
        <v>4.2100930796922293</v>
      </c>
      <c r="L359" s="50">
        <v>10561678.84</v>
      </c>
      <c r="M359" s="51">
        <v>11.740157244309799</v>
      </c>
      <c r="N359" s="50">
        <v>15828310.9</v>
      </c>
      <c r="O359" s="51">
        <v>12.3759403386561</v>
      </c>
      <c r="P359" s="50">
        <v>25670078.120000001</v>
      </c>
      <c r="Q359" s="51">
        <v>13.332784202613901</v>
      </c>
      <c r="R359" s="50">
        <v>18562963.280000001</v>
      </c>
      <c r="S359" s="51">
        <v>13.822509115963699</v>
      </c>
      <c r="T359" s="50">
        <v>713419.27</v>
      </c>
      <c r="U359" s="51">
        <v>13.621446932881398</v>
      </c>
    </row>
    <row r="360" spans="1:21" ht="14.25" customHeight="1" x14ac:dyDescent="0.2">
      <c r="A360" s="49" t="s">
        <v>22</v>
      </c>
      <c r="B360" s="50">
        <f t="shared" si="160"/>
        <v>174199585.72</v>
      </c>
      <c r="C360" s="51">
        <f t="shared" si="161"/>
        <v>6.245267253404811</v>
      </c>
      <c r="D360" s="50">
        <v>6771726.2599999998</v>
      </c>
      <c r="E360" s="51">
        <v>4.4519486114017799E-2</v>
      </c>
      <c r="F360" s="50">
        <v>80555032.879999995</v>
      </c>
      <c r="G360" s="51">
        <v>1.0015999583687298</v>
      </c>
      <c r="H360" s="50">
        <f t="shared" si="162"/>
        <v>86872826.579999998</v>
      </c>
      <c r="I360" s="51">
        <f t="shared" si="163"/>
        <v>11.59093834680659</v>
      </c>
      <c r="J360" s="50">
        <v>14158519.67</v>
      </c>
      <c r="K360" s="51">
        <v>4.30872756047102</v>
      </c>
      <c r="L360" s="50">
        <v>11258629.439999999</v>
      </c>
      <c r="M360" s="51">
        <v>11.4223577015161</v>
      </c>
      <c r="N360" s="50">
        <v>16690965.630000001</v>
      </c>
      <c r="O360" s="51">
        <v>12.5879970482451</v>
      </c>
      <c r="P360" s="50">
        <v>26255964.960000001</v>
      </c>
      <c r="Q360" s="51">
        <v>13.437014265458599</v>
      </c>
      <c r="R360" s="50">
        <v>17707381.190000001</v>
      </c>
      <c r="S360" s="51">
        <v>13.7545187303216</v>
      </c>
      <c r="T360" s="50">
        <v>801365.69</v>
      </c>
      <c r="U360" s="51">
        <v>13.5620633383992</v>
      </c>
    </row>
    <row r="361" spans="1:21" ht="14.25" hidden="1" customHeight="1" x14ac:dyDescent="0.2">
      <c r="A361" s="49" t="s">
        <v>23</v>
      </c>
      <c r="B361" s="50">
        <f t="shared" si="160"/>
        <v>0</v>
      </c>
      <c r="C361" s="51" t="e">
        <f t="shared" si="161"/>
        <v>#DIV/0!</v>
      </c>
      <c r="D361" s="50"/>
      <c r="E361" s="51"/>
      <c r="F361" s="50"/>
      <c r="G361" s="51"/>
      <c r="H361" s="50">
        <f t="shared" si="162"/>
        <v>0</v>
      </c>
      <c r="I361" s="51" t="e">
        <f t="shared" si="163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0"/>
        <v>0</v>
      </c>
      <c r="C362" s="51" t="e">
        <f t="shared" si="161"/>
        <v>#DIV/0!</v>
      </c>
      <c r="D362" s="50"/>
      <c r="E362" s="51"/>
      <c r="F362" s="50"/>
      <c r="G362" s="51"/>
      <c r="H362" s="50">
        <f t="shared" si="162"/>
        <v>0</v>
      </c>
      <c r="I362" s="51" t="e">
        <f t="shared" si="163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0" ht="4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x14ac:dyDescent="0.2">
      <c r="A370" s="18" t="s">
        <v>68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5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customHeight="1" x14ac:dyDescent="0.2">
      <c r="A353" s="49" t="s">
        <v>27</v>
      </c>
      <c r="B353" s="50">
        <f t="shared" si="156"/>
        <v>167213781.58000001</v>
      </c>
      <c r="C353" s="51">
        <f t="shared" si="157"/>
        <v>4.1418633411914723</v>
      </c>
      <c r="D353" s="50">
        <v>123434325.47</v>
      </c>
      <c r="E353" s="51">
        <v>2.5720498966048302</v>
      </c>
      <c r="F353" s="50">
        <v>14773338.24</v>
      </c>
      <c r="G353" s="51">
        <v>1.5102539694102299</v>
      </c>
      <c r="H353" s="50">
        <f t="shared" si="158"/>
        <v>29006117.870000001</v>
      </c>
      <c r="I353" s="51">
        <f t="shared" si="159"/>
        <v>12.162465065760266</v>
      </c>
      <c r="J353" s="50">
        <v>1837401.46</v>
      </c>
      <c r="K353" s="51">
        <v>4.8010835087177997</v>
      </c>
      <c r="L353" s="50">
        <v>6430567.1600000001</v>
      </c>
      <c r="M353" s="51">
        <v>13.569328082843599</v>
      </c>
      <c r="N353" s="50">
        <v>6462058.8099999996</v>
      </c>
      <c r="O353" s="51">
        <v>12.276955915664297</v>
      </c>
      <c r="P353" s="50">
        <v>7921807.71</v>
      </c>
      <c r="Q353" s="51">
        <v>13.027099174438298</v>
      </c>
      <c r="R353" s="50">
        <v>6312492.5300000003</v>
      </c>
      <c r="S353" s="51">
        <v>11.707010671440695</v>
      </c>
      <c r="T353" s="50">
        <v>41790.200000000004</v>
      </c>
      <c r="U353" s="51">
        <v>6.5302070820431597</v>
      </c>
    </row>
    <row r="354" spans="1:21" ht="14.25" customHeight="1" x14ac:dyDescent="0.2">
      <c r="A354" s="49" t="s">
        <v>28</v>
      </c>
      <c r="B354" s="50">
        <f t="shared" si="156"/>
        <v>175045338.41000003</v>
      </c>
      <c r="C354" s="51">
        <f t="shared" si="157"/>
        <v>4.4227855558361524</v>
      </c>
      <c r="D354" s="50">
        <v>132208446.93000001</v>
      </c>
      <c r="E354" s="51">
        <v>2.9084639902849201</v>
      </c>
      <c r="F354" s="50">
        <v>13228323.109999999</v>
      </c>
      <c r="G354" s="51">
        <v>1.6654824326406998</v>
      </c>
      <c r="H354" s="50">
        <f t="shared" si="158"/>
        <v>29608568.369999997</v>
      </c>
      <c r="I354" s="51">
        <f t="shared" si="159"/>
        <v>12.41643779873845</v>
      </c>
      <c r="J354" s="50">
        <v>2111079.36</v>
      </c>
      <c r="K354" s="51">
        <v>9.2655795179580593</v>
      </c>
      <c r="L354" s="50">
        <v>9317619.3699999992</v>
      </c>
      <c r="M354" s="51">
        <v>12.7179151937068</v>
      </c>
      <c r="N354" s="50">
        <v>4547862.58</v>
      </c>
      <c r="O354" s="51">
        <v>13.456952243222799</v>
      </c>
      <c r="P354" s="50">
        <v>7640055.1299999999</v>
      </c>
      <c r="Q354" s="51">
        <v>12.9319676388775</v>
      </c>
      <c r="R354" s="50">
        <v>5950161.7300000004</v>
      </c>
      <c r="S354" s="51">
        <v>11.646350146166499</v>
      </c>
      <c r="T354" s="50">
        <v>41790.200000000004</v>
      </c>
      <c r="U354" s="51">
        <v>6.5302070820431597</v>
      </c>
    </row>
    <row r="355" spans="1:21" ht="14.25" customHeight="1" x14ac:dyDescent="0.2">
      <c r="A355" s="49" t="s">
        <v>46</v>
      </c>
      <c r="B355" s="50">
        <f t="shared" si="156"/>
        <v>168469737.46000001</v>
      </c>
      <c r="C355" s="51">
        <f t="shared" si="157"/>
        <v>4.4333044664091839</v>
      </c>
      <c r="D355" s="50">
        <v>125635291.48</v>
      </c>
      <c r="E355" s="51">
        <v>2.7907348472806701</v>
      </c>
      <c r="F355" s="50">
        <v>12429919.560000001</v>
      </c>
      <c r="G355" s="51">
        <v>1.5571718114883799</v>
      </c>
      <c r="H355" s="50">
        <f t="shared" si="158"/>
        <v>30404526.419999998</v>
      </c>
      <c r="I355" s="51">
        <f t="shared" si="159"/>
        <v>12.396421769255777</v>
      </c>
      <c r="J355" s="50">
        <v>6754941.71</v>
      </c>
      <c r="K355" s="51">
        <v>12.418446005524499</v>
      </c>
      <c r="L355" s="50">
        <v>4922466.93</v>
      </c>
      <c r="M355" s="51">
        <v>11.515420172970101</v>
      </c>
      <c r="N355" s="50">
        <v>4655085.97</v>
      </c>
      <c r="O355" s="51">
        <v>13.5829743058429</v>
      </c>
      <c r="P355" s="50">
        <v>8121121.3600000003</v>
      </c>
      <c r="Q355" s="51">
        <v>12.8492360877735</v>
      </c>
      <c r="R355" s="50">
        <v>5909120.25</v>
      </c>
      <c r="S355" s="51">
        <v>11.589569848422</v>
      </c>
      <c r="T355" s="50">
        <v>41790.200000000004</v>
      </c>
      <c r="U355" s="51">
        <v>6.5302070820431597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177952316.78</v>
      </c>
      <c r="C356" s="54">
        <f t="shared" ref="C356:C367" si="161">(D356*E356+F356*G356+J356*K356+L356*M356+N356*O356+P356*Q356+R356*S356+T356*U356)/(D356+F356+J356+L356+N356+P356+R356+T356)</f>
        <v>4.1717509117326363</v>
      </c>
      <c r="D356" s="53">
        <v>144389226.46000001</v>
      </c>
      <c r="E356" s="54">
        <v>2.8046122794887598</v>
      </c>
      <c r="F356" s="53">
        <v>6958407.2699999996</v>
      </c>
      <c r="G356" s="54">
        <v>1.3107478332034999</v>
      </c>
      <c r="H356" s="53">
        <f t="shared" ref="H356:H367" si="162">J356+L356+N356+P356+R356+T356</f>
        <v>26604683.050000001</v>
      </c>
      <c r="I356" s="54">
        <f t="shared" ref="I356:I367" si="163">(J356*K356+L356*M356+N356*O356+P356*Q356+R356*S356+T356*U356)/(J356+L356+N356+P356+R356+T356)</f>
        <v>12.339790868683192</v>
      </c>
      <c r="J356" s="53">
        <v>3073525.78</v>
      </c>
      <c r="K356" s="54">
        <v>9.8940883256557601</v>
      </c>
      <c r="L356" s="53">
        <v>2663034.41</v>
      </c>
      <c r="M356" s="54">
        <v>13.306847605998499</v>
      </c>
      <c r="N356" s="53">
        <v>3887658.26</v>
      </c>
      <c r="O356" s="54">
        <v>13.226354850799101</v>
      </c>
      <c r="P356" s="53">
        <v>10741684.439999999</v>
      </c>
      <c r="Q356" s="54">
        <v>12.865055175862199</v>
      </c>
      <c r="R356" s="53">
        <v>6196989.96</v>
      </c>
      <c r="S356" s="54">
        <v>11.7097312539457</v>
      </c>
      <c r="T356" s="53">
        <v>41790.200000000004</v>
      </c>
      <c r="U356" s="54">
        <v>6.5302070820431597</v>
      </c>
    </row>
    <row r="357" spans="1:21" ht="14.25" customHeight="1" x14ac:dyDescent="0.2">
      <c r="A357" s="35" t="s">
        <v>91</v>
      </c>
      <c r="B357" s="50">
        <f t="shared" si="160"/>
        <v>199874536.54999995</v>
      </c>
      <c r="C357" s="51">
        <f t="shared" si="161"/>
        <v>4.7330470842740366</v>
      </c>
      <c r="D357" s="50">
        <v>150812158.11000001</v>
      </c>
      <c r="E357" s="51">
        <v>3.1842846022542104</v>
      </c>
      <c r="F357" s="50">
        <v>12951694.699999999</v>
      </c>
      <c r="G357" s="51">
        <v>2.2271735391508303</v>
      </c>
      <c r="H357" s="50">
        <f t="shared" si="162"/>
        <v>36110683.740000002</v>
      </c>
      <c r="I357" s="51">
        <f t="shared" si="163"/>
        <v>12.100050249926428</v>
      </c>
      <c r="J357" s="50">
        <v>2577355.54</v>
      </c>
      <c r="K357" s="51">
        <v>9.1361644380658493</v>
      </c>
      <c r="L357" s="50">
        <v>3530024.26</v>
      </c>
      <c r="M357" s="51">
        <v>13.5160573859909</v>
      </c>
      <c r="N357" s="50">
        <v>3592766.98</v>
      </c>
      <c r="O357" s="51">
        <v>12.285142262552199</v>
      </c>
      <c r="P357" s="50">
        <v>20389424.690000001</v>
      </c>
      <c r="Q357" s="51">
        <v>12.338967459949499</v>
      </c>
      <c r="R357" s="50">
        <v>5979322.0700000003</v>
      </c>
      <c r="S357" s="51">
        <v>11.6546545902653</v>
      </c>
      <c r="T357" s="50">
        <v>41790.200000000004</v>
      </c>
      <c r="U357" s="51">
        <v>6.5302070820431597</v>
      </c>
    </row>
    <row r="358" spans="1:21" ht="14.25" customHeight="1" x14ac:dyDescent="0.2">
      <c r="A358" s="49" t="s">
        <v>20</v>
      </c>
      <c r="B358" s="50">
        <f t="shared" si="160"/>
        <v>239639110.25999999</v>
      </c>
      <c r="C358" s="51">
        <f t="shared" si="161"/>
        <v>4.9244431924557066</v>
      </c>
      <c r="D358" s="50">
        <v>190042929.13</v>
      </c>
      <c r="E358" s="51">
        <v>3.8088897861769095</v>
      </c>
      <c r="F358" s="50">
        <v>12464196.02</v>
      </c>
      <c r="G358" s="51">
        <v>0.60192810946341291</v>
      </c>
      <c r="H358" s="50">
        <f t="shared" si="162"/>
        <v>37131985.109999999</v>
      </c>
      <c r="I358" s="51">
        <f t="shared" si="163"/>
        <v>12.08483904622841</v>
      </c>
      <c r="J358" s="50">
        <v>2904610.01</v>
      </c>
      <c r="K358" s="51">
        <v>10.258125225182999</v>
      </c>
      <c r="L358" s="50">
        <v>3197996.24</v>
      </c>
      <c r="M358" s="51">
        <v>12.941432623791998</v>
      </c>
      <c r="N358" s="50">
        <v>4017862.19</v>
      </c>
      <c r="O358" s="51">
        <v>11.942071410916201</v>
      </c>
      <c r="P358" s="50">
        <v>20502408.43</v>
      </c>
      <c r="Q358" s="51">
        <v>12.366148400244299</v>
      </c>
      <c r="R358" s="50">
        <v>6472318.04</v>
      </c>
      <c r="S358" s="51">
        <v>11.716240751559202</v>
      </c>
      <c r="T358" s="50">
        <v>36790.200000000004</v>
      </c>
      <c r="U358" s="51">
        <v>5.5150192170741095</v>
      </c>
    </row>
    <row r="359" spans="1:21" ht="14.25" customHeight="1" x14ac:dyDescent="0.2">
      <c r="A359" s="49" t="s">
        <v>21</v>
      </c>
      <c r="B359" s="50">
        <f t="shared" si="160"/>
        <v>247822444.56999996</v>
      </c>
      <c r="C359" s="51">
        <f t="shared" si="161"/>
        <v>4.8751737814136407</v>
      </c>
      <c r="D359" s="50">
        <v>194591771.13999999</v>
      </c>
      <c r="E359" s="51">
        <v>3.6393106116167502</v>
      </c>
      <c r="F359" s="50">
        <v>13876419.369999999</v>
      </c>
      <c r="G359" s="51">
        <v>2.31934906045579</v>
      </c>
      <c r="H359" s="50">
        <f t="shared" si="162"/>
        <v>39354254.060000002</v>
      </c>
      <c r="I359" s="51">
        <f t="shared" si="163"/>
        <v>11.887236526675482</v>
      </c>
      <c r="J359" s="50">
        <v>3683867.72</v>
      </c>
      <c r="K359" s="51">
        <v>9.3435750143873193</v>
      </c>
      <c r="L359" s="50">
        <v>2187836.9</v>
      </c>
      <c r="M359" s="51">
        <v>12.2882879774996</v>
      </c>
      <c r="N359" s="50">
        <v>5751471.4500000002</v>
      </c>
      <c r="O359" s="51">
        <v>11.497295730416999</v>
      </c>
      <c r="P359" s="50">
        <v>21436970.48</v>
      </c>
      <c r="Q359" s="51">
        <v>12.486334987447298</v>
      </c>
      <c r="R359" s="50">
        <v>6095617.3099999996</v>
      </c>
      <c r="S359" s="51">
        <v>11.588750929509999</v>
      </c>
      <c r="T359" s="50">
        <v>198490.2</v>
      </c>
      <c r="U359" s="51">
        <v>10.4383422456121</v>
      </c>
    </row>
    <row r="360" spans="1:21" ht="14.25" customHeight="1" x14ac:dyDescent="0.2">
      <c r="A360" s="49" t="s">
        <v>22</v>
      </c>
      <c r="B360" s="50">
        <f t="shared" si="160"/>
        <v>244756943.58999997</v>
      </c>
      <c r="C360" s="51">
        <f t="shared" si="161"/>
        <v>4.9057713612753195</v>
      </c>
      <c r="D360" s="50">
        <v>183612650.28999999</v>
      </c>
      <c r="E360" s="51">
        <v>3.5950671782005799</v>
      </c>
      <c r="F360" s="50">
        <v>19188016.52</v>
      </c>
      <c r="G360" s="51">
        <v>2.05835913004519</v>
      </c>
      <c r="H360" s="50">
        <f t="shared" si="162"/>
        <v>41956276.780000001</v>
      </c>
      <c r="I360" s="51">
        <f t="shared" si="163"/>
        <v>11.944004598248354</v>
      </c>
      <c r="J360" s="50">
        <v>3238621.5</v>
      </c>
      <c r="K360" s="51">
        <v>8.2210277453540002</v>
      </c>
      <c r="L360" s="50">
        <v>2588719.84</v>
      </c>
      <c r="M360" s="51">
        <v>11.3878734187397</v>
      </c>
      <c r="N360" s="50">
        <v>6366356.79</v>
      </c>
      <c r="O360" s="51">
        <v>11.9280299764349</v>
      </c>
      <c r="P360" s="50">
        <v>23908734.699999999</v>
      </c>
      <c r="Q360" s="51">
        <v>12.625309332526101</v>
      </c>
      <c r="R360" s="50">
        <v>5655353.75</v>
      </c>
      <c r="S360" s="51">
        <v>11.521114327180699</v>
      </c>
      <c r="T360" s="50">
        <v>198490.2</v>
      </c>
      <c r="U360" s="51">
        <v>10.4383422456121</v>
      </c>
    </row>
    <row r="361" spans="1:21" ht="14.25" hidden="1" customHeight="1" x14ac:dyDescent="0.2">
      <c r="A361" s="49" t="s">
        <v>23</v>
      </c>
      <c r="B361" s="50">
        <f t="shared" si="160"/>
        <v>0</v>
      </c>
      <c r="C361" s="51" t="e">
        <f t="shared" si="161"/>
        <v>#DIV/0!</v>
      </c>
      <c r="D361" s="50"/>
      <c r="E361" s="51"/>
      <c r="F361" s="50"/>
      <c r="G361" s="51"/>
      <c r="H361" s="50">
        <f t="shared" si="162"/>
        <v>0</v>
      </c>
      <c r="I361" s="51" t="e">
        <f t="shared" si="163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0"/>
        <v>0</v>
      </c>
      <c r="C362" s="51" t="e">
        <f t="shared" si="161"/>
        <v>#DIV/0!</v>
      </c>
      <c r="D362" s="50"/>
      <c r="E362" s="51"/>
      <c r="F362" s="50"/>
      <c r="G362" s="51"/>
      <c r="H362" s="50">
        <f t="shared" si="162"/>
        <v>0</v>
      </c>
      <c r="I362" s="51" t="e">
        <f t="shared" si="163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1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67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1" x14ac:dyDescent="0.2">
      <c r="A372" s="13" t="s">
        <v>65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x14ac:dyDescent="0.2">
      <c r="A185" s="49" t="s">
        <v>27</v>
      </c>
      <c r="B185" s="50">
        <f t="shared" si="146"/>
        <v>7547376.0700000003</v>
      </c>
      <c r="C185" s="51">
        <f t="shared" si="147"/>
        <v>6.4617248884220357</v>
      </c>
      <c r="D185" s="50">
        <v>1480817.47</v>
      </c>
      <c r="E185" s="51">
        <v>2.0015957807413002E-2</v>
      </c>
      <c r="F185" s="50">
        <v>2407394.89</v>
      </c>
      <c r="G185" s="51">
        <v>0.66471777133330989</v>
      </c>
      <c r="H185" s="50">
        <f t="shared" si="148"/>
        <v>3659163.7100000004</v>
      </c>
      <c r="I185" s="51">
        <f t="shared" si="149"/>
        <v>12.882503594735283</v>
      </c>
      <c r="J185" s="50">
        <v>311077.85000000003</v>
      </c>
      <c r="K185" s="51">
        <v>8.518378236830431</v>
      </c>
      <c r="L185" s="50">
        <v>562196.69000000006</v>
      </c>
      <c r="M185" s="51">
        <v>12.103679877588696</v>
      </c>
      <c r="N185" s="50">
        <v>435655.82</v>
      </c>
      <c r="O185" s="51">
        <v>12.65377715739</v>
      </c>
      <c r="P185" s="50">
        <v>1124001.1100000001</v>
      </c>
      <c r="Q185" s="51">
        <v>13.222869499657298</v>
      </c>
      <c r="R185" s="50">
        <v>1209443.02</v>
      </c>
      <c r="S185" s="51">
        <v>14.1204472780371</v>
      </c>
      <c r="T185" s="50">
        <v>16789.22</v>
      </c>
      <c r="U185" s="51">
        <v>13.793019455340998</v>
      </c>
    </row>
    <row r="186" spans="1:21" x14ac:dyDescent="0.2">
      <c r="A186" s="49" t="s">
        <v>28</v>
      </c>
      <c r="B186" s="50">
        <f t="shared" si="146"/>
        <v>8112725.2399999993</v>
      </c>
      <c r="C186" s="51">
        <f t="shared" si="147"/>
        <v>6.2057771976017202</v>
      </c>
      <c r="D186" s="50">
        <v>1573154.4</v>
      </c>
      <c r="E186" s="51">
        <v>2.1061029228917404E-2</v>
      </c>
      <c r="F186" s="50">
        <v>2760381.21</v>
      </c>
      <c r="G186" s="51">
        <v>0.66698865657761797</v>
      </c>
      <c r="H186" s="50">
        <f t="shared" si="148"/>
        <v>3779189.63</v>
      </c>
      <c r="I186" s="51">
        <f t="shared" si="149"/>
        <v>12.825895190419422</v>
      </c>
      <c r="J186" s="50">
        <v>503062.13</v>
      </c>
      <c r="K186" s="51">
        <v>8.7296123945962698</v>
      </c>
      <c r="L186" s="50">
        <v>322882.82</v>
      </c>
      <c r="M186" s="51">
        <v>12.8548638078669</v>
      </c>
      <c r="N186" s="50">
        <v>471122.04</v>
      </c>
      <c r="O186" s="51">
        <v>12.8517184071881</v>
      </c>
      <c r="P186" s="50">
        <v>1201740.3900000001</v>
      </c>
      <c r="Q186" s="51">
        <v>13.144538549627999</v>
      </c>
      <c r="R186" s="50">
        <v>1266993.96</v>
      </c>
      <c r="S186" s="51">
        <v>14.127608902255497</v>
      </c>
      <c r="T186" s="50">
        <v>13388.29</v>
      </c>
      <c r="U186" s="51">
        <v>13.346901800005799</v>
      </c>
    </row>
    <row r="187" spans="1:21" x14ac:dyDescent="0.2">
      <c r="A187" s="49" t="s">
        <v>46</v>
      </c>
      <c r="B187" s="50">
        <f t="shared" si="146"/>
        <v>8081391.1099999994</v>
      </c>
      <c r="C187" s="51">
        <f t="shared" si="147"/>
        <v>6.0103132315050232</v>
      </c>
      <c r="D187" s="50">
        <v>1592350.75</v>
      </c>
      <c r="E187" s="51">
        <v>1.8023583811544001E-2</v>
      </c>
      <c r="F187" s="50">
        <v>2814670.84</v>
      </c>
      <c r="G187" s="51">
        <v>0.62662728242851995</v>
      </c>
      <c r="H187" s="50">
        <f t="shared" si="148"/>
        <v>3674369.5199999996</v>
      </c>
      <c r="I187" s="51">
        <f t="shared" si="149"/>
        <v>12.731229740551537</v>
      </c>
      <c r="J187" s="50">
        <v>358844.73</v>
      </c>
      <c r="K187" s="51">
        <v>6.6438773276675995</v>
      </c>
      <c r="L187" s="50">
        <v>305218.12</v>
      </c>
      <c r="M187" s="51">
        <v>12.414736413749001</v>
      </c>
      <c r="N187" s="50">
        <v>480136.38</v>
      </c>
      <c r="O187" s="51">
        <v>12.802203261914899</v>
      </c>
      <c r="P187" s="50">
        <v>1268251.99</v>
      </c>
      <c r="Q187" s="51">
        <v>13.1673840380097</v>
      </c>
      <c r="R187" s="50">
        <v>1249118.8799999999</v>
      </c>
      <c r="S187" s="51">
        <v>14.0821486753927</v>
      </c>
      <c r="T187" s="50">
        <v>12799.42</v>
      </c>
      <c r="U187" s="51">
        <v>13.225389556714299</v>
      </c>
    </row>
    <row r="188" spans="1:21" ht="13.5" thickBot="1" x14ac:dyDescent="0.25">
      <c r="A188" s="52" t="s">
        <v>30</v>
      </c>
      <c r="B188" s="53">
        <f t="shared" ref="B188:B199" si="150">D188+F188+H188</f>
        <v>7466691.2599999998</v>
      </c>
      <c r="C188" s="54">
        <f t="shared" ref="C188:C199" si="151">(D188*E188+F188*G188+J188*K188+L188*M188+N188*O188+P188*Q188+R188*S188+T188*U188)/(D188+F188+J188+L188+N188+P188+R188+T188)</f>
        <v>6.6511319316958035</v>
      </c>
      <c r="D188" s="53">
        <v>407430.68</v>
      </c>
      <c r="E188" s="54">
        <v>5.2377222058977005E-2</v>
      </c>
      <c r="F188" s="53">
        <v>3116401.75</v>
      </c>
      <c r="G188" s="54">
        <v>0.60126132919159103</v>
      </c>
      <c r="H188" s="53">
        <f t="shared" ref="H188:H199" si="152">J188+L188+N188+P188+R188+T188</f>
        <v>3942858.8299999996</v>
      </c>
      <c r="I188" s="54">
        <f t="shared" ref="I188:I199" si="153">(J188*K188+L188*M188+N188*O188+P188*Q188+R188*S188+T188*U188)/H188</f>
        <v>12.114772244534045</v>
      </c>
      <c r="J188" s="53">
        <v>516109.55</v>
      </c>
      <c r="K188" s="54">
        <v>3.81078045775359</v>
      </c>
      <c r="L188" s="53">
        <v>321702.72000000003</v>
      </c>
      <c r="M188" s="54">
        <v>12.1826472455688</v>
      </c>
      <c r="N188" s="53">
        <v>597375.24</v>
      </c>
      <c r="O188" s="54">
        <v>12.7534897865871</v>
      </c>
      <c r="P188" s="53">
        <v>1448056.21</v>
      </c>
      <c r="Q188" s="54">
        <v>13.2305563382101</v>
      </c>
      <c r="R188" s="53">
        <v>1044411.46</v>
      </c>
      <c r="S188" s="54">
        <v>14.269789211619701</v>
      </c>
      <c r="T188" s="53">
        <v>15203.65</v>
      </c>
      <c r="U188" s="54">
        <v>13.163030002663799</v>
      </c>
    </row>
    <row r="189" spans="1:21" x14ac:dyDescent="0.2">
      <c r="A189" s="35" t="s">
        <v>91</v>
      </c>
      <c r="B189" s="50">
        <f t="shared" si="150"/>
        <v>7534700.2999999998</v>
      </c>
      <c r="C189" s="51">
        <f t="shared" si="151"/>
        <v>6.5639027963195806</v>
      </c>
      <c r="D189" s="50">
        <v>485677.42</v>
      </c>
      <c r="E189" s="51">
        <v>6.988589504531631E-2</v>
      </c>
      <c r="F189" s="50">
        <v>3183829.14</v>
      </c>
      <c r="G189" s="51">
        <v>0.54329950155553908</v>
      </c>
      <c r="H189" s="50">
        <f t="shared" si="152"/>
        <v>3865193.7399999998</v>
      </c>
      <c r="I189" s="51">
        <f t="shared" si="153"/>
        <v>12.339181109871092</v>
      </c>
      <c r="J189" s="50">
        <v>439380.1</v>
      </c>
      <c r="K189" s="51">
        <v>4.8801306276729397</v>
      </c>
      <c r="L189" s="50">
        <v>339545.03</v>
      </c>
      <c r="M189" s="51">
        <v>12.157482421109199</v>
      </c>
      <c r="N189" s="50">
        <v>689781.79</v>
      </c>
      <c r="O189" s="51">
        <v>12.4857959036582</v>
      </c>
      <c r="P189" s="50">
        <v>1383333.48</v>
      </c>
      <c r="Q189" s="51">
        <v>13.3121809015278</v>
      </c>
      <c r="R189" s="50">
        <v>1000558.81</v>
      </c>
      <c r="S189" s="51">
        <v>14.218402554868298</v>
      </c>
      <c r="T189" s="50">
        <v>12594.53</v>
      </c>
      <c r="U189" s="51">
        <v>13.265476734741201</v>
      </c>
    </row>
    <row r="190" spans="1:21" x14ac:dyDescent="0.2">
      <c r="A190" s="49" t="s">
        <v>20</v>
      </c>
      <c r="B190" s="50">
        <f t="shared" si="150"/>
        <v>7950406.9800000004</v>
      </c>
      <c r="C190" s="51">
        <f t="shared" si="151"/>
        <v>6.472161677992478</v>
      </c>
      <c r="D190" s="50">
        <v>452352.93</v>
      </c>
      <c r="E190" s="51">
        <v>7.7614990357197391E-2</v>
      </c>
      <c r="F190" s="50">
        <v>3473784.6</v>
      </c>
      <c r="G190" s="51">
        <v>0.51277575011415499</v>
      </c>
      <c r="H190" s="50">
        <f t="shared" si="152"/>
        <v>4024269.4499999997</v>
      </c>
      <c r="I190" s="51">
        <f t="shared" si="153"/>
        <v>12.335142595409438</v>
      </c>
      <c r="J190" s="50">
        <v>461560.43</v>
      </c>
      <c r="K190" s="51">
        <v>4.6393293307227399</v>
      </c>
      <c r="L190" s="50">
        <v>353769.58</v>
      </c>
      <c r="M190" s="51">
        <v>12.457461992633698</v>
      </c>
      <c r="N190" s="50">
        <v>738899.72</v>
      </c>
      <c r="O190" s="51">
        <v>12.532070099444599</v>
      </c>
      <c r="P190" s="50">
        <v>1394867.57</v>
      </c>
      <c r="Q190" s="51">
        <v>13.396513935369498</v>
      </c>
      <c r="R190" s="50">
        <v>1062503.56</v>
      </c>
      <c r="S190" s="51">
        <v>14.096125615522599</v>
      </c>
      <c r="T190" s="50">
        <v>12668.59</v>
      </c>
      <c r="U190" s="51">
        <v>13.2647748960224</v>
      </c>
    </row>
    <row r="191" spans="1:21" x14ac:dyDescent="0.2">
      <c r="A191" s="49" t="s">
        <v>21</v>
      </c>
      <c r="B191" s="50">
        <f t="shared" si="150"/>
        <v>8295952.2200000007</v>
      </c>
      <c r="C191" s="51">
        <f t="shared" si="151"/>
        <v>6.3440950776715059</v>
      </c>
      <c r="D191" s="50">
        <v>459290.76</v>
      </c>
      <c r="E191" s="51">
        <v>8.301263212871951E-2</v>
      </c>
      <c r="F191" s="50">
        <v>3648032.14</v>
      </c>
      <c r="G191" s="51">
        <v>0.490286453178014</v>
      </c>
      <c r="H191" s="50">
        <f t="shared" si="152"/>
        <v>4188629.32</v>
      </c>
      <c r="I191" s="51">
        <f t="shared" si="153"/>
        <v>12.128932423554733</v>
      </c>
      <c r="J191" s="50">
        <v>516506.49</v>
      </c>
      <c r="K191" s="51">
        <v>3.8305656972480602</v>
      </c>
      <c r="L191" s="50">
        <v>405632.45</v>
      </c>
      <c r="M191" s="51">
        <v>11.9779005340919</v>
      </c>
      <c r="N191" s="50">
        <v>709510.83</v>
      </c>
      <c r="O191" s="51">
        <v>12.821073647600301</v>
      </c>
      <c r="P191" s="50">
        <v>1398546.18</v>
      </c>
      <c r="Q191" s="51">
        <v>13.352567361558298</v>
      </c>
      <c r="R191" s="50">
        <v>1127308.43</v>
      </c>
      <c r="S191" s="51">
        <v>14.0041096602107</v>
      </c>
      <c r="T191" s="50">
        <v>31124.94</v>
      </c>
      <c r="U191" s="51">
        <v>13.1290608303181</v>
      </c>
    </row>
    <row r="192" spans="1:21" x14ac:dyDescent="0.2">
      <c r="A192" s="49" t="s">
        <v>22</v>
      </c>
      <c r="B192" s="50">
        <f t="shared" si="150"/>
        <v>8725608.6400000006</v>
      </c>
      <c r="C192" s="51">
        <f t="shared" si="151"/>
        <v>6.2464249274306196</v>
      </c>
      <c r="D192" s="50">
        <v>345387.36</v>
      </c>
      <c r="E192" s="51">
        <v>7.5838755071986397E-2</v>
      </c>
      <c r="F192" s="50">
        <v>4011168.84</v>
      </c>
      <c r="G192" s="51">
        <v>0.45973278910892207</v>
      </c>
      <c r="H192" s="50">
        <f t="shared" si="152"/>
        <v>4369052.4400000004</v>
      </c>
      <c r="I192" s="51">
        <f t="shared" si="153"/>
        <v>12.046914165694927</v>
      </c>
      <c r="J192" s="50">
        <v>578202.55000000005</v>
      </c>
      <c r="K192" s="51">
        <v>3.8191698440278401</v>
      </c>
      <c r="L192" s="50">
        <v>563065.99</v>
      </c>
      <c r="M192" s="51">
        <v>11.990472387437199</v>
      </c>
      <c r="N192" s="50">
        <v>735125.93</v>
      </c>
      <c r="O192" s="51">
        <v>13.041618359727799</v>
      </c>
      <c r="P192" s="50">
        <v>1375009.54</v>
      </c>
      <c r="Q192" s="51">
        <v>13.5909060806953</v>
      </c>
      <c r="R192" s="50">
        <v>1103618.01</v>
      </c>
      <c r="S192" s="51">
        <v>13.7843274344535</v>
      </c>
      <c r="T192" s="50">
        <v>14030.42</v>
      </c>
      <c r="U192" s="51">
        <v>13.287515698033298</v>
      </c>
    </row>
    <row r="193" spans="1:21" hidden="1" x14ac:dyDescent="0.2">
      <c r="A193" s="49" t="s">
        <v>23</v>
      </c>
      <c r="B193" s="50">
        <f t="shared" si="150"/>
        <v>0</v>
      </c>
      <c r="C193" s="51" t="e">
        <f t="shared" si="151"/>
        <v>#DIV/0!</v>
      </c>
      <c r="D193" s="50"/>
      <c r="E193" s="51"/>
      <c r="F193" s="50"/>
      <c r="G193" s="51"/>
      <c r="H193" s="50">
        <f t="shared" si="152"/>
        <v>0</v>
      </c>
      <c r="I193" s="51" t="e">
        <f t="shared" si="153"/>
        <v>#DIV/0!</v>
      </c>
      <c r="J193" s="50"/>
      <c r="K193" s="51"/>
      <c r="L193" s="50"/>
      <c r="M193" s="51"/>
      <c r="N193" s="50"/>
      <c r="O193" s="51"/>
      <c r="P193" s="50"/>
      <c r="Q193" s="51"/>
      <c r="R193" s="50"/>
      <c r="S193" s="51"/>
      <c r="T193" s="50"/>
      <c r="U193" s="51"/>
    </row>
    <row r="194" spans="1:21" hidden="1" x14ac:dyDescent="0.2">
      <c r="A194" s="49" t="s">
        <v>24</v>
      </c>
      <c r="B194" s="50">
        <f t="shared" si="150"/>
        <v>0</v>
      </c>
      <c r="C194" s="51" t="e">
        <f t="shared" si="151"/>
        <v>#DIV/0!</v>
      </c>
      <c r="D194" s="50"/>
      <c r="E194" s="51"/>
      <c r="F194" s="50"/>
      <c r="G194" s="51"/>
      <c r="H194" s="50">
        <f t="shared" si="152"/>
        <v>0</v>
      </c>
      <c r="I194" s="51" t="e">
        <f t="shared" si="153"/>
        <v>#DIV/0!</v>
      </c>
      <c r="J194" s="50"/>
      <c r="K194" s="51"/>
      <c r="L194" s="50"/>
      <c r="M194" s="51"/>
      <c r="N194" s="50"/>
      <c r="O194" s="51"/>
      <c r="P194" s="50"/>
      <c r="Q194" s="51"/>
      <c r="R194" s="50"/>
      <c r="S194" s="51"/>
      <c r="T194" s="50"/>
      <c r="U194" s="51"/>
    </row>
    <row r="195" spans="1:21" hidden="1" x14ac:dyDescent="0.2">
      <c r="A195" s="49" t="s">
        <v>25</v>
      </c>
      <c r="B195" s="50">
        <f t="shared" si="150"/>
        <v>0</v>
      </c>
      <c r="C195" s="51" t="e">
        <f t="shared" si="151"/>
        <v>#DIV/0!</v>
      </c>
      <c r="D195" s="50"/>
      <c r="E195" s="51"/>
      <c r="F195" s="50"/>
      <c r="G195" s="51"/>
      <c r="H195" s="50">
        <f t="shared" si="152"/>
        <v>0</v>
      </c>
      <c r="I195" s="51" t="e">
        <f t="shared" si="153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idden="1" x14ac:dyDescent="0.2">
      <c r="A196" s="49" t="s">
        <v>26</v>
      </c>
      <c r="B196" s="50">
        <f t="shared" si="150"/>
        <v>0</v>
      </c>
      <c r="C196" s="51" t="e">
        <f t="shared" si="151"/>
        <v>#DIV/0!</v>
      </c>
      <c r="D196" s="50"/>
      <c r="E196" s="51"/>
      <c r="F196" s="50"/>
      <c r="G196" s="51"/>
      <c r="H196" s="50">
        <f t="shared" si="152"/>
        <v>0</v>
      </c>
      <c r="I196" s="51" t="e">
        <f t="shared" si="153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idden="1" x14ac:dyDescent="0.2">
      <c r="A197" s="49" t="s">
        <v>27</v>
      </c>
      <c r="B197" s="50">
        <f t="shared" si="150"/>
        <v>0</v>
      </c>
      <c r="C197" s="51" t="e">
        <f t="shared" si="151"/>
        <v>#DIV/0!</v>
      </c>
      <c r="D197" s="50"/>
      <c r="E197" s="51"/>
      <c r="F197" s="50"/>
      <c r="G197" s="51"/>
      <c r="H197" s="50">
        <f t="shared" si="152"/>
        <v>0</v>
      </c>
      <c r="I197" s="51" t="e">
        <f t="shared" si="153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idden="1" x14ac:dyDescent="0.2">
      <c r="A198" s="49" t="s">
        <v>28</v>
      </c>
      <c r="B198" s="50">
        <f t="shared" si="150"/>
        <v>0</v>
      </c>
      <c r="C198" s="51" t="e">
        <f t="shared" si="151"/>
        <v>#DIV/0!</v>
      </c>
      <c r="D198" s="50"/>
      <c r="E198" s="51"/>
      <c r="F198" s="50"/>
      <c r="G198" s="51"/>
      <c r="H198" s="50">
        <f t="shared" si="152"/>
        <v>0</v>
      </c>
      <c r="I198" s="51" t="e">
        <f t="shared" si="153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idden="1" x14ac:dyDescent="0.2">
      <c r="A199" s="49" t="s">
        <v>46</v>
      </c>
      <c r="B199" s="50">
        <f t="shared" si="150"/>
        <v>0</v>
      </c>
      <c r="C199" s="51" t="e">
        <f t="shared" si="151"/>
        <v>#DIV/0!</v>
      </c>
      <c r="D199" s="50"/>
      <c r="E199" s="51"/>
      <c r="F199" s="50"/>
      <c r="G199" s="51"/>
      <c r="H199" s="50">
        <f t="shared" si="152"/>
        <v>0</v>
      </c>
      <c r="I199" s="51" t="e">
        <f t="shared" si="153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4">D200+F200+H200</f>
        <v>0</v>
      </c>
      <c r="C200" s="54" t="e">
        <f t="shared" ref="C200" si="155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6">J200+L200+N200+P200+R200+T200</f>
        <v>0</v>
      </c>
      <c r="I200" s="54" t="e">
        <f t="shared" ref="I200" si="157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" customHeight="1" x14ac:dyDescent="0.2">
      <c r="A201" s="27"/>
      <c r="B201" s="23"/>
      <c r="C201" s="58"/>
      <c r="D201" s="23"/>
      <c r="E201" s="58"/>
      <c r="F201" s="23"/>
      <c r="G201" s="58"/>
      <c r="H201" s="23"/>
      <c r="I201" s="58"/>
      <c r="J201" s="23"/>
      <c r="K201" s="58"/>
      <c r="L201" s="23"/>
      <c r="M201" s="58"/>
      <c r="N201" s="23"/>
      <c r="O201" s="58"/>
      <c r="P201" s="23"/>
      <c r="Q201" s="58"/>
      <c r="R201" s="23"/>
      <c r="S201" s="58"/>
      <c r="T201" s="23"/>
      <c r="U201" s="58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customHeight="1" x14ac:dyDescent="0.2">
      <c r="A353" s="49" t="s">
        <v>27</v>
      </c>
      <c r="B353" s="50">
        <f>'11.individulas FC'!B353+'12.legal entities FC'!B353+'13.non-residents FC'!B185</f>
        <v>243554118.33000001</v>
      </c>
      <c r="C353" s="51">
        <f>('11.individulas FC'!B353*'11.individulas FC'!C353+'12.legal entities FC'!B353*'12.legal entities FC'!C353+'13.non-residents FC'!B185*'13.non-residents FC'!C185)/('11.individulas FC'!B353+'12.legal entities FC'!B353+'13.non-residents FC'!B185)</f>
        <v>0.77295916975882761</v>
      </c>
      <c r="D353" s="50">
        <f>'11.individulas FC'!D353+'12.legal entities FC'!D353+'13.non-residents FC'!D185</f>
        <v>121145394.2</v>
      </c>
      <c r="E353" s="51">
        <f>('11.individulas FC'!D353*'11.individulas FC'!E353+'12.legal entities FC'!D353*'12.legal entities FC'!E353+'13.non-residents FC'!D185*'13.non-residents FC'!E185)/('11.individulas FC'!D353+'12.legal entities FC'!D353+'13.non-residents FC'!D185)</f>
        <v>0.66922671837325221</v>
      </c>
      <c r="F353" s="50">
        <f>'11.individulas FC'!F353+'12.legal entities FC'!F353+'13.non-residents FC'!F185</f>
        <v>88585227.859999999</v>
      </c>
      <c r="G353" s="51">
        <f>('11.individulas FC'!F353*'11.individulas FC'!G353+'12.legal entities FC'!F353*'12.legal entities FC'!G353+'13.non-residents FC'!F185*'13.non-residents FC'!G185)/('11.individulas FC'!F353+'12.legal entities FC'!F353+'13.non-residents FC'!F185)</f>
        <v>6.7498350484008138E-2</v>
      </c>
      <c r="H353" s="50">
        <f t="shared" si="28"/>
        <v>33823496.270000003</v>
      </c>
      <c r="I353" s="51">
        <f t="shared" si="29"/>
        <v>2.9921299951821934</v>
      </c>
      <c r="J353" s="50">
        <f>'11.individulas FC'!J353+'12.legal entities FC'!J353+'13.non-residents FC'!J185</f>
        <v>4367831.6100000003</v>
      </c>
      <c r="K353" s="51">
        <f>('11.individulas FC'!J353*'11.individulas FC'!K353+'12.legal entities FC'!J353*'12.legal entities FC'!K353+'13.non-residents FC'!J185*'13.non-residents FC'!K185)/('11.individulas FC'!J353+'12.legal entities FC'!J353+'13.non-residents FC'!J185)</f>
        <v>2.1501576155084448</v>
      </c>
      <c r="L353" s="50">
        <f>'11.individulas FC'!L353+'12.legal entities FC'!L353+'13.non-residents FC'!L185</f>
        <v>5788848.9199999999</v>
      </c>
      <c r="M353" s="51">
        <f>('11.individulas FC'!L353*'11.individulas FC'!M353+'12.legal entities FC'!L353*'12.legal entities FC'!M353+'13.non-residents FC'!L185*'13.non-residents FC'!M185)/('11.individulas FC'!L353+'12.legal entities FC'!L353+'13.non-residents FC'!L185)</f>
        <v>2.7511276260255211</v>
      </c>
      <c r="N353" s="50">
        <f>'11.individulas FC'!N353+'12.legal entities FC'!N353+'13.non-residents FC'!N185</f>
        <v>4650155.01</v>
      </c>
      <c r="O353" s="51">
        <f>('11.individulas FC'!N353*'11.individulas FC'!O353+'12.legal entities FC'!N353*'12.legal entities FC'!O353+'13.non-residents FC'!N185*'13.non-residents FC'!O185)/('11.individulas FC'!N353+'12.legal entities FC'!N353+'13.non-residents FC'!N185)</f>
        <v>2.8264999970828937</v>
      </c>
      <c r="P353" s="50">
        <f>'11.individulas FC'!P353+'12.legal entities FC'!P353+'13.non-residents FC'!P185</f>
        <v>13992224.790000001</v>
      </c>
      <c r="Q353" s="51">
        <f>('11.individulas FC'!P353*'11.individulas FC'!Q353+'12.legal entities FC'!P353*'12.legal entities FC'!Q353+'13.non-residents FC'!P185*'13.non-residents FC'!Q185)/('11.individulas FC'!P353+'12.legal entities FC'!P353+'13.non-residents FC'!P185)</f>
        <v>3.2595387258711996</v>
      </c>
      <c r="R353" s="50">
        <f>'11.individulas FC'!R353+'12.legal entities FC'!R353+'13.non-residents FC'!R185</f>
        <v>4588600.99</v>
      </c>
      <c r="S353" s="51">
        <f>('11.individulas FC'!R353*'11.individulas FC'!S353+'12.legal entities FC'!R353*'12.legal entities FC'!S353+'13.non-residents FC'!R185*'13.non-residents FC'!S185)/('11.individulas FC'!R353+'12.legal entities FC'!R353+'13.non-residents FC'!R185)</f>
        <v>3.2471748803985689</v>
      </c>
      <c r="T353" s="50">
        <f>'11.individulas FC'!T353+'12.legal entities FC'!T353+'13.non-residents FC'!T185</f>
        <v>435834.95</v>
      </c>
      <c r="U353" s="51">
        <f>('11.individulas FC'!T353*'11.individulas FC'!U353+'12.legal entities FC'!T353*'12.legal entities FC'!U353+'13.non-residents FC'!T185*'13.non-residents FC'!U185)/('11.individulas FC'!T353+'12.legal entities FC'!T353+'13.non-residents FC'!T185)</f>
        <v>5.1282201851870797</v>
      </c>
    </row>
    <row r="354" spans="1:21" ht="14.25" customHeight="1" x14ac:dyDescent="0.2">
      <c r="A354" s="49" t="s">
        <v>28</v>
      </c>
      <c r="B354" s="50">
        <f>'11.individulas FC'!B354+'12.legal entities FC'!B354+'13.non-residents FC'!B186</f>
        <v>243463018.16999996</v>
      </c>
      <c r="C354" s="51">
        <f>('11.individulas FC'!B354*'11.individulas FC'!C354+'12.legal entities FC'!B354*'12.legal entities FC'!C354+'13.non-residents FC'!B186*'13.non-residents FC'!C186)/('11.individulas FC'!B354+'12.legal entities FC'!B354+'13.non-residents FC'!B186)</f>
        <v>0.89843804846847652</v>
      </c>
      <c r="D354" s="50">
        <f>'11.individulas FC'!D354+'12.legal entities FC'!D354+'13.non-residents FC'!D186</f>
        <v>117946673.82999998</v>
      </c>
      <c r="E354" s="51">
        <f>('11.individulas FC'!D354*'11.individulas FC'!E354+'12.legal entities FC'!D354*'12.legal entities FC'!E354+'13.non-residents FC'!D186*'13.non-residents FC'!E186)/('11.individulas FC'!D354+'12.legal entities FC'!D354+'13.non-residents FC'!D186)</f>
        <v>0.83822996653130855</v>
      </c>
      <c r="F354" s="50">
        <f>'11.individulas FC'!F354+'12.legal entities FC'!F354+'13.non-residents FC'!F186</f>
        <v>87960970.039999992</v>
      </c>
      <c r="G354" s="51">
        <f>('11.individulas FC'!F354*'11.individulas FC'!G354+'12.legal entities FC'!F354*'12.legal entities FC'!G354+'13.non-residents FC'!F186*'13.non-residents FC'!G186)/('11.individulas FC'!F354+'12.legal entities FC'!F354+'13.non-residents FC'!F186)</f>
        <v>7.267248729968645E-2</v>
      </c>
      <c r="H354" s="50">
        <f t="shared" si="28"/>
        <v>37555374.299999997</v>
      </c>
      <c r="I354" s="51">
        <f t="shared" si="29"/>
        <v>3.0216090798967219</v>
      </c>
      <c r="J354" s="50">
        <f>'11.individulas FC'!J354+'12.legal entities FC'!J354+'13.non-residents FC'!J186</f>
        <v>3516943.81</v>
      </c>
      <c r="K354" s="51">
        <f>('11.individulas FC'!J354*'11.individulas FC'!K354+'12.legal entities FC'!J354*'12.legal entities FC'!K354+'13.non-residents FC'!J186*'13.non-residents FC'!K186)/('11.individulas FC'!J354+'12.legal entities FC'!J354+'13.non-residents FC'!J186)</f>
        <v>1.8479343215608577</v>
      </c>
      <c r="L354" s="50">
        <f>'11.individulas FC'!L354+'12.legal entities FC'!L354+'13.non-residents FC'!L186</f>
        <v>5647967.54</v>
      </c>
      <c r="M354" s="51">
        <f>('11.individulas FC'!L354*'11.individulas FC'!M354+'12.legal entities FC'!L354*'12.legal entities FC'!M354+'13.non-residents FC'!L186*'13.non-residents FC'!M186)/('11.individulas FC'!L354+'12.legal entities FC'!L354+'13.non-residents FC'!L186)</f>
        <v>2.8744022238661775</v>
      </c>
      <c r="N354" s="50">
        <f>'11.individulas FC'!N354+'12.legal entities FC'!N354+'13.non-residents FC'!N186</f>
        <v>5909934.9900000002</v>
      </c>
      <c r="O354" s="51">
        <f>('11.individulas FC'!N354*'11.individulas FC'!O354+'12.legal entities FC'!N354*'12.legal entities FC'!O354+'13.non-residents FC'!N186*'13.non-residents FC'!O186)/('11.individulas FC'!N354+'12.legal entities FC'!N354+'13.non-residents FC'!N186)</f>
        <v>2.8913708343177533</v>
      </c>
      <c r="P354" s="50">
        <f>'11.individulas FC'!P354+'12.legal entities FC'!P354+'13.non-residents FC'!P186</f>
        <v>17879939.530000001</v>
      </c>
      <c r="Q354" s="51">
        <f>('11.individulas FC'!P354*'11.individulas FC'!Q354+'12.legal entities FC'!P354*'12.legal entities FC'!Q354+'13.non-residents FC'!P186*'13.non-residents FC'!Q186)/('11.individulas FC'!P354+'12.legal entities FC'!P354+'13.non-residents FC'!P186)</f>
        <v>3.2385980305605653</v>
      </c>
      <c r="R354" s="50">
        <f>'11.individulas FC'!R354+'12.legal entities FC'!R354+'13.non-residents FC'!R186</f>
        <v>4167057.1799999997</v>
      </c>
      <c r="S354" s="51">
        <f>('11.individulas FC'!R354*'11.individulas FC'!S354+'12.legal entities FC'!R354*'12.legal entities FC'!S354+'13.non-residents FC'!R186*'13.non-residents FC'!S186)/('11.individulas FC'!R354+'12.legal entities FC'!R354+'13.non-residents FC'!R186)</f>
        <v>3.2608900878101186</v>
      </c>
      <c r="T354" s="50">
        <f>'11.individulas FC'!T354+'12.legal entities FC'!T354+'13.non-residents FC'!T186</f>
        <v>433531.25</v>
      </c>
      <c r="U354" s="51">
        <f>('11.individulas FC'!T354*'11.individulas FC'!U354+'12.legal entities FC'!T354*'12.legal entities FC'!U354+'13.non-residents FC'!T186*'13.non-residents FC'!U186)/('11.individulas FC'!T354+'12.legal entities FC'!T354+'13.non-residents FC'!T186)</f>
        <v>4.9869122195920159</v>
      </c>
    </row>
    <row r="355" spans="1:21" ht="14.25" customHeight="1" x14ac:dyDescent="0.2">
      <c r="A355" s="49" t="s">
        <v>46</v>
      </c>
      <c r="B355" s="50">
        <f>'11.individulas FC'!B355+'12.legal entities FC'!B355+'13.non-residents FC'!B187</f>
        <v>256759232.22000003</v>
      </c>
      <c r="C355" s="51">
        <f>('11.individulas FC'!B355*'11.individulas FC'!C355+'12.legal entities FC'!B355*'12.legal entities FC'!C355+'13.non-residents FC'!B187*'13.non-residents FC'!C187)/('11.individulas FC'!B355+'12.legal entities FC'!B355+'13.non-residents FC'!B187)</f>
        <v>1.0535996050751848</v>
      </c>
      <c r="D355" s="50">
        <f>'11.individulas FC'!D355+'12.legal entities FC'!D355+'13.non-residents FC'!D187</f>
        <v>125988444.58</v>
      </c>
      <c r="E355" s="51">
        <f>('11.individulas FC'!D355*'11.individulas FC'!E355+'12.legal entities FC'!D355*'12.legal entities FC'!E355+'13.non-residents FC'!D187*'13.non-residents FC'!E187)/('11.individulas FC'!D355+'12.legal entities FC'!D355+'13.non-residents FC'!D187)</f>
        <v>1.1244373482009666</v>
      </c>
      <c r="F355" s="50">
        <f>'11.individulas FC'!F355+'12.legal entities FC'!F355+'13.non-residents FC'!F187</f>
        <v>91739095.710000008</v>
      </c>
      <c r="G355" s="51">
        <f>('11.individulas FC'!F355*'11.individulas FC'!G355+'12.legal entities FC'!F355*'12.legal entities FC'!G355+'13.non-residents FC'!F187*'13.non-residents FC'!G187)/('11.individulas FC'!F355+'12.legal entities FC'!F355+'13.non-residents FC'!F187)</f>
        <v>9.8661321730397294E-2</v>
      </c>
      <c r="H355" s="50">
        <f t="shared" si="28"/>
        <v>39031691.93</v>
      </c>
      <c r="I355" s="51">
        <f t="shared" si="29"/>
        <v>3.0694086466110329</v>
      </c>
      <c r="J355" s="50">
        <f>'11.individulas FC'!J355+'12.legal entities FC'!J355+'13.non-residents FC'!J187</f>
        <v>5335198.9399999995</v>
      </c>
      <c r="K355" s="51">
        <f>('11.individulas FC'!J355*'11.individulas FC'!K355+'12.legal entities FC'!J355*'12.legal entities FC'!K355+'13.non-residents FC'!J187*'13.non-residents FC'!K187)/('11.individulas FC'!J355+'12.legal entities FC'!J355+'13.non-residents FC'!J187)</f>
        <v>2.1802634750485979</v>
      </c>
      <c r="L355" s="50">
        <f>'11.individulas FC'!L355+'12.legal entities FC'!L355+'13.non-residents FC'!L187</f>
        <v>3942063.28</v>
      </c>
      <c r="M355" s="51">
        <f>('11.individulas FC'!L355*'11.individulas FC'!M355+'12.legal entities FC'!L355*'12.legal entities FC'!M355+'13.non-residents FC'!L187*'13.non-residents FC'!M187)/('11.individulas FC'!L355+'12.legal entities FC'!L355+'13.non-residents FC'!L187)</f>
        <v>2.6852782626310381</v>
      </c>
      <c r="N355" s="50">
        <f>'11.individulas FC'!N355+'12.legal entities FC'!N355+'13.non-residents FC'!N187</f>
        <v>7320560.5700000003</v>
      </c>
      <c r="O355" s="51">
        <f>('11.individulas FC'!N355*'11.individulas FC'!O355+'12.legal entities FC'!N355*'12.legal entities FC'!O355+'13.non-residents FC'!N187*'13.non-residents FC'!O187)/('11.individulas FC'!N355+'12.legal entities FC'!N355+'13.non-residents FC'!N187)</f>
        <v>3.0969716101399603</v>
      </c>
      <c r="P355" s="50">
        <f>'11.individulas FC'!P355+'12.legal entities FC'!P355+'13.non-residents FC'!P187</f>
        <v>17601364.620000001</v>
      </c>
      <c r="Q355" s="51">
        <f>('11.individulas FC'!P355*'11.individulas FC'!Q355+'12.legal entities FC'!P355*'12.legal entities FC'!Q355+'13.non-residents FC'!P187*'13.non-residents FC'!Q187)/('11.individulas FC'!P355+'12.legal entities FC'!P355+'13.non-residents FC'!P187)</f>
        <v>3.2922180924742444</v>
      </c>
      <c r="R355" s="50">
        <f>'11.individulas FC'!R355+'12.legal entities FC'!R355+'13.non-residents FC'!R187</f>
        <v>4401423.3899999997</v>
      </c>
      <c r="S355" s="51">
        <f>('11.individulas FC'!R355*'11.individulas FC'!S355+'12.legal entities FC'!R355*'12.legal entities FC'!S355+'13.non-residents FC'!R187*'13.non-residents FC'!S187)/('11.individulas FC'!R355+'12.legal entities FC'!R355+'13.non-residents FC'!R187)</f>
        <v>3.3665219724749127</v>
      </c>
      <c r="T355" s="50">
        <f>'11.individulas FC'!T355+'12.legal entities FC'!T355+'13.non-residents FC'!T187</f>
        <v>431081.13</v>
      </c>
      <c r="U355" s="51">
        <f>('11.individulas FC'!T355*'11.individulas FC'!U355+'12.legal entities FC'!T355*'12.legal entities FC'!U355+'13.non-residents FC'!T187*'13.non-residents FC'!U187)/('11.individulas FC'!T355+'12.legal entities FC'!T355+'13.non-residents FC'!T187)</f>
        <v>4.9873410666340234</v>
      </c>
    </row>
    <row r="356" spans="1:21" ht="14.25" customHeight="1" thickBot="1" x14ac:dyDescent="0.25">
      <c r="A356" s="52" t="s">
        <v>30</v>
      </c>
      <c r="B356" s="53">
        <f>'11.individulas FC'!B356+'12.legal entities FC'!B356+'13.non-residents FC'!B188</f>
        <v>254391049.16</v>
      </c>
      <c r="C356" s="54">
        <f>('11.individulas FC'!B356*'11.individulas FC'!C356+'12.legal entities FC'!B356*'12.legal entities FC'!C356+'13.non-residents FC'!B188*'13.non-residents FC'!C188)/('11.individulas FC'!B356+'12.legal entities FC'!B356+'13.non-residents FC'!B188)</f>
        <v>0.95558796214605002</v>
      </c>
      <c r="D356" s="53">
        <f>'11.individulas FC'!D356+'12.legal entities FC'!D356+'13.non-residents FC'!D188</f>
        <v>113638295.09</v>
      </c>
      <c r="E356" s="54">
        <f>('11.individulas FC'!D356*'11.individulas FC'!E356+'12.legal entities FC'!D356*'12.legal entities FC'!E356+'13.non-residents FC'!D188*'13.non-residents FC'!E188)/('11.individulas FC'!D356+'12.legal entities FC'!D356+'13.non-residents FC'!D188)</f>
        <v>0.8486491587129289</v>
      </c>
      <c r="F356" s="53">
        <f>'11.individulas FC'!F356+'12.legal entities FC'!F356+'13.non-residents FC'!F188</f>
        <v>95082582.069999993</v>
      </c>
      <c r="G356" s="54">
        <f>('11.individulas FC'!F356*'11.individulas FC'!G356+'12.legal entities FC'!F356*'12.legal entities FC'!G356+'13.non-residents FC'!F188*'13.non-residents FC'!G188)/('11.individulas FC'!F356+'12.legal entities FC'!F356+'13.non-residents FC'!F188)</f>
        <v>9.5177338488111149E-2</v>
      </c>
      <c r="H356" s="53">
        <f t="shared" ref="H356:H367" si="30">J356+L356+N356+P356+R356+T356</f>
        <v>45670172</v>
      </c>
      <c r="I356" s="54">
        <f t="shared" ref="I356:I367" si="31">(J356*K356+L356*M356+N356*O356+P356*Q356+R356*S356+T356*U356)/(J356+L356+N356+P356+R356+T356)</f>
        <v>3.0130009939813673</v>
      </c>
      <c r="J356" s="53">
        <f>'11.individulas FC'!J356+'12.legal entities FC'!J356+'13.non-residents FC'!J188</f>
        <v>4364961.63</v>
      </c>
      <c r="K356" s="54">
        <f>('11.individulas FC'!J356*'11.individulas FC'!K356+'12.legal entities FC'!J356*'12.legal entities FC'!K356+'13.non-residents FC'!J188*'13.non-residents FC'!K188)/('11.individulas FC'!J356+'12.legal entities FC'!J356+'13.non-residents FC'!J188)</f>
        <v>1.554264178148113</v>
      </c>
      <c r="L356" s="53">
        <f>'11.individulas FC'!L356+'12.legal entities FC'!L356+'13.non-residents FC'!L188</f>
        <v>5414828.6799999997</v>
      </c>
      <c r="M356" s="54">
        <f>('11.individulas FC'!L356*'11.individulas FC'!M356+'12.legal entities FC'!L356*'12.legal entities FC'!M356+'13.non-residents FC'!L188*'13.non-residents FC'!M188)/('11.individulas FC'!L356+'12.legal entities FC'!L356+'13.non-residents FC'!L188)</f>
        <v>2.3417295962722879</v>
      </c>
      <c r="N356" s="53">
        <f>'11.individulas FC'!N356+'12.legal entities FC'!N356+'13.non-residents FC'!N188</f>
        <v>7718581.5</v>
      </c>
      <c r="O356" s="54">
        <f>('11.individulas FC'!N356*'11.individulas FC'!O356+'12.legal entities FC'!N356*'12.legal entities FC'!O356+'13.non-residents FC'!N188*'13.non-residents FC'!O188)/('11.individulas FC'!N356+'12.legal entities FC'!N356+'13.non-residents FC'!N188)</f>
        <v>2.9678745660974117</v>
      </c>
      <c r="P356" s="53">
        <f>'11.individulas FC'!P356+'12.legal entities FC'!P356+'13.non-residents FC'!P188</f>
        <v>18842668.219999999</v>
      </c>
      <c r="Q356" s="54">
        <f>('11.individulas FC'!P356*'11.individulas FC'!Q356+'12.legal entities FC'!P356*'12.legal entities FC'!Q356+'13.non-residents FC'!P188*'13.non-residents FC'!Q188)/('11.individulas FC'!P356+'12.legal entities FC'!P356+'13.non-residents FC'!P188)</f>
        <v>3.3487559926000752</v>
      </c>
      <c r="R356" s="53">
        <f>'11.individulas FC'!R356+'12.legal entities FC'!R356+'13.non-residents FC'!R188</f>
        <v>8922517.129999999</v>
      </c>
      <c r="S356" s="54">
        <f>('11.individulas FC'!R356*'11.individulas FC'!S356+'12.legal entities FC'!R356*'12.legal entities FC'!S356+'13.non-residents FC'!R188*'13.non-residents FC'!S188)/('11.individulas FC'!R356+'12.legal entities FC'!R356+'13.non-residents FC'!R188)</f>
        <v>3.3587555940057912</v>
      </c>
      <c r="T356" s="53">
        <f>'11.individulas FC'!T356+'12.legal entities FC'!T356+'13.non-residents FC'!T188</f>
        <v>406614.84</v>
      </c>
      <c r="U356" s="54">
        <f>('11.individulas FC'!T356*'11.individulas FC'!U356+'12.legal entities FC'!T356*'12.legal entities FC'!U356+'13.non-residents FC'!T188*'13.non-residents FC'!U188)/('11.individulas FC'!T356+'12.legal entities FC'!T356+'13.non-residents FC'!T188)</f>
        <v>5.3221652967707707</v>
      </c>
    </row>
    <row r="357" spans="1:21" ht="14.25" customHeight="1" x14ac:dyDescent="0.2">
      <c r="A357" s="35" t="s">
        <v>91</v>
      </c>
      <c r="B357" s="50">
        <f>'11.individulas FC'!B357+'12.legal entities FC'!B357+'13.non-residents FC'!B189</f>
        <v>254238186.63999999</v>
      </c>
      <c r="C357" s="51">
        <f>('11.individulas FC'!B357*'11.individulas FC'!C357+'12.legal entities FC'!B357*'12.legal entities FC'!C357+'13.non-residents FC'!B189*'13.non-residents FC'!C189)/('11.individulas FC'!B357+'12.legal entities FC'!B357+'13.non-residents FC'!B189)</f>
        <v>0.85354091594381454</v>
      </c>
      <c r="D357" s="50">
        <f>'11.individulas FC'!D357+'12.legal entities FC'!D357+'13.non-residents FC'!D189</f>
        <v>111253344.92999999</v>
      </c>
      <c r="E357" s="51">
        <f>('11.individulas FC'!D357*'11.individulas FC'!E357+'12.legal entities FC'!D357*'12.legal entities FC'!E357+'13.non-residents FC'!D189*'13.non-residents FC'!E189)/('11.individulas FC'!D357+'12.legal entities FC'!D357+'13.non-residents FC'!D189)</f>
        <v>0.67813700800159893</v>
      </c>
      <c r="F357" s="50">
        <f>'11.individulas FC'!F357+'12.legal entities FC'!F357+'13.non-residents FC'!F189</f>
        <v>95710168.900000006</v>
      </c>
      <c r="G357" s="51">
        <f>('11.individulas FC'!F357*'11.individulas FC'!G357+'12.legal entities FC'!F357*'12.legal entities FC'!G357+'13.non-residents FC'!F189*'13.non-residents FC'!G189)/('11.individulas FC'!F357+'12.legal entities FC'!F357+'13.non-residents FC'!F189)</f>
        <v>9.6899715484673105E-2</v>
      </c>
      <c r="H357" s="50">
        <f t="shared" si="30"/>
        <v>47274672.810000002</v>
      </c>
      <c r="I357" s="51">
        <f t="shared" si="31"/>
        <v>2.7981874486547076</v>
      </c>
      <c r="J357" s="50">
        <f>'11.individulas FC'!J357+'12.legal entities FC'!J357+'13.non-residents FC'!J189</f>
        <v>4674699.42</v>
      </c>
      <c r="K357" s="51">
        <f>('11.individulas FC'!J357*'11.individulas FC'!K357+'12.legal entities FC'!J357*'12.legal entities FC'!K357+'13.non-residents FC'!J189*'13.non-residents FC'!K189)/('11.individulas FC'!J357+'12.legal entities FC'!J357+'13.non-residents FC'!J189)</f>
        <v>1.3653890999477369</v>
      </c>
      <c r="L357" s="50">
        <f>'11.individulas FC'!L357+'12.legal entities FC'!L357+'13.non-residents FC'!L189</f>
        <v>6099819.4500000002</v>
      </c>
      <c r="M357" s="51">
        <f>('11.individulas FC'!L357*'11.individulas FC'!M357+'12.legal entities FC'!L357*'12.legal entities FC'!M357+'13.non-residents FC'!L189*'13.non-residents FC'!M189)/('11.individulas FC'!L357+'12.legal entities FC'!L357+'13.non-residents FC'!L189)</f>
        <v>2.6747751418281722</v>
      </c>
      <c r="N357" s="50">
        <f>'11.individulas FC'!N357+'12.legal entities FC'!N357+'13.non-residents FC'!N189</f>
        <v>7165292.2800000003</v>
      </c>
      <c r="O357" s="51">
        <f>('11.individulas FC'!N357*'11.individulas FC'!O357+'12.legal entities FC'!N357*'12.legal entities FC'!O357+'13.non-residents FC'!N189*'13.non-residents FC'!O189)/('11.individulas FC'!N357+'12.legal entities FC'!N357+'13.non-residents FC'!N189)</f>
        <v>2.9893442194656683</v>
      </c>
      <c r="P357" s="50">
        <f>'11.individulas FC'!P357+'12.legal entities FC'!P357+'13.non-residents FC'!P189</f>
        <v>20094531.350000001</v>
      </c>
      <c r="Q357" s="51">
        <f>('11.individulas FC'!P357*'11.individulas FC'!Q357+'12.legal entities FC'!P357*'12.legal entities FC'!Q357+'13.non-residents FC'!P189*'13.non-residents FC'!Q189)/('11.individulas FC'!P357+'12.legal entities FC'!P357+'13.non-residents FC'!P189)</f>
        <v>3.2329538102066757</v>
      </c>
      <c r="R357" s="50">
        <f>'11.individulas FC'!R357+'12.legal entities FC'!R357+'13.non-residents FC'!R189</f>
        <v>8833652.8399999999</v>
      </c>
      <c r="S357" s="51">
        <f>('11.individulas FC'!R357*'11.individulas FC'!S357+'12.legal entities FC'!R357*'12.legal entities FC'!S357+'13.non-residents FC'!R189*'13.non-residents FC'!S189)/('11.individulas FC'!R357+'12.legal entities FC'!R357+'13.non-residents FC'!R189)</f>
        <v>2.380579979935006</v>
      </c>
      <c r="T357" s="50">
        <f>'11.individulas FC'!T357+'12.legal entities FC'!T357+'13.non-residents FC'!T189</f>
        <v>406677.47000000003</v>
      </c>
      <c r="U357" s="51">
        <f>('11.individulas FC'!T357*'11.individulas FC'!U357+'12.legal entities FC'!T357*'12.legal entities FC'!U357+'13.non-residents FC'!T189*'13.non-residents FC'!U189)/('11.individulas FC'!T357+'12.legal entities FC'!T357+'13.non-residents FC'!T189)</f>
        <v>5.3396938296089997</v>
      </c>
    </row>
    <row r="358" spans="1:21" ht="14.25" customHeight="1" x14ac:dyDescent="0.2">
      <c r="A358" s="49" t="s">
        <v>20</v>
      </c>
      <c r="B358" s="50">
        <f>'11.individulas FC'!B358+'12.legal entities FC'!B358+'13.non-residents FC'!B190</f>
        <v>245733250.15000001</v>
      </c>
      <c r="C358" s="51">
        <f>('11.individulas FC'!B358*'11.individulas FC'!C358+'12.legal entities FC'!B358*'12.legal entities FC'!C358+'13.non-residents FC'!B190*'13.non-residents FC'!C190)/('11.individulas FC'!B358+'12.legal entities FC'!B358+'13.non-residents FC'!B190)</f>
        <v>0.90046402510254653</v>
      </c>
      <c r="D358" s="50">
        <f>'11.individulas FC'!D358+'12.legal entities FC'!D358+'13.non-residents FC'!D190</f>
        <v>102170557.28</v>
      </c>
      <c r="E358" s="51">
        <f>('11.individulas FC'!D358*'11.individulas FC'!E358+'12.legal entities FC'!D358*'12.legal entities FC'!E358+'13.non-residents FC'!D190*'13.non-residents FC'!E190)/('11.individulas FC'!D358+'12.legal entities FC'!D358+'13.non-residents FC'!D190)</f>
        <v>0.64219513758239899</v>
      </c>
      <c r="F358" s="50">
        <f>'11.individulas FC'!F358+'12.legal entities FC'!F358+'13.non-residents FC'!F190</f>
        <v>95306939.450000003</v>
      </c>
      <c r="G358" s="51">
        <f>('11.individulas FC'!F358*'11.individulas FC'!G358+'12.legal entities FC'!F358*'12.legal entities FC'!G358+'13.non-residents FC'!F190*'13.non-residents FC'!G190)/('11.individulas FC'!F358+'12.legal entities FC'!F358+'13.non-residents FC'!F190)</f>
        <v>9.7578055631288921E-2</v>
      </c>
      <c r="H358" s="50">
        <f t="shared" si="30"/>
        <v>48255753.419999994</v>
      </c>
      <c r="I358" s="51">
        <f t="shared" si="31"/>
        <v>3.0330196967132959</v>
      </c>
      <c r="J358" s="50">
        <f>'11.individulas FC'!J358+'12.legal entities FC'!J358+'13.non-residents FC'!J190</f>
        <v>5437391.0899999999</v>
      </c>
      <c r="K358" s="51">
        <f>('11.individulas FC'!J358*'11.individulas FC'!K358+'12.legal entities FC'!J358*'12.legal entities FC'!K358+'13.non-residents FC'!J190*'13.non-residents FC'!K190)/('11.individulas FC'!J358+'12.legal entities FC'!J358+'13.non-residents FC'!J190)</f>
        <v>1.3313818923405778</v>
      </c>
      <c r="L358" s="50">
        <f>'11.individulas FC'!L358+'12.legal entities FC'!L358+'13.non-residents FC'!L190</f>
        <v>5509120.2800000003</v>
      </c>
      <c r="M358" s="51">
        <f>('11.individulas FC'!L358*'11.individulas FC'!M358+'12.legal entities FC'!L358*'12.legal entities FC'!M358+'13.non-residents FC'!L190*'13.non-residents FC'!M190)/('11.individulas FC'!L358+'12.legal entities FC'!L358+'13.non-residents FC'!L190)</f>
        <v>3.0543447059028432</v>
      </c>
      <c r="N358" s="50">
        <f>'11.individulas FC'!N358+'12.legal entities FC'!N358+'13.non-residents FC'!N190</f>
        <v>7813711.8799999999</v>
      </c>
      <c r="O358" s="51">
        <f>('11.individulas FC'!N358*'11.individulas FC'!O358+'12.legal entities FC'!N358*'12.legal entities FC'!O358+'13.non-residents FC'!N190*'13.non-residents FC'!O190)/('11.individulas FC'!N358+'12.legal entities FC'!N358+'13.non-residents FC'!N190)</f>
        <v>3.0922486216371721</v>
      </c>
      <c r="P358" s="50">
        <f>'11.individulas FC'!P358+'12.legal entities FC'!P358+'13.non-residents FC'!P190</f>
        <v>19039693.129999999</v>
      </c>
      <c r="Q358" s="51">
        <f>('11.individulas FC'!P358*'11.individulas FC'!Q358+'12.legal entities FC'!P358*'12.legal entities FC'!Q358+'13.non-residents FC'!P190*'13.non-residents FC'!Q190)/('11.individulas FC'!P358+'12.legal entities FC'!P358+'13.non-residents FC'!P190)</f>
        <v>3.2452972521516679</v>
      </c>
      <c r="R358" s="50">
        <f>'11.individulas FC'!R358+'12.legal entities FC'!R358+'13.non-residents FC'!R190</f>
        <v>10042891.109999999</v>
      </c>
      <c r="S358" s="51">
        <f>('11.individulas FC'!R358*'11.individulas FC'!S358+'12.legal entities FC'!R358*'12.legal entities FC'!S358+'13.non-residents FC'!R190*'13.non-residents FC'!S190)/('11.individulas FC'!R358+'12.legal entities FC'!R358+'13.non-residents FC'!R190)</f>
        <v>3.3997668952023519</v>
      </c>
      <c r="T358" s="50">
        <f>'11.individulas FC'!T358+'12.legal entities FC'!T358+'13.non-residents FC'!T190</f>
        <v>412945.93</v>
      </c>
      <c r="U358" s="51">
        <f>('11.individulas FC'!T358*'11.individulas FC'!U358+'12.legal entities FC'!T358*'12.legal entities FC'!U358+'13.non-residents FC'!T190*'13.non-residents FC'!U190)/('11.individulas FC'!T358+'12.legal entities FC'!T358+'13.non-residents FC'!T190)</f>
        <v>5.3269973797780281</v>
      </c>
    </row>
    <row r="359" spans="1:21" ht="14.25" customHeight="1" x14ac:dyDescent="0.2">
      <c r="A359" s="49" t="s">
        <v>21</v>
      </c>
      <c r="B359" s="50">
        <f>'11.individulas FC'!B359+'12.legal entities FC'!B359+'13.non-residents FC'!B191</f>
        <v>250297523.45999998</v>
      </c>
      <c r="C359" s="51">
        <f>('11.individulas FC'!B359*'11.individulas FC'!C359+'12.legal entities FC'!B359*'12.legal entities FC'!C359+'13.non-residents FC'!B191*'13.non-residents FC'!C191)/('11.individulas FC'!B359+'12.legal entities FC'!B359+'13.non-residents FC'!B191)</f>
        <v>0.91132803068725965</v>
      </c>
      <c r="D359" s="50">
        <f>'11.individulas FC'!D359+'12.legal entities FC'!D359+'13.non-residents FC'!D191</f>
        <v>103211878.36</v>
      </c>
      <c r="E359" s="51">
        <f>('11.individulas FC'!D359*'11.individulas FC'!E359+'12.legal entities FC'!D359*'12.legal entities FC'!E359+'13.non-residents FC'!D191*'13.non-residents FC'!E191)/('11.individulas FC'!D359+'12.legal entities FC'!D359+'13.non-residents FC'!D191)</f>
        <v>0.64121333520801893</v>
      </c>
      <c r="F359" s="50">
        <f>'11.individulas FC'!F359+'12.legal entities FC'!F359+'13.non-residents FC'!F191</f>
        <v>96974417.039999992</v>
      </c>
      <c r="G359" s="51">
        <f>('11.individulas FC'!F359*'11.individulas FC'!G359+'12.legal entities FC'!F359*'12.legal entities FC'!G359+'13.non-residents FC'!F191*'13.non-residents FC'!G191)/('11.individulas FC'!F359+'12.legal entities FC'!F359+'13.non-residents FC'!F191)</f>
        <v>8.4098351321215389E-2</v>
      </c>
      <c r="H359" s="50">
        <f t="shared" si="30"/>
        <v>50111228.060000002</v>
      </c>
      <c r="I359" s="51">
        <f t="shared" si="31"/>
        <v>3.0685124620551956</v>
      </c>
      <c r="J359" s="50">
        <f>'11.individulas FC'!J359+'12.legal entities FC'!J359+'13.non-residents FC'!J191</f>
        <v>4225700.97</v>
      </c>
      <c r="K359" s="51">
        <f>('11.individulas FC'!J359*'11.individulas FC'!K359+'12.legal entities FC'!J359*'12.legal entities FC'!K359+'13.non-residents FC'!J191*'13.non-residents FC'!K191)/('11.individulas FC'!J359+'12.legal entities FC'!J359+'13.non-residents FC'!J191)</f>
        <v>1.3993254390880385</v>
      </c>
      <c r="L359" s="50">
        <f>'11.individulas FC'!L359+'12.legal entities FC'!L359+'13.non-residents FC'!L191</f>
        <v>4192393.2200000007</v>
      </c>
      <c r="M359" s="51">
        <f>('11.individulas FC'!L359*'11.individulas FC'!M359+'12.legal entities FC'!L359*'12.legal entities FC'!M359+'13.non-residents FC'!L191*'13.non-residents FC'!M191)/('11.individulas FC'!L359+'12.legal entities FC'!L359+'13.non-residents FC'!L191)</f>
        <v>2.7167143769257391</v>
      </c>
      <c r="N359" s="50">
        <f>'11.individulas FC'!N359+'12.legal entities FC'!N359+'13.non-residents FC'!N191</f>
        <v>12731413.710000001</v>
      </c>
      <c r="O359" s="51">
        <f>('11.individulas FC'!N359*'11.individulas FC'!O359+'12.legal entities FC'!N359*'12.legal entities FC'!O359+'13.non-residents FC'!N191*'13.non-residents FC'!O191)/('11.individulas FC'!N359+'12.legal entities FC'!N359+'13.non-residents FC'!N191)</f>
        <v>3.2291240069992186</v>
      </c>
      <c r="P359" s="50">
        <f>'11.individulas FC'!P359+'12.legal entities FC'!P359+'13.non-residents FC'!P191</f>
        <v>16684101.520000001</v>
      </c>
      <c r="Q359" s="51">
        <f>('11.individulas FC'!P359*'11.individulas FC'!Q359+'12.legal entities FC'!P359*'12.legal entities FC'!Q359+'13.non-residents FC'!P191*'13.non-residents FC'!Q191)/('11.individulas FC'!P359+'12.legal entities FC'!P359+'13.non-residents FC'!P191)</f>
        <v>3.2027005569011933</v>
      </c>
      <c r="R359" s="50">
        <f>'11.individulas FC'!R359+'12.legal entities FC'!R359+'13.non-residents FC'!R191</f>
        <v>11831367.280000001</v>
      </c>
      <c r="S359" s="51">
        <f>('11.individulas FC'!R359*'11.individulas FC'!S359+'12.legal entities FC'!R359*'12.legal entities FC'!S359+'13.non-residents FC'!R191*'13.non-residents FC'!S191)/('11.individulas FC'!R359+'12.legal entities FC'!R359+'13.non-residents FC'!R191)</f>
        <v>3.350392351009829</v>
      </c>
      <c r="T359" s="50">
        <f>'11.individulas FC'!T359+'12.legal entities FC'!T359+'13.non-residents FC'!T191</f>
        <v>446251.36</v>
      </c>
      <c r="U359" s="51">
        <f>('11.individulas FC'!T359*'11.individulas FC'!U359+'12.legal entities FC'!T359*'12.legal entities FC'!U359+'13.non-residents FC'!T191*'13.non-residents FC'!U191)/('11.individulas FC'!T359+'12.legal entities FC'!T359+'13.non-residents FC'!T191)</f>
        <v>5.1070873392968474</v>
      </c>
    </row>
    <row r="360" spans="1:21" ht="14.25" customHeight="1" x14ac:dyDescent="0.2">
      <c r="A360" s="49" t="s">
        <v>22</v>
      </c>
      <c r="B360" s="50">
        <f>'11.individulas FC'!B360+'12.legal entities FC'!B360+'13.non-residents FC'!B192</f>
        <v>260253843.09</v>
      </c>
      <c r="C360" s="51">
        <f>('11.individulas FC'!B360*'11.individulas FC'!C360+'12.legal entities FC'!B360*'12.legal entities FC'!C360+'13.non-residents FC'!B192*'13.non-residents FC'!C192)/('11.individulas FC'!B360+'12.legal entities FC'!B360+'13.non-residents FC'!B192)</f>
        <v>0.88074216100368286</v>
      </c>
      <c r="D360" s="50">
        <f>'11.individulas FC'!D360+'12.legal entities FC'!D360+'13.non-residents FC'!D192</f>
        <v>109600556.75000001</v>
      </c>
      <c r="E360" s="51">
        <f>('11.individulas FC'!D360*'11.individulas FC'!E360+'12.legal entities FC'!D360*'12.legal entities FC'!E360+'13.non-residents FC'!D192*'13.non-residents FC'!E192)/('11.individulas FC'!D360+'12.legal entities FC'!D360+'13.non-residents FC'!D192)</f>
        <v>0.62860117397898174</v>
      </c>
      <c r="F360" s="50">
        <f>'11.individulas FC'!F360+'12.legal entities FC'!F360+'13.non-residents FC'!F192</f>
        <v>99739527.840000004</v>
      </c>
      <c r="G360" s="51">
        <f>('11.individulas FC'!F360*'11.individulas FC'!G360+'12.legal entities FC'!F360*'12.legal entities FC'!G360+'13.non-residents FC'!F192*'13.non-residents FC'!G192)/('11.individulas FC'!F360+'12.legal entities FC'!F360+'13.non-residents FC'!F192)</f>
        <v>7.1880649177534658E-2</v>
      </c>
      <c r="H360" s="50">
        <f t="shared" si="30"/>
        <v>50913758.500000007</v>
      </c>
      <c r="I360" s="51">
        <f t="shared" si="31"/>
        <v>3.0080700390838357</v>
      </c>
      <c r="J360" s="50">
        <f>'11.individulas FC'!J360+'12.legal entities FC'!J360+'13.non-residents FC'!J192</f>
        <v>6829991.1500000004</v>
      </c>
      <c r="K360" s="51">
        <f>('11.individulas FC'!J360*'11.individulas FC'!K360+'12.legal entities FC'!J360*'12.legal entities FC'!K360+'13.non-residents FC'!J192*'13.non-residents FC'!K192)/('11.individulas FC'!J360+'12.legal entities FC'!J360+'13.non-residents FC'!J192)</f>
        <v>1.8237090251573738</v>
      </c>
      <c r="L360" s="50">
        <f>'11.individulas FC'!L360+'12.legal entities FC'!L360+'13.non-residents FC'!L192</f>
        <v>5402319.5999999996</v>
      </c>
      <c r="M360" s="51">
        <f>('11.individulas FC'!L360*'11.individulas FC'!M360+'12.legal entities FC'!L360*'12.legal entities FC'!M360+'13.non-residents FC'!L192*'13.non-residents FC'!M192)/('11.individulas FC'!L360+'12.legal entities FC'!L360+'13.non-residents FC'!L192)</f>
        <v>2.8357576008276162</v>
      </c>
      <c r="N360" s="50">
        <f>'11.individulas FC'!N360+'12.legal entities FC'!N360+'13.non-residents FC'!N192</f>
        <v>13574597.68</v>
      </c>
      <c r="O360" s="51">
        <f>('11.individulas FC'!N360*'11.individulas FC'!O360+'12.legal entities FC'!N360*'12.legal entities FC'!O360+'13.non-residents FC'!N192*'13.non-residents FC'!O192)/('11.individulas FC'!N360+'12.legal entities FC'!N360+'13.non-residents FC'!N192)</f>
        <v>3.1794019655763348</v>
      </c>
      <c r="P360" s="50">
        <f>'11.individulas FC'!P360+'12.legal entities FC'!P360+'13.non-residents FC'!P192</f>
        <v>14116768.629999999</v>
      </c>
      <c r="Q360" s="51">
        <f>('11.individulas FC'!P360*'11.individulas FC'!Q360+'12.legal entities FC'!P360*'12.legal entities FC'!Q360+'13.non-residents FC'!P192*'13.non-residents FC'!Q192)/('11.individulas FC'!P360+'12.legal entities FC'!P360+'13.non-residents FC'!P192)</f>
        <v>3.1488456468525419</v>
      </c>
      <c r="R360" s="50">
        <f>'11.individulas FC'!R360+'12.legal entities FC'!R360+'13.non-residents FC'!R192</f>
        <v>10583785.84</v>
      </c>
      <c r="S360" s="51">
        <f>('11.individulas FC'!R360*'11.individulas FC'!S360+'12.legal entities FC'!R360*'12.legal entities FC'!S360+'13.non-residents FC'!R192*'13.non-residents FC'!S192)/('11.individulas FC'!R360+'12.legal entities FC'!R360+'13.non-residents FC'!R192)</f>
        <v>3.3689595166732911</v>
      </c>
      <c r="T360" s="50">
        <f>'11.individulas FC'!T360+'12.legal entities FC'!T360+'13.non-residents FC'!T192</f>
        <v>406295.6</v>
      </c>
      <c r="U360" s="51">
        <f>('11.individulas FC'!T360*'11.individulas FC'!U360+'12.legal entities FC'!T360*'12.legal entities FC'!U360+'13.non-residents FC'!T192*'13.non-residents FC'!U192)/('11.individulas FC'!T360+'12.legal entities FC'!T360+'13.non-residents FC'!T192)</f>
        <v>5.1922593530424681</v>
      </c>
    </row>
    <row r="361" spans="1:21" ht="14.25" hidden="1" customHeight="1" x14ac:dyDescent="0.2">
      <c r="A361" s="49" t="s">
        <v>23</v>
      </c>
      <c r="B361" s="50">
        <f>'11.individulas FC'!B361+'12.legal entities FC'!B361+'13.non-residents FC'!B193</f>
        <v>0</v>
      </c>
      <c r="C361" s="51" t="e">
        <f>('11.individulas FC'!B361*'11.individulas FC'!C361+'12.legal entities FC'!B361*'12.legal entities FC'!C361+'13.non-residents FC'!B193*'13.non-residents FC'!C193)/('11.individulas FC'!B361+'12.legal entities FC'!B361+'13.non-residents FC'!B193)</f>
        <v>#DIV/0!</v>
      </c>
      <c r="D361" s="50">
        <f>'11.individulas FC'!D361+'12.legal entities FC'!D361+'13.non-residents FC'!D193</f>
        <v>0</v>
      </c>
      <c r="E361" s="51" t="e">
        <f>('11.individulas FC'!D361*'11.individulas FC'!E361+'12.legal entities FC'!D361*'12.legal entities FC'!E361+'13.non-residents FC'!D193*'13.non-residents FC'!E193)/('11.individulas FC'!D361+'12.legal entities FC'!D361+'13.non-residents FC'!D193)</f>
        <v>#DIV/0!</v>
      </c>
      <c r="F361" s="50">
        <f>'11.individulas FC'!F361+'12.legal entities FC'!F361+'13.non-residents FC'!F193</f>
        <v>0</v>
      </c>
      <c r="G361" s="51" t="e">
        <f>('11.individulas FC'!F361*'11.individulas FC'!G361+'12.legal entities FC'!F361*'12.legal entities FC'!G361+'13.non-residents FC'!F193*'13.non-residents FC'!G193)/('11.individulas FC'!F361+'12.legal entities FC'!F361+'13.non-residents FC'!F193)</f>
        <v>#DIV/0!</v>
      </c>
      <c r="H361" s="50">
        <f t="shared" si="30"/>
        <v>0</v>
      </c>
      <c r="I361" s="51" t="e">
        <f t="shared" si="31"/>
        <v>#DIV/0!</v>
      </c>
      <c r="J361" s="50">
        <f>'11.individulas FC'!J361+'12.legal entities FC'!J361+'13.non-residents FC'!J193</f>
        <v>0</v>
      </c>
      <c r="K361" s="51" t="e">
        <f>('11.individulas FC'!J361*'11.individulas FC'!K361+'12.legal entities FC'!J361*'12.legal entities FC'!K361+'13.non-residents FC'!J193*'13.non-residents FC'!K193)/('11.individulas FC'!J361+'12.legal entities FC'!J361+'13.non-residents FC'!J193)</f>
        <v>#DIV/0!</v>
      </c>
      <c r="L361" s="50">
        <f>'11.individulas FC'!L361+'12.legal entities FC'!L361+'13.non-residents FC'!L193</f>
        <v>0</v>
      </c>
      <c r="M361" s="51" t="e">
        <f>('11.individulas FC'!L361*'11.individulas FC'!M361+'12.legal entities FC'!L361*'12.legal entities FC'!M361+'13.non-residents FC'!L193*'13.non-residents FC'!M193)/('11.individulas FC'!L361+'12.legal entities FC'!L361+'13.non-residents FC'!L193)</f>
        <v>#DIV/0!</v>
      </c>
      <c r="N361" s="50">
        <f>'11.individulas FC'!N361+'12.legal entities FC'!N361+'13.non-residents FC'!N193</f>
        <v>0</v>
      </c>
      <c r="O361" s="51" t="e">
        <f>('11.individulas FC'!N361*'11.individulas FC'!O361+'12.legal entities FC'!N361*'12.legal entities FC'!O361+'13.non-residents FC'!N193*'13.non-residents FC'!O193)/('11.individulas FC'!N361+'12.legal entities FC'!N361+'13.non-residents FC'!N193)</f>
        <v>#DIV/0!</v>
      </c>
      <c r="P361" s="50">
        <f>'11.individulas FC'!P361+'12.legal entities FC'!P361+'13.non-residents FC'!P193</f>
        <v>0</v>
      </c>
      <c r="Q361" s="51" t="e">
        <f>('11.individulas FC'!P361*'11.individulas FC'!Q361+'12.legal entities FC'!P361*'12.legal entities FC'!Q361+'13.non-residents FC'!P193*'13.non-residents FC'!Q193)/('11.individulas FC'!P361+'12.legal entities FC'!P361+'13.non-residents FC'!P193)</f>
        <v>#DIV/0!</v>
      </c>
      <c r="R361" s="50">
        <f>'11.individulas FC'!R361+'12.legal entities FC'!R361+'13.non-residents FC'!R193</f>
        <v>0</v>
      </c>
      <c r="S361" s="51" t="e">
        <f>('11.individulas FC'!R361*'11.individulas FC'!S361+'12.legal entities FC'!R361*'12.legal entities FC'!S361+'13.non-residents FC'!R193*'13.non-residents FC'!S193)/('11.individulas FC'!R361+'12.legal entities FC'!R361+'13.non-residents FC'!R193)</f>
        <v>#DIV/0!</v>
      </c>
      <c r="T361" s="50">
        <f>'11.individulas FC'!T361+'12.legal entities FC'!T361+'13.non-residents FC'!T193</f>
        <v>0</v>
      </c>
      <c r="U361" s="51" t="e">
        <f>('11.individulas FC'!T361*'11.individulas FC'!U361+'12.legal entities FC'!T361*'12.legal entities FC'!U361+'13.non-residents FC'!T193*'13.non-residents FC'!U193)/('11.individulas FC'!T361+'12.legal entities FC'!T361+'13.non-residents FC'!T193)</f>
        <v>#DIV/0!</v>
      </c>
    </row>
    <row r="362" spans="1:21" ht="14.25" hidden="1" customHeight="1" x14ac:dyDescent="0.2">
      <c r="A362" s="49" t="s">
        <v>24</v>
      </c>
      <c r="B362" s="50">
        <f>'11.individulas FC'!B362+'12.legal entities FC'!B362+'13.non-residents FC'!B194</f>
        <v>0</v>
      </c>
      <c r="C362" s="51" t="e">
        <f>('11.individulas FC'!B362*'11.individulas FC'!C362+'12.legal entities FC'!B362*'12.legal entities FC'!C362+'13.non-residents FC'!B194*'13.non-residents FC'!C194)/('11.individulas FC'!B362+'12.legal entities FC'!B362+'13.non-residents FC'!B194)</f>
        <v>#DIV/0!</v>
      </c>
      <c r="D362" s="50">
        <f>'11.individulas FC'!D362+'12.legal entities FC'!D362+'13.non-residents FC'!D194</f>
        <v>0</v>
      </c>
      <c r="E362" s="51" t="e">
        <f>('11.individulas FC'!D362*'11.individulas FC'!E362+'12.legal entities FC'!D362*'12.legal entities FC'!E362+'13.non-residents FC'!D194*'13.non-residents FC'!E194)/('11.individulas FC'!D362+'12.legal entities FC'!D362+'13.non-residents FC'!D194)</f>
        <v>#DIV/0!</v>
      </c>
      <c r="F362" s="50">
        <f>'11.individulas FC'!F362+'12.legal entities FC'!F362+'13.non-residents FC'!F194</f>
        <v>0</v>
      </c>
      <c r="G362" s="51" t="e">
        <f>('11.individulas FC'!F362*'11.individulas FC'!G362+'12.legal entities FC'!F362*'12.legal entities FC'!G362+'13.non-residents FC'!F194*'13.non-residents FC'!G194)/('11.individulas FC'!F362+'12.legal entities FC'!F362+'13.non-residents FC'!F194)</f>
        <v>#DIV/0!</v>
      </c>
      <c r="H362" s="50">
        <f t="shared" si="30"/>
        <v>0</v>
      </c>
      <c r="I362" s="51" t="e">
        <f t="shared" si="31"/>
        <v>#DIV/0!</v>
      </c>
      <c r="J362" s="50">
        <f>'11.individulas FC'!J362+'12.legal entities FC'!J362+'13.non-residents FC'!J194</f>
        <v>0</v>
      </c>
      <c r="K362" s="51" t="e">
        <f>('11.individulas FC'!J362*'11.individulas FC'!K362+'12.legal entities FC'!J362*'12.legal entities FC'!K362+'13.non-residents FC'!J194*'13.non-residents FC'!K194)/('11.individulas FC'!J362+'12.legal entities FC'!J362+'13.non-residents FC'!J194)</f>
        <v>#DIV/0!</v>
      </c>
      <c r="L362" s="50">
        <f>'11.individulas FC'!L362+'12.legal entities FC'!L362+'13.non-residents FC'!L194</f>
        <v>0</v>
      </c>
      <c r="M362" s="51" t="e">
        <f>('11.individulas FC'!L362*'11.individulas FC'!M362+'12.legal entities FC'!L362*'12.legal entities FC'!M362+'13.non-residents FC'!L194*'13.non-residents FC'!M194)/('11.individulas FC'!L362+'12.legal entities FC'!L362+'13.non-residents FC'!L194)</f>
        <v>#DIV/0!</v>
      </c>
      <c r="N362" s="50">
        <f>'11.individulas FC'!N362+'12.legal entities FC'!N362+'13.non-residents FC'!N194</f>
        <v>0</v>
      </c>
      <c r="O362" s="51" t="e">
        <f>('11.individulas FC'!N362*'11.individulas FC'!O362+'12.legal entities FC'!N362*'12.legal entities FC'!O362+'13.non-residents FC'!N194*'13.non-residents FC'!O194)/('11.individulas FC'!N362+'12.legal entities FC'!N362+'13.non-residents FC'!N194)</f>
        <v>#DIV/0!</v>
      </c>
      <c r="P362" s="50">
        <f>'11.individulas FC'!P362+'12.legal entities FC'!P362+'13.non-residents FC'!P194</f>
        <v>0</v>
      </c>
      <c r="Q362" s="51" t="e">
        <f>('11.individulas FC'!P362*'11.individulas FC'!Q362+'12.legal entities FC'!P362*'12.legal entities FC'!Q362+'13.non-residents FC'!P194*'13.non-residents FC'!Q194)/('11.individulas FC'!P362+'12.legal entities FC'!P362+'13.non-residents FC'!P194)</f>
        <v>#DIV/0!</v>
      </c>
      <c r="R362" s="50">
        <f>'11.individulas FC'!R362+'12.legal entities FC'!R362+'13.non-residents FC'!R194</f>
        <v>0</v>
      </c>
      <c r="S362" s="51" t="e">
        <f>('11.individulas FC'!R362*'11.individulas FC'!S362+'12.legal entities FC'!R362*'12.legal entities FC'!S362+'13.non-residents FC'!R194*'13.non-residents FC'!S194)/('11.individulas FC'!R362+'12.legal entities FC'!R362+'13.non-residents FC'!R194)</f>
        <v>#DIV/0!</v>
      </c>
      <c r="T362" s="50">
        <f>'11.individulas FC'!T362+'12.legal entities FC'!T362+'13.non-residents FC'!T194</f>
        <v>0</v>
      </c>
      <c r="U362" s="51" t="e">
        <f>('11.individulas FC'!T362*'11.individulas FC'!U362+'12.legal entities FC'!T362*'12.legal entities FC'!U362+'13.non-residents FC'!T194*'13.non-residents FC'!U194)/('11.individulas FC'!T362+'12.legal entities FC'!T362+'13.non-residents FC'!T194)</f>
        <v>#DIV/0!</v>
      </c>
    </row>
    <row r="363" spans="1:21" ht="14.25" hidden="1" customHeight="1" x14ac:dyDescent="0.2">
      <c r="A363" s="49" t="s">
        <v>25</v>
      </c>
      <c r="B363" s="50">
        <f>'11.individulas FC'!B363+'12.legal entities FC'!B363+'13.non-residents FC'!B195</f>
        <v>0</v>
      </c>
      <c r="C363" s="51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50">
        <f>'11.individulas FC'!D363+'12.legal entities FC'!D363+'13.non-residents FC'!D195</f>
        <v>0</v>
      </c>
      <c r="E363" s="51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50">
        <f>'11.individulas FC'!F363+'12.legal entities FC'!F363+'13.non-residents FC'!F195</f>
        <v>0</v>
      </c>
      <c r="G363" s="51" t="e">
        <f>('11.individulas FC'!F363*'11.individulas FC'!G363+'12.legal entities FC'!F363*'12.legal entities FC'!G363+'13.non-residents FC'!F195*'13.non-residents FC'!G195)/('11.individulas FC'!F363+'12.legal entities FC'!F363+'13.non-residents FC'!F195)</f>
        <v>#DIV/0!</v>
      </c>
      <c r="H363" s="50">
        <f t="shared" si="30"/>
        <v>0</v>
      </c>
      <c r="I363" s="51" t="e">
        <f t="shared" si="31"/>
        <v>#DIV/0!</v>
      </c>
      <c r="J363" s="50">
        <f>'11.individulas FC'!J363+'12.legal entities FC'!J363+'13.non-residents FC'!J195</f>
        <v>0</v>
      </c>
      <c r="K363" s="51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50">
        <f>'11.individulas FC'!L363+'12.legal entities FC'!L363+'13.non-residents FC'!L195</f>
        <v>0</v>
      </c>
      <c r="M363" s="51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50">
        <f>'11.individulas FC'!N363+'12.legal entities FC'!N363+'13.non-residents FC'!N195</f>
        <v>0</v>
      </c>
      <c r="O363" s="51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50">
        <f>'11.individulas FC'!P363+'12.legal entities FC'!P363+'13.non-residents FC'!P195</f>
        <v>0</v>
      </c>
      <c r="Q363" s="51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50">
        <f>'11.individulas FC'!R363+'12.legal entities FC'!R363+'13.non-residents FC'!R195</f>
        <v>0</v>
      </c>
      <c r="S363" s="5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  <c r="T363" s="50">
        <f>'11.individulas FC'!T363+'12.legal entities FC'!T363+'13.non-residents FC'!T195</f>
        <v>0</v>
      </c>
      <c r="U363" s="51" t="e">
        <f>('11.individulas FC'!T363*'11.individulas FC'!U363+'12.legal entities FC'!T363*'12.legal entities FC'!U363+'13.non-residents FC'!T195*'13.non-residents FC'!U195)/('11.individulas FC'!T363+'12.legal entities FC'!T363+'13.non-residents FC'!T195)</f>
        <v>#DIV/0!</v>
      </c>
    </row>
    <row r="364" spans="1:21" ht="14.25" hidden="1" customHeight="1" x14ac:dyDescent="0.2">
      <c r="A364" s="49" t="s">
        <v>26</v>
      </c>
      <c r="B364" s="50">
        <f>'11.individulas FC'!B364+'12.legal entities FC'!B364+'13.non-residents FC'!B196</f>
        <v>0</v>
      </c>
      <c r="C364" s="51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50">
        <f>'11.individulas FC'!D364+'12.legal entities FC'!D364+'13.non-residents FC'!D196</f>
        <v>0</v>
      </c>
      <c r="E364" s="51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50">
        <f>'11.individulas FC'!F364+'12.legal entities FC'!F364+'13.non-residents FC'!F196</f>
        <v>0</v>
      </c>
      <c r="G364" s="51" t="e">
        <f>('11.individulas FC'!F364*'11.individulas FC'!G364+'12.legal entities FC'!F364*'12.legal entities FC'!G364+'13.non-residents FC'!F196*'13.non-residents FC'!G196)/('11.individulas FC'!F364+'12.legal entities FC'!F364+'13.non-residents FC'!F196)</f>
        <v>#DIV/0!</v>
      </c>
      <c r="H364" s="50">
        <f t="shared" si="30"/>
        <v>0</v>
      </c>
      <c r="I364" s="51" t="e">
        <f t="shared" si="31"/>
        <v>#DIV/0!</v>
      </c>
      <c r="J364" s="50">
        <f>'11.individulas FC'!J364+'12.legal entities FC'!J364+'13.non-residents FC'!J196</f>
        <v>0</v>
      </c>
      <c r="K364" s="51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50">
        <f>'11.individulas FC'!L364+'12.legal entities FC'!L364+'13.non-residents FC'!L196</f>
        <v>0</v>
      </c>
      <c r="M364" s="51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50">
        <f>'11.individulas FC'!N364+'12.legal entities FC'!N364+'13.non-residents FC'!N196</f>
        <v>0</v>
      </c>
      <c r="O364" s="51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50">
        <f>'11.individulas FC'!P364+'12.legal entities FC'!P364+'13.non-residents FC'!P196</f>
        <v>0</v>
      </c>
      <c r="Q364" s="51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50">
        <f>'11.individulas FC'!R364+'12.legal entities FC'!R364+'13.non-residents FC'!R196</f>
        <v>0</v>
      </c>
      <c r="S364" s="5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  <c r="T364" s="50">
        <f>'11.individulas FC'!T364+'12.legal entities FC'!T364+'13.non-residents FC'!T196</f>
        <v>0</v>
      </c>
      <c r="U364" s="51" t="e">
        <f>('11.individulas FC'!T364*'11.individulas FC'!U364+'12.legal entities FC'!T364*'12.legal entities FC'!U364+'13.non-residents FC'!T196*'13.non-residents FC'!U196)/('11.individulas FC'!T364+'12.legal entities FC'!T364+'13.non-residents FC'!T196)</f>
        <v>#DIV/0!</v>
      </c>
    </row>
    <row r="365" spans="1:21" ht="14.25" hidden="1" customHeight="1" x14ac:dyDescent="0.2">
      <c r="A365" s="49" t="s">
        <v>27</v>
      </c>
      <c r="B365" s="50">
        <f>'11.individulas FC'!B365+'12.legal entities FC'!B365+'13.non-residents FC'!B197</f>
        <v>0</v>
      </c>
      <c r="C365" s="51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50">
        <f>'11.individulas FC'!D365+'12.legal entities FC'!D365+'13.non-residents FC'!D197</f>
        <v>0</v>
      </c>
      <c r="E365" s="51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50">
        <f>'11.individulas FC'!F365+'12.legal entities FC'!F365+'13.non-residents FC'!F197</f>
        <v>0</v>
      </c>
      <c r="G365" s="51" t="e">
        <f>('11.individulas FC'!F365*'11.individulas FC'!G365+'12.legal entities FC'!F365*'12.legal entities FC'!G365+'13.non-residents FC'!F197*'13.non-residents FC'!G197)/('11.individulas FC'!F365+'12.legal entities FC'!F365+'13.non-residents FC'!F197)</f>
        <v>#DIV/0!</v>
      </c>
      <c r="H365" s="50">
        <f t="shared" si="30"/>
        <v>0</v>
      </c>
      <c r="I365" s="51" t="e">
        <f t="shared" si="31"/>
        <v>#DIV/0!</v>
      </c>
      <c r="J365" s="50">
        <f>'11.individulas FC'!J365+'12.legal entities FC'!J365+'13.non-residents FC'!J197</f>
        <v>0</v>
      </c>
      <c r="K365" s="51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50">
        <f>'11.individulas FC'!L365+'12.legal entities FC'!L365+'13.non-residents FC'!L197</f>
        <v>0</v>
      </c>
      <c r="M365" s="51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50">
        <f>'11.individulas FC'!N365+'12.legal entities FC'!N365+'13.non-residents FC'!N197</f>
        <v>0</v>
      </c>
      <c r="O365" s="51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50">
        <f>'11.individulas FC'!P365+'12.legal entities FC'!P365+'13.non-residents FC'!P197</f>
        <v>0</v>
      </c>
      <c r="Q365" s="51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50">
        <f>'11.individulas FC'!R365+'12.legal entities FC'!R365+'13.non-residents FC'!R197</f>
        <v>0</v>
      </c>
      <c r="S365" s="5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  <c r="T365" s="50">
        <f>'11.individulas FC'!T365+'12.legal entities FC'!T365+'13.non-residents FC'!T197</f>
        <v>0</v>
      </c>
      <c r="U365" s="51" t="e">
        <f>('11.individulas FC'!T365*'11.individulas FC'!U365+'12.legal entities FC'!T365*'12.legal entities FC'!U365+'13.non-residents FC'!T197*'13.non-residents FC'!U197)/('11.individulas FC'!T365+'12.legal entities FC'!T365+'13.non-residents FC'!T197)</f>
        <v>#DIV/0!</v>
      </c>
    </row>
    <row r="366" spans="1:21" ht="14.25" hidden="1" customHeight="1" x14ac:dyDescent="0.2">
      <c r="A366" s="49" t="s">
        <v>28</v>
      </c>
      <c r="B366" s="50">
        <f>'11.individulas FC'!B366+'12.legal entities FC'!B366+'13.non-residents FC'!B198</f>
        <v>0</v>
      </c>
      <c r="C366" s="51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50">
        <f>'11.individulas FC'!D366+'12.legal entities FC'!D366+'13.non-residents FC'!D198</f>
        <v>0</v>
      </c>
      <c r="E366" s="51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50">
        <f>'11.individulas FC'!F366+'12.legal entities FC'!F366+'13.non-residents FC'!F198</f>
        <v>0</v>
      </c>
      <c r="G366" s="51" t="e">
        <f>('11.individulas FC'!F366*'11.individulas FC'!G366+'12.legal entities FC'!F366*'12.legal entities FC'!G366+'13.non-residents FC'!F198*'13.non-residents FC'!G198)/('11.individulas FC'!F366+'12.legal entities FC'!F366+'13.non-residents FC'!F198)</f>
        <v>#DIV/0!</v>
      </c>
      <c r="H366" s="50">
        <f t="shared" si="30"/>
        <v>0</v>
      </c>
      <c r="I366" s="51" t="e">
        <f t="shared" si="31"/>
        <v>#DIV/0!</v>
      </c>
      <c r="J366" s="50">
        <f>'11.individulas FC'!J366+'12.legal entities FC'!J366+'13.non-residents FC'!J198</f>
        <v>0</v>
      </c>
      <c r="K366" s="51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50">
        <f>'11.individulas FC'!L366+'12.legal entities FC'!L366+'13.non-residents FC'!L198</f>
        <v>0</v>
      </c>
      <c r="M366" s="51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50">
        <f>'11.individulas FC'!N366+'12.legal entities FC'!N366+'13.non-residents FC'!N198</f>
        <v>0</v>
      </c>
      <c r="O366" s="51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50">
        <f>'11.individulas FC'!P366+'12.legal entities FC'!P366+'13.non-residents FC'!P198</f>
        <v>0</v>
      </c>
      <c r="Q366" s="51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50">
        <f>'11.individulas FC'!R366+'12.legal entities FC'!R366+'13.non-residents FC'!R198</f>
        <v>0</v>
      </c>
      <c r="S366" s="5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  <c r="T366" s="50">
        <f>'11.individulas FC'!T366+'12.legal entities FC'!T366+'13.non-residents FC'!T198</f>
        <v>0</v>
      </c>
      <c r="U366" s="51" t="e">
        <f>('11.individulas FC'!T366*'11.individulas FC'!U366+'12.legal entities FC'!T366*'12.legal entities FC'!U366+'13.non-residents FC'!T198*'13.non-residents FC'!U198)/('11.individulas FC'!T366+'12.legal entities FC'!T366+'13.non-residents FC'!T198)</f>
        <v>#DIV/0!</v>
      </c>
    </row>
    <row r="367" spans="1:21" ht="14.25" hidden="1" customHeight="1" x14ac:dyDescent="0.2">
      <c r="A367" s="49" t="s">
        <v>46</v>
      </c>
      <c r="B367" s="50">
        <f>'11.individulas FC'!B367+'12.legal entities FC'!B367+'13.non-residents FC'!B199</f>
        <v>0</v>
      </c>
      <c r="C367" s="51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50">
        <f>'11.individulas FC'!D367+'12.legal entities FC'!D367+'13.non-residents FC'!D199</f>
        <v>0</v>
      </c>
      <c r="E367" s="51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50">
        <f>'11.individulas FC'!F367+'12.legal entities FC'!F367+'13.non-residents FC'!F199</f>
        <v>0</v>
      </c>
      <c r="G367" s="51" t="e">
        <f>('11.individulas FC'!F367*'11.individulas FC'!G367+'12.legal entities FC'!F367*'12.legal entities FC'!G367+'13.non-residents FC'!F199*'13.non-residents FC'!G199)/('11.individulas FC'!F367+'12.legal entities FC'!F367+'13.non-residents FC'!F199)</f>
        <v>#DIV/0!</v>
      </c>
      <c r="H367" s="50">
        <f t="shared" si="30"/>
        <v>0</v>
      </c>
      <c r="I367" s="51" t="e">
        <f t="shared" si="31"/>
        <v>#DIV/0!</v>
      </c>
      <c r="J367" s="50">
        <f>'11.individulas FC'!J367+'12.legal entities FC'!J367+'13.non-residents FC'!J199</f>
        <v>0</v>
      </c>
      <c r="K367" s="51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50">
        <f>'11.individulas FC'!L367+'12.legal entities FC'!L367+'13.non-residents FC'!L199</f>
        <v>0</v>
      </c>
      <c r="M367" s="51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50">
        <f>'11.individulas FC'!N367+'12.legal entities FC'!N367+'13.non-residents FC'!N199</f>
        <v>0</v>
      </c>
      <c r="O367" s="51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50">
        <f>'11.individulas FC'!P367+'12.legal entities FC'!P367+'13.non-residents FC'!P199</f>
        <v>0</v>
      </c>
      <c r="Q367" s="51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50">
        <f>'11.individulas FC'!R367+'12.legal entities FC'!R367+'13.non-residents FC'!R199</f>
        <v>0</v>
      </c>
      <c r="S367" s="5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  <c r="T367" s="50">
        <f>'11.individulas FC'!T367+'12.legal entities FC'!T367+'13.non-residents FC'!T199</f>
        <v>0</v>
      </c>
      <c r="U367" s="51" t="e">
        <f>('11.individulas FC'!T367*'11.individulas FC'!U367+'12.legal entities FC'!T367*'12.legal entities FC'!U367+'13.non-residents FC'!T199*'13.non-residents FC'!U199)/('11.individulas FC'!T367+'12.legal entities FC'!T367+'13.non-residents FC'!T199)</f>
        <v>#DIV/0!</v>
      </c>
    </row>
    <row r="368" spans="1:21" ht="14.25" hidden="1" customHeight="1" thickBot="1" x14ac:dyDescent="0.25">
      <c r="A368" s="52" t="s">
        <v>30</v>
      </c>
      <c r="B368" s="53">
        <f>'11.individulas FC'!B368+'12.legal entities FC'!B368+'13.non-residents FC'!B200</f>
        <v>0</v>
      </c>
      <c r="C368" s="5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53">
        <f>'11.individulas FC'!D368+'12.legal entities FC'!D368+'13.non-residents FC'!D200</f>
        <v>0</v>
      </c>
      <c r="E368" s="5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53">
        <f>'11.individulas FC'!F368+'12.legal entities FC'!F368+'13.non-residents FC'!F200</f>
        <v>0</v>
      </c>
      <c r="G368" s="54" t="e">
        <f>('11.individulas FC'!F368*'11.individulas FC'!G368+'12.legal entities FC'!F368*'12.legal entities FC'!G368+'13.non-residents FC'!F200*'13.non-residents FC'!G200)/('11.individulas FC'!F368+'12.legal entities FC'!F368+'13.non-residents FC'!F200)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'11.individulas FC'!J368+'12.legal entities FC'!J368+'13.non-residents FC'!J200</f>
        <v>0</v>
      </c>
      <c r="K368" s="5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53">
        <f>'11.individulas FC'!L368+'12.legal entities FC'!L368+'13.non-residents FC'!L200</f>
        <v>0</v>
      </c>
      <c r="M368" s="5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53">
        <f>'11.individulas FC'!N368+'12.legal entities FC'!N368+'13.non-residents FC'!N200</f>
        <v>0</v>
      </c>
      <c r="O368" s="5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53">
        <f>'11.individulas FC'!P368+'12.legal entities FC'!P368+'13.non-residents FC'!P200</f>
        <v>0</v>
      </c>
      <c r="Q368" s="5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53">
        <f>'11.individulas FC'!R368+'12.legal entities FC'!R368+'13.non-residents FC'!R200</f>
        <v>0</v>
      </c>
      <c r="S368" s="54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  <c r="T368" s="53">
        <f>'11.individulas FC'!T368+'12.legal entities FC'!T368+'13.non-residents FC'!T200</f>
        <v>0</v>
      </c>
      <c r="U368" s="54" t="e">
        <f>('11.individulas FC'!T368*'11.individulas FC'!U368+'12.legal entities FC'!T368*'12.legal entities FC'!U368+'13.non-residents FC'!T200*'13.non-residents FC'!U200)/('11.individulas FC'!T368+'12.legal entities FC'!T368+'13.non-residents FC'!T200)</f>
        <v>#DIV/0!</v>
      </c>
    </row>
    <row r="369" spans="1:20" ht="4.5" customHeight="1" x14ac:dyDescent="0.2"/>
    <row r="370" spans="1:20" x14ac:dyDescent="0.2">
      <c r="A370" s="18" t="s">
        <v>62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customHeight="1" x14ac:dyDescent="0.2">
      <c r="A353" s="49" t="s">
        <v>27</v>
      </c>
      <c r="B353" s="50">
        <f t="shared" si="164"/>
        <v>51242779.830000013</v>
      </c>
      <c r="C353" s="51">
        <f t="shared" si="165"/>
        <v>1.0218589088826955</v>
      </c>
      <c r="D353" s="50">
        <v>1512236.99</v>
      </c>
      <c r="E353" s="51">
        <v>3.8775284818287599E-3</v>
      </c>
      <c r="F353" s="50">
        <v>34551568.840000004</v>
      </c>
      <c r="G353" s="51">
        <v>4.6435457305272404E-2</v>
      </c>
      <c r="H353" s="50">
        <f t="shared" si="166"/>
        <v>15178974</v>
      </c>
      <c r="I353" s="51">
        <f t="shared" si="167"/>
        <v>3.3436126475676158</v>
      </c>
      <c r="J353" s="50">
        <v>1860688.56</v>
      </c>
      <c r="K353" s="51">
        <v>3.2250388195002402</v>
      </c>
      <c r="L353" s="50">
        <v>3132723.33</v>
      </c>
      <c r="M353" s="51">
        <v>3.1095442850677797</v>
      </c>
      <c r="N353" s="50">
        <v>2458227.06</v>
      </c>
      <c r="O353" s="51">
        <v>2.98535052539044</v>
      </c>
      <c r="P353" s="50">
        <v>4871993.16</v>
      </c>
      <c r="Q353" s="51">
        <v>3.5761558530595301</v>
      </c>
      <c r="R353" s="50">
        <v>2490438.37</v>
      </c>
      <c r="S353" s="51">
        <v>3.36937382899381</v>
      </c>
      <c r="T353" s="50">
        <v>364903.52</v>
      </c>
      <c r="U353" s="51">
        <v>5.0906072709301391</v>
      </c>
    </row>
    <row r="354" spans="1:21" ht="14.25" customHeight="1" x14ac:dyDescent="0.2">
      <c r="A354" s="49" t="s">
        <v>28</v>
      </c>
      <c r="B354" s="50">
        <f t="shared" si="164"/>
        <v>51678774.11999999</v>
      </c>
      <c r="C354" s="51">
        <f t="shared" si="165"/>
        <v>1.0493098963625342</v>
      </c>
      <c r="D354" s="50">
        <v>1486565.74</v>
      </c>
      <c r="E354" s="51">
        <v>3.7928009830227897E-3</v>
      </c>
      <c r="F354" s="50">
        <v>34605831.859999999</v>
      </c>
      <c r="G354" s="51">
        <v>5.91362957197238E-2</v>
      </c>
      <c r="H354" s="50">
        <f t="shared" si="166"/>
        <v>15586376.519999998</v>
      </c>
      <c r="I354" s="51">
        <f t="shared" si="167"/>
        <v>3.3474714340790235</v>
      </c>
      <c r="J354" s="50">
        <v>1650892.76</v>
      </c>
      <c r="K354" s="51">
        <v>2.7009853969557698</v>
      </c>
      <c r="L354" s="50">
        <v>2812987.05</v>
      </c>
      <c r="M354" s="51">
        <v>3.23163015332758</v>
      </c>
      <c r="N354" s="50">
        <v>2870292.75</v>
      </c>
      <c r="O354" s="51">
        <v>3.0663644298303696</v>
      </c>
      <c r="P354" s="50">
        <v>5374718.2699999996</v>
      </c>
      <c r="Q354" s="51">
        <v>3.6853543031568101</v>
      </c>
      <c r="R354" s="50">
        <v>2516461.4</v>
      </c>
      <c r="S354" s="51">
        <v>3.2744459479092303</v>
      </c>
      <c r="T354" s="50">
        <v>361024.29</v>
      </c>
      <c r="U354" s="51">
        <v>4.9200501783411896</v>
      </c>
    </row>
    <row r="355" spans="1:21" ht="14.25" customHeight="1" x14ac:dyDescent="0.2">
      <c r="A355" s="49" t="s">
        <v>46</v>
      </c>
      <c r="B355" s="50">
        <f t="shared" si="164"/>
        <v>53023854.539999999</v>
      </c>
      <c r="C355" s="51">
        <f t="shared" si="165"/>
        <v>1.0665339589323644</v>
      </c>
      <c r="D355" s="50">
        <v>1624329.66</v>
      </c>
      <c r="E355" s="51">
        <v>3.2173469023523203E-3</v>
      </c>
      <c r="F355" s="50">
        <v>35386722.049999997</v>
      </c>
      <c r="G355" s="51">
        <v>7.0718979244928398E-2</v>
      </c>
      <c r="H355" s="50">
        <f t="shared" si="166"/>
        <v>16012802.83</v>
      </c>
      <c r="I355" s="51">
        <f t="shared" si="167"/>
        <v>3.375049526304573</v>
      </c>
      <c r="J355" s="50">
        <v>2458433.39</v>
      </c>
      <c r="K355" s="51">
        <v>2.87262719678567</v>
      </c>
      <c r="L355" s="50">
        <v>2068534.13</v>
      </c>
      <c r="M355" s="51">
        <v>3.0922256722445303</v>
      </c>
      <c r="N355" s="50">
        <v>2908004.18</v>
      </c>
      <c r="O355" s="51">
        <v>3.2652948823134103</v>
      </c>
      <c r="P355" s="50">
        <v>5392707.4299999997</v>
      </c>
      <c r="Q355" s="51">
        <v>3.6551473468680302</v>
      </c>
      <c r="R355" s="50">
        <v>2829633.71</v>
      </c>
      <c r="S355" s="51">
        <v>3.3994403280204102</v>
      </c>
      <c r="T355" s="50">
        <v>355489.99</v>
      </c>
      <c r="U355" s="51">
        <v>4.9499657604986291</v>
      </c>
    </row>
    <row r="356" spans="1:21" ht="14.25" customHeight="1" thickBot="1" x14ac:dyDescent="0.25">
      <c r="A356" s="52" t="s">
        <v>30</v>
      </c>
      <c r="B356" s="53">
        <f t="shared" ref="B356:B367" si="168">D356+F356+J356+L356+N356+P356+R356+T356</f>
        <v>55044451.859999999</v>
      </c>
      <c r="C356" s="54">
        <f t="shared" ref="C356:C367" si="169">(D356*E356+F356*G356+J356*K356+L356*M356+N356*O356+P356*Q356+R356*S356+T356*U356)/(D356+F356+J356+L356+N356+P356+R356+T356)</f>
        <v>1.0437195479450085</v>
      </c>
      <c r="D356" s="53">
        <v>1611641.26</v>
      </c>
      <c r="E356" s="54">
        <v>3.2413131443408201E-3</v>
      </c>
      <c r="F356" s="53">
        <v>37718770.799999997</v>
      </c>
      <c r="G356" s="54">
        <v>8.5630352360263007E-2</v>
      </c>
      <c r="H356" s="53">
        <f t="shared" ref="H356:H367" si="170">J356+L356+N356+P356+R356+T356</f>
        <v>15714039.799999999</v>
      </c>
      <c r="I356" s="54">
        <f t="shared" ref="I356:I367" si="171">(J356*K356+L356*M356+N356*O356+P356*Q356+R356*S356+T356*U356)/(J356+L356+N356+P356+R356+T356)</f>
        <v>3.4501551245911948</v>
      </c>
      <c r="J356" s="53">
        <v>1453536.59</v>
      </c>
      <c r="K356" s="54">
        <v>2.6422116915543201</v>
      </c>
      <c r="L356" s="53">
        <v>2198438.2400000002</v>
      </c>
      <c r="M356" s="54">
        <v>3.1857950817849701</v>
      </c>
      <c r="N356" s="53">
        <v>3152133.86</v>
      </c>
      <c r="O356" s="54">
        <v>3.3858579461787199</v>
      </c>
      <c r="P356" s="53">
        <v>5989132</v>
      </c>
      <c r="Q356" s="54">
        <v>3.7041322181077301</v>
      </c>
      <c r="R356" s="53">
        <v>2602650.92</v>
      </c>
      <c r="S356" s="54">
        <v>3.3766018195402103</v>
      </c>
      <c r="T356" s="53">
        <v>318148.19</v>
      </c>
      <c r="U356" s="54">
        <v>5.4258354576840411</v>
      </c>
    </row>
    <row r="357" spans="1:21" ht="14.25" customHeight="1" x14ac:dyDescent="0.2">
      <c r="A357" s="35" t="s">
        <v>91</v>
      </c>
      <c r="B357" s="50">
        <f t="shared" si="168"/>
        <v>55207238.910000004</v>
      </c>
      <c r="C357" s="51">
        <f t="shared" si="169"/>
        <v>1.108248398583062</v>
      </c>
      <c r="D357" s="50">
        <v>1542401.25</v>
      </c>
      <c r="E357" s="51">
        <v>3.6827038359830201E-3</v>
      </c>
      <c r="F357" s="50">
        <v>36967568.810000002</v>
      </c>
      <c r="G357" s="51">
        <v>0.108195985095943</v>
      </c>
      <c r="H357" s="50">
        <f t="shared" si="170"/>
        <v>16697268.85</v>
      </c>
      <c r="I357" s="51">
        <f t="shared" si="171"/>
        <v>3.4243870596358046</v>
      </c>
      <c r="J357" s="50">
        <v>1896357.88</v>
      </c>
      <c r="K357" s="51">
        <v>2.5481122006886201</v>
      </c>
      <c r="L357" s="50">
        <v>2232694.8199999998</v>
      </c>
      <c r="M357" s="51">
        <v>3.6066754821422493</v>
      </c>
      <c r="N357" s="50">
        <v>3266493.87</v>
      </c>
      <c r="O357" s="51">
        <v>3.5133286808219202</v>
      </c>
      <c r="P357" s="50">
        <v>6437156.6699999999</v>
      </c>
      <c r="Q357" s="51">
        <v>3.48854231209818</v>
      </c>
      <c r="R357" s="50">
        <v>2547007.33</v>
      </c>
      <c r="S357" s="51">
        <v>3.3883600752731202</v>
      </c>
      <c r="T357" s="50">
        <v>317558.28000000003</v>
      </c>
      <c r="U357" s="51">
        <v>5.4491890540533197</v>
      </c>
    </row>
    <row r="358" spans="1:21" ht="14.25" customHeight="1" x14ac:dyDescent="0.2">
      <c r="A358" s="49" t="s">
        <v>20</v>
      </c>
      <c r="B358" s="50">
        <f t="shared" si="168"/>
        <v>55818557.600000001</v>
      </c>
      <c r="C358" s="51">
        <f t="shared" si="169"/>
        <v>1.1303188739688965</v>
      </c>
      <c r="D358" s="50">
        <v>1523718.64</v>
      </c>
      <c r="E358" s="51">
        <v>3.9596113361191107E-2</v>
      </c>
      <c r="F358" s="50">
        <v>37326331.439999998</v>
      </c>
      <c r="G358" s="51">
        <v>0.11398095368517099</v>
      </c>
      <c r="H358" s="50">
        <f t="shared" si="170"/>
        <v>16968507.52</v>
      </c>
      <c r="I358" s="51">
        <f t="shared" si="171"/>
        <v>3.4639431259715177</v>
      </c>
      <c r="J358" s="50">
        <v>1610301.4399999999</v>
      </c>
      <c r="K358" s="51">
        <v>2.5947012260015097</v>
      </c>
      <c r="L358" s="50">
        <v>2493657</v>
      </c>
      <c r="M358" s="51">
        <v>3.7435684325871597</v>
      </c>
      <c r="N358" s="50">
        <v>3730607.09</v>
      </c>
      <c r="O358" s="51">
        <v>3.5696551897669799</v>
      </c>
      <c r="P358" s="50">
        <v>5928283.5599999996</v>
      </c>
      <c r="Q358" s="51">
        <v>3.4809685650900302</v>
      </c>
      <c r="R358" s="50">
        <v>2882109.37</v>
      </c>
      <c r="S358" s="51">
        <v>3.3151099323479203</v>
      </c>
      <c r="T358" s="50">
        <v>323549.06</v>
      </c>
      <c r="U358" s="51">
        <v>5.4299621785332999</v>
      </c>
    </row>
    <row r="359" spans="1:21" ht="14.25" customHeight="1" x14ac:dyDescent="0.2">
      <c r="A359" s="49" t="s">
        <v>21</v>
      </c>
      <c r="B359" s="50">
        <f t="shared" si="168"/>
        <v>56050998.769999996</v>
      </c>
      <c r="C359" s="51">
        <f t="shared" si="169"/>
        <v>1.1271143967931119</v>
      </c>
      <c r="D359" s="50">
        <v>1484300.66</v>
      </c>
      <c r="E359" s="51">
        <v>4.1349846869973096E-2</v>
      </c>
      <c r="F359" s="50">
        <v>37166139.450000003</v>
      </c>
      <c r="G359" s="51">
        <v>0.10526877298793499</v>
      </c>
      <c r="H359" s="50">
        <f t="shared" si="170"/>
        <v>17400558.66</v>
      </c>
      <c r="I359" s="51">
        <f t="shared" si="171"/>
        <v>3.4023090478578926</v>
      </c>
      <c r="J359" s="50">
        <v>1653906.83</v>
      </c>
      <c r="K359" s="51">
        <v>2.6017133023750798</v>
      </c>
      <c r="L359" s="50">
        <v>1686452.6800000004</v>
      </c>
      <c r="M359" s="51">
        <v>3.6512526636086799</v>
      </c>
      <c r="N359" s="50">
        <v>4015835.26</v>
      </c>
      <c r="O359" s="51">
        <v>3.5957076818434994</v>
      </c>
      <c r="P359" s="50">
        <v>6155565.7300000004</v>
      </c>
      <c r="Q359" s="51">
        <v>3.40798960975436</v>
      </c>
      <c r="R359" s="50">
        <v>3553433.18</v>
      </c>
      <c r="S359" s="51">
        <v>3.2533770389063603</v>
      </c>
      <c r="T359" s="50">
        <v>335364.98</v>
      </c>
      <c r="U359" s="51">
        <v>5.256631941116809</v>
      </c>
    </row>
    <row r="360" spans="1:21" ht="14.25" customHeight="1" x14ac:dyDescent="0.2">
      <c r="A360" s="49" t="s">
        <v>22</v>
      </c>
      <c r="B360" s="50">
        <f t="shared" si="168"/>
        <v>56679563.269999996</v>
      </c>
      <c r="C360" s="51">
        <f t="shared" si="169"/>
        <v>1.1025257715857484</v>
      </c>
      <c r="D360" s="50">
        <v>1540701.4</v>
      </c>
      <c r="E360" s="51">
        <v>4.0748456514675707E-2</v>
      </c>
      <c r="F360" s="50">
        <v>37609581.5</v>
      </c>
      <c r="G360" s="51">
        <v>9.2175187192657299E-2</v>
      </c>
      <c r="H360" s="50">
        <f t="shared" si="170"/>
        <v>17529280.369999997</v>
      </c>
      <c r="I360" s="51">
        <f t="shared" si="171"/>
        <v>3.3635851879754033</v>
      </c>
      <c r="J360" s="50">
        <v>2239330.61</v>
      </c>
      <c r="K360" s="51">
        <v>2.5936141895099603</v>
      </c>
      <c r="L360" s="50">
        <v>2649858.25</v>
      </c>
      <c r="M360" s="51">
        <v>3.84842696865012</v>
      </c>
      <c r="N360" s="50">
        <v>4082903.49</v>
      </c>
      <c r="O360" s="51">
        <v>3.6308567090083197</v>
      </c>
      <c r="P360" s="50">
        <v>5727787.7699999996</v>
      </c>
      <c r="Q360" s="51">
        <v>3.2070827990367401</v>
      </c>
      <c r="R360" s="50">
        <v>2504607.94</v>
      </c>
      <c r="S360" s="51">
        <v>3.2058831917222101</v>
      </c>
      <c r="T360" s="50">
        <v>324792.31</v>
      </c>
      <c r="U360" s="51">
        <v>5.332868107622379</v>
      </c>
    </row>
    <row r="361" spans="1:21" ht="14.25" hidden="1" customHeight="1" x14ac:dyDescent="0.2">
      <c r="A361" s="49" t="s">
        <v>23</v>
      </c>
      <c r="B361" s="50">
        <f t="shared" si="168"/>
        <v>0</v>
      </c>
      <c r="C361" s="51" t="e">
        <f t="shared" si="169"/>
        <v>#DIV/0!</v>
      </c>
      <c r="D361" s="50"/>
      <c r="E361" s="51"/>
      <c r="F361" s="50"/>
      <c r="G361" s="51"/>
      <c r="H361" s="50">
        <f t="shared" si="170"/>
        <v>0</v>
      </c>
      <c r="I361" s="51" t="e">
        <f t="shared" si="171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8"/>
        <v>0</v>
      </c>
      <c r="C362" s="51" t="e">
        <f t="shared" si="169"/>
        <v>#DIV/0!</v>
      </c>
      <c r="D362" s="50"/>
      <c r="E362" s="51"/>
      <c r="F362" s="50"/>
      <c r="G362" s="51"/>
      <c r="H362" s="50">
        <f t="shared" si="170"/>
        <v>0</v>
      </c>
      <c r="I362" s="51" t="e">
        <f t="shared" si="171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8"/>
        <v>0</v>
      </c>
      <c r="C363" s="51" t="e">
        <f t="shared" si="169"/>
        <v>#DIV/0!</v>
      </c>
      <c r="D363" s="50"/>
      <c r="E363" s="51"/>
      <c r="F363" s="50"/>
      <c r="G363" s="51"/>
      <c r="H363" s="50">
        <f t="shared" si="170"/>
        <v>0</v>
      </c>
      <c r="I363" s="51" t="e">
        <f t="shared" si="171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8"/>
        <v>0</v>
      </c>
      <c r="C364" s="51" t="e">
        <f t="shared" si="169"/>
        <v>#DIV/0!</v>
      </c>
      <c r="D364" s="50"/>
      <c r="E364" s="51"/>
      <c r="F364" s="50"/>
      <c r="G364" s="51"/>
      <c r="H364" s="50">
        <f t="shared" si="170"/>
        <v>0</v>
      </c>
      <c r="I364" s="51" t="e">
        <f t="shared" si="171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8"/>
        <v>0</v>
      </c>
      <c r="C365" s="51" t="e">
        <f t="shared" si="169"/>
        <v>#DIV/0!</v>
      </c>
      <c r="D365" s="50"/>
      <c r="E365" s="51"/>
      <c r="F365" s="50"/>
      <c r="G365" s="51"/>
      <c r="H365" s="50">
        <f t="shared" si="170"/>
        <v>0</v>
      </c>
      <c r="I365" s="51" t="e">
        <f t="shared" si="171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8"/>
        <v>0</v>
      </c>
      <c r="C366" s="51" t="e">
        <f t="shared" si="169"/>
        <v>#DIV/0!</v>
      </c>
      <c r="D366" s="50"/>
      <c r="E366" s="51"/>
      <c r="F366" s="50"/>
      <c r="G366" s="51"/>
      <c r="H366" s="50">
        <f t="shared" si="170"/>
        <v>0</v>
      </c>
      <c r="I366" s="51" t="e">
        <f t="shared" si="171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8"/>
        <v>0</v>
      </c>
      <c r="C367" s="51" t="e">
        <f t="shared" si="169"/>
        <v>#DIV/0!</v>
      </c>
      <c r="D367" s="50"/>
      <c r="E367" s="51"/>
      <c r="F367" s="50"/>
      <c r="G367" s="51"/>
      <c r="H367" s="50">
        <f t="shared" si="170"/>
        <v>0</v>
      </c>
      <c r="I367" s="51" t="e">
        <f t="shared" si="171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72">D368+F368+J368+L368+N368+P368+R368+T368</f>
        <v>0</v>
      </c>
      <c r="C368" s="54" t="e">
        <f t="shared" ref="C368" si="173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74">J368+L368+N368+P368+R368+T368</f>
        <v>0</v>
      </c>
      <c r="I368" s="54" t="e">
        <f t="shared" ref="I368" si="175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68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customHeight="1" x14ac:dyDescent="0.2">
      <c r="A353" s="49" t="s">
        <v>27</v>
      </c>
      <c r="B353" s="50">
        <f t="shared" si="152"/>
        <v>130298523.97</v>
      </c>
      <c r="C353" s="51">
        <f t="shared" si="153"/>
        <v>0.86222097946302667</v>
      </c>
      <c r="D353" s="50">
        <v>117318092.62</v>
      </c>
      <c r="E353" s="51">
        <v>0.68932316511011504</v>
      </c>
      <c r="F353" s="50">
        <v>4376634.3</v>
      </c>
      <c r="G353" s="51">
        <v>0.98830422457275025</v>
      </c>
      <c r="H353" s="50">
        <f t="shared" si="154"/>
        <v>8603797.0499999989</v>
      </c>
      <c r="I353" s="51">
        <f t="shared" si="155"/>
        <v>3.1556527547799407</v>
      </c>
      <c r="J353" s="50">
        <v>402981.2</v>
      </c>
      <c r="K353" s="51">
        <v>0.96397826995403302</v>
      </c>
      <c r="L353" s="50">
        <v>467081.6</v>
      </c>
      <c r="M353" s="51">
        <v>2.7939890374615506</v>
      </c>
      <c r="N353" s="50">
        <v>851424.96</v>
      </c>
      <c r="O353" s="51">
        <v>3.4452215023153703</v>
      </c>
      <c r="P353" s="50">
        <v>6560596.1500000004</v>
      </c>
      <c r="Q353" s="51">
        <v>3.2024454000571301</v>
      </c>
      <c r="R353" s="50">
        <v>312409.03999999998</v>
      </c>
      <c r="S353" s="51">
        <v>4.6073523685486197</v>
      </c>
      <c r="T353" s="50">
        <v>9304.1</v>
      </c>
      <c r="U353" s="51">
        <v>8</v>
      </c>
    </row>
    <row r="354" spans="1:21" ht="14.25" customHeight="1" x14ac:dyDescent="0.2">
      <c r="A354" s="49" t="s">
        <v>28</v>
      </c>
      <c r="B354" s="50">
        <f t="shared" si="152"/>
        <v>130266593.78999998</v>
      </c>
      <c r="C354" s="51">
        <f t="shared" si="153"/>
        <v>1.0730537169210193</v>
      </c>
      <c r="D354" s="50">
        <v>114153861.27</v>
      </c>
      <c r="E354" s="51">
        <v>0.86279148776269909</v>
      </c>
      <c r="F354" s="50">
        <v>4522611.05</v>
      </c>
      <c r="G354" s="51">
        <v>0.92610781543993292</v>
      </c>
      <c r="H354" s="50">
        <f t="shared" si="154"/>
        <v>11590121.470000003</v>
      </c>
      <c r="I354" s="51">
        <f t="shared" si="155"/>
        <v>3.2013165275652602</v>
      </c>
      <c r="J354" s="50">
        <v>54633.5</v>
      </c>
      <c r="K354" s="51">
        <v>3.0109121692734302</v>
      </c>
      <c r="L354" s="50">
        <v>798522.6</v>
      </c>
      <c r="M354" s="51">
        <v>2.9316392047012796</v>
      </c>
      <c r="N354" s="50">
        <v>913387.02</v>
      </c>
      <c r="O354" s="51">
        <v>2.6922394955864402</v>
      </c>
      <c r="P354" s="50">
        <v>9450681.2100000009</v>
      </c>
      <c r="Q354" s="51">
        <v>3.2275959538793897</v>
      </c>
      <c r="R354" s="50">
        <v>363416.24</v>
      </c>
      <c r="S354" s="51">
        <v>4.2933864034254494</v>
      </c>
      <c r="T354" s="50">
        <v>9480.9</v>
      </c>
      <c r="U354" s="51">
        <v>8</v>
      </c>
    </row>
    <row r="355" spans="1:21" ht="14.25" customHeight="1" x14ac:dyDescent="0.2">
      <c r="A355" s="49" t="s">
        <v>46</v>
      </c>
      <c r="B355" s="50">
        <f t="shared" si="152"/>
        <v>139678630.70000005</v>
      </c>
      <c r="C355" s="51">
        <f t="shared" si="153"/>
        <v>1.3543073794637337</v>
      </c>
      <c r="D355" s="50">
        <v>121972027.54000001</v>
      </c>
      <c r="E355" s="51">
        <v>1.1586839351026799</v>
      </c>
      <c r="F355" s="50">
        <v>5074291.7</v>
      </c>
      <c r="G355" s="51">
        <v>1.1869510028956398</v>
      </c>
      <c r="H355" s="50">
        <f t="shared" si="154"/>
        <v>12632311.460000001</v>
      </c>
      <c r="I355" s="51">
        <f t="shared" si="155"/>
        <v>3.3103866998542175</v>
      </c>
      <c r="J355" s="50">
        <v>426231.4</v>
      </c>
      <c r="K355" s="51">
        <v>2.7658486915792704</v>
      </c>
      <c r="L355" s="50">
        <v>545149.17000000004</v>
      </c>
      <c r="M355" s="51">
        <v>2.4850767836627199</v>
      </c>
      <c r="N355" s="50">
        <v>1944972.83</v>
      </c>
      <c r="O355" s="51">
        <v>3.3872359888441199</v>
      </c>
      <c r="P355" s="50">
        <v>9318883.5500000007</v>
      </c>
      <c r="Q355" s="51">
        <v>3.3189690694761409</v>
      </c>
      <c r="R355" s="50">
        <v>387483.11</v>
      </c>
      <c r="S355" s="51">
        <v>4.3622735143217</v>
      </c>
      <c r="T355" s="50">
        <v>9591.4</v>
      </c>
      <c r="U355" s="51">
        <v>8</v>
      </c>
    </row>
    <row r="356" spans="1:21" ht="14.25" customHeight="1" thickBot="1" x14ac:dyDescent="0.25">
      <c r="A356" s="52" t="s">
        <v>30</v>
      </c>
      <c r="B356" s="53">
        <f t="shared" ref="B356:B367" si="156">D356+F356+J356+L356+N356+P356+R356+T356</f>
        <v>131451360.27</v>
      </c>
      <c r="C356" s="54">
        <f t="shared" ref="C356:C367" si="157">(D356*E356+F356*G356+J356*K356+L356*M356+N356*O356+P356*Q356+R356*S356+T356*U356)/(D356+F356+J356+L356+N356+P356+R356+T356)</f>
        <v>1.2221050505641913</v>
      </c>
      <c r="D356" s="53">
        <v>109501340.62</v>
      </c>
      <c r="E356" s="54">
        <v>0.87756982699578612</v>
      </c>
      <c r="F356" s="53">
        <v>4386082.16</v>
      </c>
      <c r="G356" s="54">
        <v>1.32578502478394</v>
      </c>
      <c r="H356" s="53">
        <f t="shared" ref="H356:H367" si="158">J356+L356+N356+P356+R356+T356</f>
        <v>17563937.490000002</v>
      </c>
      <c r="I356" s="54">
        <f t="shared" ref="I356:I367" si="159">(J356*K356+L356*M356+N356*O356+P356*Q356+R356*S356+T356*U356)/(J356+L356+N356+P356+R356+T356)</f>
        <v>3.3441986874550187</v>
      </c>
      <c r="J356" s="53">
        <v>380401.5</v>
      </c>
      <c r="K356" s="54">
        <v>3.1079175555301402</v>
      </c>
      <c r="L356" s="53">
        <v>643813.9</v>
      </c>
      <c r="M356" s="54">
        <v>3.2791287715285402</v>
      </c>
      <c r="N356" s="53">
        <v>1785797.66</v>
      </c>
      <c r="O356" s="54">
        <v>3.38082007745491</v>
      </c>
      <c r="P356" s="53">
        <v>9447466.3800000008</v>
      </c>
      <c r="Q356" s="54">
        <v>3.27599930738256</v>
      </c>
      <c r="R356" s="53">
        <v>5279444.55</v>
      </c>
      <c r="S356" s="54">
        <v>3.4681734874931096</v>
      </c>
      <c r="T356" s="53">
        <v>27013.5</v>
      </c>
      <c r="U356" s="54">
        <v>5.4235104669887289</v>
      </c>
    </row>
    <row r="357" spans="1:21" ht="14.25" customHeight="1" x14ac:dyDescent="0.2">
      <c r="A357" s="35" t="s">
        <v>91</v>
      </c>
      <c r="B357" s="50">
        <f t="shared" si="156"/>
        <v>130795651.91</v>
      </c>
      <c r="C357" s="51">
        <f t="shared" si="157"/>
        <v>0.99026931839235999</v>
      </c>
      <c r="D357" s="50">
        <v>106424580.48999999</v>
      </c>
      <c r="E357" s="51">
        <v>0.70544046884971712</v>
      </c>
      <c r="F357" s="50">
        <v>7020034.7800000003</v>
      </c>
      <c r="G357" s="51">
        <v>0.73119102238977807</v>
      </c>
      <c r="H357" s="50">
        <f t="shared" si="158"/>
        <v>17351036.640000001</v>
      </c>
      <c r="I357" s="51">
        <f t="shared" si="159"/>
        <v>2.8421200256078771</v>
      </c>
      <c r="J357" s="50">
        <v>165785.84</v>
      </c>
      <c r="K357" s="51">
        <v>1.2363338328532798</v>
      </c>
      <c r="L357" s="50">
        <v>870742.72</v>
      </c>
      <c r="M357" s="51">
        <v>2.8013123479229294</v>
      </c>
      <c r="N357" s="50">
        <v>1499483.12</v>
      </c>
      <c r="O357" s="51">
        <v>3.8541286143988098</v>
      </c>
      <c r="P357" s="50">
        <v>9446139.5999999996</v>
      </c>
      <c r="Q357" s="51">
        <v>3.2772549806483897</v>
      </c>
      <c r="R357" s="50">
        <v>5341732.13</v>
      </c>
      <c r="S357" s="51">
        <v>1.8319273212226799</v>
      </c>
      <c r="T357" s="50">
        <v>27153.23</v>
      </c>
      <c r="U357" s="51">
        <v>5.4235109414239098</v>
      </c>
    </row>
    <row r="358" spans="1:21" ht="14.25" customHeight="1" x14ac:dyDescent="0.2">
      <c r="A358" s="49" t="s">
        <v>20</v>
      </c>
      <c r="B358" s="50">
        <f t="shared" si="156"/>
        <v>120267248.05000001</v>
      </c>
      <c r="C358" s="51">
        <f t="shared" si="157"/>
        <v>1.1011887968147445</v>
      </c>
      <c r="D358" s="50">
        <v>98056493.790000007</v>
      </c>
      <c r="E358" s="51">
        <v>0.66801293898579206</v>
      </c>
      <c r="F358" s="50">
        <v>3846448.63</v>
      </c>
      <c r="G358" s="51">
        <v>1.2694734375277499</v>
      </c>
      <c r="H358" s="50">
        <f t="shared" si="158"/>
        <v>18364305.629999999</v>
      </c>
      <c r="I358" s="51">
        <f t="shared" si="159"/>
        <v>3.3788903571248152</v>
      </c>
      <c r="J358" s="50">
        <v>500403.20000000001</v>
      </c>
      <c r="K358" s="51">
        <v>3.8888450373618699</v>
      </c>
      <c r="L358" s="50">
        <v>492780.68</v>
      </c>
      <c r="M358" s="51">
        <v>1.5250363098650697</v>
      </c>
      <c r="N358" s="50">
        <v>2194996.9300000002</v>
      </c>
      <c r="O358" s="51">
        <v>3.4257593144332996</v>
      </c>
      <c r="P358" s="50">
        <v>8922722.6400000006</v>
      </c>
      <c r="Q358" s="51">
        <v>3.3211216777214498</v>
      </c>
      <c r="R358" s="50">
        <v>6226249.0499999998</v>
      </c>
      <c r="S358" s="51">
        <v>3.5419772094725293</v>
      </c>
      <c r="T358" s="50">
        <v>27153.13</v>
      </c>
      <c r="U358" s="51">
        <v>5.4235102914470597</v>
      </c>
    </row>
    <row r="359" spans="1:21" ht="14.25" customHeight="1" x14ac:dyDescent="0.2">
      <c r="A359" s="49" t="s">
        <v>21</v>
      </c>
      <c r="B359" s="50">
        <f t="shared" si="156"/>
        <v>122546428.18000001</v>
      </c>
      <c r="C359" s="51">
        <f t="shared" si="157"/>
        <v>1.1348855585217101</v>
      </c>
      <c r="D359" s="50">
        <v>98709757.120000005</v>
      </c>
      <c r="E359" s="51">
        <v>0.66785175556817289</v>
      </c>
      <c r="F359" s="50">
        <v>3295583.98</v>
      </c>
      <c r="G359" s="51">
        <v>1.2330717908150499</v>
      </c>
      <c r="H359" s="50">
        <f t="shared" si="158"/>
        <v>20541087.079999998</v>
      </c>
      <c r="I359" s="51">
        <f t="shared" si="159"/>
        <v>3.3634537011855166</v>
      </c>
      <c r="J359" s="50">
        <v>396390.7</v>
      </c>
      <c r="K359" s="51">
        <v>1.6451361321040099</v>
      </c>
      <c r="L359" s="50">
        <v>463813.05</v>
      </c>
      <c r="M359" s="51">
        <v>3.4138484956384896</v>
      </c>
      <c r="N359" s="50">
        <v>6612885.3600000003</v>
      </c>
      <c r="O359" s="51">
        <v>3.2082844294309698</v>
      </c>
      <c r="P359" s="50">
        <v>5850347.2999999998</v>
      </c>
      <c r="Q359" s="51">
        <v>3.4672277661191204</v>
      </c>
      <c r="R359" s="50">
        <v>7190823.4699999997</v>
      </c>
      <c r="S359" s="51">
        <v>3.5055080952362698</v>
      </c>
      <c r="T359" s="50">
        <v>26827.200000000001</v>
      </c>
      <c r="U359" s="51">
        <v>5.4235104669887289</v>
      </c>
    </row>
    <row r="360" spans="1:21" ht="14.25" customHeight="1" x14ac:dyDescent="0.2">
      <c r="A360" s="49" t="s">
        <v>22</v>
      </c>
      <c r="B360" s="50">
        <f t="shared" si="156"/>
        <v>128163044.95</v>
      </c>
      <c r="C360" s="51">
        <f t="shared" si="157"/>
        <v>1.099796874972734</v>
      </c>
      <c r="D360" s="50">
        <v>104967388.31</v>
      </c>
      <c r="E360" s="51">
        <v>0.65394610729073999</v>
      </c>
      <c r="F360" s="50">
        <v>2828189.33</v>
      </c>
      <c r="G360" s="51">
        <v>1.2426625698358</v>
      </c>
      <c r="H360" s="50">
        <f t="shared" si="158"/>
        <v>20367467.310000002</v>
      </c>
      <c r="I360" s="51">
        <f t="shared" si="159"/>
        <v>3.3777305384760687</v>
      </c>
      <c r="J360" s="50">
        <v>1108833.05</v>
      </c>
      <c r="K360" s="51">
        <v>3.9078075820341001</v>
      </c>
      <c r="L360" s="50">
        <v>670733.44000000006</v>
      </c>
      <c r="M360" s="51">
        <v>2.9653119729649999</v>
      </c>
      <c r="N360" s="50">
        <v>6558082.5499999998</v>
      </c>
      <c r="O360" s="51">
        <v>3.1692902724897802</v>
      </c>
      <c r="P360" s="50">
        <v>4820314.42</v>
      </c>
      <c r="Q360" s="51">
        <v>3.4059274462017397</v>
      </c>
      <c r="R360" s="50">
        <v>7191095.6200000001</v>
      </c>
      <c r="S360" s="51">
        <v>3.5035498484721903</v>
      </c>
      <c r="T360" s="50">
        <v>18408.23</v>
      </c>
      <c r="U360" s="51">
        <v>4.1995259728936496</v>
      </c>
    </row>
    <row r="361" spans="1:21" ht="14.25" hidden="1" customHeight="1" x14ac:dyDescent="0.2">
      <c r="A361" s="49" t="s">
        <v>23</v>
      </c>
      <c r="B361" s="50">
        <f t="shared" si="156"/>
        <v>0</v>
      </c>
      <c r="C361" s="51" t="e">
        <f t="shared" si="157"/>
        <v>#DIV/0!</v>
      </c>
      <c r="D361" s="50"/>
      <c r="E361" s="51"/>
      <c r="F361" s="50"/>
      <c r="G361" s="51"/>
      <c r="H361" s="50">
        <f t="shared" si="158"/>
        <v>0</v>
      </c>
      <c r="I361" s="51" t="e">
        <f t="shared" si="159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56"/>
        <v>0</v>
      </c>
      <c r="C362" s="51" t="e">
        <f t="shared" si="157"/>
        <v>#DIV/0!</v>
      </c>
      <c r="D362" s="50"/>
      <c r="E362" s="51"/>
      <c r="F362" s="50"/>
      <c r="G362" s="51"/>
      <c r="H362" s="50">
        <f t="shared" si="158"/>
        <v>0</v>
      </c>
      <c r="I362" s="51" t="e">
        <f t="shared" si="159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56"/>
        <v>0</v>
      </c>
      <c r="C363" s="51" t="e">
        <f t="shared" si="157"/>
        <v>#DIV/0!</v>
      </c>
      <c r="D363" s="50"/>
      <c r="E363" s="51"/>
      <c r="F363" s="50"/>
      <c r="G363" s="51"/>
      <c r="H363" s="50">
        <f t="shared" si="158"/>
        <v>0</v>
      </c>
      <c r="I363" s="51" t="e">
        <f t="shared" si="159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56"/>
        <v>0</v>
      </c>
      <c r="C364" s="51" t="e">
        <f t="shared" si="157"/>
        <v>#DIV/0!</v>
      </c>
      <c r="D364" s="50"/>
      <c r="E364" s="51"/>
      <c r="F364" s="50"/>
      <c r="G364" s="51"/>
      <c r="H364" s="50">
        <f t="shared" si="158"/>
        <v>0</v>
      </c>
      <c r="I364" s="51" t="e">
        <f t="shared" si="159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56"/>
        <v>0</v>
      </c>
      <c r="C365" s="51" t="e">
        <f t="shared" si="157"/>
        <v>#DIV/0!</v>
      </c>
      <c r="D365" s="50"/>
      <c r="E365" s="51"/>
      <c r="F365" s="50"/>
      <c r="G365" s="51"/>
      <c r="H365" s="50">
        <f t="shared" si="158"/>
        <v>0</v>
      </c>
      <c r="I365" s="51" t="e">
        <f t="shared" si="159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56"/>
        <v>0</v>
      </c>
      <c r="C366" s="51" t="e">
        <f t="shared" si="157"/>
        <v>#DIV/0!</v>
      </c>
      <c r="D366" s="50"/>
      <c r="E366" s="51"/>
      <c r="F366" s="50"/>
      <c r="G366" s="51"/>
      <c r="H366" s="50">
        <f t="shared" si="158"/>
        <v>0</v>
      </c>
      <c r="I366" s="51" t="e">
        <f t="shared" si="159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56"/>
        <v>0</v>
      </c>
      <c r="C367" s="51" t="e">
        <f t="shared" si="157"/>
        <v>#DIV/0!</v>
      </c>
      <c r="D367" s="50"/>
      <c r="E367" s="51"/>
      <c r="F367" s="50"/>
      <c r="G367" s="51"/>
      <c r="H367" s="50">
        <f t="shared" si="158"/>
        <v>0</v>
      </c>
      <c r="I367" s="51" t="e">
        <f t="shared" si="159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0">D368+F368+J368+L368+N368+P368+R368+T368</f>
        <v>0</v>
      </c>
      <c r="C368" s="54" t="e">
        <f t="shared" ref="C368" si="161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2">J368+L368+N368+P368+R368+T368</f>
        <v>0</v>
      </c>
      <c r="I368" s="54" t="e">
        <f t="shared" ref="I368" si="163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5.0999999999999996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9"/>
      <c r="U369" s="24"/>
    </row>
    <row r="370" spans="1:21" x14ac:dyDescent="0.2">
      <c r="A370" s="18" t="s">
        <v>67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1"/>
      <c r="B8" s="71"/>
      <c r="C8" s="71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customHeight="1" x14ac:dyDescent="0.2">
      <c r="A185" s="49" t="s">
        <v>27</v>
      </c>
      <c r="B185" s="50">
        <f t="shared" si="142"/>
        <v>62012814.530000001</v>
      </c>
      <c r="C185" s="51">
        <f t="shared" si="143"/>
        <v>0.3797340473735149</v>
      </c>
      <c r="D185" s="50">
        <v>2315064.59</v>
      </c>
      <c r="E185" s="51">
        <v>8.5436897032751896E-2</v>
      </c>
      <c r="F185" s="50">
        <v>49657024.719999999</v>
      </c>
      <c r="G185" s="51">
        <v>9.9669060478498983E-4</v>
      </c>
      <c r="H185" s="50">
        <f t="shared" si="144"/>
        <v>10040725.220000001</v>
      </c>
      <c r="I185" s="51">
        <f t="shared" si="145"/>
        <v>2.3206583105259018</v>
      </c>
      <c r="J185" s="50">
        <v>2104161.85</v>
      </c>
      <c r="K185" s="51">
        <v>1.4268239120959298</v>
      </c>
      <c r="L185" s="50">
        <v>2189043.9900000002</v>
      </c>
      <c r="M185" s="51">
        <v>2.2290549717093602</v>
      </c>
      <c r="N185" s="50">
        <v>1340502.99</v>
      </c>
      <c r="O185" s="51">
        <v>2.14221536148905</v>
      </c>
      <c r="P185" s="50">
        <v>2559635.48</v>
      </c>
      <c r="Q185" s="51">
        <v>2.8032275700053999</v>
      </c>
      <c r="R185" s="50">
        <v>1785753.58</v>
      </c>
      <c r="S185" s="51">
        <v>2.8387978782044501</v>
      </c>
      <c r="T185" s="50">
        <v>61627.33</v>
      </c>
      <c r="U185" s="51">
        <v>4.9173682504174696</v>
      </c>
    </row>
    <row r="186" spans="1:21" ht="14.25" customHeight="1" x14ac:dyDescent="0.2">
      <c r="A186" s="49" t="s">
        <v>28</v>
      </c>
      <c r="B186" s="50">
        <f t="shared" si="142"/>
        <v>61517650.260000005</v>
      </c>
      <c r="C186" s="51">
        <f t="shared" si="143"/>
        <v>0.4019389076370094</v>
      </c>
      <c r="D186" s="50">
        <v>2306246.8199999998</v>
      </c>
      <c r="E186" s="51">
        <v>0.16035508723216399</v>
      </c>
      <c r="F186" s="50">
        <v>48832527.130000003</v>
      </c>
      <c r="G186" s="51">
        <v>3.2244149802205797E-3</v>
      </c>
      <c r="H186" s="50">
        <f t="shared" si="144"/>
        <v>10378876.310000001</v>
      </c>
      <c r="I186" s="51">
        <f t="shared" si="145"/>
        <v>2.3315686285406736</v>
      </c>
      <c r="J186" s="50">
        <v>1811417.55</v>
      </c>
      <c r="K186" s="51">
        <v>1.0354030559105498</v>
      </c>
      <c r="L186" s="50">
        <v>2036457.89</v>
      </c>
      <c r="M186" s="51">
        <v>2.3585150221790196</v>
      </c>
      <c r="N186" s="50">
        <v>2126255.2200000002</v>
      </c>
      <c r="O186" s="51">
        <v>2.7406839057636692</v>
      </c>
      <c r="P186" s="50">
        <v>3054540.05</v>
      </c>
      <c r="Q186" s="51">
        <v>2.4865332536726803</v>
      </c>
      <c r="R186" s="50">
        <v>1287179.54</v>
      </c>
      <c r="S186" s="51">
        <v>2.9428779420312998</v>
      </c>
      <c r="T186" s="50">
        <v>63026.060000000012</v>
      </c>
      <c r="U186" s="51">
        <v>4.9166561546128698</v>
      </c>
    </row>
    <row r="187" spans="1:21" ht="14.25" customHeight="1" x14ac:dyDescent="0.2">
      <c r="A187" s="49" t="s">
        <v>46</v>
      </c>
      <c r="B187" s="50">
        <f t="shared" si="142"/>
        <v>64056746.980000004</v>
      </c>
      <c r="C187" s="51">
        <f t="shared" si="143"/>
        <v>0.3871861283143796</v>
      </c>
      <c r="D187" s="50">
        <v>2392087.38</v>
      </c>
      <c r="E187" s="51">
        <v>0.13956749899328499</v>
      </c>
      <c r="F187" s="50">
        <v>51278081.960000001</v>
      </c>
      <c r="G187" s="51">
        <v>1.02510065218516E-2</v>
      </c>
      <c r="H187" s="50">
        <f t="shared" si="144"/>
        <v>10386577.640000001</v>
      </c>
      <c r="I187" s="51">
        <f t="shared" si="145"/>
        <v>2.3051263929126158</v>
      </c>
      <c r="J187" s="50">
        <v>2450534.15</v>
      </c>
      <c r="K187" s="51">
        <v>1.3838147097031899</v>
      </c>
      <c r="L187" s="50">
        <v>1328379.98</v>
      </c>
      <c r="M187" s="51">
        <v>2.1337456086924802</v>
      </c>
      <c r="N187" s="50">
        <v>2467583.56</v>
      </c>
      <c r="O187" s="51">
        <v>2.6698164263179001</v>
      </c>
      <c r="P187" s="50">
        <v>2889773.64</v>
      </c>
      <c r="Q187" s="51">
        <v>2.5286771369746504</v>
      </c>
      <c r="R187" s="50">
        <v>1184306.57</v>
      </c>
      <c r="S187" s="51">
        <v>2.9620795714238097</v>
      </c>
      <c r="T187" s="50">
        <v>65999.740000000005</v>
      </c>
      <c r="U187" s="51">
        <v>4.7508390790630397</v>
      </c>
    </row>
    <row r="188" spans="1:21" ht="13.5" thickBot="1" x14ac:dyDescent="0.25">
      <c r="A188" s="52" t="s">
        <v>30</v>
      </c>
      <c r="B188" s="53">
        <f t="shared" ref="B188:B199" si="146">D188+F188+H188</f>
        <v>67895237.030000001</v>
      </c>
      <c r="C188" s="54">
        <f t="shared" ref="C188:C199" si="147">(D188*E188+F188*G188+J188*K188+L188*M188+N188*O188+P188*Q188+R188*S188+T188*U188)/(D188+F188+J188+L188+N188+P188+R188+T188)</f>
        <v>0.36813602318312727</v>
      </c>
      <c r="D188" s="53">
        <v>2525313.21</v>
      </c>
      <c r="E188" s="54">
        <v>0.134140647052648</v>
      </c>
      <c r="F188" s="53">
        <v>52977729.109999999</v>
      </c>
      <c r="G188" s="54">
        <v>9.12349147688864E-5</v>
      </c>
      <c r="H188" s="53">
        <f t="shared" ref="H188:H199" si="148">J188+L188+N188+P188+R188+T188</f>
        <v>12392194.710000001</v>
      </c>
      <c r="I188" s="54">
        <f t="shared" ref="I188:I199" si="149">(J188*K188+L188*M188+N188*O188+P188*Q188+R188*S188+T188*U188)/H188</f>
        <v>1.989244243136977</v>
      </c>
      <c r="J188" s="53">
        <v>2531023.54</v>
      </c>
      <c r="K188" s="54">
        <v>0.69596177216905697</v>
      </c>
      <c r="L188" s="53">
        <v>2572576.54</v>
      </c>
      <c r="M188" s="54">
        <v>1.38582549738248</v>
      </c>
      <c r="N188" s="53">
        <v>2780649.98</v>
      </c>
      <c r="O188" s="54">
        <v>2.2288471056324801</v>
      </c>
      <c r="P188" s="53">
        <v>3406069.84</v>
      </c>
      <c r="Q188" s="54">
        <v>2.9256792929413296</v>
      </c>
      <c r="R188" s="53">
        <v>1040421.66</v>
      </c>
      <c r="S188" s="54">
        <v>2.7588899618833396</v>
      </c>
      <c r="T188" s="53">
        <v>61453.15</v>
      </c>
      <c r="U188" s="54">
        <v>4.7409068615685293</v>
      </c>
    </row>
    <row r="189" spans="1:21" ht="14.25" customHeight="1" x14ac:dyDescent="0.2">
      <c r="A189" s="35" t="s">
        <v>91</v>
      </c>
      <c r="B189" s="50">
        <f t="shared" si="146"/>
        <v>68235295.820000008</v>
      </c>
      <c r="C189" s="51">
        <f t="shared" si="147"/>
        <v>0.3853788453437379</v>
      </c>
      <c r="D189" s="50">
        <v>3286363.19</v>
      </c>
      <c r="E189" s="51">
        <v>0.110494268285667</v>
      </c>
      <c r="F189" s="50">
        <v>51722565.310000002</v>
      </c>
      <c r="G189" s="51">
        <v>2.7368944782913004E-3</v>
      </c>
      <c r="H189" s="50">
        <f t="shared" si="148"/>
        <v>13226367.320000002</v>
      </c>
      <c r="I189" s="51">
        <f t="shared" si="149"/>
        <v>1.9500256866750909</v>
      </c>
      <c r="J189" s="50">
        <v>2612555.7000000002</v>
      </c>
      <c r="K189" s="51">
        <v>0.51508350221968502</v>
      </c>
      <c r="L189" s="50">
        <v>2996381.91</v>
      </c>
      <c r="M189" s="51">
        <v>1.94361653808676</v>
      </c>
      <c r="N189" s="50">
        <v>2399315.29</v>
      </c>
      <c r="O189" s="51">
        <v>1.7355191610519798</v>
      </c>
      <c r="P189" s="50">
        <v>4211235.08</v>
      </c>
      <c r="Q189" s="51">
        <v>2.7428984627949098</v>
      </c>
      <c r="R189" s="50">
        <v>944913.38</v>
      </c>
      <c r="S189" s="51">
        <v>2.7657287703979794</v>
      </c>
      <c r="T189" s="50">
        <v>61965.96</v>
      </c>
      <c r="U189" s="51">
        <v>4.7418329966968997</v>
      </c>
    </row>
    <row r="190" spans="1:21" ht="14.25" customHeight="1" x14ac:dyDescent="0.2">
      <c r="A190" s="49" t="s">
        <v>20</v>
      </c>
      <c r="B190" s="50">
        <f t="shared" si="146"/>
        <v>69647444.5</v>
      </c>
      <c r="C190" s="51">
        <f t="shared" si="147"/>
        <v>0.36963647937147232</v>
      </c>
      <c r="D190" s="50">
        <v>2590344.85</v>
      </c>
      <c r="E190" s="51">
        <v>1.9339181808167401E-2</v>
      </c>
      <c r="F190" s="50">
        <v>54134159.380000003</v>
      </c>
      <c r="G190" s="51">
        <v>3.0001504015226806E-3</v>
      </c>
      <c r="H190" s="50">
        <f t="shared" si="148"/>
        <v>12922940.270000001</v>
      </c>
      <c r="I190" s="51">
        <f t="shared" si="149"/>
        <v>1.975690506863266</v>
      </c>
      <c r="J190" s="50">
        <v>3326686.45</v>
      </c>
      <c r="K190" s="51">
        <v>0.33516907407970498</v>
      </c>
      <c r="L190" s="50">
        <v>2522682.6</v>
      </c>
      <c r="M190" s="51">
        <v>2.6717860997257401</v>
      </c>
      <c r="N190" s="50">
        <v>1888107.86</v>
      </c>
      <c r="O190" s="51">
        <v>1.7612487736267399</v>
      </c>
      <c r="P190" s="50">
        <v>4188686.93</v>
      </c>
      <c r="Q190" s="51">
        <v>2.7502288158117403</v>
      </c>
      <c r="R190" s="50">
        <v>934532.69</v>
      </c>
      <c r="S190" s="51">
        <v>2.7133851183953799</v>
      </c>
      <c r="T190" s="50">
        <v>62243.74</v>
      </c>
      <c r="U190" s="51">
        <v>4.7496735960917498</v>
      </c>
    </row>
    <row r="191" spans="1:21" ht="14.25" customHeight="1" x14ac:dyDescent="0.2">
      <c r="A191" s="49" t="s">
        <v>21</v>
      </c>
      <c r="B191" s="50">
        <f t="shared" si="146"/>
        <v>71700096.50999999</v>
      </c>
      <c r="C191" s="51">
        <f t="shared" si="147"/>
        <v>0.36054470134352673</v>
      </c>
      <c r="D191" s="50">
        <v>3017820.58</v>
      </c>
      <c r="E191" s="51">
        <v>6.4938442099165494E-2</v>
      </c>
      <c r="F191" s="50">
        <v>56512693.609999999</v>
      </c>
      <c r="G191" s="51">
        <v>3.17208480694821E-3</v>
      </c>
      <c r="H191" s="50">
        <f t="shared" si="148"/>
        <v>12169582.32</v>
      </c>
      <c r="I191" s="51">
        <f t="shared" si="149"/>
        <v>2.0934041603738449</v>
      </c>
      <c r="J191" s="50">
        <v>2175403.44</v>
      </c>
      <c r="K191" s="51">
        <v>0.44038856617786698</v>
      </c>
      <c r="L191" s="50">
        <v>2042127.49</v>
      </c>
      <c r="M191" s="51">
        <v>1.78660863705429</v>
      </c>
      <c r="N191" s="50">
        <v>2102693.09</v>
      </c>
      <c r="O191" s="51">
        <v>2.5945426141577297</v>
      </c>
      <c r="P191" s="50">
        <v>4678188.49</v>
      </c>
      <c r="Q191" s="51">
        <v>2.6017742990727601</v>
      </c>
      <c r="R191" s="50">
        <v>1087110.6299999999</v>
      </c>
      <c r="S191" s="51">
        <v>2.6414741564066899</v>
      </c>
      <c r="T191" s="50">
        <v>84059.18</v>
      </c>
      <c r="U191" s="51">
        <v>4.4094744321797998</v>
      </c>
    </row>
    <row r="192" spans="1:21" ht="14.25" customHeight="1" x14ac:dyDescent="0.2">
      <c r="A192" s="49" t="s">
        <v>22</v>
      </c>
      <c r="B192" s="50">
        <f t="shared" si="146"/>
        <v>75411234.870000005</v>
      </c>
      <c r="C192" s="51">
        <f t="shared" si="147"/>
        <v>0.34175990708319215</v>
      </c>
      <c r="D192" s="50">
        <v>3092467.04</v>
      </c>
      <c r="E192" s="51">
        <v>6.1194657065771006E-2</v>
      </c>
      <c r="F192" s="50">
        <v>59301757.009999998</v>
      </c>
      <c r="G192" s="51">
        <v>3.1733760260807503E-3</v>
      </c>
      <c r="H192" s="50">
        <f t="shared" si="148"/>
        <v>13017010.82</v>
      </c>
      <c r="I192" s="51">
        <f t="shared" si="149"/>
        <v>1.9509169762063687</v>
      </c>
      <c r="J192" s="50">
        <v>3481827.49</v>
      </c>
      <c r="K192" s="51">
        <v>0.66483783689696796</v>
      </c>
      <c r="L192" s="50">
        <v>2081727.91</v>
      </c>
      <c r="M192" s="51">
        <v>1.5049752660039</v>
      </c>
      <c r="N192" s="50">
        <v>2933611.64</v>
      </c>
      <c r="O192" s="51">
        <v>2.57368687864219</v>
      </c>
      <c r="P192" s="50">
        <v>3568666.44</v>
      </c>
      <c r="Q192" s="51">
        <v>2.7081249521599999</v>
      </c>
      <c r="R192" s="50">
        <v>888082.28</v>
      </c>
      <c r="S192" s="51">
        <v>2.7390520184683798</v>
      </c>
      <c r="T192" s="50">
        <v>63095.060000000012</v>
      </c>
      <c r="U192" s="51">
        <v>4.7580862527113892</v>
      </c>
    </row>
    <row r="193" spans="1:21" ht="14.25" hidden="1" customHeight="1" x14ac:dyDescent="0.2">
      <c r="A193" s="49" t="s">
        <v>23</v>
      </c>
      <c r="B193" s="50">
        <f t="shared" si="146"/>
        <v>0</v>
      </c>
      <c r="C193" s="51" t="e">
        <f t="shared" si="147"/>
        <v>#DIV/0!</v>
      </c>
      <c r="D193" s="50"/>
      <c r="E193" s="51"/>
      <c r="F193" s="50"/>
      <c r="G193" s="51"/>
      <c r="H193" s="50">
        <f t="shared" si="148"/>
        <v>0</v>
      </c>
      <c r="I193" s="51" t="e">
        <f t="shared" si="149"/>
        <v>#DIV/0!</v>
      </c>
      <c r="J193" s="50"/>
      <c r="K193" s="51"/>
      <c r="L193" s="50"/>
      <c r="M193" s="51"/>
      <c r="N193" s="50"/>
      <c r="O193" s="51"/>
      <c r="P193" s="50"/>
      <c r="Q193" s="51"/>
      <c r="R193" s="50"/>
      <c r="S193" s="51"/>
      <c r="T193" s="50"/>
      <c r="U193" s="51"/>
    </row>
    <row r="194" spans="1:21" ht="14.25" hidden="1" customHeight="1" x14ac:dyDescent="0.2">
      <c r="A194" s="49" t="s">
        <v>24</v>
      </c>
      <c r="B194" s="50">
        <f t="shared" si="146"/>
        <v>0</v>
      </c>
      <c r="C194" s="51" t="e">
        <f t="shared" si="147"/>
        <v>#DIV/0!</v>
      </c>
      <c r="D194" s="50"/>
      <c r="E194" s="51"/>
      <c r="F194" s="50"/>
      <c r="G194" s="51"/>
      <c r="H194" s="50">
        <f t="shared" si="148"/>
        <v>0</v>
      </c>
      <c r="I194" s="51" t="e">
        <f t="shared" si="149"/>
        <v>#DIV/0!</v>
      </c>
      <c r="J194" s="50"/>
      <c r="K194" s="51"/>
      <c r="L194" s="50"/>
      <c r="M194" s="51"/>
      <c r="N194" s="50"/>
      <c r="O194" s="51"/>
      <c r="P194" s="50"/>
      <c r="Q194" s="51"/>
      <c r="R194" s="50"/>
      <c r="S194" s="51"/>
      <c r="T194" s="50"/>
      <c r="U194" s="51"/>
    </row>
    <row r="195" spans="1:21" ht="14.25" hidden="1" customHeight="1" x14ac:dyDescent="0.2">
      <c r="A195" s="49" t="s">
        <v>25</v>
      </c>
      <c r="B195" s="50">
        <f t="shared" si="146"/>
        <v>0</v>
      </c>
      <c r="C195" s="51" t="e">
        <f t="shared" si="147"/>
        <v>#DIV/0!</v>
      </c>
      <c r="D195" s="50"/>
      <c r="E195" s="51"/>
      <c r="F195" s="50"/>
      <c r="G195" s="51"/>
      <c r="H195" s="50">
        <f t="shared" si="148"/>
        <v>0</v>
      </c>
      <c r="I195" s="51" t="e">
        <f t="shared" si="149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t="14.25" hidden="1" customHeight="1" x14ac:dyDescent="0.2">
      <c r="A196" s="49" t="s">
        <v>26</v>
      </c>
      <c r="B196" s="50">
        <f t="shared" si="146"/>
        <v>0</v>
      </c>
      <c r="C196" s="51" t="e">
        <f t="shared" si="147"/>
        <v>#DIV/0!</v>
      </c>
      <c r="D196" s="50"/>
      <c r="E196" s="51"/>
      <c r="F196" s="50"/>
      <c r="G196" s="51"/>
      <c r="H196" s="50">
        <f t="shared" si="148"/>
        <v>0</v>
      </c>
      <c r="I196" s="51" t="e">
        <f t="shared" si="149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t="14.25" hidden="1" customHeight="1" x14ac:dyDescent="0.2">
      <c r="A197" s="49" t="s">
        <v>27</v>
      </c>
      <c r="B197" s="50">
        <f t="shared" si="146"/>
        <v>0</v>
      </c>
      <c r="C197" s="51" t="e">
        <f t="shared" si="147"/>
        <v>#DIV/0!</v>
      </c>
      <c r="D197" s="50"/>
      <c r="E197" s="51"/>
      <c r="F197" s="50"/>
      <c r="G197" s="51"/>
      <c r="H197" s="50">
        <f t="shared" si="148"/>
        <v>0</v>
      </c>
      <c r="I197" s="51" t="e">
        <f t="shared" si="149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t="14.25" hidden="1" customHeight="1" x14ac:dyDescent="0.2">
      <c r="A198" s="49" t="s">
        <v>28</v>
      </c>
      <c r="B198" s="50">
        <f t="shared" si="146"/>
        <v>0</v>
      </c>
      <c r="C198" s="51" t="e">
        <f t="shared" si="147"/>
        <v>#DIV/0!</v>
      </c>
      <c r="D198" s="50"/>
      <c r="E198" s="51"/>
      <c r="F198" s="50"/>
      <c r="G198" s="51"/>
      <c r="H198" s="50">
        <f t="shared" si="148"/>
        <v>0</v>
      </c>
      <c r="I198" s="51" t="e">
        <f t="shared" si="149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t="14.25" hidden="1" customHeight="1" x14ac:dyDescent="0.2">
      <c r="A199" s="49" t="s">
        <v>46</v>
      </c>
      <c r="B199" s="50">
        <f t="shared" si="146"/>
        <v>0</v>
      </c>
      <c r="C199" s="51" t="e">
        <f t="shared" si="147"/>
        <v>#DIV/0!</v>
      </c>
      <c r="D199" s="50"/>
      <c r="E199" s="51"/>
      <c r="F199" s="50"/>
      <c r="G199" s="51"/>
      <c r="H199" s="50">
        <f t="shared" si="148"/>
        <v>0</v>
      </c>
      <c r="I199" s="51" t="e">
        <f t="shared" si="149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0">D200+F200+H200</f>
        <v>0</v>
      </c>
      <c r="C200" s="54" t="e">
        <f t="shared" ref="C200" si="151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2">J200+L200+N200+P200+R200+T200</f>
        <v>0</v>
      </c>
      <c r="I200" s="54" t="e">
        <f t="shared" ref="I200" si="153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.75" customHeight="1" x14ac:dyDescent="0.2">
      <c r="A201" s="27"/>
      <c r="B201" s="22"/>
      <c r="C201" s="25"/>
      <c r="D201" s="22"/>
      <c r="E201" s="25"/>
      <c r="F201" s="22"/>
      <c r="G201" s="25"/>
      <c r="H201" s="22"/>
      <c r="I201" s="25"/>
      <c r="J201" s="22"/>
      <c r="K201" s="25"/>
      <c r="L201" s="22"/>
      <c r="M201" s="25"/>
      <c r="N201" s="22"/>
      <c r="O201" s="25"/>
      <c r="P201" s="22"/>
      <c r="Q201" s="25"/>
      <c r="R201" s="22"/>
      <c r="S201" s="25"/>
      <c r="T201" s="22"/>
      <c r="U201" s="25"/>
    </row>
    <row r="202" spans="1:21" x14ac:dyDescent="0.2">
      <c r="A202" s="13" t="s">
        <v>60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2025-05-26T08:56:45Z</dcterms:modified>
</cp:coreProperties>
</file>