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T358" i="5" s="1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B200" i="29" s="1"/>
  <c r="C200" i="29"/>
  <c r="H199" i="29"/>
  <c r="B199" i="29" s="1"/>
  <c r="C199" i="29"/>
  <c r="H198" i="29"/>
  <c r="B198" i="29" s="1"/>
  <c r="C198" i="29"/>
  <c r="H197" i="29"/>
  <c r="B197" i="29" s="1"/>
  <c r="C197" i="29"/>
  <c r="H196" i="29"/>
  <c r="B196" i="29" s="1"/>
  <c r="B364" i="6" s="1"/>
  <c r="D364" i="4" s="1"/>
  <c r="C196" i="29"/>
  <c r="H195" i="29"/>
  <c r="I195" i="29" s="1"/>
  <c r="C195" i="29"/>
  <c r="H194" i="29"/>
  <c r="B194" i="29" s="1"/>
  <c r="C194" i="29"/>
  <c r="H193" i="29"/>
  <c r="B193" i="29" s="1"/>
  <c r="C193" i="29"/>
  <c r="H192" i="29"/>
  <c r="I192" i="29" s="1"/>
  <c r="C192" i="29"/>
  <c r="H191" i="29"/>
  <c r="B191" i="29" s="1"/>
  <c r="C191" i="29"/>
  <c r="H190" i="29"/>
  <c r="B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B367" i="11" s="1"/>
  <c r="I366" i="13"/>
  <c r="H366" i="13"/>
  <c r="C366" i="13"/>
  <c r="B366" i="13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I362" i="13"/>
  <c r="H362" i="13"/>
  <c r="C362" i="13"/>
  <c r="B362" i="13"/>
  <c r="I361" i="13"/>
  <c r="H361" i="13"/>
  <c r="C361" i="13"/>
  <c r="B361" i="13"/>
  <c r="B361" i="11" s="1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B358" i="11" s="1"/>
  <c r="I357" i="13"/>
  <c r="H357" i="13"/>
  <c r="C357" i="13"/>
  <c r="B357" i="13"/>
  <c r="I368" i="10"/>
  <c r="H368" i="10"/>
  <c r="C368" i="10"/>
  <c r="B368" i="10"/>
  <c r="I367" i="10"/>
  <c r="H367" i="10"/>
  <c r="C367" i="10"/>
  <c r="B367" i="10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B362" i="8" s="1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B359" i="8" s="1"/>
  <c r="I358" i="10"/>
  <c r="H358" i="10"/>
  <c r="C358" i="10"/>
  <c r="B358" i="10"/>
  <c r="I357" i="10"/>
  <c r="H357" i="10"/>
  <c r="C357" i="10"/>
  <c r="B357" i="10"/>
  <c r="H200" i="30"/>
  <c r="I200" i="30" s="1"/>
  <c r="C200" i="30"/>
  <c r="H199" i="30"/>
  <c r="B199" i="30" s="1"/>
  <c r="C199" i="30"/>
  <c r="H198" i="30"/>
  <c r="I198" i="30" s="1"/>
  <c r="C198" i="30"/>
  <c r="H197" i="30"/>
  <c r="I197" i="30" s="1"/>
  <c r="C197" i="30"/>
  <c r="H196" i="30"/>
  <c r="I196" i="30" s="1"/>
  <c r="C196" i="30"/>
  <c r="H195" i="30"/>
  <c r="I195" i="30" s="1"/>
  <c r="C195" i="30"/>
  <c r="H194" i="30"/>
  <c r="I194" i="30" s="1"/>
  <c r="C194" i="30"/>
  <c r="H193" i="30"/>
  <c r="I193" i="30" s="1"/>
  <c r="C193" i="30"/>
  <c r="H192" i="30"/>
  <c r="I192" i="30" s="1"/>
  <c r="C192" i="30"/>
  <c r="H191" i="30"/>
  <c r="I191" i="30" s="1"/>
  <c r="C191" i="30"/>
  <c r="H190" i="30"/>
  <c r="I190" i="30" s="1"/>
  <c r="C190" i="30"/>
  <c r="H189" i="30"/>
  <c r="I189" i="30" s="1"/>
  <c r="C189" i="30"/>
  <c r="H357" i="7" l="1"/>
  <c r="I366" i="11"/>
  <c r="H367" i="8"/>
  <c r="B192" i="29"/>
  <c r="C360" i="6" s="1"/>
  <c r="E360" i="4" s="1"/>
  <c r="B195" i="29"/>
  <c r="B195" i="28" s="1"/>
  <c r="H357" i="11"/>
  <c r="H362" i="11"/>
  <c r="H368" i="11"/>
  <c r="B195" i="30"/>
  <c r="C363" i="7" s="1"/>
  <c r="G363" i="4" s="1"/>
  <c r="I357" i="6"/>
  <c r="H365" i="6"/>
  <c r="B359" i="11"/>
  <c r="B368" i="11"/>
  <c r="B362" i="11"/>
  <c r="B359" i="6"/>
  <c r="D359" i="4" s="1"/>
  <c r="B360" i="8"/>
  <c r="B368" i="6"/>
  <c r="D368" i="4" s="1"/>
  <c r="H364" i="8"/>
  <c r="I359" i="6"/>
  <c r="H358" i="6"/>
  <c r="H367" i="6"/>
  <c r="H361" i="8"/>
  <c r="H368" i="6"/>
  <c r="I357" i="8"/>
  <c r="B358" i="8"/>
  <c r="B361" i="8"/>
  <c r="B361" i="6"/>
  <c r="D361" i="4" s="1"/>
  <c r="B358" i="6"/>
  <c r="D358" i="4" s="1"/>
  <c r="C362" i="6"/>
  <c r="E362" i="4" s="1"/>
  <c r="I193" i="29"/>
  <c r="C366" i="6"/>
  <c r="E366" i="4" s="1"/>
  <c r="I361" i="6"/>
  <c r="I199" i="29"/>
  <c r="H361" i="6"/>
  <c r="I196" i="29"/>
  <c r="I190" i="29"/>
  <c r="C361" i="6"/>
  <c r="E361" i="4" s="1"/>
  <c r="C365" i="6"/>
  <c r="E365" i="4" s="1"/>
  <c r="H360" i="6"/>
  <c r="H364" i="6"/>
  <c r="C357" i="6"/>
  <c r="E357" i="4" s="1"/>
  <c r="B357" i="6"/>
  <c r="D357" i="4" s="1"/>
  <c r="I189" i="29"/>
  <c r="I191" i="29"/>
  <c r="I198" i="29"/>
  <c r="I200" i="29"/>
  <c r="H357" i="6"/>
  <c r="I358" i="6"/>
  <c r="I363" i="6"/>
  <c r="I365" i="6"/>
  <c r="Q357" i="5"/>
  <c r="I360" i="6"/>
  <c r="I362" i="6"/>
  <c r="H363" i="6"/>
  <c r="C358" i="6"/>
  <c r="E358" i="4" s="1"/>
  <c r="I197" i="29"/>
  <c r="C367" i="6"/>
  <c r="E367" i="4" s="1"/>
  <c r="B362" i="6"/>
  <c r="D362" i="4" s="1"/>
  <c r="I366" i="6"/>
  <c r="I367" i="6"/>
  <c r="T361" i="5"/>
  <c r="H366" i="6"/>
  <c r="I368" i="6"/>
  <c r="C359" i="6"/>
  <c r="E359" i="4" s="1"/>
  <c r="I194" i="29"/>
  <c r="C364" i="6"/>
  <c r="E364" i="4" s="1"/>
  <c r="C368" i="6"/>
  <c r="E368" i="4" s="1"/>
  <c r="H359" i="6"/>
  <c r="I364" i="6"/>
  <c r="B199" i="28"/>
  <c r="B365" i="6"/>
  <c r="D365" i="4" s="1"/>
  <c r="B366" i="6"/>
  <c r="D366" i="4" s="1"/>
  <c r="B367" i="6"/>
  <c r="D367" i="4" s="1"/>
  <c r="C364" i="11"/>
  <c r="K358" i="5"/>
  <c r="G360" i="5"/>
  <c r="I362" i="11"/>
  <c r="H366" i="11"/>
  <c r="H361" i="11"/>
  <c r="C365" i="11"/>
  <c r="I360" i="11"/>
  <c r="I359" i="11"/>
  <c r="H363" i="11"/>
  <c r="H365" i="11"/>
  <c r="O357" i="5"/>
  <c r="U357" i="5"/>
  <c r="P358" i="5"/>
  <c r="R368" i="5"/>
  <c r="P361" i="5"/>
  <c r="H360" i="11"/>
  <c r="C362" i="11"/>
  <c r="I364" i="11"/>
  <c r="I367" i="11"/>
  <c r="C368" i="11"/>
  <c r="C361" i="11"/>
  <c r="H358" i="11"/>
  <c r="C359" i="11"/>
  <c r="I361" i="11"/>
  <c r="I368" i="11"/>
  <c r="C357" i="11"/>
  <c r="C363" i="11"/>
  <c r="C366" i="11"/>
  <c r="I357" i="11"/>
  <c r="H364" i="11"/>
  <c r="B365" i="11"/>
  <c r="J359" i="5"/>
  <c r="I363" i="11"/>
  <c r="I365" i="11"/>
  <c r="S360" i="5"/>
  <c r="I358" i="11"/>
  <c r="C358" i="11"/>
  <c r="C360" i="11"/>
  <c r="C367" i="11"/>
  <c r="B363" i="11"/>
  <c r="B364" i="11"/>
  <c r="G358" i="5"/>
  <c r="B357" i="11"/>
  <c r="B366" i="11"/>
  <c r="G357" i="5"/>
  <c r="H363" i="8"/>
  <c r="O358" i="5"/>
  <c r="Q359" i="5"/>
  <c r="G361" i="5"/>
  <c r="O361" i="5"/>
  <c r="U361" i="5"/>
  <c r="P362" i="5"/>
  <c r="D363" i="5"/>
  <c r="M363" i="5"/>
  <c r="S363" i="5"/>
  <c r="O364" i="5"/>
  <c r="U364" i="5"/>
  <c r="K365" i="5"/>
  <c r="Q365" i="5"/>
  <c r="O367" i="5"/>
  <c r="U367" i="5"/>
  <c r="P368" i="5"/>
  <c r="U358" i="5"/>
  <c r="C359" i="8"/>
  <c r="C362" i="8"/>
  <c r="M368" i="5"/>
  <c r="S368" i="5"/>
  <c r="I368" i="8"/>
  <c r="M358" i="5"/>
  <c r="S358" i="5"/>
  <c r="O359" i="5"/>
  <c r="U359" i="5"/>
  <c r="K360" i="5"/>
  <c r="Q360" i="5"/>
  <c r="E361" i="5"/>
  <c r="M361" i="5"/>
  <c r="S361" i="5"/>
  <c r="N362" i="5"/>
  <c r="U362" i="5"/>
  <c r="K363" i="5"/>
  <c r="P363" i="5"/>
  <c r="D364" i="5"/>
  <c r="L364" i="5"/>
  <c r="R364" i="5"/>
  <c r="O365" i="5"/>
  <c r="U365" i="5"/>
  <c r="K366" i="5"/>
  <c r="Q366" i="5"/>
  <c r="E367" i="5"/>
  <c r="M367" i="5"/>
  <c r="S367" i="5"/>
  <c r="G368" i="5"/>
  <c r="O368" i="5"/>
  <c r="U368" i="5"/>
  <c r="H358" i="8"/>
  <c r="H360" i="8"/>
  <c r="C365" i="8"/>
  <c r="C368" i="8"/>
  <c r="H367" i="7"/>
  <c r="I358" i="8"/>
  <c r="I366" i="8"/>
  <c r="H368" i="8"/>
  <c r="I360" i="8"/>
  <c r="I364" i="8"/>
  <c r="H366" i="8"/>
  <c r="C364" i="8"/>
  <c r="C367" i="8"/>
  <c r="C360" i="8"/>
  <c r="I362" i="8"/>
  <c r="I359" i="8"/>
  <c r="H362" i="8"/>
  <c r="H365" i="8"/>
  <c r="I367" i="8"/>
  <c r="C357" i="8"/>
  <c r="C363" i="8"/>
  <c r="C366" i="8"/>
  <c r="I359" i="7"/>
  <c r="H357" i="8"/>
  <c r="H359" i="8"/>
  <c r="I361" i="8"/>
  <c r="I363" i="8"/>
  <c r="B365" i="8"/>
  <c r="I365" i="8"/>
  <c r="F357" i="5"/>
  <c r="D359" i="5"/>
  <c r="F360" i="5"/>
  <c r="E362" i="5"/>
  <c r="C358" i="8"/>
  <c r="E358" i="5"/>
  <c r="G362" i="5"/>
  <c r="G365" i="5"/>
  <c r="C361" i="8"/>
  <c r="B363" i="8"/>
  <c r="B364" i="8"/>
  <c r="B366" i="8"/>
  <c r="B367" i="8"/>
  <c r="E357" i="5"/>
  <c r="F358" i="5"/>
  <c r="D360" i="5"/>
  <c r="G364" i="5"/>
  <c r="B357" i="8"/>
  <c r="B368" i="8"/>
  <c r="I195" i="28"/>
  <c r="K367" i="5"/>
  <c r="Q367" i="5"/>
  <c r="E368" i="5"/>
  <c r="M360" i="5"/>
  <c r="N361" i="5"/>
  <c r="E363" i="5"/>
  <c r="P365" i="5"/>
  <c r="T365" i="5"/>
  <c r="G359" i="5"/>
  <c r="E364" i="5"/>
  <c r="S364" i="5"/>
  <c r="D361" i="5"/>
  <c r="Q363" i="5"/>
  <c r="J366" i="5"/>
  <c r="B194" i="30"/>
  <c r="C362" i="7" s="1"/>
  <c r="G362" i="4" s="1"/>
  <c r="E366" i="5"/>
  <c r="M366" i="5"/>
  <c r="S366" i="5"/>
  <c r="G367" i="5"/>
  <c r="N358" i="5"/>
  <c r="D362" i="5"/>
  <c r="P366" i="5"/>
  <c r="K362" i="5"/>
  <c r="Q362" i="5"/>
  <c r="I200" i="28"/>
  <c r="P359" i="5"/>
  <c r="F361" i="5"/>
  <c r="J365" i="5"/>
  <c r="J367" i="5"/>
  <c r="H358" i="7"/>
  <c r="H361" i="7"/>
  <c r="H363" i="7"/>
  <c r="H366" i="7"/>
  <c r="H190" i="28"/>
  <c r="M359" i="5"/>
  <c r="S359" i="5"/>
  <c r="O360" i="5"/>
  <c r="U360" i="5"/>
  <c r="K361" i="5"/>
  <c r="Q361" i="5"/>
  <c r="M362" i="5"/>
  <c r="S362" i="5"/>
  <c r="G363" i="5"/>
  <c r="O363" i="5"/>
  <c r="U363" i="5"/>
  <c r="H196" i="28"/>
  <c r="Q364" i="5"/>
  <c r="E365" i="5"/>
  <c r="S365" i="5"/>
  <c r="G366" i="5"/>
  <c r="O366" i="5"/>
  <c r="U366" i="5"/>
  <c r="H199" i="28"/>
  <c r="Q358" i="5"/>
  <c r="J361" i="5"/>
  <c r="N365" i="5"/>
  <c r="P367" i="5"/>
  <c r="T362" i="5"/>
  <c r="P364" i="5"/>
  <c r="J368" i="5"/>
  <c r="B192" i="30"/>
  <c r="I361" i="7"/>
  <c r="I364" i="7"/>
  <c r="H191" i="28"/>
  <c r="I193" i="28"/>
  <c r="H195" i="28"/>
  <c r="I198" i="28"/>
  <c r="N357" i="5"/>
  <c r="T357" i="5"/>
  <c r="L358" i="5"/>
  <c r="R358" i="5"/>
  <c r="K359" i="5"/>
  <c r="N360" i="5"/>
  <c r="T360" i="5"/>
  <c r="O362" i="5"/>
  <c r="L363" i="5"/>
  <c r="R363" i="5"/>
  <c r="K364" i="5"/>
  <c r="K368" i="5"/>
  <c r="Q368" i="5"/>
  <c r="H197" i="28"/>
  <c r="M357" i="5"/>
  <c r="J364" i="5"/>
  <c r="B197" i="30"/>
  <c r="B197" i="28" s="1"/>
  <c r="I357" i="7"/>
  <c r="I358" i="7"/>
  <c r="I362" i="7"/>
  <c r="H365" i="7"/>
  <c r="I367" i="7"/>
  <c r="I191" i="28"/>
  <c r="I194" i="28"/>
  <c r="H198" i="28"/>
  <c r="H200" i="28"/>
  <c r="L359" i="5"/>
  <c r="R359" i="5"/>
  <c r="L361" i="5"/>
  <c r="R361" i="5"/>
  <c r="J362" i="5"/>
  <c r="L365" i="5"/>
  <c r="R365" i="5"/>
  <c r="L366" i="5"/>
  <c r="R366" i="5"/>
  <c r="L367" i="5"/>
  <c r="R367" i="5"/>
  <c r="L368" i="5"/>
  <c r="S357" i="5"/>
  <c r="I365" i="7"/>
  <c r="I189" i="28"/>
  <c r="I190" i="28"/>
  <c r="H193" i="28"/>
  <c r="I196" i="28"/>
  <c r="P357" i="5"/>
  <c r="J360" i="5"/>
  <c r="P360" i="5"/>
  <c r="N363" i="5"/>
  <c r="T363" i="5"/>
  <c r="M364" i="5"/>
  <c r="M365" i="5"/>
  <c r="I199" i="30"/>
  <c r="I360" i="7"/>
  <c r="H364" i="7"/>
  <c r="I368" i="7"/>
  <c r="H189" i="28"/>
  <c r="I192" i="28"/>
  <c r="I199" i="28"/>
  <c r="K357" i="5"/>
  <c r="N359" i="5"/>
  <c r="T359" i="5"/>
  <c r="L362" i="5"/>
  <c r="R362" i="5"/>
  <c r="N364" i="5"/>
  <c r="T364" i="5"/>
  <c r="N366" i="5"/>
  <c r="T366" i="5"/>
  <c r="N367" i="5"/>
  <c r="T367" i="5"/>
  <c r="N368" i="5"/>
  <c r="T368" i="5"/>
  <c r="B191" i="30"/>
  <c r="C359" i="7" s="1"/>
  <c r="G359" i="4" s="1"/>
  <c r="B189" i="30"/>
  <c r="B198" i="30"/>
  <c r="B198" i="28" s="1"/>
  <c r="B200" i="30"/>
  <c r="B200" i="28" s="1"/>
  <c r="H360" i="7"/>
  <c r="I363" i="7"/>
  <c r="I366" i="7"/>
  <c r="H368" i="7"/>
  <c r="H192" i="28"/>
  <c r="I197" i="28"/>
  <c r="J358" i="5"/>
  <c r="J363" i="5"/>
  <c r="C199" i="28"/>
  <c r="E359" i="5"/>
  <c r="E360" i="5"/>
  <c r="D365" i="5"/>
  <c r="D366" i="5"/>
  <c r="D367" i="5"/>
  <c r="D368" i="5"/>
  <c r="F362" i="5"/>
  <c r="F363" i="5"/>
  <c r="B367" i="7"/>
  <c r="F367" i="4" s="1"/>
  <c r="D357" i="5"/>
  <c r="D358" i="5"/>
  <c r="F364" i="5"/>
  <c r="F365" i="5"/>
  <c r="F366" i="5"/>
  <c r="F367" i="5"/>
  <c r="F368" i="5"/>
  <c r="C367" i="7"/>
  <c r="G367" i="4" s="1"/>
  <c r="H367" i="11"/>
  <c r="H359" i="11"/>
  <c r="H194" i="28"/>
  <c r="H362" i="6"/>
  <c r="H359" i="7"/>
  <c r="H362" i="7"/>
  <c r="B190" i="30"/>
  <c r="B193" i="30"/>
  <c r="B196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T355" i="5" s="1"/>
  <c r="S187" i="28"/>
  <c r="R187" i="28"/>
  <c r="Q187" i="28"/>
  <c r="P187" i="28"/>
  <c r="O187" i="28"/>
  <c r="N187" i="28"/>
  <c r="M187" i="28"/>
  <c r="L187" i="28"/>
  <c r="L355" i="5" s="1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I188" i="29" s="1"/>
  <c r="C188" i="29"/>
  <c r="H187" i="29"/>
  <c r="B187" i="29" s="1"/>
  <c r="C187" i="29"/>
  <c r="H186" i="29"/>
  <c r="I186" i="29" s="1"/>
  <c r="C186" i="29"/>
  <c r="H185" i="29"/>
  <c r="I185" i="29" s="1"/>
  <c r="C185" i="29"/>
  <c r="H184" i="29"/>
  <c r="I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B355" i="11" s="1"/>
  <c r="I354" i="13"/>
  <c r="H354" i="13"/>
  <c r="C354" i="13"/>
  <c r="B354" i="13"/>
  <c r="I353" i="13"/>
  <c r="H353" i="13"/>
  <c r="C353" i="13"/>
  <c r="B353" i="13"/>
  <c r="B353" i="11" s="1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I351" i="10"/>
  <c r="H351" i="10"/>
  <c r="C351" i="10"/>
  <c r="B351" i="10"/>
  <c r="I350" i="10"/>
  <c r="H350" i="10"/>
  <c r="C350" i="10"/>
  <c r="B350" i="10"/>
  <c r="I349" i="10"/>
  <c r="H349" i="10"/>
  <c r="C349" i="10"/>
  <c r="B349" i="10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B180" i="28" s="1"/>
  <c r="C180" i="30"/>
  <c r="H179" i="30"/>
  <c r="B179" i="30" s="1"/>
  <c r="C179" i="30"/>
  <c r="H178" i="30"/>
  <c r="B178" i="30" s="1"/>
  <c r="C178" i="30"/>
  <c r="H177" i="30"/>
  <c r="B177" i="30" s="1"/>
  <c r="C177" i="30"/>
  <c r="C195" i="28" l="1"/>
  <c r="C363" i="5" s="1"/>
  <c r="C192" i="28"/>
  <c r="B360" i="6"/>
  <c r="D360" i="4" s="1"/>
  <c r="B363" i="6"/>
  <c r="D363" i="4" s="1"/>
  <c r="C363" i="6"/>
  <c r="E363" i="4" s="1"/>
  <c r="B363" i="7"/>
  <c r="F363" i="4" s="1"/>
  <c r="B367" i="5"/>
  <c r="B192" i="28"/>
  <c r="B360" i="5" s="1"/>
  <c r="B362" i="7"/>
  <c r="F362" i="4" s="1"/>
  <c r="B362" i="4" s="1"/>
  <c r="C197" i="28"/>
  <c r="C365" i="5" s="1"/>
  <c r="C194" i="28"/>
  <c r="B194" i="28"/>
  <c r="B362" i="5" s="1"/>
  <c r="B366" i="5"/>
  <c r="H359" i="5"/>
  <c r="H367" i="5"/>
  <c r="H361" i="5"/>
  <c r="I357" i="5"/>
  <c r="B365" i="5"/>
  <c r="C367" i="5"/>
  <c r="I365" i="5"/>
  <c r="H357" i="5"/>
  <c r="C191" i="28"/>
  <c r="B191" i="28"/>
  <c r="B359" i="5" s="1"/>
  <c r="H362" i="5"/>
  <c r="I367" i="5"/>
  <c r="I361" i="5"/>
  <c r="H358" i="5"/>
  <c r="I366" i="5"/>
  <c r="I359" i="5"/>
  <c r="C366" i="7"/>
  <c r="G366" i="4" s="1"/>
  <c r="B366" i="7"/>
  <c r="F366" i="4" s="1"/>
  <c r="C198" i="28"/>
  <c r="C366" i="5" s="1"/>
  <c r="H365" i="5"/>
  <c r="I363" i="5"/>
  <c r="B189" i="28"/>
  <c r="C189" i="28"/>
  <c r="C357" i="7"/>
  <c r="G357" i="4" s="1"/>
  <c r="B357" i="7"/>
  <c r="F357" i="4" s="1"/>
  <c r="H368" i="5"/>
  <c r="H364" i="5"/>
  <c r="I364" i="5"/>
  <c r="H366" i="5"/>
  <c r="C365" i="7"/>
  <c r="G365" i="4" s="1"/>
  <c r="B359" i="7"/>
  <c r="F359" i="4" s="1"/>
  <c r="C359" i="4" s="1"/>
  <c r="H363" i="5"/>
  <c r="I358" i="5"/>
  <c r="B368" i="7"/>
  <c r="F368" i="4" s="1"/>
  <c r="B368" i="4" s="1"/>
  <c r="C200" i="28"/>
  <c r="C368" i="5" s="1"/>
  <c r="I360" i="5"/>
  <c r="H360" i="5"/>
  <c r="B365" i="7"/>
  <c r="F365" i="4" s="1"/>
  <c r="C368" i="7"/>
  <c r="G368" i="4" s="1"/>
  <c r="I368" i="5"/>
  <c r="C360" i="7"/>
  <c r="G360" i="4" s="1"/>
  <c r="B360" i="7"/>
  <c r="F360" i="4" s="1"/>
  <c r="I362" i="5"/>
  <c r="C367" i="4"/>
  <c r="C196" i="28"/>
  <c r="C364" i="7"/>
  <c r="G364" i="4" s="1"/>
  <c r="B196" i="28"/>
  <c r="B364" i="7"/>
  <c r="F364" i="4" s="1"/>
  <c r="C360" i="5"/>
  <c r="C361" i="7"/>
  <c r="G361" i="4" s="1"/>
  <c r="B361" i="7"/>
  <c r="F361" i="4" s="1"/>
  <c r="C193" i="28"/>
  <c r="B193" i="28"/>
  <c r="B363" i="5"/>
  <c r="B368" i="5"/>
  <c r="C358" i="7"/>
  <c r="G358" i="4" s="1"/>
  <c r="B190" i="28"/>
  <c r="C190" i="28"/>
  <c r="B358" i="7"/>
  <c r="F358" i="4" s="1"/>
  <c r="B367" i="4"/>
  <c r="H352" i="7"/>
  <c r="H353" i="7"/>
  <c r="H178" i="28"/>
  <c r="H348" i="11"/>
  <c r="H352" i="11"/>
  <c r="H354" i="11"/>
  <c r="H355" i="11"/>
  <c r="B350" i="8"/>
  <c r="B354" i="8"/>
  <c r="C181" i="28"/>
  <c r="B346" i="6"/>
  <c r="D346" i="4" s="1"/>
  <c r="B346" i="11"/>
  <c r="C346" i="8"/>
  <c r="B346" i="8"/>
  <c r="I178" i="28"/>
  <c r="C346" i="11"/>
  <c r="C347" i="11"/>
  <c r="C348" i="11"/>
  <c r="C350" i="11"/>
  <c r="C352" i="11"/>
  <c r="C354" i="11"/>
  <c r="C356" i="11"/>
  <c r="C348" i="6"/>
  <c r="E348" i="4" s="1"/>
  <c r="K356" i="5"/>
  <c r="O356" i="5"/>
  <c r="S356" i="5"/>
  <c r="H345" i="11"/>
  <c r="H350" i="11"/>
  <c r="I346" i="11"/>
  <c r="H356" i="11"/>
  <c r="Q346" i="5"/>
  <c r="U346" i="5"/>
  <c r="G348" i="5"/>
  <c r="C351" i="6"/>
  <c r="E351" i="4" s="1"/>
  <c r="C347" i="6"/>
  <c r="E347" i="4" s="1"/>
  <c r="C349" i="6"/>
  <c r="E349" i="4" s="1"/>
  <c r="C355" i="6"/>
  <c r="E355" i="4" s="1"/>
  <c r="B348" i="6"/>
  <c r="D348" i="4" s="1"/>
  <c r="B350" i="6"/>
  <c r="D350" i="4" s="1"/>
  <c r="E346" i="5"/>
  <c r="R350" i="5"/>
  <c r="R346" i="5"/>
  <c r="I349" i="8"/>
  <c r="C350" i="6"/>
  <c r="E350" i="4" s="1"/>
  <c r="H181" i="28"/>
  <c r="H187" i="28"/>
  <c r="P353" i="5"/>
  <c r="C346" i="6"/>
  <c r="E346" i="4" s="1"/>
  <c r="I346" i="6"/>
  <c r="B347" i="6"/>
  <c r="D347" i="4" s="1"/>
  <c r="I348" i="6"/>
  <c r="B349" i="6"/>
  <c r="D349" i="4" s="1"/>
  <c r="I350" i="6"/>
  <c r="B351" i="6"/>
  <c r="D351" i="4" s="1"/>
  <c r="I352" i="6"/>
  <c r="I354" i="6"/>
  <c r="B355" i="6"/>
  <c r="D355" i="4" s="1"/>
  <c r="I356" i="6"/>
  <c r="H182" i="28"/>
  <c r="P355" i="5"/>
  <c r="N350" i="5"/>
  <c r="I347" i="6"/>
  <c r="I349" i="6"/>
  <c r="I351" i="6"/>
  <c r="I353" i="6"/>
  <c r="I355" i="6"/>
  <c r="G345" i="5"/>
  <c r="C347" i="7"/>
  <c r="G347" i="4" s="1"/>
  <c r="C351" i="7"/>
  <c r="G351" i="4" s="1"/>
  <c r="C355" i="7"/>
  <c r="G355" i="4" s="1"/>
  <c r="C349" i="11"/>
  <c r="C353" i="11"/>
  <c r="F347" i="5"/>
  <c r="M347" i="5"/>
  <c r="Q347" i="5"/>
  <c r="U347" i="5"/>
  <c r="M348" i="5"/>
  <c r="Q348" i="5"/>
  <c r="U348" i="5"/>
  <c r="G349" i="5"/>
  <c r="K355" i="5"/>
  <c r="O355" i="5"/>
  <c r="S355" i="5"/>
  <c r="E356" i="5"/>
  <c r="P351" i="5"/>
  <c r="B347" i="11"/>
  <c r="H351" i="11"/>
  <c r="B352" i="11"/>
  <c r="I353" i="11"/>
  <c r="I347" i="11"/>
  <c r="B348" i="11"/>
  <c r="I349" i="11"/>
  <c r="C346" i="7"/>
  <c r="G346" i="4" s="1"/>
  <c r="H346" i="11"/>
  <c r="H347" i="11"/>
  <c r="B350" i="11"/>
  <c r="C351" i="11"/>
  <c r="I351" i="11"/>
  <c r="B354" i="11"/>
  <c r="C355" i="11"/>
  <c r="I355" i="11"/>
  <c r="C354" i="7"/>
  <c r="G354" i="4" s="1"/>
  <c r="D350" i="5"/>
  <c r="P349" i="5"/>
  <c r="I350" i="11"/>
  <c r="I354" i="11"/>
  <c r="B356" i="11"/>
  <c r="N346" i="5"/>
  <c r="I345" i="11"/>
  <c r="I348" i="11"/>
  <c r="H349" i="11"/>
  <c r="I352" i="11"/>
  <c r="H353" i="11"/>
  <c r="I356" i="11"/>
  <c r="C350" i="7"/>
  <c r="G350" i="4" s="1"/>
  <c r="C347" i="8"/>
  <c r="C348" i="8"/>
  <c r="C349" i="8"/>
  <c r="C350" i="8"/>
  <c r="C351" i="8"/>
  <c r="C352" i="8"/>
  <c r="C353" i="8"/>
  <c r="C354" i="8"/>
  <c r="C355" i="8"/>
  <c r="C356" i="8"/>
  <c r="E352" i="5"/>
  <c r="K352" i="5"/>
  <c r="O352" i="5"/>
  <c r="S352" i="5"/>
  <c r="E354" i="5"/>
  <c r="K354" i="5"/>
  <c r="O354" i="5"/>
  <c r="S354" i="5"/>
  <c r="I351" i="8"/>
  <c r="B352" i="8"/>
  <c r="I353" i="8"/>
  <c r="H348" i="7"/>
  <c r="H351" i="7"/>
  <c r="M351" i="5"/>
  <c r="Q351" i="5"/>
  <c r="U351" i="5"/>
  <c r="G353" i="5"/>
  <c r="Q353" i="5"/>
  <c r="U353" i="5"/>
  <c r="I347" i="8"/>
  <c r="B348" i="8"/>
  <c r="I355" i="8"/>
  <c r="B356" i="8"/>
  <c r="H345" i="7"/>
  <c r="H346" i="7"/>
  <c r="D345" i="5"/>
  <c r="G352" i="5"/>
  <c r="Q352" i="5"/>
  <c r="U352" i="5"/>
  <c r="G354" i="5"/>
  <c r="I346" i="7"/>
  <c r="H349" i="7"/>
  <c r="K346" i="5"/>
  <c r="O346" i="5"/>
  <c r="S346" i="5"/>
  <c r="K347" i="5"/>
  <c r="O347" i="5"/>
  <c r="S347" i="5"/>
  <c r="E348" i="5"/>
  <c r="K348" i="5"/>
  <c r="O348" i="5"/>
  <c r="S348" i="5"/>
  <c r="E349" i="5"/>
  <c r="I346" i="8"/>
  <c r="B347" i="8"/>
  <c r="I348" i="8"/>
  <c r="B349" i="8"/>
  <c r="I350" i="8"/>
  <c r="B351" i="8"/>
  <c r="I352" i="8"/>
  <c r="B353" i="8"/>
  <c r="I354" i="8"/>
  <c r="B355" i="8"/>
  <c r="I356" i="8"/>
  <c r="J346" i="5"/>
  <c r="I354" i="7"/>
  <c r="I355" i="7"/>
  <c r="I356" i="7"/>
  <c r="G346" i="5"/>
  <c r="K351" i="5"/>
  <c r="O351" i="5"/>
  <c r="S351" i="5"/>
  <c r="E353" i="5"/>
  <c r="K353" i="5"/>
  <c r="O353" i="5"/>
  <c r="S353" i="5"/>
  <c r="E355" i="5"/>
  <c r="H347" i="7"/>
  <c r="H350" i="7"/>
  <c r="P347" i="5"/>
  <c r="N354" i="5"/>
  <c r="B346" i="7"/>
  <c r="F346" i="4" s="1"/>
  <c r="B354" i="7"/>
  <c r="F354" i="4" s="1"/>
  <c r="E347" i="5"/>
  <c r="H179" i="28"/>
  <c r="I179" i="28"/>
  <c r="M349" i="5"/>
  <c r="Q349" i="5"/>
  <c r="U349" i="5"/>
  <c r="G350" i="5"/>
  <c r="Q350" i="5"/>
  <c r="U350" i="5"/>
  <c r="G351" i="5"/>
  <c r="T347" i="5"/>
  <c r="T349" i="5"/>
  <c r="T351" i="5"/>
  <c r="T353" i="5"/>
  <c r="R354" i="5"/>
  <c r="H185" i="28"/>
  <c r="I186" i="28"/>
  <c r="Q354" i="5"/>
  <c r="U354" i="5"/>
  <c r="G355" i="5"/>
  <c r="D348" i="5"/>
  <c r="F351" i="5"/>
  <c r="D352" i="5"/>
  <c r="D354" i="5"/>
  <c r="F355" i="5"/>
  <c r="D356" i="5"/>
  <c r="B350" i="7"/>
  <c r="F350" i="4" s="1"/>
  <c r="G347" i="5"/>
  <c r="K349" i="5"/>
  <c r="O349" i="5"/>
  <c r="S349" i="5"/>
  <c r="E350" i="5"/>
  <c r="K350" i="5"/>
  <c r="O350" i="5"/>
  <c r="S350" i="5"/>
  <c r="E351" i="5"/>
  <c r="H183" i="28"/>
  <c r="I183" i="28"/>
  <c r="Q355" i="5"/>
  <c r="U355" i="5"/>
  <c r="G356" i="5"/>
  <c r="Q356" i="5"/>
  <c r="U356" i="5"/>
  <c r="L347" i="5"/>
  <c r="L349" i="5"/>
  <c r="J350" i="5"/>
  <c r="L351" i="5"/>
  <c r="L353" i="5"/>
  <c r="J354" i="5"/>
  <c r="B348" i="7"/>
  <c r="F348" i="4" s="1"/>
  <c r="I348" i="7"/>
  <c r="C349" i="7"/>
  <c r="G349" i="4" s="1"/>
  <c r="B352" i="7"/>
  <c r="F352" i="4" s="1"/>
  <c r="I352" i="7"/>
  <c r="C353" i="7"/>
  <c r="G353" i="4" s="1"/>
  <c r="H354" i="7"/>
  <c r="H355" i="7"/>
  <c r="H356" i="7"/>
  <c r="B178" i="28"/>
  <c r="B179" i="28"/>
  <c r="C180" i="28"/>
  <c r="I181" i="28"/>
  <c r="B183" i="28"/>
  <c r="I184" i="28"/>
  <c r="B187" i="28"/>
  <c r="I188" i="28"/>
  <c r="F346" i="5"/>
  <c r="L346" i="5"/>
  <c r="P346" i="5"/>
  <c r="T346" i="5"/>
  <c r="D347" i="5"/>
  <c r="J347" i="5"/>
  <c r="N347" i="5"/>
  <c r="R347" i="5"/>
  <c r="F348" i="5"/>
  <c r="L348" i="5"/>
  <c r="P348" i="5"/>
  <c r="T348" i="5"/>
  <c r="D349" i="5"/>
  <c r="J349" i="5"/>
  <c r="N349" i="5"/>
  <c r="R349" i="5"/>
  <c r="F350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J355" i="5"/>
  <c r="N355" i="5"/>
  <c r="R355" i="5"/>
  <c r="F356" i="5"/>
  <c r="L356" i="5"/>
  <c r="P356" i="5"/>
  <c r="T356" i="5"/>
  <c r="B347" i="7"/>
  <c r="F347" i="4" s="1"/>
  <c r="I347" i="7"/>
  <c r="C348" i="7"/>
  <c r="G348" i="4" s="1"/>
  <c r="B351" i="7"/>
  <c r="F351" i="4" s="1"/>
  <c r="I351" i="7"/>
  <c r="C352" i="7"/>
  <c r="G352" i="4" s="1"/>
  <c r="I353" i="7"/>
  <c r="C178" i="28"/>
  <c r="C179" i="28"/>
  <c r="H180" i="28"/>
  <c r="I180" i="28"/>
  <c r="B182" i="28"/>
  <c r="C183" i="28"/>
  <c r="H184" i="28"/>
  <c r="C187" i="28"/>
  <c r="I187" i="28"/>
  <c r="H188" i="28"/>
  <c r="M346" i="5"/>
  <c r="M350" i="5"/>
  <c r="M352" i="5"/>
  <c r="M354" i="5"/>
  <c r="M356" i="5"/>
  <c r="I350" i="7"/>
  <c r="B355" i="7"/>
  <c r="F355" i="4" s="1"/>
  <c r="B356" i="7"/>
  <c r="F356" i="4" s="1"/>
  <c r="B181" i="28"/>
  <c r="C182" i="28"/>
  <c r="D346" i="5"/>
  <c r="J348" i="5"/>
  <c r="N348" i="5"/>
  <c r="R348" i="5"/>
  <c r="F349" i="5"/>
  <c r="J352" i="5"/>
  <c r="N352" i="5"/>
  <c r="R352" i="5"/>
  <c r="F353" i="5"/>
  <c r="J356" i="5"/>
  <c r="N356" i="5"/>
  <c r="R356" i="5"/>
  <c r="B349" i="7"/>
  <c r="F349" i="4" s="1"/>
  <c r="I349" i="7"/>
  <c r="B353" i="7"/>
  <c r="F353" i="4" s="1"/>
  <c r="C356" i="7"/>
  <c r="G356" i="4" s="1"/>
  <c r="I182" i="28"/>
  <c r="I185" i="28"/>
  <c r="H186" i="28"/>
  <c r="M353" i="5"/>
  <c r="M355" i="5"/>
  <c r="I345" i="6"/>
  <c r="M345" i="5"/>
  <c r="Q345" i="5"/>
  <c r="U345" i="5"/>
  <c r="C345" i="6"/>
  <c r="E345" i="4" s="1"/>
  <c r="B345" i="6"/>
  <c r="D345" i="4" s="1"/>
  <c r="K345" i="5"/>
  <c r="O345" i="5"/>
  <c r="S345" i="5"/>
  <c r="C345" i="11"/>
  <c r="I345" i="7"/>
  <c r="I345" i="8"/>
  <c r="C345" i="8"/>
  <c r="E345" i="5"/>
  <c r="C177" i="28"/>
  <c r="H177" i="28"/>
  <c r="I177" i="28"/>
  <c r="L345" i="5"/>
  <c r="P345" i="5"/>
  <c r="T345" i="5"/>
  <c r="J345" i="5"/>
  <c r="N345" i="5"/>
  <c r="R345" i="5"/>
  <c r="C345" i="7"/>
  <c r="G345" i="4" s="1"/>
  <c r="B177" i="28"/>
  <c r="F345" i="5"/>
  <c r="B345" i="7"/>
  <c r="F345" i="4" s="1"/>
  <c r="H345" i="8"/>
  <c r="H346" i="8"/>
  <c r="H347" i="8"/>
  <c r="H348" i="8"/>
  <c r="H349" i="8"/>
  <c r="H350" i="8"/>
  <c r="H351" i="8"/>
  <c r="H352" i="8"/>
  <c r="H353" i="8"/>
  <c r="H354" i="8"/>
  <c r="H355" i="8"/>
  <c r="H356" i="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7" i="29"/>
  <c r="B184" i="29"/>
  <c r="C184" i="28" s="1"/>
  <c r="B185" i="29"/>
  <c r="B186" i="29"/>
  <c r="B188" i="29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H176" i="30"/>
  <c r="I176" i="30" s="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B176" i="30"/>
  <c r="C176" i="30"/>
  <c r="C363" i="4" l="1"/>
  <c r="B363" i="4"/>
  <c r="B359" i="4"/>
  <c r="C359" i="5"/>
  <c r="C362" i="4"/>
  <c r="C362" i="5"/>
  <c r="C366" i="4"/>
  <c r="B366" i="4"/>
  <c r="B360" i="4"/>
  <c r="C360" i="4"/>
  <c r="C357" i="5"/>
  <c r="B357" i="5"/>
  <c r="C368" i="4"/>
  <c r="C365" i="4"/>
  <c r="B365" i="4"/>
  <c r="C357" i="4"/>
  <c r="B357" i="4"/>
  <c r="B361" i="5"/>
  <c r="C361" i="5"/>
  <c r="C364" i="4"/>
  <c r="B364" i="4"/>
  <c r="C358" i="4"/>
  <c r="B358" i="4"/>
  <c r="C361" i="4"/>
  <c r="B361" i="4"/>
  <c r="C364" i="5"/>
  <c r="B364" i="5"/>
  <c r="C358" i="5"/>
  <c r="B358" i="5"/>
  <c r="B355" i="4"/>
  <c r="C351" i="4"/>
  <c r="C350" i="4"/>
  <c r="B351" i="4"/>
  <c r="C346" i="4"/>
  <c r="B346" i="4"/>
  <c r="B350" i="4"/>
  <c r="B348" i="5"/>
  <c r="B184" i="28"/>
  <c r="B352" i="5" s="1"/>
  <c r="B356" i="6"/>
  <c r="D356" i="4" s="1"/>
  <c r="B356" i="4" s="1"/>
  <c r="C356" i="6"/>
  <c r="E356" i="4" s="1"/>
  <c r="C188" i="28"/>
  <c r="I346" i="5"/>
  <c r="B188" i="28"/>
  <c r="B356" i="5" s="1"/>
  <c r="B354" i="6"/>
  <c r="D354" i="4" s="1"/>
  <c r="C354" i="6"/>
  <c r="E354" i="4" s="1"/>
  <c r="C186" i="28"/>
  <c r="B186" i="28"/>
  <c r="C353" i="6"/>
  <c r="E353" i="4" s="1"/>
  <c r="B353" i="6"/>
  <c r="D353" i="4" s="1"/>
  <c r="B353" i="4" s="1"/>
  <c r="B185" i="28"/>
  <c r="B352" i="6"/>
  <c r="D352" i="4" s="1"/>
  <c r="C352" i="6"/>
  <c r="E352" i="4" s="1"/>
  <c r="B347" i="4"/>
  <c r="C185" i="28"/>
  <c r="C355" i="4"/>
  <c r="H352" i="5"/>
  <c r="C348" i="5"/>
  <c r="H348" i="5"/>
  <c r="H356" i="5"/>
  <c r="C347" i="4"/>
  <c r="H346" i="5"/>
  <c r="C349" i="4"/>
  <c r="I355" i="5"/>
  <c r="I354" i="5"/>
  <c r="I353" i="5"/>
  <c r="I351" i="5"/>
  <c r="I350" i="5"/>
  <c r="I349" i="5"/>
  <c r="I347" i="5"/>
  <c r="H355" i="5"/>
  <c r="H351" i="5"/>
  <c r="I356" i="5"/>
  <c r="C349" i="5"/>
  <c r="B349" i="5"/>
  <c r="C350" i="5"/>
  <c r="B350" i="5"/>
  <c r="H354" i="5"/>
  <c r="B349" i="4"/>
  <c r="I352" i="5"/>
  <c r="C347" i="5"/>
  <c r="B347" i="5"/>
  <c r="C355" i="5"/>
  <c r="B355" i="5"/>
  <c r="C348" i="4"/>
  <c r="B348" i="4"/>
  <c r="H347" i="5"/>
  <c r="H350" i="5"/>
  <c r="H353" i="5"/>
  <c r="H349" i="5"/>
  <c r="I348" i="5"/>
  <c r="C351" i="5"/>
  <c r="B351" i="5"/>
  <c r="C346" i="5"/>
  <c r="B346" i="5"/>
  <c r="B345" i="4"/>
  <c r="B344" i="8"/>
  <c r="I345" i="5"/>
  <c r="C345" i="4"/>
  <c r="H345" i="5"/>
  <c r="C345" i="5"/>
  <c r="B345" i="5"/>
  <c r="B344" i="11"/>
  <c r="C344" i="6"/>
  <c r="E344" i="4" s="1"/>
  <c r="B344" i="6"/>
  <c r="D344" i="4" s="1"/>
  <c r="H344" i="6"/>
  <c r="I344" i="6"/>
  <c r="I344" i="11"/>
  <c r="C344" i="11"/>
  <c r="H344" i="11"/>
  <c r="C344" i="8"/>
  <c r="Q344" i="5"/>
  <c r="U344" i="5"/>
  <c r="H344" i="7"/>
  <c r="D344" i="5"/>
  <c r="J344" i="5"/>
  <c r="N344" i="5"/>
  <c r="R344" i="5"/>
  <c r="G344" i="5"/>
  <c r="I344" i="8"/>
  <c r="E344" i="5"/>
  <c r="C344" i="7"/>
  <c r="G344" i="4" s="1"/>
  <c r="B176" i="28"/>
  <c r="F344" i="5"/>
  <c r="K344" i="5"/>
  <c r="O344" i="5"/>
  <c r="S344" i="5"/>
  <c r="B344" i="7"/>
  <c r="F344" i="4" s="1"/>
  <c r="C176" i="28"/>
  <c r="I176" i="28"/>
  <c r="L344" i="5"/>
  <c r="P344" i="5"/>
  <c r="T344" i="5"/>
  <c r="I344" i="7"/>
  <c r="H176" i="28"/>
  <c r="M344" i="5"/>
  <c r="H344" i="8"/>
  <c r="I176" i="29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53" i="5" l="1"/>
  <c r="B353" i="5"/>
  <c r="C354" i="5"/>
  <c r="C356" i="4"/>
  <c r="C353" i="4"/>
  <c r="C352" i="4"/>
  <c r="B352" i="4"/>
  <c r="B354" i="5"/>
  <c r="C356" i="5"/>
  <c r="C352" i="5"/>
  <c r="C354" i="4"/>
  <c r="B354" i="4"/>
  <c r="B343" i="11"/>
  <c r="H343" i="6"/>
  <c r="H175" i="28"/>
  <c r="T343" i="5"/>
  <c r="C344" i="4"/>
  <c r="B344" i="4"/>
  <c r="I344" i="5"/>
  <c r="C344" i="5"/>
  <c r="B344" i="5"/>
  <c r="H344" i="5"/>
  <c r="H343" i="11"/>
  <c r="H343" i="8"/>
  <c r="C343" i="6"/>
  <c r="E343" i="4" s="1"/>
  <c r="D343" i="5"/>
  <c r="I343" i="8"/>
  <c r="G343" i="5"/>
  <c r="B343" i="6"/>
  <c r="D343" i="4" s="1"/>
  <c r="M343" i="5"/>
  <c r="Q343" i="5"/>
  <c r="U343" i="5"/>
  <c r="L343" i="5"/>
  <c r="P343" i="5"/>
  <c r="K343" i="5"/>
  <c r="O343" i="5"/>
  <c r="S343" i="5"/>
  <c r="I343" i="11"/>
  <c r="C343" i="11"/>
  <c r="I343" i="7"/>
  <c r="C343" i="8"/>
  <c r="B343" i="8"/>
  <c r="C175" i="28"/>
  <c r="E343" i="5"/>
  <c r="F343" i="5"/>
  <c r="B343" i="7"/>
  <c r="F343" i="4" s="1"/>
  <c r="C343" i="7"/>
  <c r="G343" i="4" s="1"/>
  <c r="H343" i="7"/>
  <c r="B175" i="28"/>
  <c r="J343" i="5"/>
  <c r="N343" i="5"/>
  <c r="R343" i="5"/>
  <c r="I175" i="28"/>
  <c r="I343" i="6"/>
  <c r="I175" i="29"/>
  <c r="I175" i="30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D342" i="5" l="1"/>
  <c r="I343" i="5"/>
  <c r="C343" i="4"/>
  <c r="B343" i="4"/>
  <c r="H343" i="5"/>
  <c r="B343" i="5"/>
  <c r="C343" i="5"/>
  <c r="M342" i="5"/>
  <c r="Q342" i="5"/>
  <c r="U342" i="5"/>
  <c r="H342" i="11"/>
  <c r="B342" i="1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R341" i="5" l="1"/>
  <c r="N341" i="5"/>
  <c r="H342" i="5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I341" i="5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B333" i="6" l="1"/>
  <c r="D333" i="4" s="1"/>
  <c r="B333" i="4" s="1"/>
  <c r="C166" i="28"/>
  <c r="B334" i="7"/>
  <c r="F334" i="4" s="1"/>
  <c r="B334" i="4" s="1"/>
  <c r="C334" i="6"/>
  <c r="E334" i="4" s="1"/>
  <c r="C333" i="7"/>
  <c r="G333" i="4" s="1"/>
  <c r="B165" i="28"/>
  <c r="B333" i="5" s="1"/>
  <c r="H334" i="5"/>
  <c r="C165" i="28"/>
  <c r="I334" i="5"/>
  <c r="B166" i="28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4" l="1"/>
  <c r="C334" i="4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5" i="5" l="1"/>
  <c r="D328" i="5"/>
  <c r="D324" i="5"/>
  <c r="D330" i="5"/>
  <c r="D323" i="5"/>
  <c r="D326" i="5"/>
  <c r="D327" i="5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8" i="4" l="1"/>
  <c r="B254" i="4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<sst xmlns="http://schemas.openxmlformats.org/spreadsheetml/2006/main" count="4625" uniqueCount="86">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</sst>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7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7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7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7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7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7" s="8" customFormat="1" ht="14.25" customHeight="1" x14ac:dyDescent="0.2">
      <c r="A342" s="48" t="s">
        <v>10</v>
      </c>
      <c r="B342" s="49">
        <f t="shared" ref="B342" si="34">D342+F342</f>
        <v>404470532.85000002</v>
      </c>
      <c r="C342" s="50">
        <f t="shared" ref="C342" si="35">(D342*E342+F342*G342)/(D342+F342)</f>
        <v>3.3924037354322172</v>
      </c>
      <c r="D342" s="46">
        <f>'6.улут.вал.мөөнөт'!B342</f>
        <v>216989183.78</v>
      </c>
      <c r="E342" s="47">
        <f>'6.улут.вал.мөөнөт'!C342</f>
        <v>5.7840556423042342</v>
      </c>
      <c r="F342" s="49">
        <f>'10.чет өл.вал.мөөнөт'!B342</f>
        <v>187481349.07000002</v>
      </c>
      <c r="G342" s="50">
        <f>'10.чет өл.вал.мөөнөт'!C342</f>
        <v>0.62432788291488683</v>
      </c>
    </row>
    <row r="343" spans="1:7" s="8" customFormat="1" ht="14.25" customHeight="1" x14ac:dyDescent="0.2">
      <c r="A343" s="48" t="s">
        <v>11</v>
      </c>
      <c r="B343" s="49">
        <f t="shared" ref="B343" si="36">D343+F343</f>
        <v>411026613.62</v>
      </c>
      <c r="C343" s="50">
        <f t="shared" ref="C343" si="37">(D343*E343+F343*G343)/(D343+F343)</f>
        <v>3.3734741715833749</v>
      </c>
      <c r="D343" s="46">
        <f>'6.улут.вал.мөөнөт'!B343</f>
        <v>220310880.19</v>
      </c>
      <c r="E343" s="47">
        <f>'6.улут.вал.мөөнөт'!C343</f>
        <v>5.7289502057220192</v>
      </c>
      <c r="F343" s="49">
        <f>'10.чет өл.вал.мөөнөт'!B343</f>
        <v>190715733.43000001</v>
      </c>
      <c r="G343" s="50">
        <f>'10.чет өл.вал.мөөнөт'!C343</f>
        <v>0.6524768578614587</v>
      </c>
    </row>
    <row r="344" spans="1:7" s="8" customFormat="1" ht="14.25" customHeight="1" thickBot="1" x14ac:dyDescent="0.25">
      <c r="A344" s="51" t="s">
        <v>12</v>
      </c>
      <c r="B344" s="52">
        <f t="shared" ref="B344:B355" si="38">D344+F344</f>
        <v>431341397.86999995</v>
      </c>
      <c r="C344" s="53">
        <f t="shared" ref="C344:C355" si="39">(D344*E344+F344*G344)/(D344+F344)</f>
        <v>3.3222632971011397</v>
      </c>
      <c r="D344" s="54">
        <f>'6.улут.вал.мөөнөт'!B344</f>
        <v>234556005.57999998</v>
      </c>
      <c r="E344" s="55">
        <f>'6.улут.вал.мөөнөт'!C344</f>
        <v>5.5202312118164123</v>
      </c>
      <c r="F344" s="52">
        <f>'10.чет өл.вал.мөөнөт'!B344</f>
        <v>196785392.28999996</v>
      </c>
      <c r="G344" s="53">
        <f>'10.чет өл.вал.мөөнөт'!C344</f>
        <v>0.70242160829904354</v>
      </c>
    </row>
    <row r="345" spans="1:7" s="8" customFormat="1" ht="14.25" customHeight="1" x14ac:dyDescent="0.2">
      <c r="A345" s="48" t="s">
        <v>84</v>
      </c>
      <c r="B345" s="49">
        <f t="shared" si="38"/>
        <v>431277561.73000002</v>
      </c>
      <c r="C345" s="50">
        <f t="shared" si="39"/>
        <v>3.5537384759659911</v>
      </c>
      <c r="D345" s="46">
        <f>'6.улут.вал.мөөнөт'!B345</f>
        <v>235549648.58000004</v>
      </c>
      <c r="E345" s="47">
        <f>'6.улут.вал.мөөнөт'!C345</f>
        <v>5.9187355988705699</v>
      </c>
      <c r="F345" s="49">
        <f>'10.чет өл.вал.мөөнөт'!B345</f>
        <v>195727913.15000001</v>
      </c>
      <c r="G345" s="50">
        <f>'10.чет өл.вал.мөөнөт'!C345</f>
        <v>0.70757191634012984</v>
      </c>
    </row>
    <row r="346" spans="1:7" s="8" customFormat="1" ht="14.25" customHeight="1" x14ac:dyDescent="0.2">
      <c r="A346" s="48" t="s">
        <v>3</v>
      </c>
      <c r="B346" s="49">
        <f t="shared" si="38"/>
        <v>448992963.94999993</v>
      </c>
      <c r="C346" s="50">
        <f t="shared" si="39"/>
        <v>3.620932652420223</v>
      </c>
      <c r="D346" s="46">
        <f>'6.улут.вал.мөөнөт'!B346</f>
        <v>244548342.45999998</v>
      </c>
      <c r="E346" s="47">
        <f>'6.улут.вал.мөөнөт'!C346</f>
        <v>6.0536985449498557</v>
      </c>
      <c r="F346" s="49">
        <f>'10.чет өл.вал.мөөнөт'!B346</f>
        <v>204444621.48999998</v>
      </c>
      <c r="G346" s="50">
        <f>'10.чет өл.вал.мөөнөт'!C346</f>
        <v>0.71095702050836085</v>
      </c>
    </row>
    <row r="347" spans="1:7" s="8" customFormat="1" ht="14.25" customHeight="1" x14ac:dyDescent="0.2">
      <c r="A347" s="48" t="s">
        <v>4</v>
      </c>
      <c r="B347" s="49">
        <f t="shared" si="38"/>
        <v>465739873.29000002</v>
      </c>
      <c r="C347" s="50">
        <f t="shared" si="39"/>
        <v>3.627470516043263</v>
      </c>
      <c r="D347" s="46">
        <f>'6.улут.вал.мөөнөт'!B347</f>
        <v>254048794.81000003</v>
      </c>
      <c r="E347" s="47">
        <f>'6.улут.вал.мөөнөт'!C347</f>
        <v>6.052846294995577</v>
      </c>
      <c r="F347" s="49">
        <f>'10.чет өл.вал.мөөнөт'!B347</f>
        <v>211691078.47999999</v>
      </c>
      <c r="G347" s="50">
        <f>'10.чет өл.вал.мөөнөт'!C347</f>
        <v>0.71679615967252941</v>
      </c>
    </row>
    <row r="348" spans="1:7" s="8" customFormat="1" ht="14.25" customHeight="1" x14ac:dyDescent="0.2">
      <c r="A348" s="48" t="s">
        <v>35</v>
      </c>
      <c r="B348" s="49">
        <f t="shared" si="38"/>
        <v>477124079.29999995</v>
      </c>
      <c r="C348" s="50">
        <f t="shared" si="39"/>
        <v>3.618563912252335</v>
      </c>
      <c r="D348" s="46">
        <f>'6.улут.вал.мөөнөт'!B348</f>
        <v>266670039.28999999</v>
      </c>
      <c r="E348" s="47">
        <f>'6.улут.вал.мөөнөт'!C348</f>
        <v>5.9086174458050094</v>
      </c>
      <c r="F348" s="49">
        <f>'10.чет өл.вал.мөөнөт'!B348</f>
        <v>210454040.00999999</v>
      </c>
      <c r="G348" s="50">
        <f>'10.чет өл.вал.мөөнөт'!C348</f>
        <v>0.71679654423375339</v>
      </c>
    </row>
    <row r="349" spans="1:7" s="8" customFormat="1" ht="14.25" customHeight="1" x14ac:dyDescent="0.2">
      <c r="A349" s="48" t="s">
        <v>5</v>
      </c>
      <c r="B349" s="49">
        <f t="shared" si="38"/>
        <v>501994988.22000003</v>
      </c>
      <c r="C349" s="50">
        <f t="shared" si="39"/>
        <v>3.6055355489544891</v>
      </c>
      <c r="D349" s="46">
        <f>'6.улут.вал.мөөнөт'!B349</f>
        <v>284637543.75</v>
      </c>
      <c r="E349" s="47">
        <f>'6.улут.вал.мөөнөт'!C349</f>
        <v>5.7821691649438289</v>
      </c>
      <c r="F349" s="49">
        <f>'10.чет өл.вал.мөөнөт'!B349</f>
        <v>217357444.47000003</v>
      </c>
      <c r="G349" s="50">
        <f>'10.чет өл.вал.мөөнөт'!C349</f>
        <v>0.75515401447524177</v>
      </c>
    </row>
    <row r="350" spans="1:7" s="8" customFormat="1" ht="14.25" customHeight="1" x14ac:dyDescent="0.2">
      <c r="A350" s="48" t="s">
        <v>6</v>
      </c>
      <c r="B350" s="49">
        <f t="shared" si="38"/>
        <v>522121082.83000004</v>
      </c>
      <c r="C350" s="50">
        <f t="shared" si="39"/>
        <v>3.5541372784981018</v>
      </c>
      <c r="D350" s="46">
        <f>'6.улут.вал.мөөнөт'!B350</f>
        <v>296310874.94</v>
      </c>
      <c r="E350" s="47">
        <f>'6.улут.вал.мөөнөт'!C350</f>
        <v>5.6827077765774234</v>
      </c>
      <c r="F350" s="49">
        <f>'10.чет өл.вал.мөөнөт'!B350</f>
        <v>225810207.89000002</v>
      </c>
      <c r="G350" s="50">
        <f>'10.чет өл.вал.мөөнөт'!C350</f>
        <v>0.76100142980963092</v>
      </c>
    </row>
    <row r="351" spans="1:7" s="8" customFormat="1" ht="14.25" customHeight="1" x14ac:dyDescent="0.2">
      <c r="A351" s="48" t="s">
        <v>7</v>
      </c>
      <c r="B351" s="49">
        <f t="shared" si="38"/>
        <v>534502762.25</v>
      </c>
      <c r="C351" s="50">
        <f t="shared" si="39"/>
        <v>3.5229873214813279</v>
      </c>
      <c r="D351" s="46">
        <f>'6.улут.вал.мөөнөт'!B351</f>
        <v>305243134.80000001</v>
      </c>
      <c r="E351" s="47">
        <f>'6.улут.вал.мөөнөт'!C351</f>
        <v>5.5776280255201289</v>
      </c>
      <c r="F351" s="49">
        <f>'10.чет өл.вал.мөөнөт'!B351</f>
        <v>229259627.44999999</v>
      </c>
      <c r="G351" s="50">
        <f>'10.чет өл.вал.мөөнөт'!C351</f>
        <v>0.78737714726841279</v>
      </c>
    </row>
    <row r="352" spans="1:7" s="8" customFormat="1" ht="14.25" customHeight="1" x14ac:dyDescent="0.2">
      <c r="A352" s="48" t="s">
        <v>8</v>
      </c>
      <c r="B352" s="49">
        <f t="shared" si="38"/>
        <v>528556974.52999997</v>
      </c>
      <c r="C352" s="50">
        <f t="shared" si="39"/>
        <v>3.4523111267834228</v>
      </c>
      <c r="D352" s="46">
        <f>'6.улут.вал.мөөнөт'!B352</f>
        <v>304525284.52000004</v>
      </c>
      <c r="E352" s="47">
        <f>'6.улут.вал.мөөнөт'!C352</f>
        <v>5.4586728653729484</v>
      </c>
      <c r="F352" s="49">
        <f>'10.чет өл.вал.мөөнөт'!B352</f>
        <v>224031690.00999996</v>
      </c>
      <c r="G352" s="50">
        <f>'10.чет өл.вал.мөөнөт'!C352</f>
        <v>0.72507249698624954</v>
      </c>
    </row>
    <row r="353" spans="1:7" s="8" customFormat="1" ht="14.25" customHeight="1" x14ac:dyDescent="0.2">
      <c r="A353" s="48" t="s">
        <v>9</v>
      </c>
      <c r="B353" s="49">
        <f t="shared" si="38"/>
        <v>555423884</v>
      </c>
      <c r="C353" s="50">
        <f t="shared" si="39"/>
        <v>3.413871184439198</v>
      </c>
      <c r="D353" s="46">
        <f>'6.улут.вал.мөөнөт'!B353</f>
        <v>311869765.67000002</v>
      </c>
      <c r="E353" s="47">
        <f>'6.улут.вал.мөөнөт'!C353</f>
        <v>5.4762865517665285</v>
      </c>
      <c r="F353" s="49">
        <f>'10.чет өл.вал.мөөнөт'!B353</f>
        <v>243554118.33000001</v>
      </c>
      <c r="G353" s="50">
        <f>'10.чет өл.вал.мөөнөт'!C353</f>
        <v>0.77295916975882761</v>
      </c>
    </row>
    <row r="354" spans="1:7" s="8" customFormat="1" ht="14.25" customHeight="1" x14ac:dyDescent="0.2">
      <c r="A354" s="48" t="s">
        <v>10</v>
      </c>
      <c r="B354" s="49">
        <f t="shared" si="38"/>
        <v>567873309.74000001</v>
      </c>
      <c r="C354" s="50">
        <f t="shared" si="39"/>
        <v>3.5695754196824123</v>
      </c>
      <c r="D354" s="46">
        <f>'6.улут.вал.мөөнөт'!B354</f>
        <v>324410291.57000005</v>
      </c>
      <c r="E354" s="47">
        <f>'6.улут.вал.мөөнөт'!C354</f>
        <v>5.5742071568420206</v>
      </c>
      <c r="F354" s="49">
        <f>'10.чет өл.вал.мөөнөт'!B354</f>
        <v>243463018.16999996</v>
      </c>
      <c r="G354" s="50">
        <f>'10.чет өл.вал.мөөнөт'!C354</f>
        <v>0.89843804846847652</v>
      </c>
    </row>
    <row r="355" spans="1:7" s="8" customFormat="1" ht="14.25" customHeight="1" x14ac:dyDescent="0.2">
      <c r="A355" s="48" t="s">
        <v>11</v>
      </c>
      <c r="B355" s="49">
        <f t="shared" si="38"/>
        <v>575685185.61000001</v>
      </c>
      <c r="C355" s="50">
        <f t="shared" si="39"/>
        <v>3.6283800038960328</v>
      </c>
      <c r="D355" s="46">
        <f>'6.улут.вал.мөөнөт'!B355</f>
        <v>318925953.38999999</v>
      </c>
      <c r="E355" s="47">
        <f>'6.улут.вал.мөөнөт'!C355</f>
        <v>5.7012706899918086</v>
      </c>
      <c r="F355" s="49">
        <f>'10.чет өл.вал.мөөнөт'!B355</f>
        <v>256759232.22000003</v>
      </c>
      <c r="G355" s="50">
        <f>'10.чет өл.вал.мөөнөт'!C355</f>
        <v>1.0535996050751848</v>
      </c>
    </row>
    <row r="356" spans="1:7" s="8" customFormat="1" ht="14.25" customHeight="1" thickBot="1" x14ac:dyDescent="0.25">
      <c r="A356" s="51" t="s">
        <v>12</v>
      </c>
      <c r="B356" s="52">
        <f t="shared" ref="B356:B367" si="40">D356+F356</f>
        <v>592417556.69999993</v>
      </c>
      <c r="C356" s="53">
        <f t="shared" ref="C356:C367" si="41">(D356*E356+F356*G356)/(D356+F356)</f>
        <v>3.4530236586107916</v>
      </c>
      <c r="D356" s="54">
        <f>'6.улут.вал.мөөнөт'!B356</f>
        <v>338026507.53999996</v>
      </c>
      <c r="E356" s="55">
        <f>'6.улут.вал.мөөнөт'!C356</f>
        <v>5.3325368709233505</v>
      </c>
      <c r="F356" s="52">
        <f>'10.чет өл.вал.мөөнөт'!B356</f>
        <v>254391049.16</v>
      </c>
      <c r="G356" s="53">
        <f>'10.чет өл.вал.мөөнөт'!C356</f>
        <v>0.95558796214605002</v>
      </c>
    </row>
    <row r="357" spans="1:7" s="8" customFormat="1" ht="14.25" customHeight="1" x14ac:dyDescent="0.2">
      <c r="A357" s="48" t="s">
        <v>85</v>
      </c>
      <c r="B357" s="49">
        <f t="shared" si="40"/>
        <v>611333923.66999996</v>
      </c>
      <c r="C357" s="50">
        <f t="shared" si="41"/>
        <v>3.6490462034786186</v>
      </c>
      <c r="D357" s="46">
        <f>'6.улут.вал.мөөнөт'!B357</f>
        <v>357095737.02999997</v>
      </c>
      <c r="E357" s="47">
        <f>'6.улут.вал.мөөнөт'!C357</f>
        <v>5.6393365411806107</v>
      </c>
      <c r="F357" s="49">
        <f>'10.чет өл.вал.мөөнөт'!B357</f>
        <v>254238186.63999999</v>
      </c>
      <c r="G357" s="50">
        <f>'10.чет өл.вал.мөөнөт'!C357</f>
        <v>0.85354091594381454</v>
      </c>
    </row>
    <row r="358" spans="1:7" s="8" customFormat="1" ht="14.25" customHeight="1" x14ac:dyDescent="0.2">
      <c r="A358" s="48" t="s">
        <v>3</v>
      </c>
      <c r="B358" s="49">
        <f t="shared" si="40"/>
        <v>648211312.76999998</v>
      </c>
      <c r="C358" s="50">
        <f t="shared" si="41"/>
        <v>3.8461385260536343</v>
      </c>
      <c r="D358" s="46">
        <f>'6.улут.вал.мөөнөт'!B358</f>
        <v>402478062.62</v>
      </c>
      <c r="E358" s="47">
        <f>'6.улут.вал.мөөнөт'!C358</f>
        <v>5.6446220615056362</v>
      </c>
      <c r="F358" s="49">
        <f>'10.чет өл.вал.мөөнөт'!B358</f>
        <v>245733250.15000001</v>
      </c>
      <c r="G358" s="50">
        <f>'10.чет өл.вал.мөөнөт'!C358</f>
        <v>0.90046402510254653</v>
      </c>
    </row>
    <row r="359" spans="1:7" s="8" customFormat="1" ht="14.25" customHeight="1" x14ac:dyDescent="0.2">
      <c r="A359" s="48" t="s">
        <v>4</v>
      </c>
      <c r="B359" s="49">
        <f t="shared" si="40"/>
        <v>668616967.1500001</v>
      </c>
      <c r="C359" s="50">
        <f t="shared" si="41"/>
        <v>3.81692786787141</v>
      </c>
      <c r="D359" s="46">
        <f>'6.улут.вал.мөөнөт'!B359</f>
        <v>418319443.69000006</v>
      </c>
      <c r="E359" s="47">
        <f>'6.улут.вал.мөөнөт'!C359</f>
        <v>5.5554663326335669</v>
      </c>
      <c r="F359" s="49">
        <f>'10.чет өл.вал.мөөнөт'!B359</f>
        <v>250297523.45999998</v>
      </c>
      <c r="G359" s="50">
        <f>'10.чет өл.вал.мөөнөт'!C359</f>
        <v>0.91132803068725965</v>
      </c>
    </row>
    <row r="360" spans="1:7" s="8" customFormat="1" ht="14.25" customHeight="1" x14ac:dyDescent="0.2">
      <c r="A360" s="48" t="s">
        <v>35</v>
      </c>
      <c r="B360" s="49">
        <f t="shared" si="40"/>
        <v>687935981.03999996</v>
      </c>
      <c r="C360" s="50">
        <f t="shared" si="41"/>
        <v>3.7392505043719049</v>
      </c>
      <c r="D360" s="46">
        <f>'6.улут.вал.мөөнөт'!B360</f>
        <v>427682137.94999993</v>
      </c>
      <c r="E360" s="47">
        <f>'6.улут.вал.мөөнөт'!C360</f>
        <v>5.4787147369262765</v>
      </c>
      <c r="F360" s="49">
        <f>'10.чет өл.вал.мөөнөт'!B360</f>
        <v>260253843.09</v>
      </c>
      <c r="G360" s="50">
        <f>'10.чет өл.вал.мөөнөт'!C360</f>
        <v>0.88074216100368286</v>
      </c>
    </row>
    <row r="361" spans="1:7" s="8" customFormat="1" ht="14.25" customHeight="1" x14ac:dyDescent="0.2">
      <c r="A361" s="48" t="s">
        <v>5</v>
      </c>
      <c r="B361" s="49">
        <f t="shared" si="40"/>
        <v>697264767.13</v>
      </c>
      <c r="C361" s="50">
        <f t="shared" si="41"/>
        <v>3.650034709726262</v>
      </c>
      <c r="D361" s="46">
        <f>'6.улут.вал.мөөнөт'!B361</f>
        <v>429616200.55000001</v>
      </c>
      <c r="E361" s="47">
        <f>'6.улут.вал.мөөнөт'!C361</f>
        <v>5.3674076704040132</v>
      </c>
      <c r="F361" s="49">
        <f>'10.чет өл.вал.мөөнөт'!B361</f>
        <v>267648566.58000001</v>
      </c>
      <c r="G361" s="50">
        <f>'10.чет өл.вал.мөөнөт'!C361</f>
        <v>0.89339283519132384</v>
      </c>
    </row>
    <row r="362" spans="1:7" s="8" customFormat="1" ht="14.25" hidden="1" customHeight="1" x14ac:dyDescent="0.2">
      <c r="A362" s="48" t="s">
        <v>6</v>
      </c>
      <c r="B362" s="49">
        <f t="shared" si="40"/>
        <v>0</v>
      </c>
      <c r="C362" s="50" t="e">
        <f t="shared" si="41"/>
        <v>#DIV/0!</v>
      </c>
      <c r="D362" s="46">
        <f>'6.улут.вал.мөөнөт'!B362</f>
        <v>0</v>
      </c>
      <c r="E362" s="47" t="e">
        <f>'6.улут.вал.мөөнөт'!C362</f>
        <v>#DIV/0!</v>
      </c>
      <c r="F362" s="49">
        <f>'10.чет өл.вал.мөөнөт'!B362</f>
        <v>0</v>
      </c>
      <c r="G362" s="50" t="e">
        <f>'10.чет өл.вал.мөөнөт'!C362</f>
        <v>#DIV/0!</v>
      </c>
    </row>
    <row r="363" spans="1:7" s="8" customFormat="1" ht="14.25" hidden="1" customHeight="1" x14ac:dyDescent="0.2">
      <c r="A363" s="48" t="s">
        <v>7</v>
      </c>
      <c r="B363" s="49">
        <f t="shared" si="40"/>
        <v>0</v>
      </c>
      <c r="C363" s="50" t="e">
        <f t="shared" si="41"/>
        <v>#DIV/0!</v>
      </c>
      <c r="D363" s="46">
        <f>'6.улут.вал.мөөнөт'!B363</f>
        <v>0</v>
      </c>
      <c r="E363" s="47" t="e">
        <f>'6.улут.вал.мөөнөт'!C363</f>
        <v>#DIV/0!</v>
      </c>
      <c r="F363" s="49">
        <f>'10.чет өл.вал.мөөнөт'!B363</f>
        <v>0</v>
      </c>
      <c r="G363" s="50" t="e">
        <f>'10.чет өл.вал.мөөнөт'!C363</f>
        <v>#DIV/0!</v>
      </c>
    </row>
    <row r="364" spans="1:7" s="8" customFormat="1" ht="14.25" hidden="1" customHeight="1" x14ac:dyDescent="0.2">
      <c r="A364" s="48" t="s">
        <v>8</v>
      </c>
      <c r="B364" s="49">
        <f t="shared" si="40"/>
        <v>0</v>
      </c>
      <c r="C364" s="50" t="e">
        <f t="shared" si="41"/>
        <v>#DIV/0!</v>
      </c>
      <c r="D364" s="46">
        <f>'6.улут.вал.мөөнөт'!B364</f>
        <v>0</v>
      </c>
      <c r="E364" s="47" t="e">
        <f>'6.улут.вал.мөөнөт'!C364</f>
        <v>#DIV/0!</v>
      </c>
      <c r="F364" s="49">
        <f>'10.чет өл.вал.мөөнөт'!B364</f>
        <v>0</v>
      </c>
      <c r="G364" s="50" t="e">
        <f>'10.чет өл.вал.мөөнөт'!C364</f>
        <v>#DIV/0!</v>
      </c>
    </row>
    <row r="365" spans="1:7" s="8" customFormat="1" ht="14.25" hidden="1" customHeight="1" x14ac:dyDescent="0.2">
      <c r="A365" s="48" t="s">
        <v>9</v>
      </c>
      <c r="B365" s="49">
        <f t="shared" si="40"/>
        <v>0</v>
      </c>
      <c r="C365" s="50" t="e">
        <f t="shared" si="41"/>
        <v>#DIV/0!</v>
      </c>
      <c r="D365" s="46">
        <f>'6.улут.вал.мөөнөт'!B365</f>
        <v>0</v>
      </c>
      <c r="E365" s="47" t="e">
        <f>'6.улут.вал.мөөнөт'!C365</f>
        <v>#DIV/0!</v>
      </c>
      <c r="F365" s="49">
        <f>'10.чет өл.вал.мөөнөт'!B365</f>
        <v>0</v>
      </c>
      <c r="G365" s="50" t="e">
        <f>'10.чет өл.вал.мөөнөт'!C365</f>
        <v>#DIV/0!</v>
      </c>
    </row>
    <row r="366" spans="1:7" s="8" customFormat="1" ht="14.25" hidden="1" customHeight="1" x14ac:dyDescent="0.2">
      <c r="A366" s="48" t="s">
        <v>10</v>
      </c>
      <c r="B366" s="49">
        <f t="shared" si="40"/>
        <v>0</v>
      </c>
      <c r="C366" s="50" t="e">
        <f t="shared" si="41"/>
        <v>#DIV/0!</v>
      </c>
      <c r="D366" s="46">
        <f>'6.улут.вал.мөөнөт'!B366</f>
        <v>0</v>
      </c>
      <c r="E366" s="47" t="e">
        <f>'6.улут.вал.мөөнөт'!C366</f>
        <v>#DIV/0!</v>
      </c>
      <c r="F366" s="49">
        <f>'10.чет өл.вал.мөөнөт'!B366</f>
        <v>0</v>
      </c>
      <c r="G366" s="50" t="e">
        <f>'10.чет өл.вал.мөөнөт'!C366</f>
        <v>#DIV/0!</v>
      </c>
    </row>
    <row r="367" spans="1:7" s="8" customFormat="1" ht="14.25" hidden="1" customHeight="1" x14ac:dyDescent="0.2">
      <c r="A367" s="48" t="s">
        <v>11</v>
      </c>
      <c r="B367" s="49">
        <f t="shared" si="40"/>
        <v>0</v>
      </c>
      <c r="C367" s="50" t="e">
        <f t="shared" si="41"/>
        <v>#DIV/0!</v>
      </c>
      <c r="D367" s="46">
        <f>'6.улут.вал.мөөнөт'!B367</f>
        <v>0</v>
      </c>
      <c r="E367" s="47" t="e">
        <f>'6.улут.вал.мөөнөт'!C367</f>
        <v>#DIV/0!</v>
      </c>
      <c r="F367" s="49">
        <f>'10.чет өл.вал.мөөнөт'!B367</f>
        <v>0</v>
      </c>
      <c r="G367" s="50" t="e">
        <f>'10.чет өл.вал.мөөнөт'!C367</f>
        <v>#DIV/0!</v>
      </c>
    </row>
    <row r="368" spans="1:7" s="8" customFormat="1" ht="14.25" hidden="1" customHeight="1" thickBot="1" x14ac:dyDescent="0.25">
      <c r="A368" s="51" t="s">
        <v>12</v>
      </c>
      <c r="B368" s="52">
        <f t="shared" ref="B368" si="42">D368+F368</f>
        <v>0</v>
      </c>
      <c r="C368" s="53" t="e">
        <f t="shared" ref="C368" si="43">(D368*E368+F368*G368)/(D368+F368)</f>
        <v>#DIV/0!</v>
      </c>
      <c r="D368" s="54">
        <f>'6.улут.вал.мөөнөт'!B368</f>
        <v>0</v>
      </c>
      <c r="E368" s="55" t="e">
        <f>'6.улут.вал.мөөнөт'!C368</f>
        <v>#DIV/0!</v>
      </c>
      <c r="F368" s="52">
        <f>'10.чет өл.вал.мөөнөт'!B368</f>
        <v>0</v>
      </c>
      <c r="G368" s="53" t="e">
        <f>'10.чет өл.вал.мөөнөт'!C368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1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11"/>
      <c r="C375" s="11"/>
      <c r="D375" s="11"/>
      <c r="E375" s="11"/>
      <c r="F375" s="11"/>
      <c r="G375" s="11"/>
      <c r="I375" s="56"/>
      <c r="J375" s="56"/>
      <c r="K375" s="56"/>
      <c r="L375" s="56"/>
      <c r="M375" s="56"/>
      <c r="N375" s="56"/>
    </row>
    <row r="376" spans="1:14" x14ac:dyDescent="0.2">
      <c r="B376" s="11"/>
      <c r="C376" s="11"/>
      <c r="D376" s="11"/>
      <c r="E376" s="11"/>
      <c r="F376" s="11"/>
      <c r="G376" s="11"/>
      <c r="I376" s="56"/>
      <c r="J376" s="56"/>
      <c r="K376" s="56"/>
      <c r="L376" s="56"/>
      <c r="M376" s="56"/>
      <c r="N376" s="56"/>
    </row>
    <row r="377" spans="1:14" x14ac:dyDescent="0.2">
      <c r="B377" s="11"/>
      <c r="C377" s="11"/>
      <c r="D377" s="11"/>
      <c r="E377" s="11"/>
      <c r="F377" s="11"/>
      <c r="G377" s="11"/>
      <c r="I377" s="56"/>
      <c r="J377" s="56"/>
      <c r="K377" s="56"/>
      <c r="L377" s="56"/>
      <c r="M377" s="56"/>
      <c r="N377" s="56"/>
    </row>
    <row r="378" spans="1:14" x14ac:dyDescent="0.2">
      <c r="B378" s="11"/>
      <c r="C378" s="11"/>
      <c r="D378" s="11"/>
      <c r="E378" s="11"/>
      <c r="F378" s="11"/>
      <c r="G378" s="11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3"/>
      <c r="C388" s="23"/>
      <c r="D388" s="23"/>
      <c r="E388" s="23"/>
      <c r="F388" s="23"/>
      <c r="G388" s="23"/>
    </row>
    <row r="389" spans="2:14" x14ac:dyDescent="0.2">
      <c r="B389" s="23"/>
      <c r="C389" s="23"/>
      <c r="D389" s="23"/>
      <c r="E389" s="23"/>
      <c r="F389" s="23"/>
      <c r="G389" s="23"/>
    </row>
    <row r="390" spans="2:14" x14ac:dyDescent="0.2">
      <c r="B390" s="23"/>
      <c r="C390" s="23"/>
      <c r="D390" s="23"/>
      <c r="E390" s="23"/>
      <c r="F390" s="23"/>
      <c r="G390" s="23"/>
    </row>
    <row r="391" spans="2:14" x14ac:dyDescent="0.2">
      <c r="B391" s="23"/>
      <c r="C391" s="23"/>
      <c r="D391" s="23"/>
      <c r="E391" s="23"/>
      <c r="F391" s="23"/>
      <c r="G391" s="23"/>
    </row>
    <row r="392" spans="2:14" x14ac:dyDescent="0.2">
      <c r="B392" s="23"/>
      <c r="C392" s="23"/>
      <c r="D392" s="23"/>
      <c r="E392" s="23"/>
      <c r="F392" s="23"/>
      <c r="G392" s="23"/>
    </row>
    <row r="393" spans="2:14" x14ac:dyDescent="0.2">
      <c r="B393" s="23"/>
      <c r="C393" s="23"/>
      <c r="D393" s="23"/>
      <c r="E393" s="23"/>
      <c r="F393" s="23"/>
      <c r="G393" s="23"/>
    </row>
    <row r="394" spans="2:14" x14ac:dyDescent="0.2">
      <c r="B394" s="23"/>
      <c r="C394" s="23"/>
      <c r="D394" s="23"/>
      <c r="E394" s="23"/>
      <c r="F394" s="23"/>
      <c r="G394" s="23"/>
    </row>
    <row r="395" spans="2:14" x14ac:dyDescent="0.2">
      <c r="B395" s="23"/>
      <c r="C395" s="23"/>
      <c r="D395" s="23"/>
      <c r="E395" s="23"/>
      <c r="F395" s="23"/>
      <c r="G395" s="23"/>
    </row>
    <row r="396" spans="2:14" x14ac:dyDescent="0.2">
      <c r="B396" s="23"/>
      <c r="C396" s="23"/>
      <c r="D396" s="23"/>
      <c r="E396" s="23"/>
      <c r="F396" s="23"/>
      <c r="G396" s="23"/>
    </row>
    <row r="397" spans="2:14" x14ac:dyDescent="0.2">
      <c r="B397" s="23"/>
      <c r="C397" s="23"/>
      <c r="D397" s="23"/>
      <c r="E397" s="23"/>
      <c r="F397" s="23"/>
      <c r="G397" s="23"/>
    </row>
    <row r="398" spans="2:14" x14ac:dyDescent="0.2">
      <c r="B398" s="23"/>
      <c r="C398" s="23"/>
      <c r="D398" s="23"/>
      <c r="E398" s="23"/>
      <c r="F398" s="23"/>
      <c r="G398" s="23"/>
    </row>
    <row r="399" spans="2:14" x14ac:dyDescent="0.2">
      <c r="B399" s="23"/>
    </row>
    <row r="400" spans="2:14" x14ac:dyDescent="0.2">
      <c r="B400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66" t="s">
        <v>44</v>
      </c>
      <c r="K7" s="67"/>
      <c r="L7" s="66" t="s">
        <v>45</v>
      </c>
      <c r="M7" s="67"/>
      <c r="N7" s="63" t="s">
        <v>46</v>
      </c>
      <c r="O7" s="63"/>
      <c r="P7" s="63" t="s">
        <v>47</v>
      </c>
      <c r="Q7" s="63"/>
      <c r="R7" s="63" t="s">
        <v>48</v>
      </c>
      <c r="S7" s="63"/>
      <c r="T7" s="63" t="s">
        <v>49</v>
      </c>
      <c r="U7" s="63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x14ac:dyDescent="0.2">
      <c r="A342" s="33" t="s">
        <v>10</v>
      </c>
      <c r="B342" s="34">
        <f>'3.жеке-бардыгы болуп'!B342+'4.юрид-бардыгы болуп'!B342+'5.рез.эмес.-бардыгы болуп'!B174</f>
        <v>404470532.84999996</v>
      </c>
      <c r="C342" s="35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4">
        <f>'3.жеке-бардыгы болуп'!D342+'4.юрид-бардыгы болуп'!D342+'5.рез.эмес.-бардыгы болуп'!D174</f>
        <v>162776067.91000003</v>
      </c>
      <c r="E342" s="35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4">
        <f>'3.жеке-бардыгы болуп'!F342+'4.юрид-бардыгы болуп'!F342+'5.рез.эмес.-бардыгы болуп'!F174</f>
        <v>131955677.58000001</v>
      </c>
      <c r="G342" s="35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4">
        <f t="shared" ref="H342" si="38">J342+L342+N342+P342+R342+T342</f>
        <v>109738787.35999998</v>
      </c>
      <c r="I342" s="35">
        <f t="shared" ref="I342" si="39">(J342*K342+L342*M342+N342*O342+P342*Q342+R342*S342+T342*U342)/(J342+L342+N342+P342+R342+T342)</f>
        <v>9.5673647389582381</v>
      </c>
      <c r="J342" s="34">
        <f>'3.жеке-бардыгы болуп'!J342+'4.юрид-бардыгы болуп'!J342+'5.рез.эмес.-бардыгы болуп'!J174</f>
        <v>6807215.6799999997</v>
      </c>
      <c r="K342" s="35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4">
        <f>'3.жеке-бардыгы болуп'!L342+'4.юрид-бардыгы болуп'!L342+'5.рез.эмес.-бардыгы болуп'!L174</f>
        <v>14665611.75</v>
      </c>
      <c r="M342" s="35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4">
        <f>'3.жеке-бардыгы болуп'!N342+'4.юрид-бардыгы болуп'!N342+'5.рез.эмес.-бардыгы болуп'!N174</f>
        <v>19955098.18</v>
      </c>
      <c r="O342" s="35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4">
        <f>'3.жеке-бардыгы болуп'!P342+'4.юрид-бардыгы болуп'!P342+'5.рез.эмес.-бардыгы болуп'!P174</f>
        <v>38933670.559999995</v>
      </c>
      <c r="Q342" s="35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4">
        <f>'3.жеке-бардыгы болуп'!R342+'4.юрид-бардыгы болуп'!R342+'5.рез.эмес.-бардыгы болуп'!R174</f>
        <v>28176089.269999996</v>
      </c>
      <c r="S342" s="35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4">
        <f>'3.жеке-бардыгы болуп'!T342+'4.юрид-бардыгы болуп'!T342+'5.рез.эмес.-бардыгы болуп'!T174</f>
        <v>1201101.92</v>
      </c>
      <c r="U342" s="35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14.25" customHeight="1" x14ac:dyDescent="0.2">
      <c r="A343" s="33" t="s">
        <v>11</v>
      </c>
      <c r="B343" s="34">
        <f>'3.жеке-бардыгы болуп'!B343+'4.юрид-бардыгы болуп'!B343+'5.рез.эмес.-бардыгы болуп'!B175</f>
        <v>411026613.62</v>
      </c>
      <c r="C343" s="35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3.3734741715833749</v>
      </c>
      <c r="D343" s="34">
        <f>'3.жеке-бардыгы болуп'!D343+'4.юрид-бардыгы болуп'!D343+'5.рез.эмес.-бардыгы болуп'!D175</f>
        <v>168734437.95000002</v>
      </c>
      <c r="E343" s="35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1.4094436643705313</v>
      </c>
      <c r="F343" s="34">
        <f>'3.жеке-бардыгы болуп'!F343+'4.юрид-бардыгы болуп'!F343+'5.рез.эмес.-бардыгы болуп'!F175</f>
        <v>129947534.84</v>
      </c>
      <c r="G343" s="35">
        <f>('3.жеке-бардыгы болуп'!F343*'3.жеке-бардыгы болуп'!G343+'4.юрид-бардыгы болуп'!F343*'4.юрид-бардыгы болуп'!G343+'5.рез.эмес.-бардыгы болуп'!F175*'5.рез.эмес.-бардыгы болуп'!G175)/('3.жеке-бардыгы болуп'!F343+'4.юрид-бардыгы болуп'!F343+'5.рез.эмес.-бардыгы болуп'!F175)</f>
        <v>0.52825280681869402</v>
      </c>
      <c r="H343" s="34">
        <f t="shared" ref="H343" si="40">J343+L343+N343+P343+R343+T343</f>
        <v>112344640.83</v>
      </c>
      <c r="I343" s="35">
        <f t="shared" ref="I343" si="41">(J343*K343+L343*M343+N343*O343+P343*Q343+R343*S343+T343*U343)/(J343+L343+N343+P343+R343+T343)</f>
        <v>9.614351181795481</v>
      </c>
      <c r="J343" s="34">
        <f>'3.жеке-бардыгы болуп'!J343+'4.юрид-бардыгы болуп'!J343+'5.рез.эмес.-бардыгы болуп'!J175</f>
        <v>10731762.43</v>
      </c>
      <c r="K343" s="35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7.7786283306497026</v>
      </c>
      <c r="L343" s="34">
        <f>'3.жеке-бардыгы болуп'!L343+'4.юрид-бардыгы болуп'!L343+'5.рез.эмес.-бардыгы болуп'!L175</f>
        <v>11213756.810000001</v>
      </c>
      <c r="M343" s="35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7.527340387578807</v>
      </c>
      <c r="N343" s="34">
        <f>'3.жеке-бардыгы болуп'!N343+'4.юрид-бардыгы болуп'!N343+'5.рез.эмес.-бардыгы болуп'!N175</f>
        <v>22234511.009999998</v>
      </c>
      <c r="O343" s="35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8.6599884411220032</v>
      </c>
      <c r="P343" s="34">
        <f>'3.жеке-бардыгы болуп'!P343+'4.юрид-бардыгы болуп'!P343+'5.рез.эмес.-бардыгы болуп'!P175</f>
        <v>38542520.420000002</v>
      </c>
      <c r="Q343" s="35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10.300756409634921</v>
      </c>
      <c r="R343" s="34">
        <f>'3.жеке-бардыгы болуп'!R343+'4.юрид-бардыгы болуп'!R343+'5.рез.эмес.-бардыгы болуп'!R175</f>
        <v>28428976.699999999</v>
      </c>
      <c r="S343" s="35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10.952137528119312</v>
      </c>
      <c r="T343" s="34">
        <f>'3.жеке-бардыгы болуп'!T343+'4.юрид-бардыгы болуп'!T343+'5.рез.эмес.-бардыгы болуп'!T175</f>
        <v>1193113.46</v>
      </c>
      <c r="U343" s="35">
        <f>('3.жеке-бардыгы болуп'!T343*'3.жеке-бардыгы болуп'!U343+'4.юрид-бардыгы болуп'!T343*'4.юрид-бардыгы болуп'!U343+'5.рез.эмес.-бардыгы болуп'!T175*'5.рез.эмес.-бардыгы болуп'!U175)/('3.жеке-бардыгы болуп'!T343+'4.юрид-бардыгы болуп'!T343+'5.рез.эмес.-бардыгы болуп'!T175)</f>
        <v>9.4767930298933791</v>
      </c>
    </row>
    <row r="344" spans="1:21" ht="14.25" customHeight="1" thickBot="1" x14ac:dyDescent="0.25">
      <c r="A344" s="36" t="s">
        <v>12</v>
      </c>
      <c r="B344" s="37">
        <f>'3.жеке-бардыгы болуп'!B344+'4.юрид-бардыгы болуп'!B344+'5.рез.эмес.-бардыгы болуп'!B176</f>
        <v>431341397.87</v>
      </c>
      <c r="C344" s="38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3.3222632971011397</v>
      </c>
      <c r="D344" s="37">
        <f>'3.жеке-бардыгы болуп'!D344+'4.юрид-бардыгы болуп'!D344+'5.рез.эмес.-бардыгы болуп'!D176</f>
        <v>181707549.16999999</v>
      </c>
      <c r="E344" s="38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1.4809328039493923</v>
      </c>
      <c r="F344" s="37">
        <f>'3.жеке-бардыгы болуп'!F344+'4.юрид-бардыгы болуп'!F344+'5.рез.эмес.-бардыгы болуп'!F176</f>
        <v>136231824.18000001</v>
      </c>
      <c r="G344" s="38">
        <f>('3.жеке-бардыгы болуп'!F344*'3.жеке-бардыгы болуп'!G344+'4.юрид-бардыгы болуп'!F344*'4.юрид-бардыгы болуп'!G344+'5.рез.эмес.-бардыгы болуп'!F176*'5.рез.эмес.-бардыгы болуп'!G176)/('3.жеке-бардыгы болуп'!F344+'4.юрид-бардыгы болуп'!F344+'5.рез.эмес.-бардыгы болуп'!F176)</f>
        <v>0.4513850546539746</v>
      </c>
      <c r="H344" s="37">
        <f t="shared" ref="H344:H355" si="42">J344+L344+N344+P344+R344+T344</f>
        <v>113402024.52</v>
      </c>
      <c r="I344" s="38">
        <f t="shared" ref="I344:I355" si="43">(J344*K344+L344*M344+N344*O344+P344*Q344+R344*S344+T344*U344)/(J344+L344+N344+P344+R344+T344)</f>
        <v>9.7215196962834654</v>
      </c>
      <c r="J344" s="37">
        <f>'3.жеке-бардыгы болуп'!J344+'4.юрид-бардыгы болуп'!J344+'5.рез.эмес.-бардыгы болуп'!J176</f>
        <v>6511169.0800000001</v>
      </c>
      <c r="K344" s="38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6.1544362426079111</v>
      </c>
      <c r="L344" s="37">
        <f>'3.жеке-бардыгы болуп'!L344+'4.юрид-бардыгы болуп'!L344+'5.рез.эмес.-бардыгы болуп'!L176</f>
        <v>14180056.190000001</v>
      </c>
      <c r="M344" s="38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7.7740036099885383</v>
      </c>
      <c r="N344" s="37">
        <f>'3.жеке-бардыгы болуп'!N344+'4.юрид-бардыгы болуп'!N344+'5.рез.эмес.-бардыгы болуп'!N176</f>
        <v>23977229.719999999</v>
      </c>
      <c r="O344" s="38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9.0514118736107214</v>
      </c>
      <c r="P344" s="37">
        <f>'3.жеке-бардыгы болуп'!P344+'4.юрид-бардыгы болуп'!P344+'5.рез.эмес.-бардыгы болуп'!P176</f>
        <v>39681580.600000001</v>
      </c>
      <c r="Q344" s="38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10.329961498007957</v>
      </c>
      <c r="R344" s="37">
        <f>'3.жеке-бардыгы болуп'!R344+'4.юрид-бардыгы болуп'!R344+'5.рез.эмес.-бардыгы болуп'!R176</f>
        <v>27846457.110000003</v>
      </c>
      <c r="S344" s="38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11.269829254113706</v>
      </c>
      <c r="T344" s="37">
        <f>'3.жеке-бардыгы болуп'!T344+'4.юрид-бардыгы болуп'!T344+'5.рез.эмес.-бардыгы болуп'!T176</f>
        <v>1205531.82</v>
      </c>
      <c r="U344" s="38">
        <f>('3.жеке-бардыгы болуп'!T344*'3.жеке-бардыгы болуп'!U344+'4.юрид-бардыгы болуп'!T344*'4.юрид-бардыгы болуп'!U344+'5.рез.эмес.-бардыгы болуп'!T176*'5.рез.эмес.-бардыгы болуп'!U176)/('3.жеке-бардыгы болуп'!T344+'4.юрид-бардыгы болуп'!T344+'5.рез.эмес.-бардыгы болуп'!T176)</f>
        <v>9.4313839574139315</v>
      </c>
    </row>
    <row r="345" spans="1:21" ht="14.25" customHeight="1" x14ac:dyDescent="0.2">
      <c r="A345" s="33" t="s">
        <v>84</v>
      </c>
      <c r="B345" s="34">
        <f>'3.жеке-бардыгы болуп'!B345+'4.юрид-бардыгы болуп'!B345+'5.рез.эмес.-бардыгы болуп'!B177</f>
        <v>431277561.73000002</v>
      </c>
      <c r="C345" s="35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3.5537384759659911</v>
      </c>
      <c r="D345" s="34">
        <f>'3.жеке-бардыгы болуп'!D345+'4.юрид-бардыгы болуп'!D345+'5.рез.эмес.-бардыгы болуп'!D177</f>
        <v>177314181.25999999</v>
      </c>
      <c r="E345" s="35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1.5484786138791455</v>
      </c>
      <c r="F345" s="34">
        <f>'3.жеке-бардыгы болуп'!F345+'4.юрид-бардыгы болуп'!F345+'5.рез.эмес.-бардыгы болуп'!F177</f>
        <v>132711144.97</v>
      </c>
      <c r="G345" s="35">
        <f>('3.жеке-бардыгы болуп'!F345*'3.жеке-бардыгы болуп'!G345+'4.юрид-бардыгы болуп'!F345*'4.юрид-бардыгы болуп'!G345+'5.рез.эмес.-бардыгы болуп'!F177*'5.рез.эмес.-бардыгы болуп'!G177)/('3.жеке-бардыгы болуп'!F345+'4.юрид-бардыгы болуп'!F345+'5.рез.эмес.-бардыгы болуп'!F177)</f>
        <v>0.43848487010382287</v>
      </c>
      <c r="H345" s="34">
        <f t="shared" si="42"/>
        <v>121252235.5</v>
      </c>
      <c r="I345" s="35">
        <f t="shared" si="43"/>
        <v>9.895806153269632</v>
      </c>
      <c r="J345" s="34">
        <f>'3.жеке-бардыгы болуп'!J345+'4.юрид-бардыгы болуп'!J345+'5.рез.эмес.-бардыгы болуп'!J177</f>
        <v>7607219.04</v>
      </c>
      <c r="K345" s="35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6.3945518657630247</v>
      </c>
      <c r="L345" s="34">
        <f>'3.жеке-бардыгы болуп'!L345+'4.юрид-бардыгы болуп'!L345+'5.рез.эмес.-бардыгы болуп'!L177</f>
        <v>15894792.259999998</v>
      </c>
      <c r="M345" s="35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8.3537410652701283</v>
      </c>
      <c r="N345" s="34">
        <f>'3.жеке-бардыгы болуп'!N345+'4.юрид-бардыгы болуп'!N345+'5.рез.эмес.-бардыгы болуп'!N177</f>
        <v>25033162.719999999</v>
      </c>
      <c r="O345" s="35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9.1901499642630764</v>
      </c>
      <c r="P345" s="34">
        <f>'3.жеке-бардыгы болуп'!P345+'4.юрид-бардыгы болуп'!P345+'5.рез.эмес.-бардыгы болуп'!P177</f>
        <v>43076510.32</v>
      </c>
      <c r="Q345" s="35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10.580597750839337</v>
      </c>
      <c r="R345" s="34">
        <f>'3.жеке-бардыгы болуп'!R345+'4.юрид-бардыгы болуп'!R345+'5.рез.эмес.-бардыгы болуп'!R177</f>
        <v>28446843.389999997</v>
      </c>
      <c r="S345" s="35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11.287899779712587</v>
      </c>
      <c r="T345" s="34">
        <f>'3.жеке-бардыгы болуп'!T345+'4.юрид-бардыгы болуп'!T345+'5.рез.эмес.-бардыгы болуп'!T177</f>
        <v>1193707.77</v>
      </c>
      <c r="U345" s="35">
        <f>('3.жеке-бардыгы болуп'!T345*'3.жеке-бардыгы болуп'!U345+'4.юрид-бардыгы болуп'!T345*'4.юрид-бардыгы болуп'!U345+'5.рез.эмес.-бардыгы болуп'!T177*'5.рез.эмес.-бардыгы болуп'!U177)/('3.жеке-бардыгы болуп'!T345+'4.юрид-бардыгы болуп'!T345+'5.рез.эмес.-бардыгы болуп'!T177)</f>
        <v>9.653968918121377</v>
      </c>
    </row>
    <row r="346" spans="1:21" ht="14.25" customHeight="1" x14ac:dyDescent="0.2">
      <c r="A346" s="33" t="s">
        <v>3</v>
      </c>
      <c r="B346" s="34">
        <f>'3.жеке-бардыгы болуп'!B346+'4.юрид-бардыгы болуп'!B346+'5.рез.эмес.-бардыгы болуп'!B178</f>
        <v>448992963.94999999</v>
      </c>
      <c r="C346" s="35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3.6209326524202221</v>
      </c>
      <c r="D346" s="34">
        <f>'3.жеке-бардыгы болуп'!D346+'4.юрид-бардыгы болуп'!D346+'5.рез.эмес.-бардыгы болуп'!D178</f>
        <v>185062220.83000001</v>
      </c>
      <c r="E346" s="35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1.6999821745248949</v>
      </c>
      <c r="F346" s="34">
        <f>'3.жеке-бардыгы болуп'!F346+'4.юрид-бардыгы болуп'!F346+'5.рез.эмес.-бардыгы болуп'!F178</f>
        <v>138898274.93000001</v>
      </c>
      <c r="G346" s="35">
        <f>('3.жеке-бардыгы болуп'!F346*'3.жеке-бардыгы болуп'!G346+'4.юрид-бардыгы болуп'!F346*'4.юрид-бардыгы болуп'!G346+'5.рез.эмес.-бардыгы болуп'!F178*'5.рез.эмес.-бардыгы болуп'!G178)/('3.жеке-бардыгы болуп'!F346+'4.юрид-бардыгы болуп'!F346+'5.рез.эмес.-бардыгы болуп'!F178)</f>
        <v>0.46336750133819665</v>
      </c>
      <c r="H346" s="34">
        <f t="shared" si="42"/>
        <v>125032468.19</v>
      </c>
      <c r="I346" s="35">
        <f t="shared" si="43"/>
        <v>9.9718887320959073</v>
      </c>
      <c r="J346" s="34">
        <f>'3.жеке-бардыгы болуп'!J346+'4.юрид-бардыгы болуп'!J346+'5.рез.эмес.-бардыгы болуп'!J178</f>
        <v>10136429.27</v>
      </c>
      <c r="K346" s="35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6.1988919328689862</v>
      </c>
      <c r="L346" s="34">
        <f>'3.жеке-бардыгы болуп'!L346+'4.юрид-бардыгы болуп'!L346+'5.рез.эмес.-бардыгы болуп'!L178</f>
        <v>16460183.420000002</v>
      </c>
      <c r="M346" s="35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8.4929858630335904</v>
      </c>
      <c r="N346" s="34">
        <f>'3.жеке-бардыгы болуп'!N346+'4.юрид-бардыгы болуп'!N346+'5.рез.эмес.-бардыгы болуп'!N178</f>
        <v>24806227.27</v>
      </c>
      <c r="O346" s="35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9.8640209403354362</v>
      </c>
      <c r="P346" s="34">
        <f>'3.жеке-бардыгы болуп'!P346+'4.юрид-бардыгы болуп'!P346+'5.рез.эмес.-бардыгы болуп'!P178</f>
        <v>42205688.809999995</v>
      </c>
      <c r="Q346" s="35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10.562536896222282</v>
      </c>
      <c r="R346" s="34">
        <f>'3.жеке-бардыгы болуп'!R346+'4.юрид-бардыгы болуп'!R346+'5.рез.эмес.-бардыгы болуп'!R178</f>
        <v>30249033.560000002</v>
      </c>
      <c r="S346" s="35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11.31677667815713</v>
      </c>
      <c r="T346" s="34">
        <f>'3.жеке-бардыгы болуп'!T346+'4.юрид-бардыгы болуп'!T346+'5.рез.эмес.-бардыгы болуп'!T178</f>
        <v>1174905.8599999999</v>
      </c>
      <c r="U346" s="35">
        <f>('3.жеке-бардыгы болуп'!T346*'3.жеке-бардыгы болуп'!U346+'4.юрид-бардыгы болуп'!T346*'4.юрид-бардыгы болуп'!U346+'5.рез.эмес.-бардыгы болуп'!T178*'5.рез.эмес.-бардыгы болуп'!U178)/('3.жеке-бардыгы болуп'!T346+'4.юрид-бардыгы болуп'!T346+'5.рез.эмес.-бардыгы болуп'!T178)</f>
        <v>9.6767564972396993</v>
      </c>
    </row>
    <row r="347" spans="1:21" ht="14.25" customHeight="1" x14ac:dyDescent="0.2">
      <c r="A347" s="33" t="s">
        <v>4</v>
      </c>
      <c r="B347" s="34">
        <f>'3.жеке-бардыгы болуп'!B347+'4.юрид-бардыгы болуп'!B347+'5.рез.эмес.-бардыгы болуп'!B179</f>
        <v>465739873.29000002</v>
      </c>
      <c r="C347" s="35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3.6274705160432625</v>
      </c>
      <c r="D347" s="34">
        <f>'3.жеке-бардыгы болуп'!D347+'4.юрид-бардыгы болуп'!D347+'5.рез.эмес.-бардыгы болуп'!D179</f>
        <v>196422885.5</v>
      </c>
      <c r="E347" s="35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1.7362229122079575</v>
      </c>
      <c r="F347" s="34">
        <f>'3.жеке-бардыгы болуп'!F347+'4.юрид-бардыгы болуп'!F347+'5.рез.эмес.-бардыгы болуп'!F179</f>
        <v>143785149.30000001</v>
      </c>
      <c r="G347" s="35">
        <f>('3.жеке-бардыгы болуп'!F347*'3.жеке-бардыгы болуп'!G347+'4.юрид-бардыгы болуп'!F347*'4.юрид-бардыгы болуп'!G347+'5.рез.эмес.-бардыгы болуп'!F179*'5.рез.эмес.-бардыгы болуп'!G179)/('3.жеке-бардыгы болуп'!F347+'4.юрид-бардыгы болуп'!F347+'5.рез.эмес.-бардыгы болуп'!F179)</f>
        <v>0.47470837900920798</v>
      </c>
      <c r="H347" s="34">
        <f t="shared" si="42"/>
        <v>125531838.49000001</v>
      </c>
      <c r="I347" s="35">
        <f t="shared" si="43"/>
        <v>10.197952523178246</v>
      </c>
      <c r="J347" s="34">
        <f>'3.жеке-бардыгы болуп'!J347+'4.юрид-бардыгы болуп'!J347+'5.рез.эмес.-бардыгы болуп'!J179</f>
        <v>10353712.91</v>
      </c>
      <c r="K347" s="35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7.0387520973864719</v>
      </c>
      <c r="L347" s="34">
        <f>'3.жеке-бардыгы болуп'!L347+'4.юрид-бардыгы болуп'!L347+'5.рез.эмес.-бардыгы болуп'!L179</f>
        <v>18495799.280000001</v>
      </c>
      <c r="M347" s="35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8.5219616302626839</v>
      </c>
      <c r="N347" s="34">
        <f>'3.жеке-бардыгы болуп'!N347+'4.юрид-бардыгы болуп'!N347+'5.рез.эмес.-бардыгы болуп'!N179</f>
        <v>23319921.219999999</v>
      </c>
      <c r="O347" s="35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9.9501234626040276</v>
      </c>
      <c r="P347" s="34">
        <f>'3.жеке-бардыгы болуп'!P347+'4.юрид-бардыгы болуп'!P347+'5.рез.эмес.-бардыгы болуп'!P179</f>
        <v>43862389.770000003</v>
      </c>
      <c r="Q347" s="35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10.919451442296563</v>
      </c>
      <c r="R347" s="34">
        <f>'3.жеке-бардыгы болуп'!R347+'4.юрид-бардыгы болуп'!R347+'5.рез.эмес.-бардыгы болуп'!R179</f>
        <v>28370518.41</v>
      </c>
      <c r="S347" s="35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11.570436475753487</v>
      </c>
      <c r="T347" s="34">
        <f>'3.жеке-бардыгы болуп'!T347+'4.юрид-бардыгы болуп'!T347+'5.рез.эмес.-бардыгы болуп'!T179</f>
        <v>1129496.8999999999</v>
      </c>
      <c r="U347" s="35">
        <f>('3.жеке-бардыгы болуп'!T347*'3.жеке-бардыгы болуп'!U347+'4.юрид-бардыгы болуп'!T347*'4.юрид-бардыгы болуп'!U347+'5.рез.эмес.-бардыгы болуп'!T179*'5.рез.эмес.-бардыгы болуп'!U179)/('3.жеке-бардыгы болуп'!T347+'4.юрид-бардыгы болуп'!T347+'5.рез.эмес.-бардыгы болуп'!T179)</f>
        <v>9.2265921767469852</v>
      </c>
    </row>
    <row r="348" spans="1:21" ht="14.25" customHeight="1" x14ac:dyDescent="0.2">
      <c r="A348" s="33" t="s">
        <v>35</v>
      </c>
      <c r="B348" s="34">
        <f>'3.жеке-бардыгы болуп'!B348+'4.юрид-бардыгы болуп'!B348+'5.рез.эмес.-бардыгы болуп'!B180</f>
        <v>477124079.29999995</v>
      </c>
      <c r="C348" s="35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3.618563912252335</v>
      </c>
      <c r="D348" s="34">
        <f>'3.жеке-бардыгы болуп'!D348+'4.юрид-бардыгы болуп'!D348+'5.рез.эмес.-бардыгы болуп'!D180</f>
        <v>197319606.80000001</v>
      </c>
      <c r="E348" s="35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1.7445537095708445</v>
      </c>
      <c r="F348" s="34">
        <f>'3.жеке-бардыгы болуп'!F348+'4.юрид-бардыгы болуп'!F348+'5.рез.эмес.-бардыгы болуп'!F180</f>
        <v>151739129.28999999</v>
      </c>
      <c r="G348" s="35">
        <f>('3.жеке-бардыгы болуп'!F348*'3.жеке-бардыгы болуп'!G348+'4.юрид-бардыгы болуп'!F348*'4.юрид-бардыгы болуп'!G348+'5.рез.эмес.-бардыгы болуп'!F180*'5.рез.эмес.-бардыгы болуп'!G180)/('3.жеке-бардыгы болуп'!F348+'4.юрид-бардыгы болуп'!F348+'5.рез.эмес.-бардыгы болуп'!F180)</f>
        <v>0.49056416835064609</v>
      </c>
      <c r="H348" s="34">
        <f t="shared" si="42"/>
        <v>128065343.21000001</v>
      </c>
      <c r="I348" s="35">
        <f t="shared" si="43"/>
        <v>10.212220655955564</v>
      </c>
      <c r="J348" s="34">
        <f>'3.жеке-бардыгы болуп'!J348+'4.юрид-бардыгы болуп'!J348+'5.рез.эмес.-бардыгы болуп'!J180</f>
        <v>12114533.879999999</v>
      </c>
      <c r="K348" s="35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5.8432378732428782</v>
      </c>
      <c r="L348" s="34">
        <f>'3.жеке-бардыгы болуп'!L348+'4.юрид-бардыгы болуп'!L348+'5.рез.эмес.-бардыгы болуп'!L180</f>
        <v>18550732.23</v>
      </c>
      <c r="M348" s="35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9.231727686541042</v>
      </c>
      <c r="N348" s="34">
        <f>'3.жеке-бардыгы болуп'!N348+'4.юрид-бардыгы болуп'!N348+'5.рез.эмес.-бардыгы болуп'!N180</f>
        <v>23278175.079999998</v>
      </c>
      <c r="O348" s="35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9.51449678529527</v>
      </c>
      <c r="P348" s="34">
        <f>'3.жеке-бардыгы болуп'!P348+'4.юрид-бардыгы болуп'!P348+'5.рез.эмес.-бардыгы болуп'!P180</f>
        <v>45009872.080000006</v>
      </c>
      <c r="Q348" s="35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11.221985093904303</v>
      </c>
      <c r="R348" s="34">
        <f>'3.жеке-бардыгы болуп'!R348+'4.юрид-бардыгы болуп'!R348+'5.рез.эмес.-бардыгы болуп'!R180</f>
        <v>27963870.370000001</v>
      </c>
      <c r="S348" s="35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11.749890062836124</v>
      </c>
      <c r="T348" s="34">
        <f>'3.жеке-бардыгы болуп'!T348+'4.юрид-бардыгы болуп'!T348+'5.рез.эмес.-бардыгы болуп'!T180</f>
        <v>1148159.5699999998</v>
      </c>
      <c r="U348" s="35">
        <f>('3.жеке-бардыгы болуп'!T348*'3.жеке-бардыгы болуп'!U348+'4.юрид-бардыгы болуп'!T348*'4.юрид-бардыгы болуп'!U348+'5.рез.эмес.-бардыгы болуп'!T180*'5.рез.эмес.-бардыгы болуп'!U180)/('3.жеке-бардыгы болуп'!T348+'4.юрид-бардыгы болуп'!T348+'5.рез.эмес.-бардыгы болуп'!T180)</f>
        <v>9.2630797112983068</v>
      </c>
    </row>
    <row r="349" spans="1:21" ht="14.25" customHeight="1" x14ac:dyDescent="0.2">
      <c r="A349" s="33" t="s">
        <v>5</v>
      </c>
      <c r="B349" s="34">
        <f>'3.жеке-бардыгы болуп'!B349+'4.юрид-бардыгы болуп'!B349+'5.рез.эмес.-бардыгы болуп'!B181</f>
        <v>501994988.22000003</v>
      </c>
      <c r="C349" s="35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3.6055355489544891</v>
      </c>
      <c r="D349" s="34">
        <f>'3.жеке-бардыгы болуп'!D349+'4.юрид-бардыгы болуп'!D349+'5.рез.эмес.-бардыгы болуп'!D181</f>
        <v>211688851.83000001</v>
      </c>
      <c r="E349" s="35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1.8895854093664299</v>
      </c>
      <c r="F349" s="34">
        <f>'3.жеке-бардыгы болуп'!F349+'4.юрид-бардыгы болуп'!F349+'5.рез.эмес.-бардыгы болуп'!F181</f>
        <v>161481024.84</v>
      </c>
      <c r="G349" s="35">
        <f>('3.жеке-бардыгы болуп'!F349*'3.жеке-бардыгы болуп'!G349+'4.юрид-бардыгы болуп'!F349*'4.юрид-бардыгы болуп'!G349+'5.рез.эмес.-бардыгы болуп'!F181*'5.рез.эмес.-бардыгы болуп'!G181)/('3.жеке-бардыгы болуп'!F349+'4.юрид-бардыгы болуп'!F349+'5.рез.эмес.-бардыгы болуп'!F181)</f>
        <v>0.45347388622815527</v>
      </c>
      <c r="H349" s="34">
        <f t="shared" si="42"/>
        <v>128825111.55000001</v>
      </c>
      <c r="I349" s="35">
        <f t="shared" si="43"/>
        <v>10.37630913500575</v>
      </c>
      <c r="J349" s="34">
        <f>'3.жеке-бардыгы болуп'!J349+'4.юрид-бардыгы болуп'!J349+'5.рез.эмес.-бардыгы болуп'!J181</f>
        <v>12563683.75</v>
      </c>
      <c r="K349" s="35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6.9933093167439848</v>
      </c>
      <c r="L349" s="34">
        <f>'3.жеке-бардыгы болуп'!L349+'4.юрид-бардыгы болуп'!L349+'5.рез.эмес.-бардыгы болуп'!L181</f>
        <v>18317225.240000002</v>
      </c>
      <c r="M349" s="35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9.373593993186045</v>
      </c>
      <c r="N349" s="34">
        <f>'3.жеке-бардыгы болуп'!N349+'4.юрид-бардыгы болуп'!N349+'5.рез.эмес.-бардыгы болуп'!N181</f>
        <v>22109106.120000001</v>
      </c>
      <c r="O349" s="35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9.5172369613602203</v>
      </c>
      <c r="P349" s="34">
        <f>'3.жеке-бардыгы болуп'!P349+'4.юрид-бардыгы болуп'!P349+'5.рез.эмес.-бардыгы болуп'!P181</f>
        <v>46282447.729999997</v>
      </c>
      <c r="Q349" s="35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11.208293004078779</v>
      </c>
      <c r="R349" s="34">
        <f>'3.жеке-бардыгы болуп'!R349+'4.юрид-бардыгы болуп'!R349+'5.рез.эмес.-бардыгы болуп'!R181</f>
        <v>28365668.990000002</v>
      </c>
      <c r="S349" s="35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11.871003867598176</v>
      </c>
      <c r="T349" s="34">
        <f>'3.жеке-бардыгы болуп'!T349+'4.юрид-бардыгы болуп'!T349+'5.рез.эмес.-бардыгы болуп'!T181</f>
        <v>1186979.72</v>
      </c>
      <c r="U349" s="35">
        <f>('3.жеке-бардыгы болуп'!T349*'3.жеке-бардыгы болуп'!U349+'4.юрид-бардыгы болуп'!T349*'4.юрид-бардыгы болуп'!U349+'5.рез.эмес.-бардыгы болуп'!T181*'5.рез.эмес.-бардыгы болуп'!U181)/('3.жеке-бардыгы болуп'!T349+'4.юрид-бардыгы болуп'!T349+'5.рез.эмес.-бардыгы болуп'!T181)</f>
        <v>9.4992518932000163</v>
      </c>
    </row>
    <row r="350" spans="1:21" ht="14.25" customHeight="1" x14ac:dyDescent="0.2">
      <c r="A350" s="33" t="s">
        <v>6</v>
      </c>
      <c r="B350" s="34">
        <f>'3.жеке-бардыгы болуп'!B350+'4.юрид-бардыгы болуп'!B350+'5.рез.эмес.-бардыгы болуп'!B182</f>
        <v>522121082.82999998</v>
      </c>
      <c r="C350" s="35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3.5541372784981018</v>
      </c>
      <c r="D350" s="34">
        <f>'3.жеке-бардыгы болуп'!D350+'4.юрид-бардыгы болуп'!D350+'5.рез.эмес.-бардыгы болуп'!D182</f>
        <v>225250627.69</v>
      </c>
      <c r="E350" s="35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1.8810836105359758</v>
      </c>
      <c r="F350" s="34">
        <f>'3.жеке-бардыгы болуп'!F350+'4.юрид-бардыгы болуп'!F350+'5.рез.эмес.-бардыгы болуп'!F182</f>
        <v>168755100.06</v>
      </c>
      <c r="G350" s="35">
        <f>('3.жеке-бардыгы болуп'!F350*'3.жеке-бардыгы болуп'!G350+'4.юрид-бардыгы болуп'!F350*'4.юрид-бардыгы болуп'!G350+'5.рез.эмес.-бардыгы болуп'!F182*'5.рез.эмес.-бардыгы болуп'!G182)/('3.жеке-бардыгы болуп'!F350+'4.юрид-бардыгы болуп'!F350+'5.рез.эмес.-бардыгы болуп'!F182)</f>
        <v>0.53543303753708371</v>
      </c>
      <c r="H350" s="34">
        <f t="shared" si="42"/>
        <v>128115355.08000001</v>
      </c>
      <c r="I350" s="35">
        <f t="shared" si="43"/>
        <v>10.471950717402622</v>
      </c>
      <c r="J350" s="34">
        <f>'3.жеке-бардыгы болуп'!J350+'4.юрид-бардыгы болуп'!J350+'5.рез.эмес.-бардыгы болуп'!J182</f>
        <v>12859718.709999999</v>
      </c>
      <c r="K350" s="35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7.011249499678982</v>
      </c>
      <c r="L350" s="34">
        <f>'3.жеке-бардыгы болуп'!L350+'4.юрид-бардыгы болуп'!L350+'5.рез.эмес.-бардыгы болуп'!L182</f>
        <v>17194368.630000003</v>
      </c>
      <c r="M350" s="35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9.4741223608743521</v>
      </c>
      <c r="N350" s="34">
        <f>'3.жеке-бардыгы болуп'!N350+'4.юрид-бардыгы болуп'!N350+'5.рез.эмес.-бардыгы болуп'!N182</f>
        <v>28001708.09</v>
      </c>
      <c r="O350" s="35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10.119515179157768</v>
      </c>
      <c r="P350" s="34">
        <f>'3.жеке-бардыгы болуп'!P350+'4.юрид-бардыгы болуп'!P350+'5.рез.эмес.-бардыгы болуп'!P182</f>
        <v>40262441.080000006</v>
      </c>
      <c r="Q350" s="35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11.165412596860833</v>
      </c>
      <c r="R350" s="34">
        <f>'3.жеке-бардыгы болуп'!R350+'4.юрид-бардыгы болуп'!R350+'5.рез.эмес.-бардыгы болуп'!R182</f>
        <v>28611838.32</v>
      </c>
      <c r="S350" s="35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12.021579940781637</v>
      </c>
      <c r="T350" s="34">
        <f>'3.жеке-бардыгы болуп'!T350+'4.юрид-бардыгы болуп'!T350+'5.рез.эмес.-бардыгы болуп'!T182</f>
        <v>1185280.2500000002</v>
      </c>
      <c r="U350" s="35">
        <f>('3.жеке-бардыгы болуп'!T350*'3.жеке-бардыгы болуп'!U350+'4.юрид-бардыгы болуп'!T350*'4.юрид-бардыгы болуп'!U350+'5.рез.эмес.-бардыгы болуп'!T182*'5.рез.эмес.-бардыгы болуп'!U182)/('3.жеке-бардыгы болуп'!T350+'4.юрид-бардыгы болуп'!T350+'5.рез.эмес.-бардыгы болуп'!T182)</f>
        <v>9.8571264977206994</v>
      </c>
    </row>
    <row r="351" spans="1:21" ht="14.25" customHeight="1" x14ac:dyDescent="0.2">
      <c r="A351" s="33" t="s">
        <v>7</v>
      </c>
      <c r="B351" s="34">
        <f>'3.жеке-бардыгы болуп'!B351+'4.юрид-бардыгы болуп'!B351+'5.рез.эмес.-бардыгы болуп'!B183</f>
        <v>534502762.25</v>
      </c>
      <c r="C351" s="35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3.5229873214813279</v>
      </c>
      <c r="D351" s="34">
        <f>'3.жеке-бардыгы болуп'!D351+'4.юрид-бардыгы болуп'!D351+'5.рез.эмес.-бардыгы болуп'!D183</f>
        <v>238266570.38</v>
      </c>
      <c r="E351" s="35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1.8326471814728091</v>
      </c>
      <c r="F351" s="34">
        <f>'3.жеке-бардыгы болуп'!F351+'4.юрид-бардыгы болуп'!F351+'5.рез.эмес.-бардыгы болуп'!F183</f>
        <v>167307253.86000001</v>
      </c>
      <c r="G351" s="35">
        <f>('3.жеке-бардыгы болуп'!F351*'3.жеке-бардыгы болуп'!G351+'4.юрид-бардыгы болуп'!F351*'4.юрид-бардыгы болуп'!G351+'5.рез.эмес.-бардыгы болуп'!F183*'5.рез.эмес.-бардыгы болуп'!G183)/('3.жеке-бардыгы болуп'!F351+'4.юрид-бардыгы болуп'!F351+'5.рез.эмес.-бардыгы болуп'!F183)</f>
        <v>0.56131055707413424</v>
      </c>
      <c r="H351" s="34">
        <f t="shared" si="42"/>
        <v>128928938.00999999</v>
      </c>
      <c r="I351" s="35">
        <f t="shared" si="43"/>
        <v>10.490093140190126</v>
      </c>
      <c r="J351" s="34">
        <f>'3.жеке-бардыгы болуп'!J351+'4.юрид-бардыгы болуп'!J351+'5.рез.эмес.-бардыгы болуп'!J183</f>
        <v>13035566.129999999</v>
      </c>
      <c r="K351" s="35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6.8213651925296173</v>
      </c>
      <c r="L351" s="34">
        <f>'3.жеке-бардыгы болуп'!L351+'4.юрид-бардыгы болуп'!L351+'5.рез.эмес.-бардыгы болуп'!L183</f>
        <v>16838387.009999998</v>
      </c>
      <c r="M351" s="35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8.6657406241133685</v>
      </c>
      <c r="N351" s="34">
        <f>'3.жеке-бардыгы болуп'!N351+'4.юрид-бардыгы болуп'!N351+'5.рез.эмес.-бардыгы болуп'!N183</f>
        <v>26963792.710000001</v>
      </c>
      <c r="O351" s="35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10.663298169525193</v>
      </c>
      <c r="P351" s="34">
        <f>'3.жеке-бардыгы болуп'!P351+'4.юрид-бардыгы болуп'!P351+'5.рез.эмес.-бардыгы болуп'!P183</f>
        <v>41120092.190000005</v>
      </c>
      <c r="Q351" s="35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11.180288434820255</v>
      </c>
      <c r="R351" s="34">
        <f>'3.жеке-бардыгы болуп'!R351+'4.юрид-бардыгы болуп'!R351+'5.рез.эмес.-бардыгы болуп'!R183</f>
        <v>29820022.949999999</v>
      </c>
      <c r="S351" s="35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12.029435299247462</v>
      </c>
      <c r="T351" s="34">
        <f>'3.жеке-бардыгы болуп'!T351+'4.юрид-бардыгы болуп'!T351+'5.рез.эмес.-бардыгы болуп'!T183</f>
        <v>1151077.02</v>
      </c>
      <c r="U351" s="35">
        <f>('3.жеке-бардыгы болуп'!T351*'3.жеке-бардыгы болуп'!U351+'4.юрид-бардыгы болуп'!T351*'4.юрид-бардыгы болуп'!U351+'5.рез.эмес.-бардыгы болуп'!T183*'5.рез.эмес.-бардыгы болуп'!U183)/('3.жеке-бардыгы болуп'!T351+'4.юрид-бардыгы болуп'!T351+'5.рез.эмес.-бардыгы болуп'!T183)</f>
        <v>10.132794999069631</v>
      </c>
    </row>
    <row r="352" spans="1:21" ht="14.25" customHeight="1" x14ac:dyDescent="0.2">
      <c r="A352" s="33" t="s">
        <v>8</v>
      </c>
      <c r="B352" s="34">
        <f>'3.жеке-бардыгы болуп'!B352+'4.юрид-бардыгы болуп'!B352+'5.рез.эмес.-бардыгы болуп'!B184</f>
        <v>528556974.53000003</v>
      </c>
      <c r="C352" s="35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3.4523111267834223</v>
      </c>
      <c r="D352" s="34">
        <f>'3.жеке-бардыгы болуп'!D352+'4.юрид-бардыгы болуп'!D352+'5.рез.эмес.-бардыгы болуп'!D184</f>
        <v>229018816.79999998</v>
      </c>
      <c r="E352" s="35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1.6558518312587867</v>
      </c>
      <c r="F352" s="34">
        <f>'3.жеке-бардыгы болуп'!F352+'4.юрид-бардыгы болуп'!F352+'5.рез.эмес.-бардыгы болуп'!F184</f>
        <v>169969543.72</v>
      </c>
      <c r="G352" s="35">
        <f>('3.жеке-бардыгы болуп'!F352*'3.жеке-бардыгы болуп'!G352+'4.юрид-бардыгы болуп'!F352*'4.юрид-бардыгы болуп'!G352+'5.рез.эмес.-бардыгы болуп'!F184*'5.рез.эмес.-бардыгы болуп'!G184)/('3.жеке-бардыгы болуп'!F352+'4.юрид-бардыгы болуп'!F352+'5.рез.эмес.-бардыгы болуп'!F184)</f>
        <v>0.53601531708812689</v>
      </c>
      <c r="H352" s="34">
        <f t="shared" si="42"/>
        <v>129568614.00999999</v>
      </c>
      <c r="I352" s="35">
        <f t="shared" si="43"/>
        <v>10.453269324475203</v>
      </c>
      <c r="J352" s="34">
        <f>'3.жеке-бардыгы болуп'!J352+'4.юрид-бардыгы болуп'!J352+'5.рез.эмес.-бардыгы болуп'!J184</f>
        <v>12660981.609999999</v>
      </c>
      <c r="K352" s="35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6.1210234894338482</v>
      </c>
      <c r="L352" s="34">
        <f>'3.жеке-бардыгы болуп'!L352+'4.юрид-бардыгы болуп'!L352+'5.рез.эмес.-бардыгы болуп'!L184</f>
        <v>16283672.32</v>
      </c>
      <c r="M352" s="35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8.9617737296312736</v>
      </c>
      <c r="N352" s="34">
        <f>'3.жеке-бардыгы болуп'!N352+'4.юрид-бардыгы болуп'!N352+'5.рез.эмес.-бардыгы болуп'!N184</f>
        <v>28014214.489999998</v>
      </c>
      <c r="O352" s="35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10.621206239868403</v>
      </c>
      <c r="P352" s="34">
        <f>'3.жеке-бардыгы болуп'!P352+'4.юрид-бардыгы болуп'!P352+'5.рез.эмес.-бардыгы болуп'!P184</f>
        <v>41738562.609999999</v>
      </c>
      <c r="Q352" s="35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11.046383456203097</v>
      </c>
      <c r="R352" s="34">
        <f>'3.жеке-бардыгы болуп'!R352+'4.юрид-бардыгы болуп'!R352+'5.рез.эмес.-бардыгы болуп'!R184</f>
        <v>29720833.07</v>
      </c>
      <c r="S352" s="35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12.136351718532083</v>
      </c>
      <c r="T352" s="34">
        <f>'3.жеке-бардыгы болуп'!T352+'4.юрид-бардыгы болуп'!T352+'5.рез.эмес.-бардыгы болуп'!T184</f>
        <v>1150349.9099999999</v>
      </c>
      <c r="U352" s="35">
        <f>('3.жеке-бардыгы болуп'!T352*'3.жеке-бардыгы болуп'!U352+'4.юрид-бардыгы болуп'!T352*'4.юрид-бардыгы болуп'!U352+'5.рез.эмес.-бардыгы болуп'!T184*'5.рез.эмес.-бардыгы болуп'!U184)/('3.жеке-бардыгы болуп'!T352+'4.юрид-бардыгы болуп'!T352+'5.рез.эмес.-бардыгы болуп'!T184)</f>
        <v>10.15296714353636</v>
      </c>
    </row>
    <row r="353" spans="1:21" ht="14.25" customHeight="1" x14ac:dyDescent="0.2">
      <c r="A353" s="33" t="s">
        <v>9</v>
      </c>
      <c r="B353" s="34">
        <f>'3.жеке-бардыгы болуп'!B353+'4.юрид-бардыгы болуп'!B353+'5.рез.эмес.-бардыгы болуп'!B185</f>
        <v>555423884</v>
      </c>
      <c r="C353" s="35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3.4138711844391985</v>
      </c>
      <c r="D353" s="34">
        <f>'3.жеке-бардыгы болуп'!D353+'4.юрид-бардыгы болуп'!D353+'5.рез.эмес.-бардыгы болуп'!D185</f>
        <v>251491277.71000001</v>
      </c>
      <c r="E353" s="35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1.586037120762698</v>
      </c>
      <c r="F353" s="34">
        <f>'3.жеке-бардыгы болуп'!F353+'4.юрид-бардыгы болуп'!F353+'5.рез.эмес.-бардыгы болуп'!F185</f>
        <v>166425059.43000001</v>
      </c>
      <c r="G353" s="35">
        <f>('3.жеке-бардыгы болуп'!F353*'3.жеке-бардыгы болуп'!G353+'4.юрид-бардыгы болуп'!F353*'4.юрид-бардыгы болуп'!G353+'5.рез.эмес.-бардыгы болуп'!F185*'5.рез.эмес.-бардыгы болуп'!G185)/('3.жеке-бардыгы болуп'!F353+'4.юрид-бардыгы болуп'!F353+'5.рез.эмес.-бардыгы болуп'!F185)</f>
        <v>0.55892671025798579</v>
      </c>
      <c r="H353" s="34">
        <f t="shared" si="42"/>
        <v>137507546.86000001</v>
      </c>
      <c r="I353" s="35">
        <f t="shared" si="43"/>
        <v>10.2121789809748</v>
      </c>
      <c r="J353" s="34">
        <f>'3.жеке-бардыгы болуп'!J353+'4.юрид-бардыгы болуп'!J353+'5.рез.эмес.-бардыгы болуп'!J185</f>
        <v>13444868.629999999</v>
      </c>
      <c r="K353" s="35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5.3801798937993821</v>
      </c>
      <c r="L353" s="34">
        <f>'3.жеке-бардыгы болуп'!L353+'4.юрид-бардыгы болуп'!L353+'5.рез.эмес.-бардыгы болуп'!L185</f>
        <v>21981808.84</v>
      </c>
      <c r="M353" s="35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10.17511830656515</v>
      </c>
      <c r="N353" s="34">
        <f>'3.жеке-бардыгы болуп'!N353+'4.юрид-бардыгы болуп'!N353+'5.рез.эмес.-бардыгы болуп'!N185</f>
        <v>22569255.77</v>
      </c>
      <c r="O353" s="35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10.599175963771708</v>
      </c>
      <c r="P353" s="34">
        <f>'3.жеке-бардыгы болуп'!P353+'4.юрид-бардыгы болуп'!P353+'5.рез.эмес.-бардыгы болуп'!P185</f>
        <v>47942480.120000005</v>
      </c>
      <c r="Q353" s="35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10.214035755351336</v>
      </c>
      <c r="R353" s="34">
        <f>'3.жеке-бардыгы болуп'!R353+'4.юрид-бардыгы болуп'!R353+'5.рез.эмес.-бардыгы болуп'!R185</f>
        <v>30457991.920000002</v>
      </c>
      <c r="S353" s="35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12.081488912782509</v>
      </c>
      <c r="T353" s="34">
        <f>'3.жеке-бардыгы болуп'!T353+'4.юрид-бардыгы болуп'!T353+'5.рез.эмес.-бардыгы болуп'!T185</f>
        <v>1111141.58</v>
      </c>
      <c r="U353" s="35">
        <f>('3.жеке-бардыгы болуп'!T353*'3.жеке-бардыгы болуп'!U353+'4.юрид-бардыгы болуп'!T353*'4.юрид-бардыгы болуп'!U353+'5.рез.эмес.-бардыгы болуп'!T185*'5.рез.эмес.-бардыгы болуп'!U185)/('3.жеке-бардыгы болуп'!T353+'4.юрид-бардыгы болуп'!T353+'5.рез.эмес.-бардыгы болуп'!T185)</f>
        <v>10.231595546356905</v>
      </c>
    </row>
    <row r="354" spans="1:21" ht="14.25" customHeight="1" x14ac:dyDescent="0.2">
      <c r="A354" s="33" t="s">
        <v>10</v>
      </c>
      <c r="B354" s="34">
        <f>'3.жеке-бардыгы болуп'!B354+'4.юрид-бардыгы болуп'!B354+'5.рез.эмес.-бардыгы болуп'!B186</f>
        <v>567873309.74000001</v>
      </c>
      <c r="C354" s="35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3.5695754196824119</v>
      </c>
      <c r="D354" s="34">
        <f>'3.жеке-бардыгы болуп'!D354+'4.юрид-бардыгы болуп'!D354+'5.рез.эмес.-бардыгы болуп'!D186</f>
        <v>257296828.72</v>
      </c>
      <c r="E354" s="35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1.8799861285068387</v>
      </c>
      <c r="F354" s="34">
        <f>'3.жеке-бардыгы болуп'!F354+'4.юрид-бардыгы болуп'!F354+'5.рез.эмес.-бардыгы болуп'!F186</f>
        <v>166917674.81</v>
      </c>
      <c r="G354" s="35">
        <f>('3.жеке-бардыгы болуп'!F354*'3.жеке-бардыгы болуп'!G354+'4.юрид-бардыгы болуп'!F354*'4.юрид-бардыгы болуп'!G354+'5.рез.эмес.-бардыгы болуп'!F186*'5.рез.эмес.-бардыгы болуп'!G186)/('3.жеке-бардыгы болуп'!F354+'4.юрид-бардыгы болуп'!F354+'5.рез.эмес.-бардыгы болуп'!F186)</f>
        <v>0.57361083700324844</v>
      </c>
      <c r="H354" s="34">
        <f t="shared" si="42"/>
        <v>143658806.21000001</v>
      </c>
      <c r="I354" s="35">
        <f t="shared" si="43"/>
        <v>10.076697628718245</v>
      </c>
      <c r="J354" s="34">
        <f>'3.жеке-бардыгы болуп'!J354+'4.юрид-бардыгы болуп'!J354+'5.рез.эмес.-бардыгы болуп'!J186</f>
        <v>13518885.08</v>
      </c>
      <c r="K354" s="35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6.253691003215482</v>
      </c>
      <c r="L354" s="34">
        <f>'3.жеке-бардыгы болуп'!L354+'4.юрид-бардыгы болуп'!L354+'5.рез.эмес.-бардыгы болуп'!L186</f>
        <v>23761734.52</v>
      </c>
      <c r="M354" s="35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10.257134863612617</v>
      </c>
      <c r="N354" s="34">
        <f>'3.жеке-бардыгы болуп'!N354+'4.юрид-бардыгы болуп'!N354+'5.рез.эмес.-бардыгы болуп'!N186</f>
        <v>23179458.320000004</v>
      </c>
      <c r="O354" s="35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10.371422330088363</v>
      </c>
      <c r="P354" s="34">
        <f>'3.жеке-бардыгы болуп'!P354+'4.юрид-бардыгы болуп'!P354+'5.рез.эмес.-бардыгы болуп'!P186</f>
        <v>52274964.599999994</v>
      </c>
      <c r="Q354" s="35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9.6641841137851365</v>
      </c>
      <c r="R354" s="34">
        <f>'3.жеке-бардыгы болуп'!R354+'4.юрид-бардыгы болуп'!R354+'5.рез.эмес.-бардыгы болуп'!R186</f>
        <v>29816806.079999998</v>
      </c>
      <c r="S354" s="35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12.157439488706654</v>
      </c>
      <c r="T354" s="34">
        <f>'3.жеке-бардыгы болуп'!T354+'4.юрид-бардыгы болуп'!T354+'5.рез.эмес.-бардыгы болуп'!T186</f>
        <v>1106957.6099999999</v>
      </c>
      <c r="U354" s="35">
        <f>('3.жеке-бардыгы болуп'!T354*'3.жеке-бардыгы болуп'!U354+'4.юрид-бардыгы болуп'!T354*'4.юрид-бардыгы болуп'!U354+'5.рез.эмес.-бардыгы болуп'!T186*'5.рез.эмес.-бардыгы болуп'!U186)/('3.жеке-бардыгы болуп'!T354+'4.юрид-бардыгы болуп'!T354+'5.рез.эмес.-бардыгы болуп'!T186)</f>
        <v>10.155092206286021</v>
      </c>
    </row>
    <row r="355" spans="1:21" ht="14.25" customHeight="1" x14ac:dyDescent="0.2">
      <c r="A355" s="33" t="s">
        <v>11</v>
      </c>
      <c r="B355" s="34">
        <f>'3.жеке-бардыгы болуп'!B355+'4.юрид-бардыгы болуп'!B355+'5.рез.эмес.-бардыгы болуп'!B187</f>
        <v>575685185.61000013</v>
      </c>
      <c r="C355" s="35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3.6283800038960319</v>
      </c>
      <c r="D355" s="34">
        <f>'3.жеке-бардыгы болуп'!D355+'4.юрид-бардыгы болуп'!D355+'5.рез.эмес.-бардыгы болуп'!D187</f>
        <v>258659614.24000001</v>
      </c>
      <c r="E355" s="35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1.9046740699213991</v>
      </c>
      <c r="F355" s="34">
        <f>'3.жеке-бардыгы болуп'!F355+'4.юрид-бардыгы болуп'!F355+'5.рез.эмес.-бардыгы болуп'!F187</f>
        <v>169657848.82999998</v>
      </c>
      <c r="G355" s="35">
        <f>('3.жеке-бардыгы болуп'!F355*'3.жеке-бардыгы болуп'!G355+'4.юрид-бардыгы болуп'!F355*'4.юрид-бардыгы болуп'!G355+'5.рез.эмес.-бардыгы болуп'!F187*'5.рез.эмес.-бардыгы болуп'!G187)/('3.жеке-бардыгы болуп'!F355+'4.юрид-бардыгы болуп'!F355+'5.рез.эмес.-бардыгы болуп'!F187)</f>
        <v>0.73793111487254615</v>
      </c>
      <c r="H355" s="34">
        <f t="shared" si="42"/>
        <v>147367722.53999999</v>
      </c>
      <c r="I355" s="35">
        <f t="shared" si="43"/>
        <v>9.9814703310926305</v>
      </c>
      <c r="J355" s="34">
        <f>'3.жеке-бардыгы болуп'!J355+'4.юрид-бардыгы болуп'!J355+'5.рез.эмес.-бардыгы болуп'!J187</f>
        <v>20750794.309999999</v>
      </c>
      <c r="K355" s="35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7.6888932606599756</v>
      </c>
      <c r="L355" s="34">
        <f>'3.жеке-бардыгы болуп'!L355+'4.юрид-бардыгы болуп'!L355+'5.рез.эмес.-бардыгы болуп'!L187</f>
        <v>16826658.329999998</v>
      </c>
      <c r="M355" s="35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9.613087952092501</v>
      </c>
      <c r="N355" s="34">
        <f>'3.жеке-бардыгы болуп'!N355+'4.юрид-бардыгы болуп'!N355+'5.рез.эмес.-бардыгы болуп'!N187</f>
        <v>25810603.16</v>
      </c>
      <c r="O355" s="35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10.14641202101611</v>
      </c>
      <c r="P355" s="34">
        <f>'3.жеке-бардыгы болуп'!P355+'4.юрид-бардыгы болуп'!P355+'5.рез.эмес.-бардыгы болуп'!P187</f>
        <v>53186929.420000002</v>
      </c>
      <c r="Q355" s="35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9.7726418444819565</v>
      </c>
      <c r="R355" s="34">
        <f>'3.жеке-бардыгы болуп'!R355+'4.юрид-бардыгы болуп'!R355+'5.рез.эмес.-бардыгы болуп'!R187</f>
        <v>29702620.93</v>
      </c>
      <c r="S355" s="35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12.019712046990037</v>
      </c>
      <c r="T355" s="34">
        <f>'3.жеке-бардыгы болуп'!T355+'4.юрид-бардыгы болуп'!T355+'5.рез.эмес.-бардыгы болуп'!T187</f>
        <v>1090116.3899999999</v>
      </c>
      <c r="U355" s="35">
        <f>('3.жеке-бардыгы болуп'!T355*'3.жеке-бардыгы болуп'!U355+'4.юрид-бардыгы болуп'!T355*'4.юрид-бардыгы болуп'!U355+'5.рез.эмес.-бардыгы болуп'!T187*'5.рез.эмес.-бардыгы болуп'!U187)/('3.жеке-бардыгы болуп'!T355+'4.юрид-бардыгы болуп'!T355+'5.рез.эмес.-бардыгы болуп'!T187)</f>
        <v>10.054875409129451</v>
      </c>
    </row>
    <row r="356" spans="1:21" ht="14.25" customHeight="1" thickBot="1" x14ac:dyDescent="0.25">
      <c r="A356" s="36" t="s">
        <v>12</v>
      </c>
      <c r="B356" s="37">
        <f>'3.жеке-бардыгы болуп'!B356+'4.юрид-бардыгы болуп'!B356+'5.рез.эмес.-бардыгы болуп'!B188</f>
        <v>592417556.70000005</v>
      </c>
      <c r="C356" s="38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3.4530236586107903</v>
      </c>
      <c r="D356" s="37">
        <f>'3.жеке-бардыгы болуп'!D356+'4.юрид-бардыгы болуп'!D356+'5.рез.эмес.-бардыгы болуп'!D188</f>
        <v>264972110.82999998</v>
      </c>
      <c r="E356" s="38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1.893441420721385</v>
      </c>
      <c r="F356" s="37">
        <f>'3.жеке-бардыгы болуп'!F356+'4.юрид-бардыгы болуп'!F356+'5.рез.эмес.-бардыгы болуп'!F188</f>
        <v>173396305.61000001</v>
      </c>
      <c r="G356" s="38">
        <f>('3.жеке-бардыгы болуп'!F356*'3.жеке-бардыгы болуп'!G356+'4.юрид-бардыгы болуп'!F356*'4.юрид-бардыгы болуп'!G356+'5.рез.эмес.-бардыгы болуп'!F188*'5.рез.эмес.-бардыгы болуп'!G188)/('3.жеке-бардыгы болуп'!F356+'4.юрид-бардыгы болуп'!F356+'5.рез.эмес.-бардыгы болуп'!F188)</f>
        <v>0.52256362148279922</v>
      </c>
      <c r="H356" s="37">
        <f t="shared" ref="H356:H367" si="44">J356+L356+N356+P356+R356+T356</f>
        <v>154049140.26000002</v>
      </c>
      <c r="I356" s="38">
        <f t="shared" ref="I356:I367" si="45">(J356*K356+L356*M356+N356*O356+P356*Q356+R356*S356+T356*U356)/(J356+L356+N356+P356+R356+T356)</f>
        <v>9.4340810030866713</v>
      </c>
      <c r="J356" s="37">
        <f>'3.жеке-бардыгы болуп'!J356+'4.юрид-бардыгы болуп'!J356+'5.рез.эмес.-бардыгы болуп'!J188</f>
        <v>17317941.710000001</v>
      </c>
      <c r="K356" s="38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4.9062956836572011</v>
      </c>
      <c r="L356" s="37">
        <f>'3.жеке-бардыгы болуп'!L356+'4.юрид-бардыгы болуп'!L356+'5.рез.эмес.-бардыгы болуп'!L188</f>
        <v>17127100.890000001</v>
      </c>
      <c r="M356" s="38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9.0718198218951578</v>
      </c>
      <c r="N356" s="37">
        <f>'3.жеке-бардыгы болуп'!N356+'4.юрид-бардыгы болуп'!N356+'5.рез.эмес.-бардыгы болуп'!N188</f>
        <v>26631542.600000001</v>
      </c>
      <c r="O356" s="38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9.8506779703666059</v>
      </c>
      <c r="P356" s="37">
        <f>'3.жеке-бардыгы болуп'!P356+'4.юрид-бардыгы болуп'!P356+'5.рез.эмес.-бардыгы болуп'!P188</f>
        <v>57181889.699999996</v>
      </c>
      <c r="Q356" s="38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9.8161872885061623</v>
      </c>
      <c r="R356" s="37">
        <f>'3.жеке-бардыгы болуп'!R356+'4.юрид-бардыгы болуп'!R356+'5.рез.эмес.-бардыгы болуп'!R188</f>
        <v>34715618.059999995</v>
      </c>
      <c r="S356" s="38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10.894786969006619</v>
      </c>
      <c r="T356" s="37">
        <f>'3.жеке-бардыгы болуп'!T356+'4.юрид-бардыгы болуп'!T356+'5.рез.эмес.-бардыгы болуп'!T188</f>
        <v>1075047.3</v>
      </c>
      <c r="U356" s="38">
        <f>('3.жеке-бардыгы болуп'!T356*'3.жеке-бардыгы болуп'!U356+'4.юрид-бардыгы болуп'!T356*'4.юрид-бардыгы болуп'!U356+'5.рез.эмес.-бардыгы болуп'!T188*'5.рез.эмес.-бардыгы болуп'!U188)/('3.жеке-бардыгы болуп'!T356+'4.юрид-бардыгы болуп'!T356+'5.рез.эмес.-бардыгы болуп'!T188)</f>
        <v>10.32977766457345</v>
      </c>
    </row>
    <row r="357" spans="1:21" ht="14.25" customHeight="1" x14ac:dyDescent="0.2">
      <c r="A357" s="48" t="s">
        <v>85</v>
      </c>
      <c r="B357" s="34">
        <f>'3.жеке-бардыгы болуп'!B357+'4.юрид-бардыгы болуп'!B357+'5.рез.эмес.-бардыгы болуп'!B189</f>
        <v>611333923.66999996</v>
      </c>
      <c r="C357" s="35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3.6490462034786191</v>
      </c>
      <c r="D357" s="34">
        <f>'3.жеке-бардыгы болуп'!D357+'4.юрид-бардыгы болуп'!D357+'5.рез.эмес.-бардыгы болуп'!D189</f>
        <v>268132370.08000004</v>
      </c>
      <c r="E357" s="35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2.0734378403820672</v>
      </c>
      <c r="F357" s="34">
        <f>'3.жеке-бардыгы болуп'!F357+'4.юрид-бардыгы болуп'!F357+'5.рез.эмес.-бардыгы болуп'!F189</f>
        <v>176541999.28</v>
      </c>
      <c r="G357" s="35">
        <f>('3.жеке-бардыгы болуп'!F357*'3.жеке-бардыгы болуп'!G357+'4.юрид-бардыгы болуп'!F357*'4.юрид-бардыгы болуп'!G357+'5.рез.эмес.-бардыгы болуп'!F189*'5.рез.эмес.-бардыгы болуп'!G189)/('3.жеке-бардыгы болуп'!F357+'4.юрид-бардыгы болуп'!F357+'5.рез.эмес.-бардыгы болуп'!F189)</f>
        <v>0.61519294240372802</v>
      </c>
      <c r="H357" s="34">
        <f t="shared" si="44"/>
        <v>166659554.30999997</v>
      </c>
      <c r="I357" s="35">
        <f t="shared" si="45"/>
        <v>9.3977362735670269</v>
      </c>
      <c r="J357" s="34">
        <f>'3.жеке-бардыгы болуп'!J357+'4.юрид-бардыгы болуп'!J357+'5.рез.эмес.-бардыгы болуп'!J189</f>
        <v>17806501.890000001</v>
      </c>
      <c r="K357" s="35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4.4573859474708994</v>
      </c>
      <c r="L357" s="34">
        <f>'3.жеке-бардыгы болуп'!L357+'4.юрид-бардыгы болуп'!L357+'5.рез.эмес.-бардыгы болуп'!L189</f>
        <v>19803870.310000002</v>
      </c>
      <c r="M357" s="35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9.3563052999209617</v>
      </c>
      <c r="N357" s="34">
        <f>'3.жеке-бардыгы болуп'!N357+'4.юрид-бардыгы болуп'!N357+'5.рез.эмес.-бардыгы болуп'!N189</f>
        <v>26034455.239999995</v>
      </c>
      <c r="O357" s="35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9.7618958837065897</v>
      </c>
      <c r="P357" s="34">
        <f>'3.жеке-бардыгы болуп'!P357+'4.юрид-бардыгы болуп'!P357+'5.рез.эмес.-бардыгы болуп'!P189</f>
        <v>68002876.679999992</v>
      </c>
      <c r="Q357" s="35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9.9696038744724689</v>
      </c>
      <c r="R357" s="34">
        <f>'3.жеке-бардыгы болуп'!R357+'4.юрид-бардыгы болуп'!R357+'5.рез.эмес.-бардыгы болуп'!R189</f>
        <v>33915641.710000001</v>
      </c>
      <c r="S357" s="35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10.558716725136071</v>
      </c>
      <c r="T357" s="34">
        <f>'3.жеке-бардыгы болуп'!T357+'4.юрид-бардыгы болуп'!T357+'5.рез.эмес.-бардыгы болуп'!T189</f>
        <v>1096208.4800000002</v>
      </c>
      <c r="U357" s="35">
        <f>('3.жеке-бардыгы болуп'!T357*'3.жеке-бардыгы болуп'!U357+'4.юрид-бардыгы болуп'!T357*'4.юрид-бардыгы болуп'!U357+'5.рез.эмес.-бардыгы болуп'!T189*'5.рез.эмес.-бардыгы болуп'!U189)/('3.жеке-бардыгы болуп'!T357+'4.юрид-бардыгы болуп'!T357+'5.рез.эмес.-бардыгы болуп'!T189)</f>
        <v>10.352039243392818</v>
      </c>
    </row>
    <row r="358" spans="1:21" ht="14.25" customHeight="1" x14ac:dyDescent="0.2">
      <c r="A358" s="33" t="s">
        <v>3</v>
      </c>
      <c r="B358" s="34">
        <f>'3.жеке-бардыгы болуп'!B358+'4.юрид-бардыгы болуп'!B358+'5.рез.эмес.-бардыгы болуп'!B190</f>
        <v>648211312.76999998</v>
      </c>
      <c r="C358" s="35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3.8461385260536352</v>
      </c>
      <c r="D358" s="34">
        <f>'3.жеке-бардыгы болуп'!D358+'4.юрид-бардыгы болуп'!D358+'5.рез.эмес.-бардыгы болуп'!D190</f>
        <v>298166254.06</v>
      </c>
      <c r="E358" s="35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2.6488006012332677</v>
      </c>
      <c r="F358" s="34">
        <f>'3.жеке-бардыгы болуп'!F358+'4.юрид-бардыгы болуп'!F358+'5.рез.эмес.-бардыгы болуп'!F190</f>
        <v>179367772.36000001</v>
      </c>
      <c r="G358" s="35">
        <f>('3.жеке-бардыгы болуп'!F358*'3.жеке-бардыгы болуп'!G358+'4.юрид-бардыгы болуп'!F358*'4.юрид-бардыгы болуп'!G358+'5.рез.эмес.-бардыгы болуп'!F190*'5.рез.эмес.-бардыгы болуп'!G190)/('3.жеке-бардыгы болуп'!F358+'4.юрид-бардыгы болуп'!F358+'5.рез.эмес.-бардыгы болуп'!F190)</f>
        <v>0.49738597193670497</v>
      </c>
      <c r="H358" s="34">
        <f t="shared" si="44"/>
        <v>170677286.35000002</v>
      </c>
      <c r="I358" s="35">
        <f t="shared" si="45"/>
        <v>9.4571021767214738</v>
      </c>
      <c r="J358" s="34">
        <f>'3.жеке-бардыгы болуп'!J358+'4.юрид-бардыгы болуп'!J358+'5.рез.эмес.-бардыгы болуп'!J190</f>
        <v>19864352.309999999</v>
      </c>
      <c r="K358" s="35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4.8073142235363449</v>
      </c>
      <c r="L358" s="34">
        <f>'3.жеке-бардыгы болуп'!L358+'4.юрид-бардыгы болуп'!L358+'5.рез.эмес.-бардыгы болуп'!L190</f>
        <v>19354126.800000001</v>
      </c>
      <c r="M358" s="35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9.5291615378948382</v>
      </c>
      <c r="N358" s="34">
        <f>'3.жеке-бардыгы болуп'!N358+'4.юрид-бардыгы болуп'!N358+'5.рез.эмес.-бардыгы болуп'!N190</f>
        <v>27613915.340000004</v>
      </c>
      <c r="O358" s="35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9.6360389608263635</v>
      </c>
      <c r="P358" s="34">
        <f>'3.жеке-бардыгы болуп'!P358+'4.юрид-бардыгы болуп'!P358+'5.рез.эмес.-бардыгы болуп'!P190</f>
        <v>67197700.469999999</v>
      </c>
      <c r="Q358" s="35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10.143374852142452</v>
      </c>
      <c r="R358" s="34">
        <f>'3.жеке-бардыгы болуп'!R358+'4.юрид-бардыгы болуп'!R358+'5.рез.эмес.-бардыгы болуп'!R190</f>
        <v>35526724.060000002</v>
      </c>
      <c r="S358" s="35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10.553076672659582</v>
      </c>
      <c r="T358" s="34">
        <f>'3.жеке-бардыгы болуп'!T358+'4.юрид-бардыгы болуп'!T358+'5.рез.эмес.-бардыгы болуп'!T190</f>
        <v>1120467.3699999999</v>
      </c>
      <c r="U358" s="35">
        <f>('3.жеке-бардыгы болуп'!T358*'3.жеке-бардыгы болуп'!U358+'4.юрид-бардыгы болуп'!T358*'4.юрид-бардыгы болуп'!U358+'5.рез.эмес.-бардыгы болуп'!T190*'5.рез.эмес.-бардыгы болуп'!U190)/('3.жеке-бардыгы болуп'!T358+'4.юрид-бардыгы болуп'!T358+'5.рез.эмес.-бардыгы болуп'!T190)</f>
        <v>10.32897555437067</v>
      </c>
    </row>
    <row r="359" spans="1:21" ht="14.25" customHeight="1" x14ac:dyDescent="0.2">
      <c r="A359" s="33" t="s">
        <v>4</v>
      </c>
      <c r="B359" s="34">
        <f>'3.жеке-бардыгы болуп'!B359+'4.юрид-бардыгы болуп'!B359+'5.рез.эмес.-бардыгы болуп'!B191</f>
        <v>668616967.1500001</v>
      </c>
      <c r="C359" s="35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3.81692786787141</v>
      </c>
      <c r="D359" s="34">
        <f>'3.жеке-бардыгы болуп'!D359+'4.юрид-бардыгы болуп'!D359+'5.рез.эмес.-бардыгы болуп'!D191</f>
        <v>303986547.51999998</v>
      </c>
      <c r="E359" s="35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2.548475793596197</v>
      </c>
      <c r="F359" s="34">
        <f>'3.жеке-бардыгы болуп'!F359+'4.юрид-бардыгы болуп'!F359+'5.рез.эмес.-бардыгы болуп'!F191</f>
        <v>185598544.69999999</v>
      </c>
      <c r="G359" s="35">
        <f>('3.жеке-бардыгы болуп'!F359*'3.жеке-бардыгы болуп'!G359+'4.юрид-бардыгы болуп'!F359*'4.юрид-бардыгы болуп'!G359+'5.рез.эмес.-бардыгы болуп'!F191*'5.рез.эмес.-бардыгы болуп'!G191)/('3.жеке-бардыгы болуп'!F359+'4.юрид-бардыгы болуп'!F359+'5.рез.эмес.-бардыгы болуп'!F191)</f>
        <v>0.63264041398596171</v>
      </c>
      <c r="H359" s="34">
        <f t="shared" si="44"/>
        <v>179031874.93000004</v>
      </c>
      <c r="I359" s="35">
        <f t="shared" si="45"/>
        <v>9.2717748580118631</v>
      </c>
      <c r="J359" s="34">
        <f>'3.жеке-бардыгы болуп'!J359+'4.юрид-бардыгы болуп'!J359+'5.рез.эмес.-бардыгы болуп'!J191</f>
        <v>22467388.260000002</v>
      </c>
      <c r="K359" s="35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4.5144264721537315</v>
      </c>
      <c r="L359" s="34">
        <f>'3.жеке-бардыгы болуп'!L359+'4.юрид-бардыгы болуп'!L359+'5.рез.эмес.-бардыгы болуп'!L191</f>
        <v>17347541.41</v>
      </c>
      <c r="M359" s="35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9.6341433258178064</v>
      </c>
      <c r="N359" s="34">
        <f>'3.жеке-бардыгы болуп'!N359+'4.юрид-бардыгы болуп'!N359+'5.рез.эмес.-бардыгы болуп'!N191</f>
        <v>35020706.890000001</v>
      </c>
      <c r="O359" s="35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8.9154283705836512</v>
      </c>
      <c r="P359" s="34">
        <f>'3.жеке-бардыгы болуп'!P359+'4.юрид-бардыгы болуп'!P359+'5.рез.эмес.-бардыгы болуп'!P191</f>
        <v>65189696.300000004</v>
      </c>
      <c r="Q359" s="35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10.462254138062303</v>
      </c>
      <c r="R359" s="34">
        <f>'3.жеке-бардыгы болуп'!R359+'4.юрид-бардыгы болуп'!R359+'5.рез.эмес.-бардыгы болуп'!R191</f>
        <v>37617256.300000004</v>
      </c>
      <c r="S359" s="35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10.172299387922108</v>
      </c>
      <c r="T359" s="34">
        <f>'3.жеке-бардыгы болуп'!T359+'4.юрид-бардыгы болуп'!T359+'5.рез.эмес.-бардыгы болуп'!T191</f>
        <v>1389285.77</v>
      </c>
      <c r="U359" s="35">
        <f>('3.жеке-бардыгы болуп'!T359*'3.жеке-бардыгы болуп'!U359+'4.юрид-бардыгы болуп'!T359*'4.юрид-бардыгы болуп'!U359+'5.рез.эмес.-бардыгы болуп'!T191*'5.рез.эмес.-бардыгы болуп'!U191)/('3.жеке-бардыгы болуп'!T359+'4.юрид-бардыгы болуп'!T359+'5.рез.эмес.-бардыгы болуп'!T191)</f>
        <v>10.420748258725764</v>
      </c>
    </row>
    <row r="360" spans="1:21" ht="14.25" customHeight="1" x14ac:dyDescent="0.2">
      <c r="A360" s="33" t="s">
        <v>35</v>
      </c>
      <c r="B360" s="34">
        <f>'3.жеке-бардыгы болуп'!B360+'4.юрид-бардыгы болуп'!B360+'5.рез.эмес.-бардыгы болуп'!B192</f>
        <v>687935981.03999996</v>
      </c>
      <c r="C360" s="35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3.7392505043719049</v>
      </c>
      <c r="D360" s="34">
        <f>'3.жеке-бардыгы болуп'!D360+'4.юрид-бардыгы болуп'!D360+'5.рез.эмес.-бардыгы болуп'!D192</f>
        <v>300330320.66000003</v>
      </c>
      <c r="E360" s="35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2.4284012254229119</v>
      </c>
      <c r="F360" s="34">
        <f>'3.жеке-бардыгы болуп'!F360+'4.юрид-бардыгы болуп'!F360+'5.рез.эмес.-бардыгы болуп'!F192</f>
        <v>203493746.07999998</v>
      </c>
      <c r="G360" s="35">
        <f>('3.жеке-бардыгы болуп'!F360*'3.жеке-бардыгы болуп'!G360+'4.юрид-бардыгы болуп'!F360*'4.юрид-бардыгы болуп'!G360+'5.рез.эмес.-бардыгы болуп'!F192*'5.рез.эмес.-бардыгы болуп'!G192)/('3.жеке-бардыгы болуп'!F360+'4.юрид-бардыгы болуп'!F360+'5.рез.эмес.-бардыгы болуп'!F192)</f>
        <v>0.63487530652568336</v>
      </c>
      <c r="H360" s="34">
        <f t="shared" si="44"/>
        <v>184111914.29999998</v>
      </c>
      <c r="I360" s="35">
        <f t="shared" si="45"/>
        <v>9.3087364685469556</v>
      </c>
      <c r="J360" s="34">
        <f>'3.жеке-бардыгы болуп'!J360+'4.юрид-бардыгы болуп'!J360+'5.рез.эмес.-бардыгы болуп'!J192</f>
        <v>24805334.869999997</v>
      </c>
      <c r="K360" s="35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4.1238778636371638</v>
      </c>
      <c r="L360" s="34">
        <f>'3.жеке-бардыгы болуп'!L360+'4.юрид-бардыгы болуп'!L360+'5.рез.эмес.-бардыгы болуп'!L192</f>
        <v>19812734.869999997</v>
      </c>
      <c r="M360" s="35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9.0926973889395217</v>
      </c>
      <c r="N360" s="34">
        <f>'3.жеке-бардыгы болуп'!N360+'4.юрид-бардыгы болуп'!N360+'5.рез.эмес.-бардыгы болуп'!N192</f>
        <v>37367046.030000001</v>
      </c>
      <c r="O360" s="35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9.0665517101272517</v>
      </c>
      <c r="P360" s="34">
        <f>'3.жеке-бардыгы болуп'!P360+'4.юрид-бардыгы болуп'!P360+'5.рез.эмес.-бардыгы болуп'!P192</f>
        <v>65656477.829999998</v>
      </c>
      <c r="Q360" s="35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10.932601347922501</v>
      </c>
      <c r="R360" s="34">
        <f>'3.жеке-бардыгы болуп'!R360+'4.юрид-бардыгы болуп'!R360+'5.рез.эмес.-бардыгы болуп'!R192</f>
        <v>35050138.790000007</v>
      </c>
      <c r="S360" s="35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10.259059558996384</v>
      </c>
      <c r="T360" s="34">
        <f>'3.жеке-бардыгы болуп'!T360+'4.юрид-бардыгы болуп'!T360+'5.рез.эмес.-бардыгы болуп'!T192</f>
        <v>1420181.91</v>
      </c>
      <c r="U360" s="35">
        <f>('3.жеке-бардыгы болуп'!T360*'3.жеке-бардыгы болуп'!U360+'4.юрид-бардыгы болуп'!T360*'4.юрид-бардыгы болуп'!U360+'5.рез.эмес.-бардыгы болуп'!T192*'5.рез.эмес.-бардыгы болуп'!U192)/('3.жеке-бардыгы болуп'!T360+'4.юрид-бардыгы болуп'!T360+'5.рез.эмес.-бардыгы болуп'!T192)</f>
        <v>10.728275253273701</v>
      </c>
    </row>
    <row r="361" spans="1:21" ht="14.25" customHeight="1" x14ac:dyDescent="0.2">
      <c r="A361" s="33" t="s">
        <v>5</v>
      </c>
      <c r="B361" s="34">
        <f>'3.жеке-бардыгы болуп'!B361+'4.юрид-бардыгы болуп'!B361+'5.рез.эмес.-бардыгы болуп'!B193</f>
        <v>697264767.13</v>
      </c>
      <c r="C361" s="35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3.650034709726262</v>
      </c>
      <c r="D361" s="34">
        <f>'3.жеке-бардыгы болуп'!D361+'4.юрид-бардыгы болуп'!D361+'5.рез.эмес.-бардыгы болуп'!D193</f>
        <v>308441170.98000002</v>
      </c>
      <c r="E361" s="35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2.2363874162925126</v>
      </c>
      <c r="F361" s="34">
        <f>'3.жеке-бардыгы болуп'!F361+'4.юрид-бардыгы болуп'!F361+'5.рез.эмес.-бардыгы болуп'!F193</f>
        <v>202912188.47</v>
      </c>
      <c r="G361" s="35">
        <f>('3.жеке-бардыгы болуп'!F361*'3.жеке-бардыгы болуп'!G361+'4.юрид-бардыгы болуп'!F361*'4.юрид-бардыгы болуп'!G361+'5.рез.эмес.-бардыгы болуп'!F193*'5.рез.эмес.-бардыгы болуп'!G193)/('3.жеке-бардыгы болуп'!F361+'4.юрид-бардыгы болуп'!F361+'5.рез.эмес.-бардыгы болуп'!F193)</f>
        <v>0.66079618870910828</v>
      </c>
      <c r="H361" s="34">
        <f t="shared" si="44"/>
        <v>185911407.68000001</v>
      </c>
      <c r="I361" s="35">
        <f t="shared" si="45"/>
        <v>9.2579743714621952</v>
      </c>
      <c r="J361" s="34">
        <f>'3.жеке-бардыгы болуп'!J361+'4.юрид-бардыгы болуп'!J361+'5.рез.эмес.-бардыгы болуп'!J193</f>
        <v>26779706.460000001</v>
      </c>
      <c r="K361" s="35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3.980969122758637</v>
      </c>
      <c r="L361" s="34">
        <f>'3.жеке-бардыгы болуп'!L361+'4.юрид-бардыгы болуп'!L361+'5.рез.эмес.-бардыгы болуп'!L193</f>
        <v>20945539.830000002</v>
      </c>
      <c r="M361" s="35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9.2116046374584908</v>
      </c>
      <c r="N361" s="34">
        <f>'3.жеке-бардыгы болуп'!N361+'4.юрид-бардыгы болуп'!N361+'5.рез.эмес.-бардыгы болуп'!N193</f>
        <v>37399689.909999996</v>
      </c>
      <c r="O361" s="35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9.1481205337538984</v>
      </c>
      <c r="P361" s="34">
        <f>'3.жеке-бардыгы болуп'!P361+'4.юрид-бардыгы болуп'!P361+'5.рез.эмес.-бардыгы болуп'!P193</f>
        <v>65436265.670000002</v>
      </c>
      <c r="Q361" s="35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11.032048337719599</v>
      </c>
      <c r="R361" s="34">
        <f>'3.жеке-бардыгы болуп'!R361+'4.юрид-бардыгы болуп'!R361+'5.рез.эмес.-бардыгы болуп'!R193</f>
        <v>33728559.189999998</v>
      </c>
      <c r="S361" s="35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10.107750569074907</v>
      </c>
      <c r="T361" s="34">
        <f>'3.жеке-бардыгы болуп'!T361+'4.юрид-бардыгы болуп'!T361+'5.рез.эмес.-бардыгы болуп'!T193</f>
        <v>1621646.6199999999</v>
      </c>
      <c r="U361" s="35">
        <f>('3.жеке-бардыгы болуп'!T361*'3.жеке-бардыгы болуп'!U361+'4.юрид-бардыгы болуп'!T361*'4.юрид-бардыгы болуп'!U361+'5.рез.эмес.-бардыгы болуп'!T193*'5.рез.эмес.-бардыгы болуп'!U193)/('3.жеке-бардыгы болуп'!T361+'4.юрид-бардыгы болуп'!T361+'5.рез.эмес.-бардыгы болуп'!T193)</f>
        <v>10.272922973933751</v>
      </c>
    </row>
    <row r="362" spans="1:21" ht="14.25" hidden="1" customHeight="1" x14ac:dyDescent="0.2">
      <c r="A362" s="33" t="s">
        <v>6</v>
      </c>
      <c r="B362" s="34">
        <f>'3.жеке-бардыгы болуп'!B362+'4.юрид-бардыгы болуп'!B362+'5.рез.эмес.-бардыгы болуп'!B194</f>
        <v>0</v>
      </c>
      <c r="C362" s="35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34">
        <f>'3.жеке-бардыгы болуп'!D362+'4.юрид-бардыгы болуп'!D362+'5.рез.эмес.-бардыгы болуп'!D194</f>
        <v>0</v>
      </c>
      <c r="E362" s="35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34">
        <f>'3.жеке-бардыгы болуп'!F362+'4.юрид-бардыгы болуп'!F362+'5.рез.эмес.-бардыгы болуп'!F194</f>
        <v>0</v>
      </c>
      <c r="G362" s="35" t="e">
        <f>('3.жеке-бардыгы болуп'!F362*'3.жеке-бардыгы болуп'!G362+'4.юрид-бардыгы болуп'!F362*'4.юрид-бардыгы болуп'!G362+'5.рез.эмес.-бардыгы болуп'!F194*'5.рез.эмес.-бардыгы болуп'!G194)/('3.жеке-бардыгы болуп'!F362+'4.юрид-бардыгы болуп'!F362+'5.рез.эмес.-бардыгы болуп'!F194)</f>
        <v>#DIV/0!</v>
      </c>
      <c r="H362" s="34">
        <f t="shared" si="44"/>
        <v>0</v>
      </c>
      <c r="I362" s="35" t="e">
        <f t="shared" si="45"/>
        <v>#DIV/0!</v>
      </c>
      <c r="J362" s="34">
        <f>'3.жеке-бардыгы болуп'!J362+'4.юрид-бардыгы болуп'!J362+'5.рез.эмес.-бардыгы болуп'!J194</f>
        <v>0</v>
      </c>
      <c r="K362" s="35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34">
        <f>'3.жеке-бардыгы болуп'!L362+'4.юрид-бардыгы болуп'!L362+'5.рез.эмес.-бардыгы болуп'!L194</f>
        <v>0</v>
      </c>
      <c r="M362" s="35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34">
        <f>'3.жеке-бардыгы болуп'!N362+'4.юрид-бардыгы болуп'!N362+'5.рез.эмес.-бардыгы болуп'!N194</f>
        <v>0</v>
      </c>
      <c r="O362" s="35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34">
        <f>'3.жеке-бардыгы болуп'!P362+'4.юрид-бардыгы болуп'!P362+'5.рез.эмес.-бардыгы болуп'!P194</f>
        <v>0</v>
      </c>
      <c r="Q362" s="35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34">
        <f>'3.жеке-бардыгы болуп'!R362+'4.юрид-бардыгы болуп'!R362+'5.рез.эмес.-бардыгы болуп'!R194</f>
        <v>0</v>
      </c>
      <c r="S362" s="35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  <c r="T362" s="34">
        <f>'3.жеке-бардыгы болуп'!T362+'4.юрид-бардыгы болуп'!T362+'5.рез.эмес.-бардыгы болуп'!T194</f>
        <v>0</v>
      </c>
      <c r="U362" s="35" t="e">
        <f>('3.жеке-бардыгы болуп'!T362*'3.жеке-бардыгы болуп'!U362+'4.юрид-бардыгы болуп'!T362*'4.юрид-бардыгы болуп'!U362+'5.рез.эмес.-бардыгы болуп'!T194*'5.рез.эмес.-бардыгы болуп'!U194)/('3.жеке-бардыгы болуп'!T362+'4.юрид-бардыгы болуп'!T362+'5.рез.эмес.-бардыгы болуп'!T194)</f>
        <v>#DIV/0!</v>
      </c>
    </row>
    <row r="363" spans="1:21" ht="14.25" hidden="1" customHeight="1" x14ac:dyDescent="0.2">
      <c r="A363" s="33" t="s">
        <v>7</v>
      </c>
      <c r="B363" s="34">
        <f>'3.жеке-бардыгы болуп'!B363+'4.юрид-бардыгы болуп'!B363+'5.рез.эмес.-бардыгы болуп'!B195</f>
        <v>0</v>
      </c>
      <c r="C363" s="35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34">
        <f>'3.жеке-бардыгы болуп'!D363+'4.юрид-бардыгы болуп'!D363+'5.рез.эмес.-бардыгы болуп'!D195</f>
        <v>0</v>
      </c>
      <c r="E363" s="35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34">
        <f>'3.жеке-бардыгы болуп'!F363+'4.юрид-бардыгы болуп'!F363+'5.рез.эмес.-бардыгы болуп'!F195</f>
        <v>0</v>
      </c>
      <c r="G363" s="35" t="e">
        <f>('3.жеке-бардыгы болуп'!F363*'3.жеке-бардыгы болуп'!G363+'4.юрид-бардыгы болуп'!F363*'4.юрид-бардыгы болуп'!G363+'5.рез.эмес.-бардыгы болуп'!F195*'5.рез.эмес.-бардыгы болуп'!G195)/('3.жеке-бардыгы болуп'!F363+'4.юрид-бардыгы болуп'!F363+'5.рез.эмес.-бардыгы болуп'!F195)</f>
        <v>#DIV/0!</v>
      </c>
      <c r="H363" s="34">
        <f t="shared" si="44"/>
        <v>0</v>
      </c>
      <c r="I363" s="35" t="e">
        <f t="shared" si="45"/>
        <v>#DIV/0!</v>
      </c>
      <c r="J363" s="34">
        <f>'3.жеке-бардыгы болуп'!J363+'4.юрид-бардыгы болуп'!J363+'5.рез.эмес.-бардыгы болуп'!J195</f>
        <v>0</v>
      </c>
      <c r="K363" s="35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34">
        <f>'3.жеке-бардыгы болуп'!L363+'4.юрид-бардыгы болуп'!L363+'5.рез.эмес.-бардыгы болуп'!L195</f>
        <v>0</v>
      </c>
      <c r="M363" s="35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34">
        <f>'3.жеке-бардыгы болуп'!N363+'4.юрид-бардыгы болуп'!N363+'5.рез.эмес.-бардыгы болуп'!N195</f>
        <v>0</v>
      </c>
      <c r="O363" s="35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34">
        <f>'3.жеке-бардыгы болуп'!P363+'4.юрид-бардыгы болуп'!P363+'5.рез.эмес.-бардыгы болуп'!P195</f>
        <v>0</v>
      </c>
      <c r="Q363" s="35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34">
        <f>'3.жеке-бардыгы болуп'!R363+'4.юрид-бардыгы болуп'!R363+'5.рез.эмес.-бардыгы болуп'!R195</f>
        <v>0</v>
      </c>
      <c r="S363" s="35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  <c r="T363" s="34">
        <f>'3.жеке-бардыгы болуп'!T363+'4.юрид-бардыгы болуп'!T363+'5.рез.эмес.-бардыгы болуп'!T195</f>
        <v>0</v>
      </c>
      <c r="U363" s="35" t="e">
        <f>('3.жеке-бардыгы болуп'!T363*'3.жеке-бардыгы болуп'!U363+'4.юрид-бардыгы болуп'!T363*'4.юрид-бардыгы болуп'!U363+'5.рез.эмес.-бардыгы болуп'!T195*'5.рез.эмес.-бардыгы болуп'!U195)/('3.жеке-бардыгы болуп'!T363+'4.юрид-бардыгы болуп'!T363+'5.рез.эмес.-бардыгы болуп'!T195)</f>
        <v>#DIV/0!</v>
      </c>
    </row>
    <row r="364" spans="1:21" ht="14.25" hidden="1" customHeight="1" x14ac:dyDescent="0.2">
      <c r="A364" s="33" t="s">
        <v>8</v>
      </c>
      <c r="B364" s="34">
        <f>'3.жеке-бардыгы болуп'!B364+'4.юрид-бардыгы болуп'!B364+'5.рез.эмес.-бардыгы болуп'!B196</f>
        <v>0</v>
      </c>
      <c r="C364" s="35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34">
        <f>'3.жеке-бардыгы болуп'!D364+'4.юрид-бардыгы болуп'!D364+'5.рез.эмес.-бардыгы болуп'!D196</f>
        <v>0</v>
      </c>
      <c r="E364" s="35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34">
        <f>'3.жеке-бардыгы болуп'!F364+'4.юрид-бардыгы болуп'!F364+'5.рез.эмес.-бардыгы болуп'!F196</f>
        <v>0</v>
      </c>
      <c r="G364" s="35" t="e">
        <f>('3.жеке-бардыгы болуп'!F364*'3.жеке-бардыгы болуп'!G364+'4.юрид-бардыгы болуп'!F364*'4.юрид-бардыгы болуп'!G364+'5.рез.эмес.-бардыгы болуп'!F196*'5.рез.эмес.-бардыгы болуп'!G196)/('3.жеке-бардыгы болуп'!F364+'4.юрид-бардыгы болуп'!F364+'5.рез.эмес.-бардыгы болуп'!F196)</f>
        <v>#DIV/0!</v>
      </c>
      <c r="H364" s="34">
        <f t="shared" si="44"/>
        <v>0</v>
      </c>
      <c r="I364" s="35" t="e">
        <f t="shared" si="45"/>
        <v>#DIV/0!</v>
      </c>
      <c r="J364" s="34">
        <f>'3.жеке-бардыгы болуп'!J364+'4.юрид-бардыгы болуп'!J364+'5.рез.эмес.-бардыгы болуп'!J196</f>
        <v>0</v>
      </c>
      <c r="K364" s="35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34">
        <f>'3.жеке-бардыгы болуп'!L364+'4.юрид-бардыгы болуп'!L364+'5.рез.эмес.-бардыгы болуп'!L196</f>
        <v>0</v>
      </c>
      <c r="M364" s="35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34">
        <f>'3.жеке-бардыгы болуп'!N364+'4.юрид-бардыгы болуп'!N364+'5.рез.эмес.-бардыгы болуп'!N196</f>
        <v>0</v>
      </c>
      <c r="O364" s="35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34">
        <f>'3.жеке-бардыгы болуп'!P364+'4.юрид-бардыгы болуп'!P364+'5.рез.эмес.-бардыгы болуп'!P196</f>
        <v>0</v>
      </c>
      <c r="Q364" s="35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34">
        <f>'3.жеке-бардыгы болуп'!R364+'4.юрид-бардыгы болуп'!R364+'5.рез.эмес.-бардыгы болуп'!R196</f>
        <v>0</v>
      </c>
      <c r="S364" s="35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  <c r="T364" s="34">
        <f>'3.жеке-бардыгы болуп'!T364+'4.юрид-бардыгы болуп'!T364+'5.рез.эмес.-бардыгы болуп'!T196</f>
        <v>0</v>
      </c>
      <c r="U364" s="35" t="e">
        <f>('3.жеке-бардыгы болуп'!T364*'3.жеке-бардыгы болуп'!U364+'4.юрид-бардыгы болуп'!T364*'4.юрид-бардыгы болуп'!U364+'5.рез.эмес.-бардыгы болуп'!T196*'5.рез.эмес.-бардыгы болуп'!U196)/('3.жеке-бардыгы болуп'!T364+'4.юрид-бардыгы болуп'!T364+'5.рез.эмес.-бардыгы болуп'!T196)</f>
        <v>#DIV/0!</v>
      </c>
    </row>
    <row r="365" spans="1:21" ht="14.25" hidden="1" customHeight="1" x14ac:dyDescent="0.2">
      <c r="A365" s="33" t="s">
        <v>9</v>
      </c>
      <c r="B365" s="34">
        <f>'3.жеке-бардыгы болуп'!B365+'4.юрид-бардыгы болуп'!B365+'5.рез.эмес.-бардыгы болуп'!B197</f>
        <v>0</v>
      </c>
      <c r="C365" s="35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34">
        <f>'3.жеке-бардыгы болуп'!D365+'4.юрид-бардыгы болуп'!D365+'5.рез.эмес.-бардыгы болуп'!D197</f>
        <v>0</v>
      </c>
      <c r="E365" s="35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34">
        <f>'3.жеке-бардыгы болуп'!F365+'4.юрид-бардыгы болуп'!F365+'5.рез.эмес.-бардыгы болуп'!F197</f>
        <v>0</v>
      </c>
      <c r="G365" s="35" t="e">
        <f>('3.жеке-бардыгы болуп'!F365*'3.жеке-бардыгы болуп'!G365+'4.юрид-бардыгы болуп'!F365*'4.юрид-бардыгы болуп'!G365+'5.рез.эмес.-бардыгы болуп'!F197*'5.рез.эмес.-бардыгы болуп'!G197)/('3.жеке-бардыгы болуп'!F365+'4.юрид-бардыгы болуп'!F365+'5.рез.эмес.-бардыгы болуп'!F197)</f>
        <v>#DIV/0!</v>
      </c>
      <c r="H365" s="34">
        <f t="shared" si="44"/>
        <v>0</v>
      </c>
      <c r="I365" s="35" t="e">
        <f t="shared" si="45"/>
        <v>#DIV/0!</v>
      </c>
      <c r="J365" s="34">
        <f>'3.жеке-бардыгы болуп'!J365+'4.юрид-бардыгы болуп'!J365+'5.рез.эмес.-бардыгы болуп'!J197</f>
        <v>0</v>
      </c>
      <c r="K365" s="35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34">
        <f>'3.жеке-бардыгы болуп'!L365+'4.юрид-бардыгы болуп'!L365+'5.рез.эмес.-бардыгы болуп'!L197</f>
        <v>0</v>
      </c>
      <c r="M365" s="35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34">
        <f>'3.жеке-бардыгы болуп'!N365+'4.юрид-бардыгы болуп'!N365+'5.рез.эмес.-бардыгы болуп'!N197</f>
        <v>0</v>
      </c>
      <c r="O365" s="35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34">
        <f>'3.жеке-бардыгы болуп'!P365+'4.юрид-бардыгы болуп'!P365+'5.рез.эмес.-бардыгы болуп'!P197</f>
        <v>0</v>
      </c>
      <c r="Q365" s="35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34">
        <f>'3.жеке-бардыгы болуп'!R365+'4.юрид-бардыгы болуп'!R365+'5.рез.эмес.-бардыгы болуп'!R197</f>
        <v>0</v>
      </c>
      <c r="S365" s="35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  <c r="T365" s="34">
        <f>'3.жеке-бардыгы болуп'!T365+'4.юрид-бардыгы болуп'!T365+'5.рез.эмес.-бардыгы болуп'!T197</f>
        <v>0</v>
      </c>
      <c r="U365" s="35" t="e">
        <f>('3.жеке-бардыгы болуп'!T365*'3.жеке-бардыгы болуп'!U365+'4.юрид-бардыгы болуп'!T365*'4.юрид-бардыгы болуп'!U365+'5.рез.эмес.-бардыгы болуп'!T197*'5.рез.эмес.-бардыгы болуп'!U197)/('3.жеке-бардыгы болуп'!T365+'4.юрид-бардыгы болуп'!T365+'5.рез.эмес.-бардыгы болуп'!T197)</f>
        <v>#DIV/0!</v>
      </c>
    </row>
    <row r="366" spans="1:21" ht="14.25" hidden="1" customHeight="1" x14ac:dyDescent="0.2">
      <c r="A366" s="33" t="s">
        <v>10</v>
      </c>
      <c r="B366" s="34">
        <f>'3.жеке-бардыгы болуп'!B366+'4.юрид-бардыгы болуп'!B366+'5.рез.эмес.-бардыгы болуп'!B198</f>
        <v>0</v>
      </c>
      <c r="C366" s="35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34">
        <f>'3.жеке-бардыгы болуп'!D366+'4.юрид-бардыгы болуп'!D366+'5.рез.эмес.-бардыгы болуп'!D198</f>
        <v>0</v>
      </c>
      <c r="E366" s="35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34">
        <f>'3.жеке-бардыгы болуп'!F366+'4.юрид-бардыгы болуп'!F366+'5.рез.эмес.-бардыгы болуп'!F198</f>
        <v>0</v>
      </c>
      <c r="G366" s="35" t="e">
        <f>('3.жеке-бардыгы болуп'!F366*'3.жеке-бардыгы болуп'!G366+'4.юрид-бардыгы болуп'!F366*'4.юрид-бардыгы болуп'!G366+'5.рез.эмес.-бардыгы болуп'!F198*'5.рез.эмес.-бардыгы болуп'!G198)/('3.жеке-бардыгы болуп'!F366+'4.юрид-бардыгы болуп'!F366+'5.рез.эмес.-бардыгы болуп'!F198)</f>
        <v>#DIV/0!</v>
      </c>
      <c r="H366" s="34">
        <f t="shared" si="44"/>
        <v>0</v>
      </c>
      <c r="I366" s="35" t="e">
        <f t="shared" si="45"/>
        <v>#DIV/0!</v>
      </c>
      <c r="J366" s="34">
        <f>'3.жеке-бардыгы болуп'!J366+'4.юрид-бардыгы болуп'!J366+'5.рез.эмес.-бардыгы болуп'!J198</f>
        <v>0</v>
      </c>
      <c r="K366" s="35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34">
        <f>'3.жеке-бардыгы болуп'!L366+'4.юрид-бардыгы болуп'!L366+'5.рез.эмес.-бардыгы болуп'!L198</f>
        <v>0</v>
      </c>
      <c r="M366" s="35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34">
        <f>'3.жеке-бардыгы болуп'!N366+'4.юрид-бардыгы болуп'!N366+'5.рез.эмес.-бардыгы болуп'!N198</f>
        <v>0</v>
      </c>
      <c r="O366" s="35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34">
        <f>'3.жеке-бардыгы болуп'!P366+'4.юрид-бардыгы болуп'!P366+'5.рез.эмес.-бардыгы болуп'!P198</f>
        <v>0</v>
      </c>
      <c r="Q366" s="35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34">
        <f>'3.жеке-бардыгы болуп'!R366+'4.юрид-бардыгы болуп'!R366+'5.рез.эмес.-бардыгы болуп'!R198</f>
        <v>0</v>
      </c>
      <c r="S366" s="35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  <c r="T366" s="34">
        <f>'3.жеке-бардыгы болуп'!T366+'4.юрид-бардыгы болуп'!T366+'5.рез.эмес.-бардыгы болуп'!T198</f>
        <v>0</v>
      </c>
      <c r="U366" s="35" t="e">
        <f>('3.жеке-бардыгы болуп'!T366*'3.жеке-бардыгы болуп'!U366+'4.юрид-бардыгы болуп'!T366*'4.юрид-бардыгы болуп'!U366+'5.рез.эмес.-бардыгы болуп'!T198*'5.рез.эмес.-бардыгы болуп'!U198)/('3.жеке-бардыгы болуп'!T366+'4.юрид-бардыгы болуп'!T366+'5.рез.эмес.-бардыгы болуп'!T198)</f>
        <v>#DIV/0!</v>
      </c>
    </row>
    <row r="367" spans="1:21" ht="14.25" hidden="1" customHeight="1" x14ac:dyDescent="0.2">
      <c r="A367" s="33" t="s">
        <v>11</v>
      </c>
      <c r="B367" s="34">
        <f>'3.жеке-бардыгы болуп'!B367+'4.юрид-бардыгы болуп'!B367+'5.рез.эмес.-бардыгы болуп'!B199</f>
        <v>0</v>
      </c>
      <c r="C367" s="35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34">
        <f>'3.жеке-бардыгы болуп'!D367+'4.юрид-бардыгы болуп'!D367+'5.рез.эмес.-бардыгы болуп'!D199</f>
        <v>0</v>
      </c>
      <c r="E367" s="35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34">
        <f>'3.жеке-бардыгы болуп'!F367+'4.юрид-бардыгы болуп'!F367+'5.рез.эмес.-бардыгы болуп'!F199</f>
        <v>0</v>
      </c>
      <c r="G367" s="35" t="e">
        <f>('3.жеке-бардыгы болуп'!F367*'3.жеке-бардыгы болуп'!G367+'4.юрид-бардыгы болуп'!F367*'4.юрид-бардыгы болуп'!G367+'5.рез.эмес.-бардыгы болуп'!F199*'5.рез.эмес.-бардыгы болуп'!G199)/('3.жеке-бардыгы болуп'!F367+'4.юрид-бардыгы болуп'!F367+'5.рез.эмес.-бардыгы болуп'!F199)</f>
        <v>#DIV/0!</v>
      </c>
      <c r="H367" s="34">
        <f t="shared" si="44"/>
        <v>0</v>
      </c>
      <c r="I367" s="35" t="e">
        <f t="shared" si="45"/>
        <v>#DIV/0!</v>
      </c>
      <c r="J367" s="34">
        <f>'3.жеке-бардыгы болуп'!J367+'4.юрид-бардыгы болуп'!J367+'5.рез.эмес.-бардыгы болуп'!J199</f>
        <v>0</v>
      </c>
      <c r="K367" s="35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34">
        <f>'3.жеке-бардыгы болуп'!L367+'4.юрид-бардыгы болуп'!L367+'5.рез.эмес.-бардыгы болуп'!L199</f>
        <v>0</v>
      </c>
      <c r="M367" s="35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34">
        <f>'3.жеке-бардыгы болуп'!N367+'4.юрид-бардыгы болуп'!N367+'5.рез.эмес.-бардыгы болуп'!N199</f>
        <v>0</v>
      </c>
      <c r="O367" s="35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34">
        <f>'3.жеке-бардыгы болуп'!P367+'4.юрид-бардыгы болуп'!P367+'5.рез.эмес.-бардыгы болуп'!P199</f>
        <v>0</v>
      </c>
      <c r="Q367" s="35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34">
        <f>'3.жеке-бардыгы болуп'!R367+'4.юрид-бардыгы болуп'!R367+'5.рез.эмес.-бардыгы болуп'!R199</f>
        <v>0</v>
      </c>
      <c r="S367" s="35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  <c r="T367" s="34">
        <f>'3.жеке-бардыгы болуп'!T367+'4.юрид-бардыгы болуп'!T367+'5.рез.эмес.-бардыгы болуп'!T199</f>
        <v>0</v>
      </c>
      <c r="U367" s="35" t="e">
        <f>('3.жеке-бардыгы болуп'!T367*'3.жеке-бардыгы болуп'!U367+'4.юрид-бардыгы болуп'!T367*'4.юрид-бардыгы болуп'!U367+'5.рез.эмес.-бардыгы болуп'!T199*'5.рез.эмес.-бардыгы болуп'!U199)/('3.жеке-бардыгы болуп'!T367+'4.юрид-бардыгы болуп'!T367+'5.рез.эмес.-бардыгы болуп'!T199)</f>
        <v>#DIV/0!</v>
      </c>
    </row>
    <row r="368" spans="1:21" ht="14.25" hidden="1" customHeight="1" thickBot="1" x14ac:dyDescent="0.25">
      <c r="A368" s="36" t="s">
        <v>12</v>
      </c>
      <c r="B368" s="37">
        <f>'3.жеке-бардыгы болуп'!B368+'4.юрид-бардыгы болуп'!B368+'5.рез.эмес.-бардыгы болуп'!B200</f>
        <v>0</v>
      </c>
      <c r="C368" s="38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37">
        <f>'3.жеке-бардыгы болуп'!D368+'4.юрид-бардыгы болуп'!D368+'5.рез.эмес.-бардыгы болуп'!D200</f>
        <v>0</v>
      </c>
      <c r="E368" s="38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37">
        <f>'3.жеке-бардыгы болуп'!F368+'4.юрид-бардыгы болуп'!F368+'5.рез.эмес.-бардыгы болуп'!F200</f>
        <v>0</v>
      </c>
      <c r="G368" s="38" t="e">
        <f>('3.жеке-бардыгы болуп'!F368*'3.жеке-бардыгы болуп'!G368+'4.юрид-бардыгы болуп'!F368*'4.юрид-бардыгы болуп'!G368+'5.рез.эмес.-бардыгы болуп'!F200*'5.рез.эмес.-бардыгы болуп'!G200)/('3.жеке-бардыгы болуп'!F368+'4.юрид-бардыгы болуп'!F368+'5.рез.эмес.-бардыгы болуп'!F200)</f>
        <v>#DIV/0!</v>
      </c>
      <c r="H368" s="37">
        <f t="shared" ref="H368" si="46">J368+L368+N368+P368+R368+T368</f>
        <v>0</v>
      </c>
      <c r="I368" s="38" t="e">
        <f t="shared" ref="I368" si="47">(J368*K368+L368*M368+N368*O368+P368*Q368+R368*S368+T368*U368)/(J368+L368+N368+P368+R368+T368)</f>
        <v>#DIV/0!</v>
      </c>
      <c r="J368" s="37">
        <f>'3.жеке-бардыгы болуп'!J368+'4.юрид-бардыгы болуп'!J368+'5.рез.эмес.-бардыгы болуп'!J200</f>
        <v>0</v>
      </c>
      <c r="K368" s="38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37">
        <f>'3.жеке-бардыгы болуп'!L368+'4.юрид-бардыгы болуп'!L368+'5.рез.эмес.-бардыгы болуп'!L200</f>
        <v>0</v>
      </c>
      <c r="M368" s="38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37">
        <f>'3.жеке-бардыгы болуп'!N368+'4.юрид-бардыгы болуп'!N368+'5.рез.эмес.-бардыгы болуп'!N200</f>
        <v>0</v>
      </c>
      <c r="O368" s="38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37">
        <f>'3.жеке-бардыгы болуп'!P368+'4.юрид-бардыгы болуп'!P368+'5.рез.эмес.-бардыгы болуп'!P200</f>
        <v>0</v>
      </c>
      <c r="Q368" s="38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37">
        <f>'3.жеке-бардыгы болуп'!R368+'4.юрид-бардыгы болуп'!R368+'5.рез.эмес.-бардыгы болуп'!R200</f>
        <v>0</v>
      </c>
      <c r="S368" s="38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  <c r="T368" s="37">
        <f>'3.жеке-бардыгы болуп'!T368+'4.юрид-бардыгы болуп'!T368+'5.рез.эмес.-бардыгы болуп'!T200</f>
        <v>0</v>
      </c>
      <c r="U368" s="38" t="e">
        <f>('3.жеке-бардыгы болуп'!T368*'3.жеке-бардыгы болуп'!U368+'4.юрид-бардыгы болуп'!T368*'4.юрид-бардыгы болуп'!U368+'5.рез.эмес.-бардыгы болуп'!T200*'5.рез.эмес.-бардыгы болуп'!U200)/('3.жеке-бардыгы болуп'!T368+'4.юрид-бардыгы болуп'!T368+'5.рез.эмес.-бардыгы болуп'!T200)</f>
        <v>#DIV/0!</v>
      </c>
    </row>
    <row r="369" spans="1:20" ht="4.5" customHeight="1" x14ac:dyDescent="0.2"/>
    <row r="370" spans="1:20" x14ac:dyDescent="0.2">
      <c r="A370" s="17" t="s">
        <v>56</v>
      </c>
      <c r="D370" s="14"/>
      <c r="E370" s="14"/>
      <c r="T370" s="18"/>
    </row>
    <row r="371" spans="1:20" x14ac:dyDescent="0.2">
      <c r="A371" s="13" t="s">
        <v>57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x14ac:dyDescent="0.2">
      <c r="A342" s="33" t="s">
        <v>10</v>
      </c>
      <c r="B342" s="34">
        <f>'7.жеке-улут.вал.'!B342+'11.жеке-чет өл.вал.'!B342</f>
        <v>151655508.57999998</v>
      </c>
      <c r="C342" s="35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4">
        <f>'7.жеке-улут.вал.'!D342+'11.жеке-чет өл.вал.'!D342</f>
        <v>5140532.6099999994</v>
      </c>
      <c r="E342" s="35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4">
        <f>'7.жеке-улут.вал.'!F342+'11.жеке-чет өл.вал.'!F342</f>
        <v>76573437.770000011</v>
      </c>
      <c r="G342" s="35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4">
        <f t="shared" ref="H342" si="34">J342+L342+N342+P342+R342+T342</f>
        <v>69941538.199999988</v>
      </c>
      <c r="I342" s="35">
        <f t="shared" ref="I342" si="35">(J342*K342+L342*M342+N342*O342+P342*Q342+R342*S342+T342*U342)/(J342+L342+N342+P342+R342+T342)</f>
        <v>10.560964061695454</v>
      </c>
      <c r="J342" s="34">
        <f>'7.жеке-улут.вал.'!J342+'11.жеке-чет өл.вал.'!J342</f>
        <v>4722056.34</v>
      </c>
      <c r="K342" s="35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4">
        <f>'7.жеке-улут.вал.'!L342+'11.жеке-чет өл.вал.'!L342</f>
        <v>8444300.8399999999</v>
      </c>
      <c r="M342" s="35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4">
        <f>'7.жеке-улут.вал.'!N342+'11.жеке-чет өл.вал.'!N342</f>
        <v>10975851.109999999</v>
      </c>
      <c r="O342" s="35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4">
        <f>'7.жеке-улут.вал.'!P342+'11.жеке-чет өл.вал.'!P342</f>
        <v>24711208.57</v>
      </c>
      <c r="Q342" s="35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4">
        <f>'7.жеке-улут.вал.'!R342+'11.жеке-чет өл.вал.'!R342</f>
        <v>20073375.099999998</v>
      </c>
      <c r="S342" s="35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4">
        <f>'7.жеке-улут.вал.'!T342+'11.жеке-чет өл.вал.'!T342</f>
        <v>1014746.24</v>
      </c>
      <c r="U342" s="35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14.25" customHeight="1" x14ac:dyDescent="0.2">
      <c r="A343" s="33" t="s">
        <v>11</v>
      </c>
      <c r="B343" s="34">
        <f>'7.жеке-улут.вал.'!B343+'11.жеке-чет өл.вал.'!B343</f>
        <v>152724188.72999999</v>
      </c>
      <c r="C343" s="35">
        <f>('7.жеке-улут.вал.'!B343*'7.жеке-улут.вал.'!C343+'11.жеке-чет өл.вал.'!B343*'11.жеке-чет өл.вал.'!C343)/('7.жеке-улут.вал.'!B343+'11.жеке-чет өл.вал.'!B343)</f>
        <v>5.2599134257205042</v>
      </c>
      <c r="D343" s="34">
        <f>'7.жеке-улут.вал.'!D343+'11.жеке-чет өл.вал.'!D343</f>
        <v>5402064.5800000001</v>
      </c>
      <c r="E343" s="35">
        <f>('7.жеке-улут.вал.'!D343*'7.жеке-улут.вал.'!E343+'11.жеке-чет өл.вал.'!D343*'11.жеке-чет өл.вал.'!E343)/('7.жеке-улут.вал.'!D343+'11.жеке-чет өл.вал.'!D343)</f>
        <v>0.15072716950007312</v>
      </c>
      <c r="F343" s="34">
        <f>'7.жеке-улут.вал.'!F343+'11.жеке-чет өл.вал.'!F343</f>
        <v>75429981.489999995</v>
      </c>
      <c r="G343" s="35">
        <f>('7.жеке-улут.вал.'!F343*'7.жеке-улут.вал.'!G343+'11.жеке-чет өл.вал.'!F343*'11.жеке-чет өл.вал.'!G343)/('7.жеке-улут.вал.'!F343+'11.жеке-чет өл.вал.'!F343)</f>
        <v>0.52541267911160949</v>
      </c>
      <c r="H343" s="34">
        <f t="shared" ref="H343" si="36">J343+L343+N343+P343+R343+T343</f>
        <v>71892142.659999996</v>
      </c>
      <c r="I343" s="35">
        <f t="shared" ref="I343" si="37">(J343*K343+L343*M343+N343*O343+P343*Q343+R343*S343+T343*U343)/(J343+L343+N343+P343+R343+T343)</f>
        <v>10.61131127747082</v>
      </c>
      <c r="J343" s="34">
        <f>'7.жеке-улут.вал.'!J343+'11.жеке-чет өл.вал.'!J343</f>
        <v>5099468.2200000007</v>
      </c>
      <c r="K343" s="35">
        <f>('7.жеке-улут.вал.'!J343*'7.жеке-улут.вал.'!K343+'11.жеке-чет өл.вал.'!J343*'11.жеке-чет өл.вал.'!K343)/('7.жеке-улут.вал.'!J343+'11.жеке-чет өл.вал.'!J343)</f>
        <v>8.2952172792440884</v>
      </c>
      <c r="L343" s="34">
        <f>'7.жеке-улут.вал.'!L343+'11.жеке-чет өл.вал.'!L343</f>
        <v>7586424.8100000005</v>
      </c>
      <c r="M343" s="35">
        <f>('7.жеке-улут.вал.'!L343*'7.жеке-улут.вал.'!M343+'11.жеке-чет өл.вал.'!L343*'11.жеке-чет өл.вал.'!M343)/('7.жеке-улут.вал.'!L343+'11.жеке-чет өл.вал.'!L343)</f>
        <v>8.3864691014976085</v>
      </c>
      <c r="N343" s="34">
        <f>'7.жеке-улут.вал.'!N343+'11.жеке-чет өл.вал.'!N343</f>
        <v>11893284.369999999</v>
      </c>
      <c r="O343" s="35">
        <f>('7.жеке-улут.вал.'!N343*'7.жеке-улут.вал.'!O343+'11.жеке-чет өл.вал.'!N343*'11.жеке-чет өл.вал.'!O343)/('7.жеке-улут.вал.'!N343+'11.жеке-чет өл.вал.'!N343)</f>
        <v>9.1548146181339476</v>
      </c>
      <c r="P343" s="34">
        <f>'7.жеке-улут.вал.'!P343+'11.жеке-чет өл.вал.'!P343</f>
        <v>25729333.809999999</v>
      </c>
      <c r="Q343" s="35">
        <f>('7.жеке-улут.вал.'!P343*'7.жеке-улут.вал.'!Q343+'11.жеке-чет өл.вал.'!P343*'11.жеке-чет өл.вал.'!Q343)/('7.жеке-улут.вал.'!P343+'11.жеке-чет өл.вал.'!P343)</f>
        <v>11.181116740317167</v>
      </c>
      <c r="R343" s="34">
        <f>'7.жеке-улут.вал.'!R343+'11.жеке-чет өл.вал.'!R343</f>
        <v>20578601</v>
      </c>
      <c r="S343" s="35">
        <f>('7.жеке-улут.вал.'!R343*'7.жеке-улут.вал.'!S343+'11.жеке-чет өл.вал.'!R343*'11.жеке-чет өл.вал.'!S343)/('7.жеке-улут.вал.'!R343+'11.жеке-чет өл.вал.'!R343)</f>
        <v>12.160813043039209</v>
      </c>
      <c r="T343" s="34">
        <f>'7.жеке-улут.вал.'!T343+'11.жеке-чет өл.вал.'!T343</f>
        <v>1005030.45</v>
      </c>
      <c r="U343" s="35">
        <f>('7.жеке-улут.вал.'!T343*'7.жеке-улут.вал.'!U343+'11.жеке-чет өл.вал.'!T343*'11.жеке-чет өл.вал.'!U343)/('7.жеке-улут.вал.'!T343+'11.жеке-чет өл.вал.'!T343)</f>
        <v>10.07867172541884</v>
      </c>
    </row>
    <row r="344" spans="1:21" ht="14.25" customHeight="1" thickBot="1" x14ac:dyDescent="0.25">
      <c r="A344" s="36" t="s">
        <v>12</v>
      </c>
      <c r="B344" s="37">
        <f>'7.жеке-улут.вал.'!B344+'11.жеке-чет өл.вал.'!B344</f>
        <v>163850724.13</v>
      </c>
      <c r="C344" s="38">
        <f>('7.жеке-улут.вал.'!B344*'7.жеке-улут.вал.'!C344+'11.жеке-чет өл.вал.'!B344*'11.жеке-чет өл.вал.'!C344)/('7.жеке-улут.вал.'!B344+'11.жеке-чет өл.вал.'!B344)</f>
        <v>5.164750749181203</v>
      </c>
      <c r="D344" s="37">
        <f>'7.жеке-улут.вал.'!D344+'11.жеке-чет өл.вал.'!D344</f>
        <v>6121177.4199999999</v>
      </c>
      <c r="E344" s="38">
        <f>('7.жеке-улут.вал.'!D344*'7.жеке-улут.вал.'!E344+'11.жеке-чет өл.вал.'!D344*'11.жеке-чет өл.вал.'!E344)/('7.жеке-улут.вал.'!D344+'11.жеке-чет өл.вал.'!D344)</f>
        <v>0.13887981711204814</v>
      </c>
      <c r="F344" s="37">
        <f>'7.жеке-улут.вал.'!F344+'11.жеке-чет өл.вал.'!F344</f>
        <v>82957031.200000003</v>
      </c>
      <c r="G344" s="38">
        <f>('7.жеке-улут.вал.'!F344*'7.жеке-улут.вал.'!G344+'11.жеке-чет өл.вал.'!F344*'11.жеке-чет өл.вал.'!G344)/('7.жеке-улут.вал.'!F344+'11.жеке-чет өл.вал.'!F344)</f>
        <v>0.5823072777765943</v>
      </c>
      <c r="H344" s="37">
        <f t="shared" ref="H344:H355" si="38">J344+L344+N344+P344+R344+T344</f>
        <v>74772515.51000002</v>
      </c>
      <c r="I344" s="38">
        <f t="shared" ref="I344:I355" si="39">(J344*K344+L344*M344+N344*O344+P344*Q344+R344*S344+T344*U344)/(J344+L344+N344+P344+R344+T344)</f>
        <v>10.660221255851656</v>
      </c>
      <c r="J344" s="37">
        <f>'7.жеке-улут.вал.'!J344+'11.жеке-чет өл.вал.'!J344</f>
        <v>4556822.3100000005</v>
      </c>
      <c r="K344" s="38">
        <f>('7.жеке-улут.вал.'!J344*'7.жеке-улут.вал.'!K344+'11.жеке-чет өл.вал.'!J344*'11.жеке-чет өл.вал.'!K344)/('7.жеке-улут.вал.'!J344+'11.жеке-чет өл.вал.'!J344)</f>
        <v>7.5163371467297848</v>
      </c>
      <c r="L344" s="37">
        <f>'7.жеке-улут.вал.'!L344+'11.жеке-чет өл.вал.'!L344</f>
        <v>7956937.5800000001</v>
      </c>
      <c r="M344" s="38">
        <f>('7.жеке-улут.вал.'!L344*'7.жеке-улут.вал.'!M344+'11.жеке-чет өл.вал.'!L344*'11.жеке-чет өл.вал.'!M344)/('7.жеке-улут.вал.'!L344+'11.жеке-чет өл.вал.'!L344)</f>
        <v>8.7089948594268431</v>
      </c>
      <c r="N344" s="37">
        <f>'7.жеке-улут.вал.'!N344+'11.жеке-чет өл.вал.'!N344</f>
        <v>13991835.810000001</v>
      </c>
      <c r="O344" s="38">
        <f>('7.жеке-улут.вал.'!N344*'7.жеке-улут.вал.'!O344+'11.жеке-чет өл.вал.'!N344*'11.жеке-чет өл.вал.'!O344)/('7.жеке-улут.вал.'!N344+'11.жеке-чет өл.вал.'!N344)</f>
        <v>9.5591630492910706</v>
      </c>
      <c r="P344" s="37">
        <f>'7.жеке-улут.вал.'!P344+'11.жеке-чет өл.вал.'!P344</f>
        <v>26847100.120000001</v>
      </c>
      <c r="Q344" s="38">
        <f>('7.жеке-улут.вал.'!P344*'7.жеке-улут.вал.'!Q344+'11.жеке-чет өл.вал.'!P344*'11.жеке-чет өл.вал.'!Q344)/('7.жеке-улут.вал.'!P344+'11.жеке-чет өл.вал.'!P344)</f>
        <v>11.10476915773871</v>
      </c>
      <c r="R344" s="37">
        <f>'7.жеке-улут.вал.'!R344+'11.жеке-чет өл.вал.'!R344</f>
        <v>20401863.130000003</v>
      </c>
      <c r="S344" s="38">
        <f>('7.жеке-улут.вал.'!R344*'7.жеке-улут.вал.'!S344+'11.жеке-чет өл.вал.'!R344*'11.жеке-чет өл.вал.'!S344)/('7.жеке-улут.вал.'!R344+'11.жеке-чет өл.вал.'!R344)</f>
        <v>12.325167089217738</v>
      </c>
      <c r="T344" s="37">
        <f>'7.жеке-улут.вал.'!T344+'11.жеке-чет өл.вал.'!T344</f>
        <v>1017956.56</v>
      </c>
      <c r="U344" s="38">
        <f>('7.жеке-улут.вал.'!T344*'7.жеке-улут.вал.'!U344+'11.жеке-чет өл.вал.'!T344*'11.жеке-чет өл.вал.'!U344)/('7.жеке-улут.вал.'!T344+'11.жеке-чет өл.вал.'!T344)</f>
        <v>10.026514932916212</v>
      </c>
    </row>
    <row r="345" spans="1:21" ht="14.25" customHeight="1" x14ac:dyDescent="0.2">
      <c r="A345" s="33" t="s">
        <v>84</v>
      </c>
      <c r="B345" s="34">
        <f>'7.жеке-улут.вал.'!B345+'11.жеке-чет өл.вал.'!B345</f>
        <v>159668872.55000001</v>
      </c>
      <c r="C345" s="35">
        <f>('7.жеке-улут.вал.'!B345*'7.жеке-улут.вал.'!C345+'11.жеке-чет өл.вал.'!B345*'11.жеке-чет өл.вал.'!C345)/('7.жеке-улут.вал.'!B345+'11.жеке-чет өл.вал.'!B345)</f>
        <v>5.4493465636223544</v>
      </c>
      <c r="D345" s="34">
        <f>'7.жеке-улут.вал.'!D345+'11.жеке-чет өл.вал.'!D345</f>
        <v>5412290.9299999997</v>
      </c>
      <c r="E345" s="35">
        <f>('7.жеке-улут.вал.'!D345*'7.жеке-улут.вал.'!E345+'11.жеке-чет өл.вал.'!D345*'11.жеке-чет өл.вал.'!E345)/('7.жеке-улут.вал.'!D345+'11.жеке-чет өл.вал.'!D345)</f>
        <v>0.15020298045951463</v>
      </c>
      <c r="F345" s="34">
        <f>'7.жеке-улут.вал.'!F345+'11.жеке-чет өл.вал.'!F345</f>
        <v>77242948.829999998</v>
      </c>
      <c r="G345" s="35">
        <f>('7.жеке-улут.вал.'!F345*'7.жеке-улут.вал.'!G345+'11.жеке-чет өл.вал.'!F345*'11.жеке-чет өл.вал.'!G345)/('7.жеке-улут.вал.'!F345+'11.жеке-чет өл.вал.'!F345)</f>
        <v>0.57218213798221218</v>
      </c>
      <c r="H345" s="34">
        <f t="shared" si="38"/>
        <v>77013632.790000007</v>
      </c>
      <c r="I345" s="35">
        <f t="shared" si="39"/>
        <v>10.713441428782108</v>
      </c>
      <c r="J345" s="34">
        <f>'7.жеке-улут.вал.'!J345+'11.жеке-чет өл.вал.'!J345</f>
        <v>4813400.87</v>
      </c>
      <c r="K345" s="35">
        <f>('7.жеке-улут.вал.'!J345*'7.жеке-улут.вал.'!K345+'11.жеке-чет өл.вал.'!J345*'11.жеке-чет өл.вал.'!K345)/('7.жеке-улут.вал.'!J345+'11.жеке-чет өл.вал.'!J345)</f>
        <v>6.9173625832040848</v>
      </c>
      <c r="L345" s="34">
        <f>'7.жеке-улут.вал.'!L345+'11.жеке-чет өл.вал.'!L345</f>
        <v>8757366.5399999991</v>
      </c>
      <c r="M345" s="35">
        <f>('7.жеке-улут.вал.'!L345*'7.жеке-улут.вал.'!M345+'11.жеке-чет өл.вал.'!L345*'11.жеке-чет өл.вал.'!M345)/('7.жеке-улут.вал.'!L345+'11.жеке-чет өл.вал.'!L345)</f>
        <v>8.5028434616258206</v>
      </c>
      <c r="N345" s="34">
        <f>'7.жеке-улут.вал.'!N345+'11.жеке-чет өл.вал.'!N345</f>
        <v>14986519.310000001</v>
      </c>
      <c r="O345" s="35">
        <f>('7.жеке-улут.вал.'!N345*'7.жеке-улут.вал.'!O345+'11.жеке-чет өл.вал.'!N345*'11.жеке-чет өл.вал.'!O345)/('7.жеке-улут.вал.'!N345+'11.жеке-чет өл.вал.'!N345)</f>
        <v>10.116703540796998</v>
      </c>
      <c r="P345" s="34">
        <f>'7.жеке-улут.вал.'!P345+'11.жеке-чет өл.вал.'!P345</f>
        <v>26401280.759999998</v>
      </c>
      <c r="Q345" s="35">
        <f>('7.жеке-улут.вал.'!P345*'7.жеке-улут.вал.'!Q345+'11.жеке-чет өл.вал.'!P345*'11.жеке-чет өл.вал.'!Q345)/('7.жеке-улут.вал.'!P345+'11.жеке-чет өл.вал.'!P345)</f>
        <v>11.20012345426456</v>
      </c>
      <c r="R345" s="34">
        <f>'7.жеке-улут.вал.'!R345+'11.жеке-чет өл.вал.'!R345</f>
        <v>21008559.129999999</v>
      </c>
      <c r="S345" s="35">
        <f>('7.жеке-улут.вал.'!R345*'7.жеке-улут.вал.'!S345+'11.жеке-чет өл.вал.'!R345*'11.жеке-чет өл.вал.'!S345)/('7.жеке-улут.вал.'!R345+'11.жеке-чет өл.вал.'!R345)</f>
        <v>12.347718359374195</v>
      </c>
      <c r="T345" s="34">
        <f>'7.жеке-улут.вал.'!T345+'11.жеке-чет өл.вал.'!T345</f>
        <v>1046506.1799999999</v>
      </c>
      <c r="U345" s="35">
        <f>('7.жеке-улут.вал.'!T345*'7.жеке-улут.вал.'!U345+'11.жеке-чет өл.вал.'!T345*'11.жеке-чет өл.вал.'!U345)/('7.жеке-улут.вал.'!T345+'11.жеке-чет өл.вал.'!T345)</f>
        <v>10.131751068780103</v>
      </c>
    </row>
    <row r="346" spans="1:21" ht="14.25" customHeight="1" x14ac:dyDescent="0.2">
      <c r="A346" s="33" t="s">
        <v>3</v>
      </c>
      <c r="B346" s="34">
        <f>'7.жеке-улут.вал.'!B346+'11.жеке-чет өл.вал.'!B346</f>
        <v>163826905.00999999</v>
      </c>
      <c r="C346" s="35">
        <f>('7.жеке-улут.вал.'!B346*'7.жеке-улут.вал.'!C346+'11.жеке-чет өл.вал.'!B346*'11.жеке-чет өл.вал.'!C346)/('7.жеке-улут.вал.'!B346+'11.жеке-чет өл.вал.'!B346)</f>
        <v>5.4551940684355147</v>
      </c>
      <c r="D346" s="34">
        <f>'7.жеке-улут.вал.'!D346+'11.жеке-чет өл.вал.'!D346</f>
        <v>5584598.2999999998</v>
      </c>
      <c r="E346" s="35">
        <f>('7.жеке-улут.вал.'!D346*'7.жеке-улут.вал.'!E346+'11.жеке-чет өл.вал.'!D346*'11.жеке-чет өл.вал.'!E346)/('7.жеке-улут.вал.'!D346+'11.жеке-чет өл.вал.'!D346)</f>
        <v>0.1329483536891099</v>
      </c>
      <c r="F346" s="34">
        <f>'7.жеке-улут.вал.'!F346+'11.жеке-чет өл.вал.'!F346</f>
        <v>79541017.620000005</v>
      </c>
      <c r="G346" s="35">
        <f>('7.жеке-улут.вал.'!F346*'7.жеке-улут.вал.'!G346+'11.жеке-чет өл.вал.'!F346*'11.жеке-чет өл.вал.'!G346)/('7.жеке-улут.вал.'!F346+'11.жеке-чет өл.вал.'!F346)</f>
        <v>0.55825270677119077</v>
      </c>
      <c r="H346" s="34">
        <f t="shared" si="38"/>
        <v>78701289.090000004</v>
      </c>
      <c r="I346" s="35">
        <f t="shared" si="39"/>
        <v>10.782048410345809</v>
      </c>
      <c r="J346" s="34">
        <f>'7.жеке-улут.вал.'!J346+'11.жеке-чет өл.вал.'!J346</f>
        <v>5387026.1699999999</v>
      </c>
      <c r="K346" s="35">
        <f>('7.жеке-улут.вал.'!J346*'7.жеке-улут.вал.'!K346+'11.жеке-чет өл.вал.'!J346*'11.жеке-чет өл.вал.'!K346)/('7.жеке-улут.вал.'!J346+'11.жеке-чет өл.вал.'!J346)</f>
        <v>7.0070390684959287</v>
      </c>
      <c r="L346" s="34">
        <f>'7.жеке-улут.вал.'!L346+'11.жеке-чет өл.вал.'!L346</f>
        <v>9306499.8200000003</v>
      </c>
      <c r="M346" s="35">
        <f>('7.жеке-улут.вал.'!L346*'7.жеке-улут.вал.'!M346+'11.жеке-чет өл.вал.'!L346*'11.жеке-чет өл.вал.'!M346)/('7.жеке-улут.вал.'!L346+'11.жеке-чет өл.вал.'!L346)</f>
        <v>8.6715691443166065</v>
      </c>
      <c r="N346" s="34">
        <f>'7.жеке-улут.вал.'!N346+'11.жеке-чет өл.вал.'!N346</f>
        <v>16451299.869999999</v>
      </c>
      <c r="O346" s="35">
        <f>('7.жеке-улут.вал.'!N346*'7.жеке-улут.вал.'!O346+'11.жеке-чет өл.вал.'!N346*'11.жеке-чет өл.вал.'!O346)/('7.жеке-улут.вал.'!N346+'11.жеке-чет өл.вал.'!N346)</f>
        <v>10.411955301979413</v>
      </c>
      <c r="P346" s="34">
        <f>'7.жеке-улут.вал.'!P346+'11.жеке-чет өл.вал.'!P346</f>
        <v>25410512.800000001</v>
      </c>
      <c r="Q346" s="35">
        <f>('7.жеке-улут.вал.'!P346*'7.жеке-улут.вал.'!Q346+'11.жеке-чет өл.вал.'!P346*'11.жеке-чет өл.вал.'!Q346)/('7.жеке-улут.вал.'!P346+'11.жеке-чет өл.вал.'!P346)</f>
        <v>11.23597777961807</v>
      </c>
      <c r="R346" s="34">
        <f>'7.жеке-улут.вал.'!R346+'11.жеке-чет өл.вал.'!R346</f>
        <v>21117643.990000002</v>
      </c>
      <c r="S346" s="35">
        <f>('7.жеке-улут.вал.'!R346*'7.жеке-улут.вал.'!S346+'11.жеке-чет өл.вал.'!R346*'11.жеке-чет өл.вал.'!S346)/('7.жеке-улут.вал.'!R346+'11.жеке-чет өл.вал.'!R346)</f>
        <v>12.447017607057417</v>
      </c>
      <c r="T346" s="34">
        <f>'7.жеке-улут.вал.'!T346+'11.жеке-чет өл.вал.'!T346</f>
        <v>1028306.4400000001</v>
      </c>
      <c r="U346" s="35">
        <f>('7.жеке-улут.вал.'!T346*'7.жеке-улут.вал.'!U346+'11.жеке-чет өл.вал.'!T346*'11.жеке-чет өл.вал.'!U346)/('7.жеке-улут.вал.'!T346+'11.жеке-чет өл.вал.'!T346)</f>
        <v>10.170321163796263</v>
      </c>
    </row>
    <row r="347" spans="1:21" ht="14.25" customHeight="1" x14ac:dyDescent="0.2">
      <c r="A347" s="33" t="s">
        <v>4</v>
      </c>
      <c r="B347" s="34">
        <f>'7.жеке-улут.вал.'!B347+'11.жеке-чет өл.вал.'!B347</f>
        <v>167961886.26000002</v>
      </c>
      <c r="C347" s="35">
        <f>('7.жеке-улут.вал.'!B347*'7.жеке-улут.вал.'!C347+'11.жеке-чет өл.вал.'!B347*'11.жеке-чет өл.вал.'!C347)/('7.жеке-улут.вал.'!B347+'11.жеке-чет өл.вал.'!B347)</f>
        <v>5.488276481213413</v>
      </c>
      <c r="D347" s="34">
        <f>'7.жеке-улут.вал.'!D347+'11.жеке-чет өл.вал.'!D347</f>
        <v>5441266.8799999999</v>
      </c>
      <c r="E347" s="35">
        <f>('7.жеке-улут.вал.'!D347*'7.жеке-улут.вал.'!E347+'11.жеке-чет өл.вал.'!D347*'11.жеке-чет өл.вал.'!E347)/('7.жеке-улут.вал.'!D347+'11.жеке-чет өл.вал.'!D347)</f>
        <v>0.1331362625242157</v>
      </c>
      <c r="F347" s="34">
        <f>'7.жеке-улут.вал.'!F347+'11.жеке-чет өл.вал.'!F347</f>
        <v>82108259.560000002</v>
      </c>
      <c r="G347" s="35">
        <f>('7.жеке-улут.вал.'!F347*'7.жеке-улут.вал.'!G347+'11.жеке-чет өл.вал.'!F347*'11.жеке-чет өл.вал.'!G347)/('7.жеке-улут.вал.'!F347+'11.жеке-чет өл.вал.'!F347)</f>
        <v>0.58461388203245435</v>
      </c>
      <c r="H347" s="34">
        <f t="shared" si="38"/>
        <v>80412359.820000008</v>
      </c>
      <c r="I347" s="35">
        <f t="shared" si="39"/>
        <v>10.857724033361173</v>
      </c>
      <c r="J347" s="34">
        <f>'7.жеке-улут.вал.'!J347+'11.жеке-чет өл.вал.'!J347</f>
        <v>6300363.8899999997</v>
      </c>
      <c r="K347" s="35">
        <f>('7.жеке-улут.вал.'!J347*'7.жеке-улут.вал.'!K347+'11.жеке-чет өл.вал.'!J347*'11.жеке-чет өл.вал.'!K347)/('7.жеке-улут.вал.'!J347+'11.жеке-чет өл.вал.'!J347)</f>
        <v>6.3017682421673609</v>
      </c>
      <c r="L347" s="34">
        <f>'7.жеке-улут.вал.'!L347+'11.жеке-чет өл.вал.'!L347</f>
        <v>11166002.130000001</v>
      </c>
      <c r="M347" s="35">
        <f>('7.жеке-улут.вал.'!L347*'7.жеке-улут.вал.'!M347+'11.жеке-чет өл.вал.'!L347*'11.жеке-чет өл.вал.'!M347)/('7.жеке-улут.вал.'!L347+'11.жеке-чет өл.вал.'!L347)</f>
        <v>9.4819160819827157</v>
      </c>
      <c r="N347" s="34">
        <f>'7.жеке-улут.вал.'!N347+'11.жеке-чет өл.вал.'!N347</f>
        <v>15799100.870000001</v>
      </c>
      <c r="O347" s="35">
        <f>('7.жеке-улут.вал.'!N347*'7.жеке-улут.вал.'!O347+'11.жеке-чет өл.вал.'!N347*'11.жеке-чет өл.вал.'!O347)/('7.жеке-улут.вал.'!N347+'11.жеке-чет өл.вал.'!N347)</f>
        <v>10.590547569021229</v>
      </c>
      <c r="P347" s="34">
        <f>'7.жеке-улут.вал.'!P347+'11.жеке-чет өл.вал.'!P347</f>
        <v>25007198.950000003</v>
      </c>
      <c r="Q347" s="35">
        <f>('7.жеке-улут.вал.'!P347*'7.жеке-улут.вал.'!Q347+'11.жеке-чет өл.вал.'!P347*'11.жеке-чет өл.вал.'!Q347)/('7.жеке-улут.вал.'!P347+'11.жеке-чет өл.вал.'!P347)</f>
        <v>11.405907543647569</v>
      </c>
      <c r="R347" s="34">
        <f>'7.жеке-улут.вал.'!R347+'11.жеке-чет өл.вал.'!R347</f>
        <v>21156392.5</v>
      </c>
      <c r="S347" s="35">
        <f>('7.жеке-улут.вал.'!R347*'7.жеке-улут.вал.'!S347+'11.жеке-чет өл.вал.'!R347*'11.жеке-чет өл.вал.'!S347)/('7.жеке-улут.вал.'!R347+'11.жеке-чет өл.вал.'!R347)</f>
        <v>12.546984828632759</v>
      </c>
      <c r="T347" s="34">
        <f>'7.жеке-улут.вал.'!T347+'11.жеке-чет өл.вал.'!T347</f>
        <v>983301.48</v>
      </c>
      <c r="U347" s="35">
        <f>('7.жеке-улут.вал.'!T347*'7.жеке-улут.вал.'!U347+'11.жеке-чет өл.вал.'!T347*'11.жеке-чет өл.вал.'!U347)/('7.жеке-улут.вал.'!T347+'11.жеке-чет өл.вал.'!T347)</f>
        <v>9.678434904826922</v>
      </c>
    </row>
    <row r="348" spans="1:21" ht="14.25" customHeight="1" x14ac:dyDescent="0.2">
      <c r="A348" s="33" t="s">
        <v>35</v>
      </c>
      <c r="B348" s="34">
        <f>'7.жеке-улут.вал.'!B348+'11.жеке-чет өл.вал.'!B348</f>
        <v>176049511.76999998</v>
      </c>
      <c r="C348" s="35">
        <f>('7.жеке-улут.вал.'!B348*'7.жеке-улут.вал.'!C348+'11.жеке-чет өл.вал.'!B348*'11.жеке-чет өл.вал.'!C348)/('7.жеке-улут.вал.'!B348+'11.жеке-чет өл.вал.'!B348)</f>
        <v>5.3738715723926127</v>
      </c>
      <c r="D348" s="34">
        <f>'7.жеке-улут.вал.'!D348+'11.жеке-чет өл.вал.'!D348</f>
        <v>5668388.2199999997</v>
      </c>
      <c r="E348" s="35">
        <f>('7.жеке-улут.вал.'!D348*'7.жеке-улут.вал.'!E348+'11.жеке-чет өл.вал.'!D348*'11.жеке-чет өл.вал.'!E348)/('7.жеке-улут.вал.'!D348+'11.жеке-чет өл.вал.'!D348)</f>
        <v>0.12978913116857774</v>
      </c>
      <c r="F348" s="34">
        <f>'7.жеке-улут.вал.'!F348+'11.жеке-чет өл.вал.'!F348</f>
        <v>88829186.679999992</v>
      </c>
      <c r="G348" s="35">
        <f>('7.жеке-улут.вал.'!F348*'7.жеке-улут.вал.'!G348+'11.жеке-чет өл.вал.'!F348*'11.жеке-чет өл.вал.'!G348)/('7.жеке-улут.вал.'!F348+'11.жеке-чет өл.вал.'!F348)</f>
        <v>0.58706331646782128</v>
      </c>
      <c r="H348" s="34">
        <f t="shared" si="38"/>
        <v>81551936.870000005</v>
      </c>
      <c r="I348" s="35">
        <f t="shared" si="39"/>
        <v>10.952326196059619</v>
      </c>
      <c r="J348" s="34">
        <f>'7.жеке-улут.вал.'!J348+'11.жеке-чет өл.вал.'!J348</f>
        <v>6552712.0999999996</v>
      </c>
      <c r="K348" s="35">
        <f>('7.жеке-улут.вал.'!J348*'7.жеке-улут.вал.'!K348+'11.жеке-чет өл.вал.'!J348*'11.жеке-чет өл.вал.'!K348)/('7.жеке-улут.вал.'!J348+'11.жеке-чет өл.вал.'!J348)</f>
        <v>6.6233617648179601</v>
      </c>
      <c r="L348" s="34">
        <f>'7.жеке-улут.вал.'!L348+'11.жеке-чет өл.вал.'!L348</f>
        <v>11961119.850000001</v>
      </c>
      <c r="M348" s="35">
        <f>('7.жеке-улут.вал.'!L348*'7.жеке-улут.вал.'!M348+'11.жеке-чет өл.вал.'!L348*'11.жеке-чет өл.вал.'!M348)/('7.жеке-улут.вал.'!L348+'11.жеке-чет өл.вал.'!L348)</f>
        <v>9.889777885270524</v>
      </c>
      <c r="N348" s="34">
        <f>'7.жеке-улут.вал.'!N348+'11.жеке-чет өл.вал.'!N348</f>
        <v>16080120.25</v>
      </c>
      <c r="O348" s="35">
        <f>('7.жеке-улут.вал.'!N348*'7.жеке-улут.вал.'!O348+'11.жеке-чет өл.вал.'!N348*'11.жеке-чет өл.вал.'!O348)/('7.жеке-улут.вал.'!N348+'11.жеке-чет өл.вал.'!N348)</f>
        <v>10.476281812345309</v>
      </c>
      <c r="P348" s="34">
        <f>'7.жеке-улут.вал.'!P348+'11.жеке-чет өл.вал.'!P348</f>
        <v>25127979.560000002</v>
      </c>
      <c r="Q348" s="35">
        <f>('7.жеке-улут.вал.'!P348*'7.жеке-улут.вал.'!Q348+'11.жеке-чет өл.вал.'!P348*'11.жеке-чет өл.вал.'!Q348)/('7.жеке-улут.вал.'!P348+'11.жеке-чет өл.вал.'!P348)</f>
        <v>11.537351065327762</v>
      </c>
      <c r="R348" s="34">
        <f>'7.жеке-улут.вал.'!R348+'11.жеке-чет өл.вал.'!R348</f>
        <v>20825982</v>
      </c>
      <c r="S348" s="35">
        <f>('7.жеке-улут.вал.'!R348*'7.жеке-улут.вал.'!S348+'11.жеке-чет өл.вал.'!R348*'11.жеке-чет өл.вал.'!S348)/('7.жеке-улут.вал.'!R348+'11.жеке-чет өл.вал.'!R348)</f>
        <v>12.647640553199388</v>
      </c>
      <c r="T348" s="34">
        <f>'7.жеке-улут.вал.'!T348+'11.жеке-чет өл.вал.'!T348</f>
        <v>1004023.11</v>
      </c>
      <c r="U348" s="35">
        <f>('7.жеке-улут.вал.'!T348*'7.жеке-улут.вал.'!U348+'11.жеке-чет өл.вал.'!T348*'11.жеке-чет өл.вал.'!U348)/('7.жеке-улут.вал.'!T348+'11.жеке-чет өл.вал.'!T348)</f>
        <v>9.6809381222310549</v>
      </c>
    </row>
    <row r="349" spans="1:21" ht="14.25" customHeight="1" x14ac:dyDescent="0.2">
      <c r="A349" s="33" t="s">
        <v>5</v>
      </c>
      <c r="B349" s="34">
        <f>'7.жеке-улут.вал.'!B349+'11.жеке-чет өл.вал.'!B349</f>
        <v>178965520.28999999</v>
      </c>
      <c r="C349" s="35">
        <f>('7.жеке-улут.вал.'!B349*'7.жеке-улут.вал.'!C349+'11.жеке-чет өл.вал.'!B349*'11.жеке-чет өл.вал.'!C349)/('7.жеке-улут.вал.'!B349+'11.жеке-чет өл.вал.'!B349)</f>
        <v>5.3707167578642601</v>
      </c>
      <c r="D349" s="34">
        <f>'7.жеке-улут.вал.'!D349+'11.жеке-чет өл.вал.'!D349</f>
        <v>6049226.5</v>
      </c>
      <c r="E349" s="35">
        <f>('7.жеке-улут.вал.'!D349*'7.жеке-улут.вал.'!E349+'11.жеке-чет өл.вал.'!D349*'11.жеке-чет өл.вал.'!E349)/('7.жеке-улут.вал.'!D349+'11.жеке-чет өл.вал.'!D349)</f>
        <v>0.12459088493380091</v>
      </c>
      <c r="F349" s="34">
        <f>'7.жеке-улут.вал.'!F349+'11.жеке-чет өл.вал.'!F349</f>
        <v>90284802.150000006</v>
      </c>
      <c r="G349" s="35">
        <f>('7.жеке-улут.вал.'!F349*'7.жеке-улут.вал.'!G349+'11.жеке-чет өл.вал.'!F349*'11.жеке-чет өл.вал.'!G349)/('7.жеке-улут.вал.'!F349+'11.жеке-чет өл.вал.'!F349)</f>
        <v>0.54591752575159203</v>
      </c>
      <c r="H349" s="34">
        <f t="shared" si="38"/>
        <v>82631491.640000001</v>
      </c>
      <c r="I349" s="35">
        <f t="shared" si="39"/>
        <v>11.026442419621548</v>
      </c>
      <c r="J349" s="34">
        <f>'7.жеке-улут.вал.'!J349+'11.жеке-чет өл.вал.'!J349</f>
        <v>8355684.7599999998</v>
      </c>
      <c r="K349" s="35">
        <f>('7.жеке-улут.вал.'!J349*'7.жеке-улут.вал.'!K349+'11.жеке-чет өл.вал.'!J349*'11.жеке-чет өл.вал.'!K349)/('7.жеке-улут.вал.'!J349+'11.жеке-чет өл.вал.'!J349)</f>
        <v>7.6150254052068842</v>
      </c>
      <c r="L349" s="34">
        <f>'7.жеке-улут.вал.'!L349+'11.жеке-чет өл.вал.'!L349</f>
        <v>12021516.050000001</v>
      </c>
      <c r="M349" s="35">
        <f>('7.жеке-улут.вал.'!L349*'7.жеке-улут.вал.'!M349+'11.жеке-чет өл.вал.'!L349*'11.жеке-чет өл.вал.'!M349)/('7.жеке-улут.вал.'!L349+'11.жеке-чет өл.вал.'!L349)</f>
        <v>9.9183011597609525</v>
      </c>
      <c r="N349" s="34">
        <f>'7.жеке-улут.вал.'!N349+'11.жеке-чет өл.вал.'!N349</f>
        <v>15444748</v>
      </c>
      <c r="O349" s="35">
        <f>('7.жеке-улут.вал.'!N349*'7.жеке-улут.вал.'!O349+'11.жеке-чет өл.вал.'!N349*'11.жеке-чет өл.вал.'!O349)/('7.жеке-улут.вал.'!N349+'11.жеке-чет өл.вал.'!N349)</f>
        <v>10.522907865994283</v>
      </c>
      <c r="P349" s="34">
        <f>'7.жеке-улут.вал.'!P349+'11.жеке-чет өл.вал.'!P349</f>
        <v>25120501.560000002</v>
      </c>
      <c r="Q349" s="35">
        <f>('7.жеке-улут.вал.'!P349*'7.жеке-улут.вал.'!Q349+'11.жеке-чет өл.вал.'!P349*'11.жеке-чет өл.вал.'!Q349)/('7.жеке-улут.вал.'!P349+'11.жеке-чет өл.вал.'!P349)</f>
        <v>11.644128559191087</v>
      </c>
      <c r="R349" s="34">
        <f>'7.жеке-улут.вал.'!R349+'11.жеке-чет өл.вал.'!R349</f>
        <v>20651213.52</v>
      </c>
      <c r="S349" s="35">
        <f>('7.жеке-улут.вал.'!R349*'7.жеке-улут.вал.'!S349+'11.жеке-чет өл.вал.'!R349*'11.жеке-чет өл.вал.'!S349)/('7.жеке-улут.вал.'!R349+'11.жеке-чет өл.вал.'!R349)</f>
        <v>12.733981929101645</v>
      </c>
      <c r="T349" s="34">
        <f>'7.жеке-улут.вал.'!T349+'11.жеке-чет өл.вал.'!T349</f>
        <v>1037827.75</v>
      </c>
      <c r="U349" s="35">
        <f>('7.жеке-улут.вал.'!T349*'7.жеке-улут.вал.'!U349+'11.жеке-чет өл.вал.'!T349*'11.жеке-чет өл.вал.'!U349)/('7.жеке-улут.вал.'!T349+'11.жеке-чет өл.вал.'!T349)</f>
        <v>9.8931895765940201</v>
      </c>
    </row>
    <row r="350" spans="1:21" ht="14.25" customHeight="1" x14ac:dyDescent="0.2">
      <c r="A350" s="33" t="s">
        <v>6</v>
      </c>
      <c r="B350" s="34">
        <f>'7.жеке-улут.вал.'!B350+'11.жеке-чет өл.вал.'!B350</f>
        <v>184255880.76999998</v>
      </c>
      <c r="C350" s="35">
        <f>('7.жеке-улут.вал.'!B350*'7.жеке-улут.вал.'!C350+'11.жеке-чет өл.вал.'!B350*'11.жеке-чет өл.вал.'!C350)/('7.жеке-улут.вал.'!B350+'11.жеке-чет өл.вал.'!B350)</f>
        <v>5.3441224265908058</v>
      </c>
      <c r="D350" s="34">
        <f>'7.жеке-улут.вал.'!D350+'11.жеке-чет өл.вал.'!D350</f>
        <v>6371006.6200000001</v>
      </c>
      <c r="E350" s="35">
        <f>('7.жеке-улут.вал.'!D350*'7.жеке-улут.вал.'!E350+'11.жеке-чет өл.вал.'!D350*'11.жеке-чет өл.вал.'!E350)/('7.жеке-улут.вал.'!D350+'11.жеке-чет өл.вал.'!D350)</f>
        <v>4.2772099317015033E-2</v>
      </c>
      <c r="F350" s="34">
        <f>'7.жеке-улут.вал.'!F350+'11.жеке-чет өл.вал.'!F350</f>
        <v>94750255.310000002</v>
      </c>
      <c r="G350" s="35">
        <f>('7.жеке-улут.вал.'!F350*'7.жеке-улут.вал.'!G350+'11.жеке-чет өл.вал.'!F350*'11.жеке-чет өл.вал.'!G350)/('7.жеке-улут.вал.'!F350+'11.жеке-чет өл.вал.'!F350)</f>
        <v>0.68118205925708375</v>
      </c>
      <c r="H350" s="34">
        <f t="shared" si="38"/>
        <v>83134618.840000004</v>
      </c>
      <c r="I350" s="35">
        <f t="shared" si="39"/>
        <v>11.064840642013079</v>
      </c>
      <c r="J350" s="34">
        <f>'7.жеке-улут.вал.'!J350+'11.жеке-чет өл.вал.'!J350</f>
        <v>8173774.9799999995</v>
      </c>
      <c r="K350" s="35">
        <f>('7.жеке-улут.вал.'!J350*'7.жеке-улут.вал.'!K350+'11.жеке-чет өл.вал.'!J350*'11.жеке-чет өл.вал.'!K350)/('7.жеке-улут.вал.'!J350+'11.жеке-чет өл.вал.'!J350)</f>
        <v>7.1647840299978505</v>
      </c>
      <c r="L350" s="34">
        <f>'7.жеке-улут.вал.'!L350+'11.жеке-чет өл.вал.'!L350</f>
        <v>12106641.200000001</v>
      </c>
      <c r="M350" s="35">
        <f>('7.жеке-улут.вал.'!L350*'7.жеке-улут.вал.'!M350+'11.жеке-чет өл.вал.'!L350*'11.жеке-чет өл.вал.'!M350)/('7.жеке-улут.вал.'!L350+'11.жеке-чет өл.вал.'!L350)</f>
        <v>10.108416367604883</v>
      </c>
      <c r="N350" s="34">
        <f>'7.жеке-улут.вал.'!N350+'11.жеке-чет өл.вал.'!N350</f>
        <v>16481561.300000001</v>
      </c>
      <c r="O350" s="35">
        <f>('7.жеке-улут.вал.'!N350*'7.жеке-улут.вал.'!O350+'11.жеке-чет өл.вал.'!N350*'11.жеке-чет өл.вал.'!O350)/('7.жеке-улут.вал.'!N350+'11.жеке-чет өл.вал.'!N350)</f>
        <v>10.299322382661632</v>
      </c>
      <c r="P350" s="34">
        <f>'7.жеке-улут.вал.'!P350+'11.жеке-чет өл.вал.'!P350</f>
        <v>24784313.870000001</v>
      </c>
      <c r="Q350" s="35">
        <f>('7.жеке-улут.вал.'!P350*'7.жеке-улут.вал.'!Q350+'11.жеке-чет өл.вал.'!P350*'11.жеке-чет өл.вал.'!Q350)/('7.жеке-улут.вал.'!P350+'11.жеке-чет өл.вал.'!P350)</f>
        <v>11.898520583370075</v>
      </c>
      <c r="R350" s="34">
        <f>'7.жеке-улут.вал.'!R350+'11.жеке-чет өл.вал.'!R350</f>
        <v>20582769.919999998</v>
      </c>
      <c r="S350" s="35">
        <f>('7.жеке-улут.вал.'!R350*'7.жеке-улут.вал.'!S350+'11.жеке-чет өл.вал.'!R350*'11.жеке-чет өл.вал.'!S350)/('7.жеке-улут.вал.'!R350+'11.жеке-чет өл.вал.'!R350)</f>
        <v>12.812671599644418</v>
      </c>
      <c r="T350" s="34">
        <f>'7.жеке-улут.вал.'!T350+'11.жеке-чет өл.вал.'!T350</f>
        <v>1005557.5700000001</v>
      </c>
      <c r="U350" s="35">
        <f>('7.жеке-улут.вал.'!T350*'7.жеке-улут.вал.'!U350+'11.жеке-чет өл.вал.'!T350*'11.жеке-чет өл.вал.'!U350)/('7.жеке-улут.вал.'!T350+'11.жеке-чет өл.вал.'!T350)</f>
        <v>10.504772266395463</v>
      </c>
    </row>
    <row r="351" spans="1:21" ht="14.25" customHeight="1" x14ac:dyDescent="0.2">
      <c r="A351" s="33" t="s">
        <v>7</v>
      </c>
      <c r="B351" s="34">
        <f>'7.жеке-улут.вал.'!B351+'11.жеке-чет өл.вал.'!B351</f>
        <v>185993889.81999999</v>
      </c>
      <c r="C351" s="35">
        <f>('7.жеке-улут.вал.'!B351*'7.жеке-улут.вал.'!C351+'11.жеке-чет өл.вал.'!B351*'11.жеке-чет өл.вал.'!C351)/('7.жеке-улут.вал.'!B351+'11.жеке-чет өл.вал.'!B351)</f>
        <v>5.3663415485322696</v>
      </c>
      <c r="D351" s="34">
        <f>'7.жеке-улут.вал.'!D351+'11.жеке-чет өл.вал.'!D351</f>
        <v>6850159.5700000003</v>
      </c>
      <c r="E351" s="35">
        <f>('7.жеке-улут.вал.'!D351*'7.жеке-улут.вал.'!E351+'11.жеке-чет өл.вал.'!D351*'11.жеке-чет өл.вал.'!E351)/('7.жеке-улут.вал.'!D351+'11.жеке-чет өл.вал.'!D351)</f>
        <v>3.720229396057706E-2</v>
      </c>
      <c r="F351" s="34">
        <f>'7.жеке-улут.вал.'!F351+'11.жеке-чет өл.вал.'!F351</f>
        <v>95205475.109999999</v>
      </c>
      <c r="G351" s="35">
        <f>('7.жеке-улут.вал.'!F351*'7.жеке-улут.вал.'!G351+'11.жеке-чет өл.вал.'!F351*'11.жеке-чет өл.вал.'!G351)/('7.жеке-улут.вал.'!F351+'11.жеке-чет өл.вал.'!F351)</f>
        <v>0.6840240140817283</v>
      </c>
      <c r="H351" s="34">
        <f t="shared" si="38"/>
        <v>83938255.140000015</v>
      </c>
      <c r="I351" s="35">
        <f t="shared" si="39"/>
        <v>11.112085475939509</v>
      </c>
      <c r="J351" s="34">
        <f>'7.жеке-улут.вал.'!J351+'11.жеке-чет өл.вал.'!J351</f>
        <v>8882162.0800000001</v>
      </c>
      <c r="K351" s="35">
        <f>('7.жеке-улут.вал.'!J351*'7.жеке-улут.вал.'!K351+'11.жеке-чет өл.вал.'!J351*'11.жеке-чет өл.вал.'!K351)/('7.жеке-улут.вал.'!J351+'11.жеке-чет өл.вал.'!J351)</f>
        <v>7.3823673556630265</v>
      </c>
      <c r="L351" s="34">
        <f>'7.жеке-улут.вал.'!L351+'11.жеке-чет өл.вал.'!L351</f>
        <v>11495971.98</v>
      </c>
      <c r="M351" s="35">
        <f>('7.жеке-улут.вал.'!L351*'7.жеке-улут.вал.'!M351+'11.жеке-чет өл.вал.'!L351*'11.жеке-чет өл.вал.'!M351)/('7.жеке-улут.вал.'!L351+'11.жеке-чет өл.вал.'!L351)</f>
        <v>9.8863284802299827</v>
      </c>
      <c r="N351" s="34">
        <f>'7.жеке-улут.вал.'!N351+'11.жеке-чет өл.вал.'!N351</f>
        <v>15273024.34</v>
      </c>
      <c r="O351" s="35">
        <f>('7.жеке-улут.вал.'!N351*'7.жеке-улут.вал.'!O351+'11.жеке-чет өл.вал.'!N351*'11.жеке-чет өл.вал.'!O351)/('7.жеке-улут.вал.'!N351+'11.жеке-чет өл.вал.'!N351)</f>
        <v>10.622457309885977</v>
      </c>
      <c r="P351" s="34">
        <f>'7.жеке-улут.вал.'!P351+'11.жеке-чет өл.вал.'!P351</f>
        <v>26221501.75</v>
      </c>
      <c r="Q351" s="35">
        <f>('7.жеке-улут.вал.'!P351*'7.жеке-улут.вал.'!Q351+'11.жеке-чет өл.вал.'!P351*'11.жеке-чет өл.вал.'!Q351)/('7.жеке-улут.вал.'!P351+'11.жеке-чет өл.вал.'!P351)</f>
        <v>11.793897964650332</v>
      </c>
      <c r="R351" s="34">
        <f>'7.жеке-улут.вал.'!R351+'11.жеке-чет өл.вал.'!R351</f>
        <v>21033489.699999999</v>
      </c>
      <c r="S351" s="35">
        <f>('7.жеке-улут.вал.'!R351*'7.жеке-улут.вал.'!S351+'11.жеке-чет өл.вал.'!R351*'11.жеке-чет өл.вал.'!S351)/('7.жеке-улут.вал.'!R351+'11.жеке-чет өл.вал.'!R351)</f>
        <v>12.888289247347263</v>
      </c>
      <c r="T351" s="34">
        <f>'7.жеке-улут.вал.'!T351+'11.жеке-чет өл.вал.'!T351</f>
        <v>1032105.29</v>
      </c>
      <c r="U351" s="35">
        <f>('7.жеке-улут.вал.'!T351*'7.жеке-улут.вал.'!U351+'11.жеке-чет өл.вал.'!T351*'11.жеке-чет өл.вал.'!U351)/('7.жеке-улут.вал.'!T351+'11.жеке-чет өл.вал.'!T351)</f>
        <v>10.588321795540812</v>
      </c>
    </row>
    <row r="352" spans="1:21" ht="14.25" customHeight="1" x14ac:dyDescent="0.2">
      <c r="A352" s="33" t="s">
        <v>8</v>
      </c>
      <c r="B352" s="34">
        <f>'7.жеке-улут.вал.'!B352+'11.жеке-чет өл.вал.'!B352</f>
        <v>188768537.24000001</v>
      </c>
      <c r="C352" s="35">
        <f>('7.жеке-улут.вал.'!B352*'7.жеке-улут.вал.'!C352+'11.жеке-чет өл.вал.'!B352*'11.жеке-чет өл.вал.'!C352)/('7.жеке-улут.вал.'!B352+'11.жеке-чет өл.вал.'!B352)</f>
        <v>5.3150017266897569</v>
      </c>
      <c r="D352" s="34">
        <f>'7.жеке-улут.вал.'!D352+'11.жеке-чет өл.вал.'!D352</f>
        <v>6820593.8700000001</v>
      </c>
      <c r="E352" s="35">
        <f>('7.жеке-улут.вал.'!D352*'7.жеке-улут.вал.'!E352+'11.жеке-чет өл.вал.'!D352*'11.жеке-чет өл.вал.'!E352)/('7.жеке-улут.вал.'!D352+'11.жеке-чет өл.вал.'!D352)</f>
        <v>4.17008256789815E-2</v>
      </c>
      <c r="F352" s="34">
        <f>'7.жеке-улут.вал.'!F352+'11.жеке-чет өл.вал.'!F352</f>
        <v>97203789.609999999</v>
      </c>
      <c r="G352" s="35">
        <f>('7.жеке-улут.вал.'!F352*'7.жеке-улут.вал.'!G352+'11.жеке-чет өл.вал.'!F352*'11.жеке-чет өл.вал.'!G352)/('7.жеке-улут.вал.'!F352+'11.жеке-чет өл.вал.'!F352)</f>
        <v>0.63588134727867851</v>
      </c>
      <c r="H352" s="34">
        <f t="shared" si="38"/>
        <v>84744153.760000005</v>
      </c>
      <c r="I352" s="35">
        <f t="shared" si="39"/>
        <v>11.106495947166559</v>
      </c>
      <c r="J352" s="34">
        <f>'7.жеке-улут.вал.'!J352+'11.жеке-чет өл.вал.'!J352</f>
        <v>8248302.3099999996</v>
      </c>
      <c r="K352" s="35">
        <f>('7.жеке-улут.вал.'!J352*'7.жеке-улут.вал.'!K352+'11.жеке-чет өл.вал.'!J352*'11.жеке-чет өл.вал.'!K352)/('7.жеке-улут.вал.'!J352+'11.жеке-чет өл.вал.'!J352)</f>
        <v>7.2271239748728364</v>
      </c>
      <c r="L352" s="34">
        <f>'7.жеке-улут.вал.'!L352+'11.жеке-чет өл.вал.'!L352</f>
        <v>11464168.59</v>
      </c>
      <c r="M352" s="35">
        <f>('7.жеке-улут.вал.'!L352*'7.жеке-улут.вал.'!M352+'11.жеке-чет өл.вал.'!L352*'11.жеке-чет өл.вал.'!M352)/('7.жеке-улут.вал.'!L352+'11.жеке-чет өл.вал.'!L352)</f>
        <v>9.8526518531946881</v>
      </c>
      <c r="N352" s="34">
        <f>'7.жеке-улут.вал.'!N352+'11.жеке-чет өл.вал.'!N352</f>
        <v>14690966.1</v>
      </c>
      <c r="O352" s="35">
        <f>('7.жеке-улут.вал.'!N352*'7.жеке-улут.вал.'!O352+'11.жеке-чет өл.вал.'!N352*'11.жеке-чет өл.вал.'!O352)/('7.жеке-улут.вал.'!N352+'11.жеке-чет өл.вал.'!N352)</f>
        <v>10.486605376463272</v>
      </c>
      <c r="P352" s="34">
        <f>'7.жеке-улут.вал.'!P352+'11.жеке-чет өл.вал.'!P352</f>
        <v>28212212.870000001</v>
      </c>
      <c r="Q352" s="35">
        <f>('7.жеке-улут.вал.'!P352*'7.жеке-улут.вал.'!Q352+'11.жеке-чет өл.вал.'!P352*'11.жеке-чет өл.вал.'!Q352)/('7.жеке-улут.вал.'!P352+'11.жеке-чет өл.вал.'!P352)</f>
        <v>11.700768708899256</v>
      </c>
      <c r="R352" s="34">
        <f>'7.жеке-улут.вал.'!R352+'11.жеке-чет өл.вал.'!R352</f>
        <v>21100049.98</v>
      </c>
      <c r="S352" s="35">
        <f>('7.жеке-улут.вал.'!R352*'7.жеке-улут.вал.'!S352+'11.жеке-чет өл.вал.'!R352*'11.жеке-чет өл.вал.'!S352)/('7.жеке-улут.вал.'!R352+'11.жеке-чет өл.вал.'!R352)</f>
        <v>12.96554713736746</v>
      </c>
      <c r="T352" s="34">
        <f>'7.жеке-улут.вал.'!T352+'11.жеке-чет өл.вал.'!T352</f>
        <v>1028453.9099999999</v>
      </c>
      <c r="U352" s="35">
        <f>('7.жеке-улут.вал.'!T352*'7.жеке-улут.вал.'!U352+'11.жеке-чет өл.вал.'!T352*'11.жеке-чет өл.вал.'!U352)/('7.жеке-улут.вал.'!T352+'11.жеке-чет өл.вал.'!T352)</f>
        <v>10.608157187131516</v>
      </c>
    </row>
    <row r="353" spans="1:21" ht="14.25" customHeight="1" x14ac:dyDescent="0.2">
      <c r="A353" s="33" t="s">
        <v>9</v>
      </c>
      <c r="B353" s="34">
        <f>'7.жеке-улут.вал.'!B353+'11.жеке-чет өл.вал.'!B353</f>
        <v>188351387.85000002</v>
      </c>
      <c r="C353" s="35">
        <f>('7.жеке-улут.вал.'!B353*'7.жеке-улут.вал.'!C353+'11.жеке-чет өл.вал.'!B353*'11.жеке-чет өл.вал.'!C353)/('7.жеке-улут.вал.'!B353+'11.жеке-чет өл.вал.'!B353)</f>
        <v>5.40959855138333</v>
      </c>
      <c r="D353" s="34">
        <f>'7.жеке-улут.вал.'!D353+'11.жеке-чет өл.вал.'!D353</f>
        <v>6942977.5600000005</v>
      </c>
      <c r="E353" s="35">
        <f>('7.жеке-улут.вал.'!D353*'7.жеке-улут.вал.'!E353+'11.жеке-чет өл.вал.'!D353*'11.жеке-чет өл.вал.'!E353)/('7.жеке-улут.вал.'!D353+'11.жеке-чет өл.вал.'!D353)</f>
        <v>4.2884639396702909E-2</v>
      </c>
      <c r="F353" s="34">
        <f>'7.жеке-улут.вал.'!F353+'11.жеке-чет өл.вал.'!F353</f>
        <v>95210667.280000001</v>
      </c>
      <c r="G353" s="35">
        <f>('7.жеке-улут.вал.'!F353*'7.жеке-улут.вал.'!G353+'11.жеке-чет өл.вал.'!F353*'11.жеке-чет өл.вал.'!G353)/('7.жеке-улут.вал.'!F353+'11.жеке-чет өл.вал.'!F353)</f>
        <v>0.67988958672908639</v>
      </c>
      <c r="H353" s="34">
        <f t="shared" si="38"/>
        <v>86197743.010000005</v>
      </c>
      <c r="I353" s="35">
        <f t="shared" si="39"/>
        <v>11.066123928970375</v>
      </c>
      <c r="J353" s="34">
        <f>'7.жеке-улут.вал.'!J353+'11.жеке-чет өл.вал.'!J353</f>
        <v>8789246.2699999996</v>
      </c>
      <c r="K353" s="35">
        <f>('7.жеке-улут.вал.'!J353*'7.жеке-улут.вал.'!K353+'11.жеке-чет өл.вал.'!J353*'11.жеке-чет өл.вал.'!K353)/('7.жеке-улут.вал.'!J353+'11.жеке-чет өл.вал.'!J353)</f>
        <v>6.539091056723799</v>
      </c>
      <c r="L353" s="34">
        <f>'7.жеке-улут.вал.'!L353+'11.жеке-чет өл.вал.'!L353</f>
        <v>12332919.4</v>
      </c>
      <c r="M353" s="35">
        <f>('7.жеке-улут.вал.'!L353*'7.жеке-улут.вал.'!M353+'11.жеке-чет өл.вал.'!L353*'11.жеке-чет өл.вал.'!M353)/('7.жеке-улут.вал.'!L353+'11.жеке-чет өл.вал.'!L353)</f>
        <v>10.007351622139025</v>
      </c>
      <c r="N353" s="34">
        <f>'7.жеке-улут.вал.'!N353+'11.жеке-чет өл.вал.'!N353</f>
        <v>13479613.190000001</v>
      </c>
      <c r="O353" s="35">
        <f>('7.жеке-улут.вал.'!N353*'7.жеке-улут.вал.'!O353+'11.жеке-чет өл.вал.'!N353*'11.жеке-чет өл.вал.'!O353)/('7.жеке-улут.вал.'!N353+'11.жеке-чет өл.вал.'!N353)</f>
        <v>11.021341243850619</v>
      </c>
      <c r="P353" s="34">
        <f>'7.жеке-улут.вал.'!P353+'11.жеке-чет өл.вал.'!P353</f>
        <v>29776439.670000002</v>
      </c>
      <c r="Q353" s="35">
        <f>('7.жеке-улут.вал.'!P353*'7.жеке-улут.вал.'!Q353+'11.жеке-чет өл.вал.'!P353*'11.жеке-чет өл.вал.'!Q353)/('7.жеке-улут.вал.'!P353+'11.жеке-чет өл.вал.'!P353)</f>
        <v>11.533961869491725</v>
      </c>
      <c r="R353" s="34">
        <f>'7.жеке-улут.вал.'!R353+'11.жеке-чет өл.вал.'!R353</f>
        <v>20837893.75</v>
      </c>
      <c r="S353" s="35">
        <f>('7.жеке-улут.вал.'!R353*'7.жеке-улут.вал.'!S353+'11.жеке-чет өл.вал.'!R353*'11.жеке-чет өл.вал.'!S353)/('7.жеке-улут.вал.'!R353+'11.жеке-чет өл.вал.'!R353)</f>
        <v>12.980718162602189</v>
      </c>
      <c r="T353" s="34">
        <f>'7.жеке-улут.вал.'!T353+'11.жеке-чет өл.вал.'!T353</f>
        <v>981630.73</v>
      </c>
      <c r="U353" s="35">
        <f>('7.жеке-улут.вал.'!T353*'7.жеке-улут.вал.'!U353+'11.жеке-чет өл.вал.'!T353*'11.жеке-чет өл.вал.'!U353)/('7.жеке-улут.вал.'!T353+'11.жеке-чет өл.вал.'!T353)</f>
        <v>10.683041134317357</v>
      </c>
    </row>
    <row r="354" spans="1:21" ht="14.25" customHeight="1" x14ac:dyDescent="0.2">
      <c r="A354" s="33" t="s">
        <v>10</v>
      </c>
      <c r="B354" s="34">
        <f>'7.жеке-улут.вал.'!B354+'11.жеке-чет өл.вал.'!B354</f>
        <v>192931002.04000002</v>
      </c>
      <c r="C354" s="35">
        <f>('7.жеке-улут.вал.'!B354*'7.жеке-улут.вал.'!C354+'11.жеке-чет өл.вал.'!B354*'11.жеке-чет өл.вал.'!C354)/('7.жеке-улут.вал.'!B354+'11.жеке-чет өл.вал.'!B354)</f>
        <v>5.3802833527111948</v>
      </c>
      <c r="D354" s="34">
        <f>'7.жеке-улут.вал.'!D354+'11.жеке-чет өл.вал.'!D354</f>
        <v>7055119.2999999998</v>
      </c>
      <c r="E354" s="35">
        <f>('7.жеке-улут.вал.'!D354*'7.жеке-улут.вал.'!E354+'11.жеке-чет өл.вал.'!D354*'11.жеке-чет өл.вал.'!E354)/('7.жеке-улут.вал.'!D354+'11.жеке-чет өл.вал.'!D354)</f>
        <v>4.2101532599172355E-2</v>
      </c>
      <c r="F354" s="34">
        <f>'7.жеке-улут.вал.'!F354+'11.жеке-чет өл.вал.'!F354</f>
        <v>97573832.310000002</v>
      </c>
      <c r="G354" s="35">
        <f>('7.жеке-улут.вал.'!F354*'7.жеке-улут.вал.'!G354+'11.жеке-чет өл.вал.'!F354*'11.жеке-чет өл.вал.'!G354)/('7.жеке-улут.вал.'!F354+'11.жеке-чет өл.вал.'!F354)</f>
        <v>0.69206283160387383</v>
      </c>
      <c r="H354" s="34">
        <f t="shared" si="38"/>
        <v>88302050.430000007</v>
      </c>
      <c r="I354" s="35">
        <f t="shared" si="39"/>
        <v>10.987278322066945</v>
      </c>
      <c r="J354" s="34">
        <f>'7.жеке-улут.вал.'!J354+'11.жеке-чет өл.вал.'!J354</f>
        <v>9038692.540000001</v>
      </c>
      <c r="K354" s="35">
        <f>('7.жеке-улут.вал.'!J354*'7.жеке-улут.вал.'!K354+'11.жеке-чет өл.вал.'!J354*'11.жеке-чет өл.вал.'!K354)/('7.жеке-улут.вал.'!J354+'11.жеке-чет өл.вал.'!J354)</f>
        <v>6.477814652759502</v>
      </c>
      <c r="L354" s="34">
        <f>'7.жеке-улут.вал.'!L354+'11.жеке-чет өл.вал.'!L354</f>
        <v>11286251.84</v>
      </c>
      <c r="M354" s="35">
        <f>('7.жеке-улут.вал.'!L354*'7.жеке-улут.вал.'!M354+'11.жеке-чет өл.вал.'!L354*'11.жеке-чет өл.вал.'!M354)/('7.жеке-улут.вал.'!L354+'11.жеке-чет өл.вал.'!L354)</f>
        <v>10.09476067543604</v>
      </c>
      <c r="N354" s="34">
        <f>'7.жеке-улут.вал.'!N354+'11.жеке-чет өл.вал.'!N354</f>
        <v>15120831.460000001</v>
      </c>
      <c r="O354" s="35">
        <f>('7.жеке-улут.вал.'!N354*'7.жеке-улут.вал.'!O354+'11.жеке-чет өл.вал.'!N354*'11.жеке-чет өл.вал.'!O354)/('7.жеке-улут.вал.'!N354+'11.жеке-чет өл.вал.'!N354)</f>
        <v>10.90299859787608</v>
      </c>
      <c r="P354" s="34">
        <f>'7.жеке-улут.вал.'!P354+'11.жеке-чет өл.вал.'!P354</f>
        <v>30927947.82</v>
      </c>
      <c r="Q354" s="35">
        <f>('7.жеке-улут.вал.'!P354*'7.жеке-улут.вал.'!Q354+'11.жеке-чет өл.вал.'!P354*'11.жеке-чет өл.вал.'!Q354)/('7.жеке-улут.вал.'!P354+'11.жеке-чет өл.вал.'!P354)</f>
        <v>11.397439625168131</v>
      </c>
      <c r="R354" s="34">
        <f>'7.жеке-улут.вал.'!R354+'11.жеке-чет өл.вал.'!R354</f>
        <v>20949054.609999999</v>
      </c>
      <c r="S354" s="35">
        <f>('7.жеке-улут.вал.'!R354*'7.жеке-улут.вал.'!S354+'11.жеке-чет өл.вал.'!R354*'11.жеке-чет өл.вал.'!S354)/('7.жеке-улут.вал.'!R354+'11.жеке-чет өл.вал.'!R354)</f>
        <v>12.886044739872911</v>
      </c>
      <c r="T354" s="34">
        <f>'7.жеке-улут.вал.'!T354+'11.жеке-чет өл.вал.'!T354</f>
        <v>979272.15999999992</v>
      </c>
      <c r="U354" s="35">
        <f>('7.жеке-улут.вал.'!T354*'7.жеке-улут.вал.'!U354+'11.жеке-чет өл.вал.'!T354*'11.жеке-чет өл.вал.'!U354)/('7.жеке-улут.вал.'!T354+'11.жеке-чет өл.вал.'!T354)</f>
        <v>10.624156904756692</v>
      </c>
    </row>
    <row r="355" spans="1:21" ht="14.25" customHeight="1" x14ac:dyDescent="0.2">
      <c r="A355" s="33" t="s">
        <v>11</v>
      </c>
      <c r="B355" s="34">
        <f>'7.жеке-улут.вал.'!B355+'11.жеке-чет өл.вал.'!B355</f>
        <v>195398679.35999998</v>
      </c>
      <c r="C355" s="35">
        <f>('7.жеке-улут.вал.'!B355*'7.жеке-улут.вал.'!C355+'11.жеке-чет өл.вал.'!B355*'11.жеке-чет өл.вал.'!C355)/('7.жеке-улут.вал.'!B355+'11.жеке-чет өл.вал.'!B355)</f>
        <v>5.5240168660416265</v>
      </c>
      <c r="D355" s="34">
        <f>'7.жеке-улут.вал.'!D355+'11.жеке-чет өл.вал.'!D355</f>
        <v>7067857.0899999999</v>
      </c>
      <c r="E355" s="35">
        <f>('7.жеке-улут.вал.'!D355*'7.жеке-улут.вал.'!E355+'11.жеке-чет өл.вал.'!D355*'11.жеке-чет өл.вал.'!E355)/('7.жеке-улут.вал.'!D355+'11.жеке-чет өл.вал.'!D355)</f>
        <v>5.0635974955741521E-2</v>
      </c>
      <c r="F355" s="34">
        <f>'7.жеке-улут.вал.'!F355+'11.жеке-чет өл.вал.'!F355</f>
        <v>98060884.769999996</v>
      </c>
      <c r="G355" s="35">
        <f>('7.жеке-улут.вал.'!F355*'7.жеке-улут.вал.'!G355+'11.жеке-чет өл.вал.'!F355*'11.жеке-чет өл.вал.'!G355)/('7.жеке-улут.вал.'!F355+'11.жеке-чет өл.вал.'!F355)</f>
        <v>0.99456524679080482</v>
      </c>
      <c r="H355" s="34">
        <f t="shared" si="38"/>
        <v>90269937.5</v>
      </c>
      <c r="I355" s="35">
        <f t="shared" si="39"/>
        <v>10.872941664443935</v>
      </c>
      <c r="J355" s="34">
        <f>'7.жеке-улут.вал.'!J355+'11.жеке-чет өл.вал.'!J355</f>
        <v>10760242.32</v>
      </c>
      <c r="K355" s="35">
        <f>('7.жеке-улут.вал.'!J355*'7.жеке-улут.вал.'!K355+'11.жеке-чет өл.вал.'!J355*'11.жеке-чет өл.вал.'!K355)/('7.жеке-улут.вал.'!J355+'11.жеке-чет өл.вал.'!J355)</f>
        <v>6.3856058678611625</v>
      </c>
      <c r="L355" s="34">
        <f>'7.жеке-улут.вал.'!L355+'11.жеке-чет өл.вал.'!L355</f>
        <v>9725444.129999999</v>
      </c>
      <c r="M355" s="35">
        <f>('7.жеке-улут.вал.'!L355*'7.жеке-улут.вал.'!M355+'11.жеке-чет өл.вал.'!L355*'11.жеке-чет өл.вал.'!M355)/('7.жеке-улут.вал.'!L355+'11.жеке-чет өл.вал.'!L355)</f>
        <v>9.9834521877099824</v>
      </c>
      <c r="N355" s="34">
        <f>'7.жеке-улут.вал.'!N355+'11.жеке-чет өл.вал.'!N355</f>
        <v>16262824.42</v>
      </c>
      <c r="O355" s="35">
        <f>('7.жеке-улут.вал.'!N355*'7.жеке-улут.вал.'!O355+'11.жеке-чет өл.вал.'!N355*'11.жеке-чет өл.вал.'!O355)/('7.жеке-улут.вал.'!N355+'11.жеке-чет өл.вал.'!N355)</f>
        <v>11.027126395748214</v>
      </c>
      <c r="P355" s="34">
        <f>'7.жеке-улут.вал.'!P355+'11.жеке-чет өл.вал.'!P355</f>
        <v>31588898.879999999</v>
      </c>
      <c r="Q355" s="35">
        <f>('7.жеке-улут.вал.'!P355*'7.жеке-улут.вал.'!Q355+'11.жеке-чет өл.вал.'!P355*'11.жеке-чет өл.вал.'!Q355)/('7.жеке-улут.вал.'!P355+'11.жеке-чет өл.вал.'!P355)</f>
        <v>11.411941135980495</v>
      </c>
      <c r="R355" s="34">
        <f>'7.жеке-улут.вал.'!R355+'11.жеке-чет өл.вал.'!R355</f>
        <v>20972592.120000001</v>
      </c>
      <c r="S355" s="35">
        <f>('7.жеке-улут.вал.'!R355*'7.жеке-улут.вал.'!S355+'11.жеке-чет өл.вал.'!R355*'11.жеке-чет өл.вал.'!S355)/('7.жеке-улут.вал.'!R355+'11.жеке-чет өл.вал.'!R355)</f>
        <v>12.671022820268318</v>
      </c>
      <c r="T355" s="34">
        <f>'7.жеке-улут.вал.'!T355+'11.жеке-чет өл.вал.'!T355</f>
        <v>959935.63</v>
      </c>
      <c r="U355" s="35">
        <f>('7.жеке-улут.вал.'!T355*'7.жеке-улут.вал.'!U355+'11.жеке-чет өл.вал.'!T355*'11.жеке-чет өл.вал.'!U355)/('7.жеке-улут.вал.'!T355+'11.жеке-чет өл.вал.'!T355)</f>
        <v>10.55125244522903</v>
      </c>
    </row>
    <row r="356" spans="1:21" ht="14.25" customHeight="1" thickBot="1" x14ac:dyDescent="0.25">
      <c r="A356" s="36" t="s">
        <v>12</v>
      </c>
      <c r="B356" s="37">
        <f>'7.жеке-улут.вал.'!B356+'11.жеке-чет өл.вал.'!B356</f>
        <v>207651951.36000001</v>
      </c>
      <c r="C356" s="38">
        <f>('7.жеке-улут.вал.'!B356*'7.жеке-улут.вал.'!C356+'11.жеке-чет өл.вал.'!B356*'11.жеке-чет өл.вал.'!C356)/('7.жеке-улут.вал.'!B356+'11.жеке-чет өл.вал.'!B356)</f>
        <v>5.1430053500042368</v>
      </c>
      <c r="D356" s="37">
        <f>'7.жеке-улут.вал.'!D356+'11.жеке-чет өл.вал.'!D356</f>
        <v>8148799.8599999994</v>
      </c>
      <c r="E356" s="38">
        <f>('7.жеке-улут.вал.'!D356*'7.жеке-улут.вал.'!E356+'11.жеке-чет өл.вал.'!D356*'11.жеке-чет өл.вал.'!E356)/('7.жеке-улут.вал.'!D356+'11.жеке-чет өл.вал.'!D356)</f>
        <v>3.6595897816049702E-2</v>
      </c>
      <c r="F356" s="37">
        <f>'7.жеке-улут.вал.'!F356+'11.жеке-чет өл.вал.'!F356</f>
        <v>105957685.31999999</v>
      </c>
      <c r="G356" s="38">
        <f>('7.жеке-улут.вал.'!F356*'7.жеке-улут.вал.'!G356+'11.жеке-чет өл.вал.'!F356*'11.жеке-чет өл.вал.'!G356)/('7.жеке-улут.вал.'!F356+'11.жеке-чет өл.вал.'!F356)</f>
        <v>0.69646931805304801</v>
      </c>
      <c r="H356" s="37">
        <f t="shared" ref="H356:H367" si="40">J356+L356+N356+P356+R356+T356</f>
        <v>93545466.179999992</v>
      </c>
      <c r="I356" s="38">
        <f t="shared" ref="I356:I367" si="41">(J356*K356+L356*M356+N356*O356+P356*Q356+R356*S356+T356*U356)/(J356+L356+N356+P356+R356+T356)</f>
        <v>10.624358912131724</v>
      </c>
      <c r="J356" s="37">
        <f>'7.жеке-улут.вал.'!J356+'11.жеке-чет өл.вал.'!J356</f>
        <v>10816881.34</v>
      </c>
      <c r="K356" s="38">
        <f>('7.жеке-улут.вал.'!J356*'7.жеке-улут.вал.'!K356+'11.жеке-чет өл.вал.'!J356*'11.жеке-чет өл.вал.'!K356)/('7.жеке-улут.вал.'!J356+'11.жеке-чет өл.вал.'!J356)</f>
        <v>4.58974017067289</v>
      </c>
      <c r="L356" s="37">
        <f>'7.жеке-улут.вал.'!L356+'11.жеке-чет өл.вал.'!L356</f>
        <v>10925973.32</v>
      </c>
      <c r="M356" s="38">
        <f>('7.жеке-улут.вал.'!L356*'7.жеке-улут.вал.'!M356+'11.жеке-чет өл.вал.'!L356*'11.жеке-чет өл.вал.'!M356)/('7.жеке-улут.вал.'!L356+'11.жеке-чет өл.вал.'!L356)</f>
        <v>10.099045224494478</v>
      </c>
      <c r="N356" s="37">
        <f>'7.жеке-улут.вал.'!N356+'11.жеке-чет өл.вал.'!N356</f>
        <v>17580061.460000001</v>
      </c>
      <c r="O356" s="38">
        <f>('7.жеке-улут.вал.'!N356*'7.жеке-улут.вал.'!O356+'11.жеке-чет өл.вал.'!N356*'11.жеке-чет өл.вал.'!O356)/('7.жеке-улут.вал.'!N356+'11.жеке-чет өл.вал.'!N356)</f>
        <v>10.868305522766903</v>
      </c>
      <c r="P356" s="37">
        <f>'7.жеке-улут.вал.'!P356+'11.жеке-чет өл.вал.'!P356</f>
        <v>32138612.829999998</v>
      </c>
      <c r="Q356" s="38">
        <f>('7.жеке-улут.вал.'!P356*'7.жеке-улут.вал.'!Q356+'11.жеке-чет өл.вал.'!P356*'11.жеке-чет өл.вал.'!Q356)/('7.жеке-улут.вал.'!P356+'11.жеке-чет өл.вал.'!P356)</f>
        <v>11.296138608658829</v>
      </c>
      <c r="R356" s="37">
        <f>'7.жеке-улут.вал.'!R356+'11.жеке-чет өл.вал.'!R356</f>
        <v>21154350.43</v>
      </c>
      <c r="S356" s="38">
        <f>('7.жеке-улут.вал.'!R356*'7.жеке-улут.вал.'!S356+'11.жеке-чет өл.вал.'!R356*'11.жеке-чет өл.вал.'!S356)/('7.жеке-улут.вал.'!R356+'11.жеке-чет өл.вал.'!R356)</f>
        <v>12.743015072138952</v>
      </c>
      <c r="T356" s="37">
        <f>'7.жеке-улут.вал.'!T356+'11.жеке-чет өл.вал.'!T356</f>
        <v>929586.8</v>
      </c>
      <c r="U356" s="38">
        <f>('7.жеке-улут.вал.'!T356*'7.жеке-улут.вал.'!U356+'11.жеке-чет өл.вал.'!T356*'11.жеке-чет өл.вал.'!U356)/('7.жеке-улут.вал.'!T356+'11.жеке-чет өл.вал.'!T356)</f>
        <v>10.9662950961653</v>
      </c>
    </row>
    <row r="357" spans="1:21" ht="14.25" customHeight="1" x14ac:dyDescent="0.2">
      <c r="A357" s="48" t="s">
        <v>85</v>
      </c>
      <c r="B357" s="34">
        <f>'7.жеке-улут.вал.'!B357+'11.жеке-чет өл.вал.'!B357</f>
        <v>204893739.09</v>
      </c>
      <c r="C357" s="35">
        <f>('7.жеке-улут.вал.'!B357*'7.жеке-улут.вал.'!C357+'11.жеке-чет өл.вал.'!B357*'11.жеке-чет өл.вал.'!C357)/('7.жеке-улут.вал.'!B357+'11.жеке-чет өл.вал.'!B357)</f>
        <v>5.2685540545674252</v>
      </c>
      <c r="D357" s="34">
        <f>'7.жеке-улут.вал.'!D357+'11.жеке-чет өл.вал.'!D357</f>
        <v>7123590.8700000001</v>
      </c>
      <c r="E357" s="35">
        <f>('7.жеке-улут.вал.'!D357*'7.жеке-улут.вал.'!E357+'11.жеке-чет өл.вал.'!D357*'11.жеке-чет өл.вал.'!E357)/('7.жеке-улут.вал.'!D357+'11.жеке-чет өл.вал.'!D357)</f>
        <v>3.5613667633329404E-2</v>
      </c>
      <c r="F357" s="34">
        <f>'7.жеке-улут.вал.'!F357+'11.жеке-чет өл.вал.'!F357</f>
        <v>101663875.34999999</v>
      </c>
      <c r="G357" s="35">
        <f>('7.жеке-улут.вал.'!F357*'7.жеке-улут.вал.'!G357+'11.жеке-чет өл.вал.'!F357*'11.жеке-чет өл.вал.'!G357)/('7.жеке-улут.вал.'!F357+'11.жеке-чет өл.вал.'!F357)</f>
        <v>0.71566622485338893</v>
      </c>
      <c r="H357" s="34">
        <f t="shared" si="40"/>
        <v>96106272.870000005</v>
      </c>
      <c r="I357" s="35">
        <f t="shared" si="41"/>
        <v>10.472600910517439</v>
      </c>
      <c r="J357" s="34">
        <f>'7.жеке-улут.вал.'!J357+'11.жеке-чет өл.вал.'!J357</f>
        <v>12011424.710000001</v>
      </c>
      <c r="K357" s="35">
        <f>('7.жеке-улут.вал.'!J357*'7.жеке-улут.вал.'!K357+'11.жеке-чет өл.вал.'!J357*'11.жеке-чет өл.вал.'!K357)/('7.жеке-улут.вал.'!J357+'11.жеке-чет өл.вал.'!J357)</f>
        <v>4.3399034887177859</v>
      </c>
      <c r="L357" s="34">
        <f>'7.жеке-улут.вал.'!L357+'11.жеке-чет өл.вал.'!L357</f>
        <v>12067176.390000001</v>
      </c>
      <c r="M357" s="35">
        <f>('7.жеке-улут.вал.'!L357*'7.жеке-улут.вал.'!M357+'11.жеке-чет өл.вал.'!L357*'11.жеке-чет өл.вал.'!M357)/('7.жеке-улут.вал.'!L357+'11.жеке-чет өл.вал.'!L357)</f>
        <v>10.374257383901583</v>
      </c>
      <c r="N357" s="34">
        <f>'7.жеке-улут.вал.'!N357+'11.жеке-чет өл.вал.'!N357</f>
        <v>17853108.059999999</v>
      </c>
      <c r="O357" s="35">
        <f>('7.жеке-улут.вал.'!N357*'7.жеке-улут.вал.'!O357+'11.жеке-чет өл.вал.'!N357*'11.жеке-чет өл.вал.'!O357)/('7.жеке-улут.вал.'!N357+'11.жеке-чет өл.вал.'!N357)</f>
        <v>10.723749289265177</v>
      </c>
      <c r="P357" s="34">
        <f>'7.жеке-улут.вал.'!P357+'11.жеке-чет өл.вал.'!P357</f>
        <v>32572743.829999998</v>
      </c>
      <c r="Q357" s="35">
        <f>('7.жеке-улут.вал.'!P357*'7.жеке-улут.вал.'!Q357+'11.жеке-чет өл.вал.'!P357*'11.жеке-чет өл.вал.'!Q357)/('7.жеке-улут.вал.'!P357+'11.жеке-чет өл.вал.'!P357)</f>
        <v>11.219617025272274</v>
      </c>
      <c r="R357" s="34">
        <f>'7.жеке-улут.вал.'!R357+'11.жеке-чет өл.вал.'!R357</f>
        <v>20649115.32</v>
      </c>
      <c r="S357" s="35">
        <f>('7.жеке-улут.вал.'!R357*'7.жеке-улут.вал.'!S357+'11.жеке-чет өл.вал.'!R357*'11.жеке-чет өл.вал.'!S357)/('7.жеке-улут.вал.'!R357+'11.жеке-чет өл.вал.'!R357)</f>
        <v>12.678186392379517</v>
      </c>
      <c r="T357" s="34">
        <f>'7.жеке-улут.вал.'!T357+'11.жеке-чет өл.вал.'!T357</f>
        <v>952704.56</v>
      </c>
      <c r="U357" s="35">
        <f>('7.жеке-улут.вал.'!T357*'7.жеке-улут.вал.'!U357+'11.жеке-чет өл.вал.'!T357*'11.жеке-чет өл.вал.'!U357)/('7.жеке-улут.вал.'!T357+'11.жеке-чет өл.вал.'!T357)</f>
        <v>10.986537133190581</v>
      </c>
    </row>
    <row r="358" spans="1:21" ht="14.25" customHeight="1" x14ac:dyDescent="0.2">
      <c r="A358" s="33" t="s">
        <v>3</v>
      </c>
      <c r="B358" s="34">
        <f>'7.жеке-улут.вал.'!B358+'11.жеке-чет өл.вал.'!B358</f>
        <v>210707102.97999999</v>
      </c>
      <c r="C358" s="35">
        <f>('7.жеке-улут.вал.'!B358*'7.жеке-улут.вал.'!C358+'11.жеке-чет өл.вал.'!B358*'11.жеке-чет өл.вал.'!C358)/('7.жеке-улут.вал.'!B358+'11.жеке-чет өл.вал.'!B358)</f>
        <v>5.2365762736922621</v>
      </c>
      <c r="D358" s="34">
        <f>'7.жеке-улут.вал.'!D358+'11.жеке-чет өл.вал.'!D358</f>
        <v>7024133.3599999994</v>
      </c>
      <c r="E358" s="35">
        <f>('7.жеке-улут.вал.'!D358*'7.жеке-улут.вал.'!E358+'11.жеке-чет өл.вал.'!D358*'11.жеке-чет өл.вал.'!E358)/('7.жеке-улут.вал.'!D358+'11.жеке-чет өл.вал.'!D358)</f>
        <v>4.8713511555538019E-2</v>
      </c>
      <c r="F358" s="34">
        <f>'7.жеке-улут.вал.'!F358+'11.жеке-чет өл.вал.'!F358</f>
        <v>105449183.73</v>
      </c>
      <c r="G358" s="35">
        <f>('7.жеке-улут.вал.'!F358*'7.жеке-улут.вал.'!G358+'11.жеке-чет өл.вал.'!F358*'11.жеке-чет өл.вал.'!G358)/('7.жеке-улут.вал.'!F358+'11.жеке-чет өл.вал.'!F358)</f>
        <v>0.71016022794679479</v>
      </c>
      <c r="H358" s="34">
        <f t="shared" si="40"/>
        <v>98233785.890000001</v>
      </c>
      <c r="I358" s="35">
        <f t="shared" si="41"/>
        <v>10.46641764126556</v>
      </c>
      <c r="J358" s="34">
        <f>'7.жеке-улут.вал.'!J358+'11.жеке-чет өл.вал.'!J358</f>
        <v>12671092.219999999</v>
      </c>
      <c r="K358" s="35">
        <f>('7.жеке-улут.вал.'!J358*'7.жеке-улут.вал.'!K358+'11.жеке-чет өл.вал.'!J358*'11.жеке-чет өл.вал.'!K358)/('7.жеке-улут.вал.'!J358+'11.жеке-чет өл.вал.'!J358)</f>
        <v>4.7743324236732612</v>
      </c>
      <c r="L358" s="34">
        <f>'7.жеке-улут.вал.'!L358+'11.жеке-чет өл.вал.'!L358</f>
        <v>12786897.699999999</v>
      </c>
      <c r="M358" s="35">
        <f>('7.жеке-улут.вал.'!L358*'7.жеке-улут.вал.'!M358+'11.жеке-чет өл.вал.'!L358*'11.жеке-чет өл.вал.'!M358)/('7.жеке-улут.вал.'!L358+'11.жеке-чет өл.вал.'!L358)</f>
        <v>10.256068600556613</v>
      </c>
      <c r="N358" s="34">
        <f>'7.жеке-улут.вал.'!N358+'11.жеке-чет өл.вал.'!N358</f>
        <v>18774048.640000001</v>
      </c>
      <c r="O358" s="35">
        <f>('7.жеке-улут.вал.'!N358*'7.жеке-улут.вал.'!O358+'11.жеке-чет өл.вал.'!N358*'11.жеке-чет өл.вал.'!O358)/('7.жеке-улут.вал.'!N358+'11.жеке-чет өл.вал.'!N358)</f>
        <v>10.546593798880277</v>
      </c>
      <c r="P358" s="34">
        <f>'7.жеке-улут.вал.'!P358+'11.жеке-чет өл.вал.'!P358</f>
        <v>32189014.899999999</v>
      </c>
      <c r="Q358" s="35">
        <f>('7.жеке-улут.вал.'!P358*'7.жеке-улут.вал.'!Q358+'11.жеке-чет өл.вал.'!P358*'11.жеке-чет өл.вал.'!Q358)/('7.жеке-улут.вал.'!P358+'11.жеке-чет өл.вал.'!P358)</f>
        <v>11.439802773914629</v>
      </c>
      <c r="R358" s="34">
        <f>'7.жеке-улут.вал.'!R358+'11.жеке-чет өл.вал.'!R358</f>
        <v>20831120.720000003</v>
      </c>
      <c r="S358" s="35">
        <f>('7.жеке-улут.вал.'!R358*'7.жеке-улут.вал.'!S358+'11.жеке-чет өл.вал.'!R358*'11.жеке-чет өл.вал.'!S358)/('7.жеке-улут.вал.'!R358+'11.жеке-чет өл.вал.'!R358)</f>
        <v>12.458227623304762</v>
      </c>
      <c r="T358" s="34">
        <f>'7.жеке-улут.вал.'!T358+'11.жеке-чет өл.вал.'!T358</f>
        <v>981611.71</v>
      </c>
      <c r="U358" s="35">
        <f>('7.жеке-улут.вал.'!T358*'7.жеке-улут.вал.'!U358+'11.жеке-чет өл.вал.'!T358*'11.жеке-чет өл.вал.'!U358)/('7.жеке-улут.вал.'!T358+'11.жеке-чет өл.вал.'!T358)</f>
        <v>10.960986489454161</v>
      </c>
    </row>
    <row r="359" spans="1:21" ht="14.25" customHeight="1" x14ac:dyDescent="0.2">
      <c r="A359" s="33" t="s">
        <v>4</v>
      </c>
      <c r="B359" s="34">
        <f>'7.жеке-улут.вал.'!B359+'11.жеке-чет өл.вал.'!B359</f>
        <v>218252045.67000002</v>
      </c>
      <c r="C359" s="35">
        <f>('7.жеке-улут.вал.'!B359*'7.жеке-улут.вал.'!C359+'11.жеке-чет өл.вал.'!B359*'11.жеке-чет өл.вал.'!C359)/('7.жеке-улут.вал.'!B359+'11.жеке-чет өл.вал.'!B359)</f>
        <v>5.160674100714373</v>
      </c>
      <c r="D359" s="34">
        <f>'7.жеке-улут.вал.'!D359+'11.жеке-чет өл.вал.'!D359</f>
        <v>7207907.9199999999</v>
      </c>
      <c r="E359" s="35">
        <f>('7.жеке-улут.вал.'!D359*'7.жеке-улут.вал.'!E359+'11.жеке-чет өл.вал.'!D359*'11.жеке-чет өл.вал.'!E359)/('7.жеке-улут.вал.'!D359+'11.жеке-чет өл.вал.'!D359)</f>
        <v>5.0621651712221057E-2</v>
      </c>
      <c r="F359" s="34">
        <f>'7.жеке-улут.вал.'!F359+'11.жеке-чет өл.вал.'!F359</f>
        <v>108265815.60000001</v>
      </c>
      <c r="G359" s="35">
        <f>('7.жеке-улут.вал.'!F359*'7.жеке-улут.вал.'!G359+'11.жеке-чет өл.вал.'!F359*'11.жеке-чет өл.вал.'!G359)/('7.жеке-улут.вал.'!F359+'11.жеке-чет өл.вал.'!F359)</f>
        <v>0.73154526247433538</v>
      </c>
      <c r="H359" s="34">
        <f t="shared" si="40"/>
        <v>102778322.15000001</v>
      </c>
      <c r="I359" s="35">
        <f t="shared" si="41"/>
        <v>10.184652141869002</v>
      </c>
      <c r="J359" s="34">
        <f>'7.жеке-улут.вал.'!J359+'11.жеке-чет өл.вал.'!J359</f>
        <v>15695219.91</v>
      </c>
      <c r="K359" s="35">
        <f>('7.жеке-улут.вал.'!J359*'7.жеке-улут.вал.'!K359+'11.жеке-чет өл.вал.'!J359*'11.жеке-чет өл.вал.'!K359)/('7.жеке-улут.вал.'!J359+'11.жеке-чет өл.вал.'!J359)</f>
        <v>4.0406077004371186</v>
      </c>
      <c r="L359" s="34">
        <f>'7.жеке-улут.вал.'!L359+'11.жеке-чет өл.вал.'!L359</f>
        <v>12248131.52</v>
      </c>
      <c r="M359" s="35">
        <f>('7.жеке-улут.вал.'!L359*'7.жеке-улут.вал.'!M359+'11.жеке-чет өл.вал.'!L359*'11.жеке-чет өл.вал.'!M359)/('7.жеке-улут.вал.'!L359+'11.жеке-чет өл.вал.'!L359)</f>
        <v>10.626391051800162</v>
      </c>
      <c r="N359" s="34">
        <f>'7.жеке-улут.вал.'!N359+'11.жеке-чет өл.вал.'!N359</f>
        <v>19844146.16</v>
      </c>
      <c r="O359" s="35">
        <f>('7.жеке-улут.вал.'!N359*'7.жеке-улут.вал.'!O359+'11.жеке-чет өл.вал.'!N359*'11.жеке-чет өл.вал.'!O359)/('7.жеке-улут.вал.'!N359+'11.жеке-чет өл.вал.'!N359)</f>
        <v>10.599095539694416</v>
      </c>
      <c r="P359" s="34">
        <f>'7.жеке-улут.вал.'!P359+'11.жеке-чет өл.вал.'!P359</f>
        <v>31825643.850000001</v>
      </c>
      <c r="Q359" s="35">
        <f>('7.жеке-улут.вал.'!P359*'7.жеке-улут.вал.'!Q359+'11.жеке-чет өл.вал.'!P359*'11.жеке-чет өл.вал.'!Q359)/('7.жеке-улут.вал.'!P359+'11.жеке-чет өл.вал.'!P359)</f>
        <v>11.413177304445979</v>
      </c>
      <c r="R359" s="34">
        <f>'7.жеке-улут.вал.'!R359+'11.жеке-чет өл.вал.'!R359</f>
        <v>22116396.460000001</v>
      </c>
      <c r="S359" s="35">
        <f>('7.жеке-улут.вал.'!R359*'7.жеке-улут.вал.'!S359+'11.жеке-чет өл.вал.'!R359*'11.жеке-чет өл.вал.'!S359)/('7.жеке-улут.вал.'!R359+'11.жеке-чет өл.вал.'!R359)</f>
        <v>12.124370602560605</v>
      </c>
      <c r="T359" s="34">
        <f>'7.жеке-улут.вал.'!T359+'11.жеке-чет өл.вал.'!T359</f>
        <v>1048784.25</v>
      </c>
      <c r="U359" s="35">
        <f>('7.жеке-улут.вал.'!T359*'7.жеке-улут.вал.'!U359+'11.жеке-чет өл.вал.'!T359*'11.жеке-чет өл.вал.'!U359)/('7.жеке-улут.вал.'!T359+'11.жеке-чет өл.вал.'!T359)</f>
        <v>10.946668004406041</v>
      </c>
    </row>
    <row r="360" spans="1:21" ht="14.25" customHeight="1" x14ac:dyDescent="0.2">
      <c r="A360" s="33" t="s">
        <v>35</v>
      </c>
      <c r="B360" s="34">
        <f>'7.жеке-улут.вал.'!B360+'11.жеке-чет өл.вал.'!B360</f>
        <v>230879148.99000001</v>
      </c>
      <c r="C360" s="35">
        <f>('7.жеке-улут.вал.'!B360*'7.жеке-улут.вал.'!C360+'11.жеке-чет өл.вал.'!B360*'11.жеке-чет өл.вал.'!C360)/('7.жеке-улут.вал.'!B360+'11.жеке-чет өл.вал.'!B360)</f>
        <v>4.9827524595173722</v>
      </c>
      <c r="D360" s="34">
        <f>'7.жеке-улут.вал.'!D360+'11.жеке-чет өл.вал.'!D360</f>
        <v>8312427.6600000001</v>
      </c>
      <c r="E360" s="35">
        <f>('7.жеке-улут.вал.'!D360*'7.жеке-улут.вал.'!E360+'11.жеке-чет өл.вал.'!D360*'11.жеке-чет өл.вал.'!E360)/('7.жеке-улут.вал.'!D360+'11.жеке-чет өл.вал.'!D360)</f>
        <v>4.3820528983707224E-2</v>
      </c>
      <c r="F360" s="34">
        <f>'7.жеке-улут.вал.'!F360+'11.жеке-чет өл.вал.'!F360</f>
        <v>118164614.38</v>
      </c>
      <c r="G360" s="35">
        <f>('7.жеке-улут.вал.'!F360*'7.жеке-улут.вал.'!G360+'11.жеке-чет өл.вал.'!F360*'11.жеке-чет өл.вал.'!G360)/('7.жеке-улут.вал.'!F360+'11.жеке-чет өл.вал.'!F360)</f>
        <v>0.71214710288296423</v>
      </c>
      <c r="H360" s="34">
        <f t="shared" si="40"/>
        <v>104402106.95000002</v>
      </c>
      <c r="I360" s="35">
        <f t="shared" si="41"/>
        <v>10.209552621581462</v>
      </c>
      <c r="J360" s="34">
        <f>'7.жеке-улут.вал.'!J360+'11.жеке-чет өл.вал.'!J360</f>
        <v>16397850.279999999</v>
      </c>
      <c r="K360" s="35">
        <f>('7.жеке-улут.вал.'!J360*'7.жеке-улут.вал.'!K360+'11.жеке-чет өл.вал.'!J360*'11.жеке-чет өл.вал.'!K360)/('7.жеке-улут.вал.'!J360+'11.жеке-чет өл.вал.'!J360)</f>
        <v>4.0745074763970859</v>
      </c>
      <c r="L360" s="34">
        <f>'7.жеке-улут.вал.'!L360+'11.жеке-чет өл.вал.'!L360</f>
        <v>13908487.689999999</v>
      </c>
      <c r="M360" s="35">
        <f>('7.жеке-улут.вал.'!L360*'7.жеке-улут.вал.'!M360+'11.жеке-чет өл.вал.'!L360*'11.жеке-чет өл.вал.'!M360)/('7.жеке-улут.вал.'!L360+'11.жеке-чет өл.вал.'!L360)</f>
        <v>9.9793652436198048</v>
      </c>
      <c r="N360" s="34">
        <f>'7.жеке-улут.вал.'!N360+'11.жеке-чет өл.вал.'!N360</f>
        <v>20773869.120000001</v>
      </c>
      <c r="O360" s="35">
        <f>('7.жеке-улут.вал.'!N360*'7.жеке-улут.вал.'!O360+'11.жеке-чет өл.вал.'!N360*'11.жеке-чет өл.вал.'!O360)/('7.жеке-улут.вал.'!N360+'11.жеке-чет өл.вал.'!N360)</f>
        <v>10.82755755860372</v>
      </c>
      <c r="P360" s="34">
        <f>'7.жеке-улут.вал.'!P360+'11.жеке-чет өл.вал.'!P360</f>
        <v>31983752.73</v>
      </c>
      <c r="Q360" s="35">
        <f>('7.жеке-улут.вал.'!P360*'7.жеке-улут.вал.'!Q360+'11.жеке-чет өл.вал.'!P360*'11.жеке-чет өл.вал.'!Q360)/('7.жеке-улут.вал.'!P360+'11.жеке-чет өл.вал.'!P360)</f>
        <v>11.604994213404211</v>
      </c>
      <c r="R360" s="34">
        <f>'7.жеке-улут.вал.'!R360+'11.жеке-чет өл.вал.'!R360</f>
        <v>20211989.130000003</v>
      </c>
      <c r="S360" s="35">
        <f>('7.жеке-улут.вал.'!R360*'7.жеке-улут.вал.'!S360+'11.жеке-чет өл.вал.'!R360*'11.жеке-чет өл.вал.'!S360)/('7.жеке-улут.вал.'!R360+'11.жеке-чет өл.вал.'!R360)</f>
        <v>12.447364043258782</v>
      </c>
      <c r="T360" s="34">
        <f>'7.жеке-улут.вал.'!T360+'11.жеке-чет өл.вал.'!T360</f>
        <v>1126158</v>
      </c>
      <c r="U360" s="35">
        <f>('7.жеке-улут.вал.'!T360*'7.жеке-улут.вал.'!U360+'11.жеке-чет өл.вал.'!T360*'11.жеке-чет өл.вал.'!U360)/('7.жеке-улут.вал.'!T360+'11.жеке-чет өл.вал.'!T360)</f>
        <v>11.188702470346062</v>
      </c>
    </row>
    <row r="361" spans="1:21" ht="14.25" customHeight="1" x14ac:dyDescent="0.2">
      <c r="A361" s="33" t="s">
        <v>5</v>
      </c>
      <c r="B361" s="34">
        <f>'7.жеке-улут.вал.'!B361+'11.жеке-чет өл.вал.'!B361</f>
        <v>233093452.57999998</v>
      </c>
      <c r="C361" s="35">
        <f>('7.жеке-улут.вал.'!B361*'7.жеке-улут.вал.'!C361+'11.жеке-чет өл.вал.'!B361*'11.жеке-чет өл.вал.'!C361)/('7.жеке-улут.вал.'!B361+'11.жеке-чет өл.вал.'!B361)</f>
        <v>4.9884981124655123</v>
      </c>
      <c r="D361" s="34">
        <f>'7.жеке-улут.вал.'!D361+'11.жеке-чет өл.вал.'!D361</f>
        <v>8525179.3300000001</v>
      </c>
      <c r="E361" s="35">
        <f>('7.жеке-улут.вал.'!D361*'7.жеке-улут.вал.'!E361+'11.жеке-чет өл.вал.'!D361*'11.жеке-чет өл.вал.'!E361)/('7.жеке-улут.вал.'!D361+'11.жеке-чет өл.вал.'!D361)</f>
        <v>4.8401432981938247E-2</v>
      </c>
      <c r="F361" s="34">
        <f>'7.жеке-улут.вал.'!F361+'11.жеке-чет өл.вал.'!F361</f>
        <v>118355591.51000001</v>
      </c>
      <c r="G361" s="35">
        <f>('7.жеке-улут.вал.'!F361*'7.жеке-улут.вал.'!G361+'11.жеке-чет өл.вал.'!F361*'11.жеке-чет өл.вал.'!G361)/('7.жеке-улут.вал.'!F361+'11.жеке-чет өл.вал.'!F361)</f>
        <v>0.76917462426782379</v>
      </c>
      <c r="H361" s="34">
        <f t="shared" si="40"/>
        <v>106212681.73999999</v>
      </c>
      <c r="I361" s="35">
        <f t="shared" si="41"/>
        <v>10.086719233021967</v>
      </c>
      <c r="J361" s="34">
        <f>'7.жеке-улут.вал.'!J361+'11.жеке-чет өл.вал.'!J361</f>
        <v>18468046.91</v>
      </c>
      <c r="K361" s="35">
        <f>('7.жеке-улут.вал.'!J361*'7.жеке-улут.вал.'!K361+'11.жеке-чет өл.вал.'!J361*'11.жеке-чет өл.вал.'!K361)/('7.жеке-улут.вал.'!J361+'11.жеке-чет өл.вал.'!J361)</f>
        <v>4.1245688824059865</v>
      </c>
      <c r="L361" s="34">
        <f>'7.жеке-улут.вал.'!L361+'11.жеке-чет өл.вал.'!L361</f>
        <v>14681734.060000001</v>
      </c>
      <c r="M361" s="35">
        <f>('7.жеке-улут.вал.'!L361*'7.жеке-улут.вал.'!M361+'11.жеке-чет өл.вал.'!L361*'11.жеке-чет өл.вал.'!M361)/('7.жеке-улут.вал.'!L361+'11.жеке-чет өл.вал.'!L361)</f>
        <v>9.8037057699027308</v>
      </c>
      <c r="N361" s="34">
        <f>'7.жеке-улут.вал.'!N361+'11.жеке-чет өл.вал.'!N361</f>
        <v>20025950.399999999</v>
      </c>
      <c r="O361" s="35">
        <f>('7.жеке-улут.вал.'!N361*'7.жеке-улут.вал.'!O361+'11.жеке-чет өл.вал.'!N361*'11.жеке-чет өл.вал.'!O361)/('7.жеке-улут.вал.'!N361+'11.жеке-чет өл.вал.'!N361)</f>
        <v>11.00149676920698</v>
      </c>
      <c r="P361" s="34">
        <f>'7.жеке-улут.вал.'!P361+'11.жеке-чет өл.вал.'!P361</f>
        <v>32007500.509999998</v>
      </c>
      <c r="Q361" s="35">
        <f>('7.жеке-улут.вал.'!P361*'7.жеке-улут.вал.'!Q361+'11.жеке-чет өл.вал.'!P361*'11.жеке-чет өл.вал.'!Q361)/('7.жеке-улут.вал.'!P361+'11.жеке-чет өл.вал.'!P361)</f>
        <v>11.623557535064799</v>
      </c>
      <c r="R361" s="34">
        <f>'7.жеке-улут.вал.'!R361+'11.жеке-чет өл.вал.'!R361</f>
        <v>19903743.459999997</v>
      </c>
      <c r="S361" s="35">
        <f>('7.жеке-улут.вал.'!R361*'7.жеке-улут.вал.'!S361+'11.жеке-чет өл.вал.'!R361*'11.жеке-чет өл.вал.'!S361)/('7.жеке-улут.вал.'!R361+'11.жеке-чет өл.вал.'!R361)</f>
        <v>12.372812379651696</v>
      </c>
      <c r="T361" s="34">
        <f>'7.жеке-улут.вал.'!T361+'11.жеке-чет өл.вал.'!T361</f>
        <v>1125706.3999999999</v>
      </c>
      <c r="U361" s="35">
        <f>('7.жеке-улут.вал.'!T361*'7.жеке-улут.вал.'!U361+'11.жеке-чет өл.вал.'!T361*'11.жеке-чет өл.вал.'!U361)/('7.жеке-улут.вал.'!T361+'11.жеке-чет өл.вал.'!T361)</f>
        <v>11.199750962506755</v>
      </c>
    </row>
    <row r="362" spans="1:21" ht="14.25" hidden="1" customHeight="1" x14ac:dyDescent="0.2">
      <c r="A362" s="33" t="s">
        <v>6</v>
      </c>
      <c r="B362" s="34">
        <f>'7.жеке-улут.вал.'!B362+'11.жеке-чет өл.вал.'!B362</f>
        <v>0</v>
      </c>
      <c r="C362" s="35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34">
        <f>'7.жеке-улут.вал.'!D362+'11.жеке-чет өл.вал.'!D362</f>
        <v>0</v>
      </c>
      <c r="E362" s="35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34">
        <f>'7.жеке-улут.вал.'!F362+'11.жеке-чет өл.вал.'!F362</f>
        <v>0</v>
      </c>
      <c r="G362" s="35" t="e">
        <f>('7.жеке-улут.вал.'!F362*'7.жеке-улут.вал.'!G362+'11.жеке-чет өл.вал.'!F362*'11.жеке-чет өл.вал.'!G362)/('7.жеке-улут.вал.'!F362+'11.жеке-чет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'7.жеке-улут.вал.'!J362+'11.жеке-чет өл.вал.'!J362</f>
        <v>0</v>
      </c>
      <c r="K362" s="35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34">
        <f>'7.жеке-улут.вал.'!L362+'11.жеке-чет өл.вал.'!L362</f>
        <v>0</v>
      </c>
      <c r="M362" s="35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34">
        <f>'7.жеке-улут.вал.'!N362+'11.жеке-чет өл.вал.'!N362</f>
        <v>0</v>
      </c>
      <c r="O362" s="35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34">
        <f>'7.жеке-улут.вал.'!P362+'11.жеке-чет өл.вал.'!P362</f>
        <v>0</v>
      </c>
      <c r="Q362" s="35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34">
        <f>'7.жеке-улут.вал.'!R362+'11.жеке-чет өл.вал.'!R362</f>
        <v>0</v>
      </c>
      <c r="S362" s="35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  <c r="T362" s="34">
        <f>'7.жеке-улут.вал.'!T362+'11.жеке-чет өл.вал.'!T362</f>
        <v>0</v>
      </c>
      <c r="U362" s="35" t="e">
        <f>('7.жеке-улут.вал.'!T362*'7.жеке-улут.вал.'!U362+'11.жеке-чет өл.вал.'!T362*'11.жеке-чет өл.вал.'!U362)/('7.жеке-улут.вал.'!T362+'11.жеке-чет өл.вал.'!T362)</f>
        <v>#DIV/0!</v>
      </c>
    </row>
    <row r="363" spans="1:21" ht="14.25" hidden="1" customHeight="1" x14ac:dyDescent="0.2">
      <c r="A363" s="33" t="s">
        <v>7</v>
      </c>
      <c r="B363" s="34">
        <f>'7.жеке-улут.вал.'!B363+'11.жеке-чет өл.вал.'!B363</f>
        <v>0</v>
      </c>
      <c r="C363" s="35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34">
        <f>'7.жеке-улут.вал.'!D363+'11.жеке-чет өл.вал.'!D363</f>
        <v>0</v>
      </c>
      <c r="E363" s="35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34">
        <f>'7.жеке-улут.вал.'!F363+'11.жеке-чет өл.вал.'!F363</f>
        <v>0</v>
      </c>
      <c r="G363" s="35" t="e">
        <f>('7.жеке-улут.вал.'!F363*'7.жеке-улут.вал.'!G363+'11.жеке-чет өл.вал.'!F363*'11.жеке-чет өл.вал.'!G363)/('7.жеке-улут.вал.'!F363+'11.жеке-чет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'7.жеке-улут.вал.'!J363+'11.жеке-чет өл.вал.'!J363</f>
        <v>0</v>
      </c>
      <c r="K363" s="35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34">
        <f>'7.жеке-улут.вал.'!L363+'11.жеке-чет өл.вал.'!L363</f>
        <v>0</v>
      </c>
      <c r="M363" s="35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34">
        <f>'7.жеке-улут.вал.'!N363+'11.жеке-чет өл.вал.'!N363</f>
        <v>0</v>
      </c>
      <c r="O363" s="35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34">
        <f>'7.жеке-улут.вал.'!P363+'11.жеке-чет өл.вал.'!P363</f>
        <v>0</v>
      </c>
      <c r="Q363" s="35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34">
        <f>'7.жеке-улут.вал.'!R363+'11.жеке-чет өл.вал.'!R363</f>
        <v>0</v>
      </c>
      <c r="S363" s="35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  <c r="T363" s="34">
        <f>'7.жеке-улут.вал.'!T363+'11.жеке-чет өл.вал.'!T363</f>
        <v>0</v>
      </c>
      <c r="U363" s="35" t="e">
        <f>('7.жеке-улут.вал.'!T363*'7.жеке-улут.вал.'!U363+'11.жеке-чет өл.вал.'!T363*'11.жеке-чет өл.вал.'!U363)/('7.жеке-улут.вал.'!T363+'11.жеке-чет өл.вал.'!T363)</f>
        <v>#DIV/0!</v>
      </c>
    </row>
    <row r="364" spans="1:21" ht="14.25" hidden="1" customHeight="1" x14ac:dyDescent="0.2">
      <c r="A364" s="33" t="s">
        <v>8</v>
      </c>
      <c r="B364" s="34">
        <f>'7.жеке-улут.вал.'!B364+'11.жеке-чет өл.вал.'!B364</f>
        <v>0</v>
      </c>
      <c r="C364" s="35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34">
        <f>'7.жеке-улут.вал.'!D364+'11.жеке-чет өл.вал.'!D364</f>
        <v>0</v>
      </c>
      <c r="E364" s="35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34">
        <f>'7.жеке-улут.вал.'!F364+'11.жеке-чет өл.вал.'!F364</f>
        <v>0</v>
      </c>
      <c r="G364" s="35" t="e">
        <f>('7.жеке-улут.вал.'!F364*'7.жеке-улут.вал.'!G364+'11.жеке-чет өл.вал.'!F364*'11.жеке-чет өл.вал.'!G364)/('7.жеке-улут.вал.'!F364+'11.жеке-чет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'7.жеке-улут.вал.'!J364+'11.жеке-чет өл.вал.'!J364</f>
        <v>0</v>
      </c>
      <c r="K364" s="35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34">
        <f>'7.жеке-улут.вал.'!L364+'11.жеке-чет өл.вал.'!L364</f>
        <v>0</v>
      </c>
      <c r="M364" s="35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34">
        <f>'7.жеке-улут.вал.'!N364+'11.жеке-чет өл.вал.'!N364</f>
        <v>0</v>
      </c>
      <c r="O364" s="35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34">
        <f>'7.жеке-улут.вал.'!P364+'11.жеке-чет өл.вал.'!P364</f>
        <v>0</v>
      </c>
      <c r="Q364" s="35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34">
        <f>'7.жеке-улут.вал.'!R364+'11.жеке-чет өл.вал.'!R364</f>
        <v>0</v>
      </c>
      <c r="S364" s="35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  <c r="T364" s="34">
        <f>'7.жеке-улут.вал.'!T364+'11.жеке-чет өл.вал.'!T364</f>
        <v>0</v>
      </c>
      <c r="U364" s="35" t="e">
        <f>('7.жеке-улут.вал.'!T364*'7.жеке-улут.вал.'!U364+'11.жеке-чет өл.вал.'!T364*'11.жеке-чет өл.вал.'!U364)/('7.жеке-улут.вал.'!T364+'11.жеке-чет өл.вал.'!T364)</f>
        <v>#DIV/0!</v>
      </c>
    </row>
    <row r="365" spans="1:21" ht="14.25" hidden="1" customHeight="1" x14ac:dyDescent="0.2">
      <c r="A365" s="33" t="s">
        <v>9</v>
      </c>
      <c r="B365" s="34">
        <f>'7.жеке-улут.вал.'!B365+'11.жеке-чет өл.вал.'!B365</f>
        <v>0</v>
      </c>
      <c r="C365" s="35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34">
        <f>'7.жеке-улут.вал.'!D365+'11.жеке-чет өл.вал.'!D365</f>
        <v>0</v>
      </c>
      <c r="E365" s="35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34">
        <f>'7.жеке-улут.вал.'!F365+'11.жеке-чет өл.вал.'!F365</f>
        <v>0</v>
      </c>
      <c r="G365" s="35" t="e">
        <f>('7.жеке-улут.вал.'!F365*'7.жеке-улут.вал.'!G365+'11.жеке-чет өл.вал.'!F365*'11.жеке-чет өл.вал.'!G365)/('7.жеке-улут.вал.'!F365+'11.жеке-чет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'7.жеке-улут.вал.'!J365+'11.жеке-чет өл.вал.'!J365</f>
        <v>0</v>
      </c>
      <c r="K365" s="35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34">
        <f>'7.жеке-улут.вал.'!L365+'11.жеке-чет өл.вал.'!L365</f>
        <v>0</v>
      </c>
      <c r="M365" s="35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34">
        <f>'7.жеке-улут.вал.'!N365+'11.жеке-чет өл.вал.'!N365</f>
        <v>0</v>
      </c>
      <c r="O365" s="35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34">
        <f>'7.жеке-улут.вал.'!P365+'11.жеке-чет өл.вал.'!P365</f>
        <v>0</v>
      </c>
      <c r="Q365" s="35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34">
        <f>'7.жеке-улут.вал.'!R365+'11.жеке-чет өл.вал.'!R365</f>
        <v>0</v>
      </c>
      <c r="S365" s="35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  <c r="T365" s="34">
        <f>'7.жеке-улут.вал.'!T365+'11.жеке-чет өл.вал.'!T365</f>
        <v>0</v>
      </c>
      <c r="U365" s="35" t="e">
        <f>('7.жеке-улут.вал.'!T365*'7.жеке-улут.вал.'!U365+'11.жеке-чет өл.вал.'!T365*'11.жеке-чет өл.вал.'!U365)/('7.жеке-улут.вал.'!T365+'11.жеке-чет өл.вал.'!T365)</f>
        <v>#DIV/0!</v>
      </c>
    </row>
    <row r="366" spans="1:21" ht="14.25" hidden="1" customHeight="1" x14ac:dyDescent="0.2">
      <c r="A366" s="33" t="s">
        <v>10</v>
      </c>
      <c r="B366" s="34">
        <f>'7.жеке-улут.вал.'!B366+'11.жеке-чет өл.вал.'!B366</f>
        <v>0</v>
      </c>
      <c r="C366" s="35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34">
        <f>'7.жеке-улут.вал.'!D366+'11.жеке-чет өл.вал.'!D366</f>
        <v>0</v>
      </c>
      <c r="E366" s="35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34">
        <f>'7.жеке-улут.вал.'!F366+'11.жеке-чет өл.вал.'!F366</f>
        <v>0</v>
      </c>
      <c r="G366" s="35" t="e">
        <f>('7.жеке-улут.вал.'!F366*'7.жеке-улут.вал.'!G366+'11.жеке-чет өл.вал.'!F366*'11.жеке-чет өл.вал.'!G366)/('7.жеке-улут.вал.'!F366+'11.жеке-чет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'7.жеке-улут.вал.'!J366+'11.жеке-чет өл.вал.'!J366</f>
        <v>0</v>
      </c>
      <c r="K366" s="35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34">
        <f>'7.жеке-улут.вал.'!L366+'11.жеке-чет өл.вал.'!L366</f>
        <v>0</v>
      </c>
      <c r="M366" s="35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34">
        <f>'7.жеке-улут.вал.'!N366+'11.жеке-чет өл.вал.'!N366</f>
        <v>0</v>
      </c>
      <c r="O366" s="35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34">
        <f>'7.жеке-улут.вал.'!P366+'11.жеке-чет өл.вал.'!P366</f>
        <v>0</v>
      </c>
      <c r="Q366" s="35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34">
        <f>'7.жеке-улут.вал.'!R366+'11.жеке-чет өл.вал.'!R366</f>
        <v>0</v>
      </c>
      <c r="S366" s="35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  <c r="T366" s="34">
        <f>'7.жеке-улут.вал.'!T366+'11.жеке-чет өл.вал.'!T366</f>
        <v>0</v>
      </c>
      <c r="U366" s="35" t="e">
        <f>('7.жеке-улут.вал.'!T366*'7.жеке-улут.вал.'!U366+'11.жеке-чет өл.вал.'!T366*'11.жеке-чет өл.вал.'!U366)/('7.жеке-улут.вал.'!T366+'11.жеке-чет өл.вал.'!T366)</f>
        <v>#DIV/0!</v>
      </c>
    </row>
    <row r="367" spans="1:21" ht="14.25" hidden="1" customHeight="1" x14ac:dyDescent="0.2">
      <c r="A367" s="33" t="s">
        <v>11</v>
      </c>
      <c r="B367" s="34">
        <f>'7.жеке-улут.вал.'!B367+'11.жеке-чет өл.вал.'!B367</f>
        <v>0</v>
      </c>
      <c r="C367" s="35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34">
        <f>'7.жеке-улут.вал.'!D367+'11.жеке-чет өл.вал.'!D367</f>
        <v>0</v>
      </c>
      <c r="E367" s="35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34">
        <f>'7.жеке-улут.вал.'!F367+'11.жеке-чет өл.вал.'!F367</f>
        <v>0</v>
      </c>
      <c r="G367" s="35" t="e">
        <f>('7.жеке-улут.вал.'!F367*'7.жеке-улут.вал.'!G367+'11.жеке-чет өл.вал.'!F367*'11.жеке-чет өл.вал.'!G367)/('7.жеке-улут.вал.'!F367+'11.жеке-чет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'7.жеке-улут.вал.'!J367+'11.жеке-чет өл.вал.'!J367</f>
        <v>0</v>
      </c>
      <c r="K367" s="35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34">
        <f>'7.жеке-улут.вал.'!L367+'11.жеке-чет өл.вал.'!L367</f>
        <v>0</v>
      </c>
      <c r="M367" s="35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34">
        <f>'7.жеке-улут.вал.'!N367+'11.жеке-чет өл.вал.'!N367</f>
        <v>0</v>
      </c>
      <c r="O367" s="35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34">
        <f>'7.жеке-улут.вал.'!P367+'11.жеке-чет өл.вал.'!P367</f>
        <v>0</v>
      </c>
      <c r="Q367" s="35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34">
        <f>'7.жеке-улут.вал.'!R367+'11.жеке-чет өл.вал.'!R367</f>
        <v>0</v>
      </c>
      <c r="S367" s="35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  <c r="T367" s="34">
        <f>'7.жеке-улут.вал.'!T367+'11.жеке-чет өл.вал.'!T367</f>
        <v>0</v>
      </c>
      <c r="U367" s="35" t="e">
        <f>('7.жеке-улут.вал.'!T367*'7.жеке-улут.вал.'!U367+'11.жеке-чет өл.вал.'!T367*'11.жеке-чет өл.вал.'!U367)/('7.жеке-улут.вал.'!T367+'11.жеке-чет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'7.жеке-улут.вал.'!B368+'11.жеке-чет өл.вал.'!B368</f>
        <v>0</v>
      </c>
      <c r="C368" s="38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37">
        <f>'7.жеке-улут.вал.'!D368+'11.жеке-чет өл.вал.'!D368</f>
        <v>0</v>
      </c>
      <c r="E368" s="38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37">
        <f>'7.жеке-улут.вал.'!F368+'11.жеке-чет өл.вал.'!F368</f>
        <v>0</v>
      </c>
      <c r="G368" s="38" t="e">
        <f>('7.жеке-улут.вал.'!F368*'7.жеке-улут.вал.'!G368+'11.жеке-чет өл.вал.'!F368*'11.жеке-чет өл.вал.'!G368)/('7.жеке-улут.вал.'!F368+'11.жеке-чет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'7.жеке-улут.вал.'!J368+'11.жеке-чет өл.вал.'!J368</f>
        <v>0</v>
      </c>
      <c r="K368" s="38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37">
        <f>'7.жеке-улут.вал.'!L368+'11.жеке-чет өл.вал.'!L368</f>
        <v>0</v>
      </c>
      <c r="M368" s="38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37">
        <f>'7.жеке-улут.вал.'!N368+'11.жеке-чет өл.вал.'!N368</f>
        <v>0</v>
      </c>
      <c r="O368" s="38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37">
        <f>'7.жеке-улут.вал.'!P368+'11.жеке-чет өл.вал.'!P368</f>
        <v>0</v>
      </c>
      <c r="Q368" s="38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37">
        <f>'7.жеке-улут.вал.'!R368+'11.жеке-чет өл.вал.'!R368</f>
        <v>0</v>
      </c>
      <c r="S368" s="38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  <c r="T368" s="37">
        <f>'7.жеке-улут.вал.'!T368+'11.жеке-чет өл.вал.'!T368</f>
        <v>0</v>
      </c>
      <c r="U368" s="38" t="e">
        <f>('7.жеке-улут.вал.'!T368*'7.жеке-улут.вал.'!U368+'11.жеке-чет өл.вал.'!T368*'11.жеке-чет өл.вал.'!U368)/('7.жеке-улут.вал.'!T368+'11.жеке-чет өл.вал.'!T368)</f>
        <v>#DIV/0!</v>
      </c>
    </row>
    <row r="369" spans="1:21" ht="5.0999999999999996" customHeight="1" x14ac:dyDescent="0.2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64" t="s">
        <v>51</v>
      </c>
      <c r="G6" s="65"/>
      <c r="H6" s="64" t="s">
        <v>50</v>
      </c>
      <c r="I6" s="65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66"/>
      <c r="G7" s="67"/>
      <c r="H7" s="66"/>
      <c r="I7" s="67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x14ac:dyDescent="0.2">
      <c r="A342" s="33" t="s">
        <v>10</v>
      </c>
      <c r="B342" s="34">
        <f>'8.юрид-улут.вал.'!B342+'12.юрид-чет өл.вал.'!B342</f>
        <v>194122807.33000001</v>
      </c>
      <c r="C342" s="35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4">
        <f>'8.юрид-улут.вал.'!D342+'12.юрид-чет өл.вал.'!D342</f>
        <v>154168684.05000001</v>
      </c>
      <c r="E342" s="35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4">
        <f>'8.юрид-улут.вал.'!F342+'12.юрид-чет өл.вал.'!F342</f>
        <v>13132710.82</v>
      </c>
      <c r="G342" s="35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4">
        <f t="shared" ref="H342" si="34">J342+L342+N342+P342+R342+T342</f>
        <v>26821412.460000001</v>
      </c>
      <c r="I342" s="35">
        <f t="shared" ref="I342" si="35">(J342*K342+L342*M342+N342*O342+P342*Q342+R342*S342+T342*U342)/(J342+L342+N342+P342+R342+T342)</f>
        <v>9.6924245179815642</v>
      </c>
      <c r="J342" s="34">
        <f>'8.юрид-улут.вал.'!J342+'12.юрид-чет өл.вал.'!J342</f>
        <v>947585.05</v>
      </c>
      <c r="K342" s="35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4">
        <f>'8.юрид-улут.вал.'!L342+'12.юрид-чет өл.вал.'!L342</f>
        <v>4582279.8900000006</v>
      </c>
      <c r="M342" s="35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4">
        <f>'8.юрид-улут.вал.'!N342+'12.юрид-чет өл.вал.'!N342</f>
        <v>6297609.1200000001</v>
      </c>
      <c r="O342" s="35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4">
        <f>'8.юрид-улут.вал.'!P342+'12.юрид-чет өл.вал.'!P342</f>
        <v>9698473.9499999993</v>
      </c>
      <c r="Q342" s="35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4">
        <f>'8.юрид-улут.вал.'!R342+'12.юрид-чет өл.вал.'!R342</f>
        <v>5228777.99</v>
      </c>
      <c r="S342" s="35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4">
        <f>'8.юрид-улут.вал.'!T342+'12.юрид-чет өл.вал.'!T342</f>
        <v>66686.460000000006</v>
      </c>
      <c r="U342" s="35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14.25" customHeight="1" x14ac:dyDescent="0.2">
      <c r="A343" s="33" t="s">
        <v>11</v>
      </c>
      <c r="B343" s="34">
        <f>'8.юрид-улут.вал.'!B343+'12.юрид-чет өл.вал.'!B343</f>
        <v>199627274.12</v>
      </c>
      <c r="C343" s="35">
        <f>('8.юрид-улут.вал.'!B343*'8.юрид-улут.вал.'!C343+'12.юрид-чет өл.вал.'!B343*'12.юрид-чет өл.вал.'!C343)/('8.юрид-улут.вал.'!B343+'12.юрид-чет өл.вал.'!B343)</f>
        <v>2.6471036818430815</v>
      </c>
      <c r="D343" s="34">
        <f>'8.юрид-улут.вал.'!D343+'12.юрид-чет өл.вал.'!D343</f>
        <v>160041551.67000002</v>
      </c>
      <c r="E343" s="35">
        <f>('8.юрид-улут.вал.'!D343*'8.юрид-улут.вал.'!E343+'12.юрид-чет өл.вал.'!D343*'12.юрид-чет өл.вал.'!E343)/('8.юрид-улут.вал.'!D343+'12.юрид-чет өл.вал.'!D343)</f>
        <v>1.4807790251047246</v>
      </c>
      <c r="F343" s="34">
        <f>'8.юрид-улут.вал.'!F343+'12.юрид-чет өл.вал.'!F343</f>
        <v>12865718.73</v>
      </c>
      <c r="G343" s="35">
        <f>('8.юрид-улут.вал.'!F343*'8.юрид-улут.вал.'!G343+'12.юрид-чет өл.вал.'!F343*'12.юрид-чет өл.вал.'!G343)/('8.юрид-улут.вал.'!F343+'12.юрид-чет өл.вал.'!F343)</f>
        <v>2.1517050900738917</v>
      </c>
      <c r="H343" s="34">
        <f t="shared" ref="H343" si="36">J343+L343+N343+P343+R343+T343</f>
        <v>26720003.719999999</v>
      </c>
      <c r="I343" s="35">
        <f t="shared" ref="I343" si="37">(J343*K343+L343*M343+N343*O343+P343*Q343+R343*S343+T343*U343)/(J343+L343+N343+P343+R343+T343)</f>
        <v>9.8714315217318394</v>
      </c>
      <c r="J343" s="34">
        <f>'8.юрид-улут.вал.'!J343+'12.юрид-чет өл.вал.'!J343</f>
        <v>4161528.27</v>
      </c>
      <c r="K343" s="35">
        <f>('8.юрид-улут.вал.'!J343*'8.юрид-улут.вал.'!K343+'12.юрид-чет өл.вал.'!J343*'12.юрид-чет өл.вал.'!K343)/('8.юрид-улут.вал.'!J343+'12.юрид-чет өл.вал.'!J343)</f>
        <v>9.1665697483535311</v>
      </c>
      <c r="L343" s="34">
        <f>'8.юрид-улут.вал.'!L343+'12.юрид-чет өл.вал.'!L343</f>
        <v>1949223.56</v>
      </c>
      <c r="M343" s="35">
        <f>('8.юрид-улут.вал.'!L343*'8.юрид-улут.вал.'!M343+'12.юрид-чет өл.вал.'!L343*'12.юрид-чет өл.вал.'!M343)/('8.юрид-улут.вал.'!L343+'12.юрид-чет өл.вал.'!L343)</f>
        <v>8.3922005365049142</v>
      </c>
      <c r="N343" s="34">
        <f>'8.юрид-улут.вал.'!N343+'12.юрид-чет өл.вал.'!N343</f>
        <v>6945432.5999999996</v>
      </c>
      <c r="O343" s="35">
        <f>('8.юрид-улут.вал.'!N343*'8.юрид-улут.вал.'!O343+'12.юрид-чет өл.вал.'!N343*'12.юрид-чет өл.вал.'!O343)/('8.юрид-улут.вал.'!N343+'12.юрид-чет өл.вал.'!N343)</f>
        <v>10.7311158905926</v>
      </c>
      <c r="P343" s="34">
        <f>'8.юрид-улут.вал.'!P343+'12.юрид-чет өл.вал.'!P343</f>
        <v>8700752.2300000004</v>
      </c>
      <c r="Q343" s="35">
        <f>('8.юрид-улут.вал.'!P343*'8.юрид-улут.вал.'!Q343+'12.юрид-чет өл.вал.'!P343*'12.юрид-чет өл.вал.'!Q343)/('8.юрид-улут.вал.'!P343+'12.юрид-чет өл.вал.'!P343)</f>
        <v>10.307890795219244</v>
      </c>
      <c r="R343" s="34">
        <f>'8.юрид-улут.вал.'!R343+'12.юрид-чет өл.вал.'!R343</f>
        <v>4896543.8600000003</v>
      </c>
      <c r="S343" s="35">
        <f>('8.юрид-улут.вал.'!R343*'8.юрид-улут.вал.'!S343+'12.юрид-чет өл.вал.'!R343*'12.юрид-чет өл.вал.'!S343)/('8.юрид-улут.вал.'!R343+'12.юрид-чет өл.вал.'!R343)</f>
        <v>9.1294331152381023</v>
      </c>
      <c r="T343" s="34">
        <f>'8.юрид-улут.вал.'!T343+'12.юрид-чет өл.вал.'!T343</f>
        <v>66523.199999999997</v>
      </c>
      <c r="U343" s="35">
        <f>('8.юрид-улут.вал.'!T343*'8.юрид-улут.вал.'!U343+'12.юрид-чет өл.вал.'!T343*'12.юрид-чет өл.вал.'!U343)/('8.юрид-улут.вал.'!T343+'12.юрид-чет өл.вал.'!T343)</f>
        <v>5.0832972556942515</v>
      </c>
    </row>
    <row r="344" spans="1:21" ht="14.25" customHeight="1" thickBot="1" x14ac:dyDescent="0.25">
      <c r="A344" s="36" t="s">
        <v>12</v>
      </c>
      <c r="B344" s="37">
        <f>'8.юрид-улут.вал.'!B344+'12.юрид-чет өл.вал.'!B344</f>
        <v>205274329.11000001</v>
      </c>
      <c r="C344" s="38">
        <f>('8.юрид-улут.вал.'!B344*'8.юрид-улут.вал.'!C344+'12.юрид-чет өл.вал.'!B344*'12.юрид-чет өл.вал.'!C344)/('8.юрид-улут.вал.'!B344+'12.юрид-чет өл.вал.'!B344)</f>
        <v>2.5834141984433181</v>
      </c>
      <c r="D344" s="37">
        <f>'8.юрид-улут.вал.'!D344+'12.юрид-чет өл.вал.'!D344</f>
        <v>171689943.24000001</v>
      </c>
      <c r="E344" s="38">
        <f>('8.юрид-улут.вал.'!D344*'8.юрид-улут.вал.'!E344+'12.юрид-чет өл.вал.'!D344*'12.юрид-чет өл.вал.'!E344)/('8.юрид-улут.вал.'!D344+'12.юрид-чет өл.вал.'!D344)</f>
        <v>1.5623028861437005</v>
      </c>
      <c r="F344" s="37">
        <f>'8.юрид-улут.вал.'!F344+'12.юрид-чет өл.вал.'!F344</f>
        <v>8844944.459999999</v>
      </c>
      <c r="G344" s="38">
        <f>('8.юрид-улут.вал.'!F344*'8.юрид-улут.вал.'!G344+'12.юрид-чет өл.вал.'!F344*'12.юрид-чет өл.вал.'!G344)/('8.юрид-улут.вал.'!F344+'12.юрид-чет өл.вал.'!F344)</f>
        <v>1.3231186650209863</v>
      </c>
      <c r="H344" s="37">
        <f t="shared" ref="H344:H355" si="38">J344+L344+N344+P344+R344+T344</f>
        <v>24739441.410000004</v>
      </c>
      <c r="I344" s="38">
        <f t="shared" ref="I344:I355" si="39">(J344*K344+L344*M344+N344*O344+P344*Q344+R344*S344+T344*U344)/(J344+L344+N344+P344+R344+T344)</f>
        <v>10.120439152102115</v>
      </c>
      <c r="J344" s="37">
        <f>'8.юрид-улут.вал.'!J344+'12.юрид-чет өл.вал.'!J344</f>
        <v>508419.82999999996</v>
      </c>
      <c r="K344" s="38">
        <f>('8.юрид-улут.вал.'!J344*'8.юрид-улут.вал.'!K344+'12.юрид-чет өл.вал.'!J344*'12.юрид-чет өл.вал.'!K344)/('8.юрид-улут.вал.'!J344+'12.юрид-чет өл.вал.'!J344)</f>
        <v>6.3374580511542797</v>
      </c>
      <c r="L344" s="37">
        <f>'8.юрид-улут.вал.'!L344+'12.юрид-чет өл.вал.'!L344</f>
        <v>4093888.82</v>
      </c>
      <c r="M344" s="38">
        <f>('8.юрид-улут.вал.'!L344*'8.юрид-улут.вал.'!M344+'12.юрид-чет өл.вал.'!L344*'12.юрид-чет өл.вал.'!M344)/('8.юрид-улут.вал.'!L344+'12.юрид-чет өл.вал.'!L344)</f>
        <v>8.9277044064425883</v>
      </c>
      <c r="N344" s="37">
        <f>'8.юрид-улут.вал.'!N344+'12.юрид-чет өл.вал.'!N344</f>
        <v>6650193.4000000004</v>
      </c>
      <c r="O344" s="38">
        <f>('8.юрид-улут.вал.'!N344*'8.юрид-улут.вал.'!O344+'12.юрид-чет өл.вал.'!N344*'12.юрид-чет өл.вал.'!O344)/('8.юрид-улут.вал.'!N344+'12.юрид-чет өл.вал.'!N344)</f>
        <v>10.829212666115881</v>
      </c>
      <c r="P344" s="37">
        <f>'8.юрид-улут.вал.'!P344+'12.юрид-чет өл.вал.'!P344</f>
        <v>8436944.6600000001</v>
      </c>
      <c r="Q344" s="38">
        <f>('8.юрид-улут.вал.'!P344*'8.юрид-улут.вал.'!Q344+'12.юрид-чет өл.вал.'!P344*'12.юрид-чет өл.вал.'!Q344)/('8.юрид-улут.вал.'!P344+'12.юрид-чет өл.вал.'!P344)</f>
        <v>10.852213532546779</v>
      </c>
      <c r="R344" s="37">
        <f>'8.юрид-улут.вал.'!R344+'12.юрид-чет өл.вал.'!R344</f>
        <v>4983443.7799999993</v>
      </c>
      <c r="S344" s="38">
        <f>('8.юрид-улут.вал.'!R344*'8.юрид-улут.вал.'!S344+'12.юрид-чет өл.вал.'!R344*'12.юрид-чет өл.вал.'!S344)/('8.юрид-улут.вал.'!R344+'12.юрид-чет өл.вал.'!R344)</f>
        <v>9.3687611084276838</v>
      </c>
      <c r="T344" s="37">
        <f>'8.юрид-улут.вал.'!T344+'12.юрид-чет өл.вал.'!T344</f>
        <v>66550.92</v>
      </c>
      <c r="U344" s="38">
        <f>('8.юрид-улут.вал.'!T344*'8.юрид-улут.вал.'!U344+'12.юрид-чет өл.вал.'!T344*'12.юрид-чет өл.вал.'!U344)/('8.юрид-улут.вал.'!T344+'12.юрид-чет өл.вал.'!T344)</f>
        <v>5.0835504603091888</v>
      </c>
    </row>
    <row r="345" spans="1:21" ht="14.25" customHeight="1" x14ac:dyDescent="0.2">
      <c r="A345" s="33" t="s">
        <v>84</v>
      </c>
      <c r="B345" s="34">
        <f>'8.юрид-улут.вал.'!B345+'12.юрид-чет өл.вал.'!B345</f>
        <v>209545168.59000003</v>
      </c>
      <c r="C345" s="35">
        <f>('8.юрид-улут.вал.'!B345*'8.юрид-улут.вал.'!C345+'12.юрид-чет өл.вал.'!B345*'12.юрид-чет өл.вал.'!C345)/('8.юрид-улут.вал.'!B345+'12.юрид-чет өл.вал.'!B345)</f>
        <v>2.8839423689572956</v>
      </c>
      <c r="D345" s="34">
        <f>'8.юрид-улут.вал.'!D345+'12.юрид-чет өл.вал.'!D345</f>
        <v>168505310.94999999</v>
      </c>
      <c r="E345" s="35">
        <f>('8.юрид-улут.вал.'!D345*'8.юрид-улут.вал.'!E345+'12.юрид-чет өл.вал.'!D345*'12.юрид-чет өл.вал.'!E345)/('8.юрид-улут.вал.'!D345+'12.юрид-чет өл.вал.'!D345)</f>
        <v>1.6244490912005902</v>
      </c>
      <c r="F345" s="34">
        <f>'8.юрид-улут.вал.'!F345+'12.юрид-чет өл.вал.'!F345</f>
        <v>10574574.600000001</v>
      </c>
      <c r="G345" s="35">
        <f>('8.юрид-улут.вал.'!F345*'8.юрид-улут.вал.'!G345+'12.юрид-чет өл.вал.'!F345*'12.юрид-чет өл.вал.'!G345)/('8.юрид-улут.вал.'!F345+'12.юрид-чет өл.вал.'!F345)</f>
        <v>1.1839365858083819</v>
      </c>
      <c r="H345" s="34">
        <f t="shared" si="38"/>
        <v>30465283.039999999</v>
      </c>
      <c r="I345" s="35">
        <f t="shared" si="39"/>
        <v>10.440351547231192</v>
      </c>
      <c r="J345" s="34">
        <f>'8.юрид-улут.вал.'!J345+'12.юрид-чет өл.вал.'!J345</f>
        <v>1537826.08</v>
      </c>
      <c r="K345" s="35">
        <f>('8.юрид-улут.вал.'!J345*'8.юрид-улут.вал.'!K345+'12.юрид-чет өл.вал.'!J345*'12.юрид-чет өл.вал.'!K345)/('8.юрид-улут.вал.'!J345+'12.юрид-чет өл.вал.'!J345)</f>
        <v>8.4667105444069559</v>
      </c>
      <c r="L345" s="34">
        <f>'8.юрид-улут.вал.'!L345+'12.юрид-чет өл.вал.'!L345</f>
        <v>4983319.29</v>
      </c>
      <c r="M345" s="35">
        <f>('8.юрид-улут.вал.'!L345*'8.юрид-улут.вал.'!M345+'12.юрид-чет өл.вал.'!L345*'12.юрид-чет өл.вал.'!M345)/('8.юрид-улут.вал.'!L345+'12.юрид-чет өл.вал.'!L345)</f>
        <v>10.743428396076153</v>
      </c>
      <c r="N345" s="34">
        <f>'8.юрид-улут.вал.'!N345+'12.юрид-чет өл.вал.'!N345</f>
        <v>6543007.1500000004</v>
      </c>
      <c r="O345" s="35">
        <f>('8.юрид-улут.вал.'!N345*'8.юрид-улут.вал.'!O345+'12.юрид-чет өл.вал.'!N345*'12.юрид-чет өл.вал.'!O345)/('8.юрид-улут.вал.'!N345+'12.юрид-чет өл.вал.'!N345)</f>
        <v>10.098818387001174</v>
      </c>
      <c r="P345" s="34">
        <f>'8.юрид-улут.вал.'!P345+'12.юрид-чет өл.вал.'!P345</f>
        <v>12512460.68</v>
      </c>
      <c r="Q345" s="35">
        <f>('8.юрид-улут.вал.'!P345*'8.юрид-улут.вал.'!Q345+'12.юрид-чет өл.вал.'!P345*'12.юрид-чет өл.вал.'!Q345)/('8.юрид-улут.вал.'!P345+'12.юрид-чет өл.вал.'!P345)</f>
        <v>11.187541296609281</v>
      </c>
      <c r="R345" s="34">
        <f>'8.юрид-улут.вал.'!R345+'12.юрид-чет өл.вал.'!R345</f>
        <v>4863779.3800000008</v>
      </c>
      <c r="S345" s="35">
        <f>('8.юрид-улут.вал.'!R345*'8.юрид-улут.вал.'!S345+'12.юрид-чет өл.вал.'!R345*'12.юрид-чет өл.вал.'!S345)/('8.юрид-улут.вал.'!R345+'12.юрид-чет өл.вал.'!R345)</f>
        <v>9.3281314698941156</v>
      </c>
      <c r="T345" s="34">
        <f>'8.юрид-улут.вал.'!T345+'12.юрид-чет өл.вал.'!T345</f>
        <v>24890.46</v>
      </c>
      <c r="U345" s="35">
        <f>('8.юрид-улут.вал.'!T345*'8.юрид-улут.вал.'!U345+'12.юрид-чет өл.вал.'!T345*'12.юрид-чет өл.вал.'!U345)/('8.юрид-улут.вал.'!T345+'12.юрид-чет өл.вал.'!T345)</f>
        <v>3.2027403270168557</v>
      </c>
    </row>
    <row r="346" spans="1:21" ht="14.25" customHeight="1" x14ac:dyDescent="0.2">
      <c r="A346" s="33" t="s">
        <v>3</v>
      </c>
      <c r="B346" s="34">
        <f>'8.юрид-улут.вал.'!B346+'12.юрид-чет өл.вал.'!B346</f>
        <v>220390909.77999997</v>
      </c>
      <c r="C346" s="35">
        <f>('8.юрид-улут.вал.'!B346*'8.юрид-улут.вал.'!C346+'12.юрид-чет өл.вал.'!B346*'12.юрид-чет өл.вал.'!C346)/('8.юрид-улут.вал.'!B346+'12.юрид-чет өл.вал.'!B346)</f>
        <v>3.0318611269171662</v>
      </c>
      <c r="D346" s="34">
        <f>'8.юрид-улут.вал.'!D346+'12.юрид-чет өл.вал.'!D346</f>
        <v>176600084.5</v>
      </c>
      <c r="E346" s="35">
        <f>('8.юрид-улут.вал.'!D346*'8.юрид-улут.вал.'!E346+'12.юрид-чет өл.вал.'!D346*'12.юрид-чет өл.вал.'!E346)/('8.юрид-улут.вал.'!D346+'12.юрид-чет өл.вал.'!D346)</f>
        <v>1.7770519650719065</v>
      </c>
      <c r="F346" s="34">
        <f>'8.юрид-улут.вал.'!F346+'12.юрид-чет өл.вал.'!F346</f>
        <v>12532632.789999999</v>
      </c>
      <c r="G346" s="35">
        <f>('8.юрид-улут.вал.'!F346*'8.юрид-улут.вал.'!G346+'12.юрид-чет өл.вал.'!F346*'12.юрид-чет өл.вал.'!G346)/('8.юрид-улут.вал.'!F346+'12.юрид-чет өл.вал.'!F346)</f>
        <v>1.4824508113111323</v>
      </c>
      <c r="H346" s="34">
        <f t="shared" si="38"/>
        <v>31258192.489999998</v>
      </c>
      <c r="I346" s="35">
        <f t="shared" si="39"/>
        <v>10.742402759063072</v>
      </c>
      <c r="J346" s="34">
        <f>'8.юрид-улут.вал.'!J346+'12.юрид-чет өл.вал.'!J346</f>
        <v>2520137.12</v>
      </c>
      <c r="K346" s="35">
        <f>('8.юрид-улут.вал.'!J346*'8.юрид-улут.вал.'!K346+'12.юрид-чет өл.вал.'!J346*'12.юрид-чет өл.вал.'!K346)/('8.юрид-улут.вал.'!J346+'12.юрид-чет өл.вал.'!J346)</f>
        <v>8.7136353205654409</v>
      </c>
      <c r="L346" s="34">
        <f>'8.юрид-улут.вал.'!L346+'12.юрид-чет өл.вал.'!L346</f>
        <v>4583564.03</v>
      </c>
      <c r="M346" s="35">
        <f>('8.юрид-улут.вал.'!L346*'8.юрид-улут.вал.'!M346+'12.юрид-чет өл.вал.'!L346*'12.юрид-чет өл.вал.'!M346)/('8.юрид-улут.вал.'!L346+'12.юрид-чет өл.вал.'!L346)</f>
        <v>11.277190259017685</v>
      </c>
      <c r="N346" s="34">
        <f>'8.юрид-улут.вал.'!N346+'12.юрид-чет өл.вал.'!N346</f>
        <v>6112950.1699999999</v>
      </c>
      <c r="O346" s="35">
        <f>('8.юрид-улут.вал.'!N346*'8.юрид-улут.вал.'!O346+'12.юрид-чет өл.вал.'!N346*'12.юрид-чет өл.вал.'!O346)/('8.юрид-улут.вал.'!N346+'12.юрид-чет өл.вал.'!N346)</f>
        <v>10.215623454395054</v>
      </c>
      <c r="P346" s="34">
        <f>'8.юрид-улут.вал.'!P346+'12.юрид-чет өл.вал.'!P346</f>
        <v>11704094.219999999</v>
      </c>
      <c r="Q346" s="35">
        <f>('8.юрид-улут.вал.'!P346*'8.юрид-улут.вал.'!Q346+'12.юрид-чет өл.вал.'!P346*'12.юрид-чет өл.вал.'!Q346)/('8.юрид-улут.вал.'!P346+'12.юрид-чет өл.вал.'!P346)</f>
        <v>11.926322078130051</v>
      </c>
      <c r="R346" s="34">
        <f>'8.юрид-улут.вал.'!R346+'12.юрид-чет өл.вал.'!R346</f>
        <v>6312525.9299999997</v>
      </c>
      <c r="S346" s="35">
        <f>('8.юрид-улут.вал.'!R346*'8.юрид-улут.вал.'!S346+'12.юрид-чет өл.вал.'!R346*'12.юрид-чет өл.вал.'!S346)/('8.юрид-улут.вал.'!R346+'12.юрид-чет өл.вал.'!R346)</f>
        <v>9.508809162705516</v>
      </c>
      <c r="T346" s="34">
        <f>'8.юрид-улут.вал.'!T346+'12.юрид-чет өл.вал.'!T346</f>
        <v>24921.02</v>
      </c>
      <c r="U346" s="35">
        <f>('8.юрид-улут.вал.'!T346*'8.юрид-улут.вал.'!U346+'12.юрид-чет өл.вал.'!T346*'12.юрид-чет өл.вал.'!U346)/('8.юрид-улут.вал.'!T346+'12.юрид-чет өл.вал.'!T346)</f>
        <v>3.2027164217194963</v>
      </c>
    </row>
    <row r="347" spans="1:21" ht="14.25" customHeight="1" x14ac:dyDescent="0.2">
      <c r="A347" s="33" t="s">
        <v>4</v>
      </c>
      <c r="B347" s="34">
        <f>'8.юрид-улут.вал.'!B347+'12.юрид-чет өл.вал.'!B347</f>
        <v>231970430.20999998</v>
      </c>
      <c r="C347" s="35">
        <f>('8.юрид-улут.вал.'!B347*'8.юрид-улут.вал.'!C347+'12.юрид-чет өл.вал.'!B347*'12.юрид-чет өл.вал.'!C347)/('8.юрид-улут.вал.'!B347+'12.юрид-чет өл.вал.'!B347)</f>
        <v>3.0304698014203835</v>
      </c>
      <c r="D347" s="34">
        <f>'8.юрид-улут.вал.'!D347+'12.юрид-чет өл.вал.'!D347</f>
        <v>188012791.55000001</v>
      </c>
      <c r="E347" s="35">
        <f>('8.юрид-улут.вал.'!D347*'8.юрид-улут.вал.'!E347+'12.юрид-чет өл.вал.'!D347*'12.юрид-чет өл.вал.'!E347)/('8.юрид-улут.вал.'!D347+'12.юрид-чет өл.вал.'!D347)</f>
        <v>1.8099185936564546</v>
      </c>
      <c r="F347" s="34">
        <f>'8.юрид-улут.вал.'!F347+'12.юрид-чет өл.вал.'!F347</f>
        <v>13112092.1</v>
      </c>
      <c r="G347" s="35">
        <f>('8.юрид-улут.вал.'!F347*'8.юрид-улут.вал.'!G347+'12.юрид-чет өл.вал.'!F347*'12.юрид-чет өл.вал.'!G347)/('8.юрид-улут.вал.'!F347+'12.юрид-чет өл.вал.'!F347)</f>
        <v>1.4385193969542032</v>
      </c>
      <c r="H347" s="34">
        <f t="shared" si="38"/>
        <v>30845546.559999999</v>
      </c>
      <c r="I347" s="35">
        <f t="shared" si="39"/>
        <v>11.146812938230505</v>
      </c>
      <c r="J347" s="34">
        <f>'8.юрид-улут.вал.'!J347+'12.юрид-чет өл.вал.'!J347</f>
        <v>2469188.4500000002</v>
      </c>
      <c r="K347" s="35">
        <f>('8.юрид-улут.вал.'!J347*'8.юрид-улут.вал.'!K347+'12.юрид-чет өл.вал.'!J347*'12.юрид-чет өл.вал.'!K347)/('8.юрид-улут.вал.'!J347+'12.юрид-чет өл.вал.'!J347)</f>
        <v>12.291579038610799</v>
      </c>
      <c r="L347" s="34">
        <f>'8.юрид-улут.вал.'!L347+'12.юрид-чет өл.вал.'!L347</f>
        <v>4311467.5199999996</v>
      </c>
      <c r="M347" s="35">
        <f>('8.юрид-улут.вал.'!L347*'8.юрид-улут.вал.'!M347+'12.юрид-чет өл.вал.'!L347*'12.юрид-чет өл.вал.'!M347)/('8.юрид-улут.вал.'!L347+'12.юрид-чет өл.вал.'!L347)</f>
        <v>9.6841827261173314</v>
      </c>
      <c r="N347" s="34">
        <f>'8.юрид-улут.вал.'!N347+'12.юрид-чет өл.вал.'!N347</f>
        <v>4963430.38</v>
      </c>
      <c r="O347" s="35">
        <f>('8.юрид-улут.вал.'!N347*'8.юрид-улут.вал.'!O347+'12.юрид-чет өл.вал.'!N347*'12.юрид-чет өл.вал.'!O347)/('8.юрид-улут.вал.'!N347+'12.юрид-чет өл.вал.'!N347)</f>
        <v>10.838800848960394</v>
      </c>
      <c r="P347" s="34">
        <f>'8.юрид-улут.вал.'!P347+'12.юрид-чет өл.вал.'!P347</f>
        <v>14617703.699999999</v>
      </c>
      <c r="Q347" s="35">
        <f>('8.юрид-улут.вал.'!P347*'8.юрид-улут.вал.'!Q347+'12.юрид-чет өл.вал.'!P347*'12.юрид-чет өл.вал.'!Q347)/('8.юрид-улут.вал.'!P347+'12.юрид-чет өл.вал.'!P347)</f>
        <v>11.961118083512661</v>
      </c>
      <c r="R347" s="34">
        <f>'8.юрид-улут.вал.'!R347+'12.юрид-чет өл.вал.'!R347</f>
        <v>4458824.1900000004</v>
      </c>
      <c r="S347" s="35">
        <f>('8.юрид-улут.вал.'!R347*'8.юрид-улут.вал.'!S347+'12.юрид-чет өл.вал.'!R347*'12.юрид-чет өл.вал.'!S347)/('8.юрид-улут.вал.'!R347+'12.юрид-чет өл.вал.'!R347)</f>
        <v>9.6448540986317504</v>
      </c>
      <c r="T347" s="34">
        <f>'8.юрид-улут.вал.'!T347+'12.юрид-чет өл.вал.'!T347</f>
        <v>24932.32</v>
      </c>
      <c r="U347" s="35">
        <f>('8.юрид-улут.вал.'!T347*'8.юрид-улут.вал.'!U347+'12.юрид-чет өл.вал.'!T347*'12.юрид-чет өл.вал.'!U347)/('8.юрид-улут.вал.'!T347+'12.юрид-чет өл.вал.'!T347)</f>
        <v>3.202708773190786</v>
      </c>
    </row>
    <row r="348" spans="1:21" ht="14.25" customHeight="1" x14ac:dyDescent="0.2">
      <c r="A348" s="33" t="s">
        <v>35</v>
      </c>
      <c r="B348" s="34">
        <f>'8.юрид-улут.вал.'!B348+'12.юрид-чет өл.вал.'!B348</f>
        <v>232732084.50999999</v>
      </c>
      <c r="C348" s="35">
        <f>('8.юрид-улут.вал.'!B348*'8.юрид-улут.вал.'!C348+'12.юрид-чет өл.вал.'!B348*'12.юрид-чет өл.вал.'!C348)/('8.юрид-улут.вал.'!B348+'12.юрид-чет өл.вал.'!B348)</f>
        <v>3.0607600212139729</v>
      </c>
      <c r="D348" s="34">
        <f>'8.юрид-улут.вал.'!D348+'12.юрид-чет өл.вал.'!D348</f>
        <v>188515401.5</v>
      </c>
      <c r="E348" s="35">
        <f>('8.юрид-улут.вал.'!D348*'8.юрид-улут.вал.'!E348+'12.юрид-чет өл.вал.'!D348*'12.юрид-чет өл.вал.'!E348)/('8.юрид-улут.вал.'!D348+'12.юрид-чет өл.вал.'!D348)</f>
        <v>1.8220043364753964</v>
      </c>
      <c r="F348" s="34">
        <f>'8.юрид-улут.вал.'!F348+'12.юрид-чет өл.вал.'!F348</f>
        <v>12368688.02</v>
      </c>
      <c r="G348" s="35">
        <f>('8.юрид-улут.вал.'!F348*'8.юрид-улут.вал.'!G348+'12.юрид-чет өл.вал.'!F348*'12.юрид-чет өл.вал.'!G348)/('8.юрид-улут.вал.'!F348+'12.юрид-чет өл.вал.'!F348)</f>
        <v>1.6789373157865455</v>
      </c>
      <c r="H348" s="34">
        <f t="shared" si="38"/>
        <v>31847994.989999998</v>
      </c>
      <c r="I348" s="35">
        <f t="shared" si="39"/>
        <v>10.929885198167048</v>
      </c>
      <c r="J348" s="34">
        <f>'8.юрид-улут.вал.'!J348+'12.юрид-чет өл.вал.'!J348</f>
        <v>2794608.23</v>
      </c>
      <c r="K348" s="35">
        <f>('8.юрид-улут.вал.'!J348*'8.юрид-улут.вал.'!K348+'12.юрид-чет өл.вал.'!J348*'12.юрид-чет өл.вал.'!K348)/('8.юрид-улут.вал.'!J348+'12.юрид-чет өл.вал.'!J348)</f>
        <v>7.7933072921280271</v>
      </c>
      <c r="L348" s="34">
        <f>'8.юрид-улут.вал.'!L348+'12.юрид-чет өл.вал.'!L348</f>
        <v>4540211.0999999996</v>
      </c>
      <c r="M348" s="35">
        <f>('8.юрид-улут.вал.'!L348*'8.юрид-улут.вал.'!M348+'12.юрид-чет өл.вал.'!L348*'12.юрид-чет өл.вал.'!M348)/('8.юрид-улут.вал.'!L348+'12.юрид-чет өл.вал.'!L348)</f>
        <v>9.787163795379465</v>
      </c>
      <c r="N348" s="34">
        <f>'8.юрид-улут.вал.'!N348+'12.юрид-чет өл.вал.'!N348</f>
        <v>4173334.6100000003</v>
      </c>
      <c r="O348" s="35">
        <f>('8.юрид-улут.вал.'!N348*'8.юрид-улут.вал.'!O348+'12.юрид-чет өл.вал.'!N348*'12.юрид-чет өл.вал.'!O348)/('8.юрид-улут.вал.'!N348+'12.юрид-чет өл.вал.'!N348)</f>
        <v>9.649565662529012</v>
      </c>
      <c r="P348" s="34">
        <f>'8.юрид-улут.вал.'!P348+'12.юрид-чет өл.вал.'!P348</f>
        <v>15760889.029999999</v>
      </c>
      <c r="Q348" s="35">
        <f>('8.юрид-улут.вал.'!P348*'8.юрид-улут.вал.'!Q348+'12.юрид-чет өл.вал.'!P348*'12.юрид-чет өл.вал.'!Q348)/('8.юрид-улут.вал.'!P348+'12.юрид-чет өл.вал.'!P348)</f>
        <v>12.399074716332761</v>
      </c>
      <c r="R348" s="34">
        <f>'8.юрид-улут.вал.'!R348+'12.юрид-чет өл.вал.'!R348</f>
        <v>4554244.1900000004</v>
      </c>
      <c r="S348" s="35">
        <f>('8.юрид-улут.вал.'!R348*'8.юрид-улут.вал.'!S348+'12.юрид-чет өл.вал.'!R348*'12.юрид-чет өл.вал.'!S348)/('8.юрид-улут.вал.'!R348+'12.юрид-чет өл.вал.'!R348)</f>
        <v>10.124502297273626</v>
      </c>
      <c r="T348" s="34">
        <f>'8.юрид-улут.вал.'!T348+'12.юрид-чет өл.вал.'!T348</f>
        <v>24707.83</v>
      </c>
      <c r="U348" s="35">
        <f>('8.юрид-улут.вал.'!T348*'8.юрид-улут.вал.'!U348+'12.юрид-чет өл.вал.'!T348*'12.юрид-чет өл.вал.'!U348)/('8.юрид-улут.вал.'!T348+'12.юрид-чет өл.вал.'!T348)</f>
        <v>3.2028648408217149</v>
      </c>
    </row>
    <row r="349" spans="1:21" ht="14.25" customHeight="1" x14ac:dyDescent="0.2">
      <c r="A349" s="33" t="s">
        <v>5</v>
      </c>
      <c r="B349" s="34">
        <f>'8.юрид-улут.вал.'!B349+'12.юрид-чет өл.вал.'!B349</f>
        <v>251793174.80000001</v>
      </c>
      <c r="C349" s="35">
        <f>('8.юрид-улут.вал.'!B349*'8.юрид-улут.вал.'!C349+'12.юрид-чет өл.вал.'!B349*'12.юрид-чет өл.вал.'!C349)/('8.юрид-улут.вал.'!B349+'12.юрид-чет өл.вал.'!B349)</f>
        <v>3.0965319957707629</v>
      </c>
      <c r="D349" s="34">
        <f>'8.юрид-улут.вал.'!D349+'12.юрид-чет өл.вал.'!D349</f>
        <v>202230203.84</v>
      </c>
      <c r="E349" s="35">
        <f>('8.юрид-улут.вал.'!D349*'8.юрид-улут.вал.'!E349+'12.юрид-чет өл.вал.'!D349*'12.юрид-чет өл.вал.'!E349)/('8.юрид-улут.вал.'!D349+'12.юрид-чет өл.вал.'!D349)</f>
        <v>1.9741494962259152</v>
      </c>
      <c r="F349" s="34">
        <f>'8.юрид-улут.вал.'!F349+'12.юрид-чет өл.вал.'!F349</f>
        <v>17253911.969999999</v>
      </c>
      <c r="G349" s="35">
        <f>('8.юрид-улут.вал.'!F349*'8.юрид-улут.вал.'!G349+'12.юрид-чет өл.вал.'!F349*'12.юрид-чет өл.вал.'!G349)/('8.юрид-улут.вал.'!F349+'12.юрид-чет өл.вал.'!F349)</f>
        <v>1.326257084995436</v>
      </c>
      <c r="H349" s="34">
        <f t="shared" si="38"/>
        <v>32309058.989999998</v>
      </c>
      <c r="I349" s="35">
        <f t="shared" si="39"/>
        <v>11.067169866168873</v>
      </c>
      <c r="J349" s="34">
        <f>'8.юрид-улут.вал.'!J349+'12.юрид-чет өл.вал.'!J349</f>
        <v>2359274.41</v>
      </c>
      <c r="K349" s="35">
        <f>('8.юрид-улут.вал.'!J349*'8.юрид-улут.вал.'!K349+'12.юрид-чет өл.вал.'!J349*'12.юрид-чет өл.вал.'!K349)/('8.юрид-улут.вал.'!J349+'12.юрид-чет өл.вал.'!J349)</f>
        <v>8.0561703047082212</v>
      </c>
      <c r="L349" s="34">
        <f>'8.юрид-улут.вал.'!L349+'12.юрид-чет өл.вал.'!L349</f>
        <v>4426773</v>
      </c>
      <c r="M349" s="35">
        <f>('8.юрид-улут.вал.'!L349*'8.юрид-улут.вал.'!M349+'12.юрид-чет өл.вал.'!L349*'12.юрид-чет өл.вал.'!M349)/('8.юрид-улут.вал.'!L349+'12.юрид-чет өл.вал.'!L349)</f>
        <v>10.139357833008356</v>
      </c>
      <c r="N349" s="34">
        <f>'8.юрид-улут.вал.'!N349+'12.юрид-чет өл.вал.'!N349</f>
        <v>3304890.75</v>
      </c>
      <c r="O349" s="35">
        <f>('8.юрид-улут.вал.'!N349*'8.юрид-улут.вал.'!O349+'12.юрид-чет өл.вал.'!N349*'12.юрид-чет өл.вал.'!O349)/('8.юрид-улут.вал.'!N349+'12.юрид-чет өл.вал.'!N349)</f>
        <v>9.9682662178469865</v>
      </c>
      <c r="P349" s="34">
        <f>'8.юрид-улут.вал.'!P349+'12.юрид-чет өл.вал.'!P349</f>
        <v>17127956.189999998</v>
      </c>
      <c r="Q349" s="35">
        <f>('8.юрид-улут.вал.'!P349*'8.юрид-улут.вал.'!Q349+'12.юрид-чет өл.вал.'!P349*'12.юрид-чет өл.вал.'!Q349)/('8.юрид-улут.вал.'!P349+'12.юрид-чет өл.вал.'!P349)</f>
        <v>12.066350470190017</v>
      </c>
      <c r="R349" s="34">
        <f>'8.юрид-улут.вал.'!R349+'12.юрид-чет өл.вал.'!R349</f>
        <v>5065723.6900000004</v>
      </c>
      <c r="S349" s="35">
        <f>('8.юрид-улут.вал.'!R349*'8.юрид-улут.вал.'!S349+'12.юрид-чет өл.вал.'!R349*'12.юрид-чет өл.вал.'!S349)/('8.юрид-улут.вал.'!R349+'12.юрид-чет өл.вал.'!R349)</f>
        <v>10.656770243206871</v>
      </c>
      <c r="T349" s="34">
        <f>'8.юрид-улут.вал.'!T349+'12.юрид-чет өл.вал.'!T349</f>
        <v>24440.95</v>
      </c>
      <c r="U349" s="35">
        <f>('8.юрид-улут.вал.'!T349*'8.юрид-улут.вал.'!U349+'12.юрид-чет өл.вал.'!T349*'12.юрид-чет өл.вал.'!U349)/('8.юрид-улут.вал.'!T349+'12.юрид-чет өл.вал.'!T349)</f>
        <v>3.2030506179178846</v>
      </c>
    </row>
    <row r="350" spans="1:21" ht="14.25" customHeight="1" x14ac:dyDescent="0.2">
      <c r="A350" s="33" t="s">
        <v>6</v>
      </c>
      <c r="B350" s="34">
        <f>'8.юрид-улут.вал.'!B350+'12.юрид-чет өл.вал.'!B350</f>
        <v>265739378.56</v>
      </c>
      <c r="C350" s="35">
        <f>('8.юрид-улут.вал.'!B350*'8.юрид-улут.вал.'!C350+'12.юрид-чет өл.вал.'!B350*'12.юрид-чет өл.вал.'!C350)/('8.юрид-улут.вал.'!B350+'12.юрид-чет өл.вал.'!B350)</f>
        <v>3.014819109462584</v>
      </c>
      <c r="D350" s="34">
        <f>'8.юрид-улут.вал.'!D350+'12.юрид-чет өл.вал.'!D350</f>
        <v>216347603.07999998</v>
      </c>
      <c r="E350" s="35">
        <f>('8.юрид-улут.вал.'!D350*'8.юрид-улут.вал.'!E350+'12.юрид-чет өл.вал.'!D350*'12.юрид-чет өл.вал.'!E350)/('8.юрид-улут.вал.'!D350+'12.юрид-чет өл.вал.'!D350)</f>
        <v>1.9571862306055923</v>
      </c>
      <c r="F350" s="34">
        <f>'8.юрид-улут.вал.'!F350+'12.юрид-чет өл.вал.'!F350</f>
        <v>17972613.469999999</v>
      </c>
      <c r="G350" s="35">
        <f>('8.юрид-улут.вал.'!F350*'8.юрид-улут.вал.'!G350+'12.юрид-чет өл.вал.'!F350*'12.юрид-чет өл.вал.'!G350)/('8.юрид-улут.вал.'!F350+'12.юрид-чет өл.вал.'!F350)</f>
        <v>1.3442337565945586</v>
      </c>
      <c r="H350" s="34">
        <f t="shared" si="38"/>
        <v>31419162.010000002</v>
      </c>
      <c r="I350" s="35">
        <f t="shared" si="39"/>
        <v>11.253139501733633</v>
      </c>
      <c r="J350" s="34">
        <f>'8.юрид-улут.вал.'!J350+'12.юрид-чет өл.вал.'!J350</f>
        <v>2820686.65</v>
      </c>
      <c r="K350" s="35">
        <f>('8.юрид-улут.вал.'!J350*'8.юрид-улут.вал.'!K350+'12.юрид-чет өл.вал.'!J350*'12.юрид-чет өл.вал.'!K350)/('8.юрид-улут.вал.'!J350+'12.юрид-чет өл.вал.'!J350)</f>
        <v>9.6513946347780095</v>
      </c>
      <c r="L350" s="34">
        <f>'8.юрид-улут.вал.'!L350+'12.юрид-чет өл.вал.'!L350</f>
        <v>3071021.91</v>
      </c>
      <c r="M350" s="35">
        <f>('8.юрид-улут.вал.'!L350*'8.юрид-улут.вал.'!M350+'12.юрид-чет өл.вал.'!L350*'12.юрид-чет өл.вал.'!M350)/('8.юрид-улут.вал.'!L350+'12.юрид-чет өл.вал.'!L350)</f>
        <v>10.398022749534826</v>
      </c>
      <c r="N350" s="34">
        <f>'8.юрид-улут.вал.'!N350+'12.юрид-чет өл.вал.'!N350</f>
        <v>8092943.9299999997</v>
      </c>
      <c r="O350" s="35">
        <f>('8.юрид-улут.вал.'!N350*'8.юрид-улут.вал.'!O350+'12.юрид-чет өл.вал.'!N350*'12.юрид-чет өл.вал.'!O350)/('8.юрид-улут.вал.'!N350+'12.юрид-чет өл.вал.'!N350)</f>
        <v>12.154936994565352</v>
      </c>
      <c r="P350" s="34">
        <f>'8.юрид-улут.вал.'!P350+'12.юрид-чет өл.вал.'!P350</f>
        <v>11905929.439999999</v>
      </c>
      <c r="Q350" s="35">
        <f>('8.юрид-улут.вал.'!P350*'8.юрид-улут.вал.'!Q350+'12.юрид-чет өл.вал.'!P350*'12.юрид-чет өл.вал.'!Q350)/('8.юрид-улут.вал.'!P350+'12.юрид-чет өл.вал.'!P350)</f>
        <v>11.408368234223273</v>
      </c>
      <c r="R350" s="34">
        <f>'8.юрид-улут.вал.'!R350+'12.юрид-чет өл.вал.'!R350</f>
        <v>5468127.2600000007</v>
      </c>
      <c r="S350" s="35">
        <f>('8.юрид-улут.вал.'!R350*'8.юрид-улут.вал.'!S350+'12.юрид-чет өл.вал.'!R350*'12.юрид-чет өл.вал.'!S350)/('8.юрид-улут.вал.'!R350+'12.юрид-чет өл.вал.'!R350)</f>
        <v>10.960298771374978</v>
      </c>
      <c r="T350" s="34">
        <f>'8.юрид-улут.вал.'!T350+'12.юрид-чет өл.вал.'!T350</f>
        <v>60452.820000000007</v>
      </c>
      <c r="U350" s="35">
        <f>('8.юрид-улут.вал.'!T350*'8.юрид-улут.вал.'!U350+'12.юрид-чет өл.вал.'!T350*'12.юрид-чет өл.вал.'!U350)/('8.юрид-улут.вал.'!T350+'12.юрид-чет өл.вал.'!T350)</f>
        <v>4.6207631008776779</v>
      </c>
    </row>
    <row r="351" spans="1:21" ht="14.25" customHeight="1" x14ac:dyDescent="0.2">
      <c r="A351" s="33" t="s">
        <v>7</v>
      </c>
      <c r="B351" s="34">
        <f>'8.юрид-улут.вал.'!B351+'12.юрид-чет өл.вал.'!B351</f>
        <v>279221320.86000001</v>
      </c>
      <c r="C351" s="35">
        <f>('8.юрид-улут.вал.'!B351*'8.юрид-улут.вал.'!C351+'12.юрид-чет өл.вал.'!B351*'12.юрид-чет өл.вал.'!C351)/('8.юрид-улут.вал.'!B351+'12.юрид-чет өл.вал.'!B351)</f>
        <v>2.9217572752649694</v>
      </c>
      <c r="D351" s="34">
        <f>'8.юрид-улут.вал.'!D351+'12.юрид-чет өл.вал.'!D351</f>
        <v>228248818.25999999</v>
      </c>
      <c r="E351" s="35">
        <f>('8.юрид-улут.вал.'!D351*'8.юрид-улут.вал.'!E351+'12.юрид-чет өл.вал.'!D351*'12.юрид-чет өл.вал.'!E351)/('8.юрид-улут.вал.'!D351+'12.юрид-чет өл.вал.'!D351)</f>
        <v>1.9103017969342617</v>
      </c>
      <c r="F351" s="34">
        <f>'8.юрид-улут.вал.'!F351+'12.юрид-чет өл.вал.'!F351</f>
        <v>19017414.920000002</v>
      </c>
      <c r="G351" s="35">
        <f>('8.юрид-улут.вал.'!F351*'8.юрид-улут.вал.'!G351+'12.юрид-чет өл.вал.'!F351*'12.юрид-чет өл.вал.'!G351)/('8.юрид-улут.вал.'!F351+'12.юрид-чет өл.вал.'!F351)</f>
        <v>1.4298916368124297</v>
      </c>
      <c r="H351" s="34">
        <f t="shared" si="38"/>
        <v>31955087.68</v>
      </c>
      <c r="I351" s="35">
        <f t="shared" si="39"/>
        <v>11.03423526621661</v>
      </c>
      <c r="J351" s="34">
        <f>'8.юрид-улут.вал.'!J351+'12.юрид-чет өл.вал.'!J351</f>
        <v>2465435.3899999997</v>
      </c>
      <c r="K351" s="35">
        <f>('8.юрид-улут.вал.'!J351*'8.юрид-улут.вал.'!K351+'12.юрид-чет өл.вал.'!J351*'12.юрид-чет өл.вал.'!K351)/('8.юрид-улут.вал.'!J351+'12.юрид-чет өл.вал.'!J351)</f>
        <v>7.8755427668700699</v>
      </c>
      <c r="L351" s="34">
        <f>'8.юрид-улут.вал.'!L351+'12.юрид-чет өл.вал.'!L351</f>
        <v>2696766.2</v>
      </c>
      <c r="M351" s="35">
        <f>('8.юрид-улут.вал.'!L351*'8.юрид-улут.вал.'!M351+'12.юрид-чет өл.вал.'!L351*'12.юрид-чет өл.вал.'!M351)/('8.юрид-улут.вал.'!L351+'12.юрид-чет өл.вал.'!L351)</f>
        <v>8.1730449100852542</v>
      </c>
      <c r="N351" s="34">
        <f>'8.юрид-улут.вал.'!N351+'12.юрид-чет өл.вал.'!N351</f>
        <v>9046671.6600000001</v>
      </c>
      <c r="O351" s="35">
        <f>('8.юрид-улут.вал.'!N351*'8.юрид-улут.вал.'!O351+'12.юрид-чет өл.вал.'!N351*'12.юрид-чет өл.вал.'!O351)/('8.юрид-улут.вал.'!N351+'12.юрид-чет өл.вал.'!N351)</f>
        <v>12.411088280681597</v>
      </c>
      <c r="P351" s="34">
        <f>'8.юрид-улут.вал.'!P351+'12.юрид-чет өл.вал.'!P351</f>
        <v>11581348.120000001</v>
      </c>
      <c r="Q351" s="35">
        <f>('8.юрид-улут.вал.'!P351*'8.юрид-улут.вал.'!Q351+'12.юрид-чет өл.вал.'!P351*'12.юрид-чет өл.вал.'!Q351)/('8.юрид-улут.вал.'!P351+'12.юрид-чет өл.вал.'!P351)</f>
        <v>11.398096837995713</v>
      </c>
      <c r="R351" s="34">
        <f>'8.юрид-улут.вал.'!R351+'12.юрид-чет өл.вал.'!R351</f>
        <v>6118790.79</v>
      </c>
      <c r="S351" s="35">
        <f>('8.юрид-улут.вал.'!R351*'8.юрид-улут.вал.'!S351+'12.юрид-чет өл.вал.'!R351*'12.юрид-чет өл.вал.'!S351)/('8.юрид-улут.вал.'!R351+'12.юрид-чет өл.вал.'!R351)</f>
        <v>10.881393947986258</v>
      </c>
      <c r="T351" s="34">
        <f>'8.юрид-улут.вал.'!T351+'12.юрид-чет өл.вал.'!T351</f>
        <v>46075.520000000004</v>
      </c>
      <c r="U351" s="35">
        <f>('8.юрид-улут.вал.'!T351*'8.юрид-улут.вал.'!U351+'12.юрид-чет өл.вал.'!T351*'12.юрид-чет өл.вал.'!U351)/('8.юрид-улут.вал.'!T351+'12.юрид-чет өл.вал.'!T351)</f>
        <v>6.0158023175864299</v>
      </c>
    </row>
    <row r="352" spans="1:21" ht="14.25" customHeight="1" x14ac:dyDescent="0.2">
      <c r="A352" s="33" t="s">
        <v>8</v>
      </c>
      <c r="B352" s="34">
        <f>'8.юрид-улут.вал.'!B352+'12.юрид-чет өл.вал.'!B352</f>
        <v>268557887.92000002</v>
      </c>
      <c r="C352" s="35">
        <f>('8.юрид-улут.вал.'!B352*'8.юрид-улут.вал.'!C352+'12.юрид-чет өл.вал.'!B352*'12.юрид-чет өл.вал.'!C352)/('8.юрид-улут.вал.'!B352+'12.юрид-чет өл.вал.'!B352)</f>
        <v>2.7994221900000764</v>
      </c>
      <c r="D352" s="34">
        <f>'8.юрид-улут.вал.'!D352+'12.юрид-чет өл.вал.'!D352</f>
        <v>217348415.14999998</v>
      </c>
      <c r="E352" s="35">
        <f>('8.юрид-улут.вал.'!D352*'8.юрид-улут.вал.'!E352+'12.юрид-чет өл.вал.'!D352*'12.юрид-чет өл.вал.'!E352)/('8.юрид-улут.вал.'!D352+'12.юрид-чет өл.вал.'!D352)</f>
        <v>1.7417312330183812</v>
      </c>
      <c r="F352" s="34">
        <f>'8.юрид-улут.вал.'!F352+'12.юрид-чет өл.вал.'!F352</f>
        <v>19584726.869999997</v>
      </c>
      <c r="G352" s="35">
        <f>('8.юрид-улут.вал.'!F352*'8.юрид-улут.вал.'!G352+'12.юрид-чет өл.вал.'!F352*'12.юрид-чет өл.вал.'!G352)/('8.юрид-улут.вал.'!F352+'12.юрид-чет өл.вал.'!F352)</f>
        <v>1.4114007320848607</v>
      </c>
      <c r="H352" s="34">
        <f t="shared" si="38"/>
        <v>31624745.899999999</v>
      </c>
      <c r="I352" s="35">
        <f t="shared" si="39"/>
        <v>10.928229775499979</v>
      </c>
      <c r="J352" s="34">
        <f>'8.юрид-улут.вал.'!J352+'12.юрид-чет өл.вал.'!J352</f>
        <v>2237999.5499999998</v>
      </c>
      <c r="K352" s="35">
        <f>('8.юрид-улут.вал.'!J352*'8.юрид-улут.вал.'!K352+'12.юрид-чет өл.вал.'!J352*'12.юрид-чет өл.вал.'!K352)/('8.юрид-улут.вал.'!J352+'12.юрид-чет өл.вал.'!J352)</f>
        <v>5.7813359180970307</v>
      </c>
      <c r="L352" s="34">
        <f>'8.юрид-улут.вал.'!L352+'12.юрид-чет өл.вал.'!L352</f>
        <v>2161034.71</v>
      </c>
      <c r="M352" s="35">
        <f>('8.юрид-улут.вал.'!L352*'8.юрид-улут.вал.'!M352+'12.юрид-чет өл.вал.'!L352*'12.юрид-чет өл.вал.'!M352)/('8.юрид-улут.вал.'!L352+'12.юрид-чет өл.вал.'!L352)</f>
        <v>9.8242319485465739</v>
      </c>
      <c r="N352" s="34">
        <f>'8.юрид-улут.вал.'!N352+'12.юрид-чет өл.вал.'!N352</f>
        <v>11071938.84</v>
      </c>
      <c r="O352" s="35">
        <f>('8.юрид-улут.вал.'!N352*'8.юрид-улут.вал.'!O352+'12.юрид-чет өл.вал.'!N352*'12.юрид-чет өл.вал.'!O352)/('8.юрид-улут.вал.'!N352+'12.юрид-чет өл.вал.'!N352)</f>
        <v>12.058977436665486</v>
      </c>
      <c r="P352" s="34">
        <f>'8.юрид-улут.вал.'!P352+'12.юрид-чет өл.вал.'!P352</f>
        <v>10185956.85</v>
      </c>
      <c r="Q352" s="35">
        <f>('8.юрид-улут.вал.'!P352*'8.юрид-улут.вал.'!Q352+'12.юрид-чет өл.вал.'!P352*'12.юрид-чет өл.вал.'!Q352)/('8.юрид-улут.вал.'!P352+'12.юрид-чет өл.вал.'!P352)</f>
        <v>10.937503227259434</v>
      </c>
      <c r="R352" s="34">
        <f>'8.юрид-улут.вал.'!R352+'12.юрид-чет өл.вал.'!R352</f>
        <v>5921642.6200000001</v>
      </c>
      <c r="S352" s="35">
        <f>('8.юрид-улут.вал.'!R352*'8.юрид-улут.вал.'!S352+'12.юрид-чет өл.вал.'!R352*'12.юрид-чет өл.вал.'!S352)/('8.юрид-улут.вал.'!R352+'12.юрид-чет өл.вал.'!R352)</f>
        <v>11.184429784568842</v>
      </c>
      <c r="T352" s="34">
        <f>'8.юрид-улут.вал.'!T352+'12.юрид-чет өл.вал.'!T352</f>
        <v>46173.33</v>
      </c>
      <c r="U352" s="35">
        <f>('8.юрид-улут.вал.'!T352*'8.юрид-улут.вал.'!U352+'12.юрид-чет өл.вал.'!T352*'12.юрид-чет өл.вал.'!U352)/('8.юрид-улут.вал.'!T352+'12.юрид-чет өл.вал.'!T352)</f>
        <v>6.0200054880165661</v>
      </c>
    </row>
    <row r="353" spans="1:21" ht="14.25" customHeight="1" x14ac:dyDescent="0.2">
      <c r="A353" s="33" t="s">
        <v>9</v>
      </c>
      <c r="B353" s="34">
        <f>'8.юрид-улут.вал.'!B353+'12.юрид-чет өл.вал.'!B353</f>
        <v>297512305.55000001</v>
      </c>
      <c r="C353" s="35">
        <f>('8.юрид-улут.вал.'!B353*'8.юрид-улут.вал.'!C353+'12.юрид-чет өл.вал.'!B353*'12.юрид-чет өл.вал.'!C353)/('8.юрид-улут.вал.'!B353+'12.юрид-чет өл.вал.'!B353)</f>
        <v>2.7055107906887041</v>
      </c>
      <c r="D353" s="34">
        <f>'8.юрид-улут.вал.'!D353+'12.юрид-чет өл.вал.'!D353</f>
        <v>240752418.09</v>
      </c>
      <c r="E353" s="35">
        <f>('8.юрид-улут.вал.'!D353*'8.юрид-улут.вал.'!E353+'12.юрид-чет өл.вал.'!D353*'12.юрид-чет өл.вал.'!E353)/('8.юрид-улут.вал.'!D353+'12.юрид-чет өл.вал.'!D353)</f>
        <v>1.6546015452404983</v>
      </c>
      <c r="F353" s="34">
        <f>'8.юрид-улут.вал.'!F353+'12.юрид-чет өл.вал.'!F353</f>
        <v>19149972.539999999</v>
      </c>
      <c r="G353" s="35">
        <f>('8.юрид-улут.вал.'!F353*'8.юрид-улут.вал.'!G353+'12.юрид-чет өл.вал.'!F353*'12.юрид-чет өл.вал.'!G353)/('8.юрид-улут.вал.'!F353+'12.юрид-чет өл.вал.'!F353)</f>
        <v>1.3909648606994787</v>
      </c>
      <c r="H353" s="34">
        <f t="shared" si="38"/>
        <v>37609914.919999994</v>
      </c>
      <c r="I353" s="35">
        <f t="shared" si="39"/>
        <v>10.102030061960043</v>
      </c>
      <c r="J353" s="34">
        <f>'8.юрид-улут.вал.'!J353+'12.юрид-чет өл.вал.'!J353</f>
        <v>2240382.66</v>
      </c>
      <c r="K353" s="35">
        <f>('8.юрид-улут.вал.'!J353*'8.юрид-улут.вал.'!K353+'12.юрид-чет өл.вал.'!J353*'12.юрид-чет өл.вал.'!K353)/('8.юрид-улут.вал.'!J353+'12.юрид-чет өл.вал.'!J353)</f>
        <v>4.1108972734595293</v>
      </c>
      <c r="L353" s="34">
        <f>'8.юрид-улут.вал.'!L353+'12.юрид-чет өл.вал.'!L353</f>
        <v>6897648.7599999998</v>
      </c>
      <c r="M353" s="35">
        <f>('8.юрид-улут.вал.'!L353*'8.юрид-улут.вал.'!M353+'12.юрид-чет өл.вал.'!L353*'12.юрид-чет өл.вал.'!M353)/('8.юрид-улут.вал.'!L353+'12.юрид-чет өл.вал.'!L353)</f>
        <v>12.839664573294366</v>
      </c>
      <c r="N353" s="34">
        <f>'8.юрид-улут.вал.'!N353+'12.юрид-чет өл.вал.'!N353</f>
        <v>7313483.7699999996</v>
      </c>
      <c r="O353" s="35">
        <f>('8.юрид-улут.вал.'!N353*'8.юрид-улут.вал.'!O353+'12.юрид-чет өл.вал.'!N353*'12.юрид-чет өл.вал.'!O353)/('8.юрид-улут.вал.'!N353+'12.юрид-чет өл.вал.'!N353)</f>
        <v>11.248778462059827</v>
      </c>
      <c r="P353" s="34">
        <f>'8.юрид-улут.вал.'!P353+'12.юрид-чет өл.вал.'!P353</f>
        <v>14482403.859999999</v>
      </c>
      <c r="Q353" s="35">
        <f>('8.юрид-улут.вал.'!P353*'8.юрид-улут.вал.'!Q353+'12.юрид-чет өл.вал.'!P353*'12.юрид-чет өл.вал.'!Q353)/('8.юрид-улут.вал.'!P353+'12.юрид-чет өл.вал.'!P353)</f>
        <v>8.5764854261701249</v>
      </c>
      <c r="R353" s="34">
        <f>'8.юрид-улут.вал.'!R353+'12.юрид-чет өл.вал.'!R353</f>
        <v>6624901.5700000003</v>
      </c>
      <c r="S353" s="35">
        <f>('8.юрид-улут.вал.'!R353*'8.юрид-улут.вал.'!S353+'12.юрид-чет өл.вал.'!R353*'12.юрид-чет өл.вал.'!S353)/('8.юрид-улут.вал.'!R353+'12.юрид-чет өл.вал.'!R353)</f>
        <v>11.372213631620744</v>
      </c>
      <c r="T353" s="34">
        <f>'8.юрид-улут.вал.'!T353+'12.юрид-чет өл.вал.'!T353</f>
        <v>51094.3</v>
      </c>
      <c r="U353" s="35">
        <f>('8.юрид-улут.вал.'!T353*'8.юрид-улут.вал.'!U353+'12.юрид-чет өл.вал.'!T353*'12.юрид-чет өл.вал.'!U353)/('8.юрид-улут.вал.'!T353+'12.юрид-чет өл.вал.'!T353)</f>
        <v>6.7978514237400267</v>
      </c>
    </row>
    <row r="354" spans="1:21" ht="14.25" customHeight="1" x14ac:dyDescent="0.2">
      <c r="A354" s="33" t="s">
        <v>10</v>
      </c>
      <c r="B354" s="34">
        <f>'8.юрид-улут.вал.'!B354+'12.юрид-чет өл.вал.'!B354</f>
        <v>305311932.19999999</v>
      </c>
      <c r="C354" s="35">
        <f>('8.юрид-улут.вал.'!B354*'8.юрид-улут.вал.'!C354+'12.юрид-чет өл.вал.'!B354*'12.юрид-чет өл.вал.'!C354)/('8.юрид-улут.вал.'!B354+'12.юрид-чет өл.вал.'!B354)</f>
        <v>2.9935647794940636</v>
      </c>
      <c r="D354" s="34">
        <f>'8.юрид-улут.вал.'!D354+'12.юрид-чет өл.вал.'!D354</f>
        <v>246362308.19999999</v>
      </c>
      <c r="E354" s="35">
        <f>('8.юрид-улут.вал.'!D354*'8.юрид-улут.вал.'!E354+'12.юрид-чет өл.вал.'!D354*'12.юрид-чет өл.вал.'!E354)/('8.юрид-улут.вал.'!D354+'12.юрид-чет өл.вал.'!D354)</f>
        <v>1.9605859777636228</v>
      </c>
      <c r="F354" s="34">
        <f>'8.юрид-улут.вал.'!F354+'12.юрид-чет өл.вал.'!F354</f>
        <v>17750934.16</v>
      </c>
      <c r="G354" s="35">
        <f>('8.юрид-улут.вал.'!F354*'8.юрид-улут.вал.'!G354+'12.юрид-чет өл.вал.'!F354*'12.юрид-чет өл.вал.'!G354)/('8.юрид-улут.вал.'!F354+'12.юрид-чет өл.вал.'!F354)</f>
        <v>1.4771033995317342</v>
      </c>
      <c r="H354" s="34">
        <f t="shared" si="38"/>
        <v>41198689.839999996</v>
      </c>
      <c r="I354" s="35">
        <f t="shared" si="39"/>
        <v>9.8240161632819447</v>
      </c>
      <c r="J354" s="34">
        <f>'8.юрид-улут.вал.'!J354+'12.юрид-чет өл.вал.'!J354</f>
        <v>2165712.86</v>
      </c>
      <c r="K354" s="35">
        <f>('8.юрид-улут.вал.'!J354*'8.юрид-улут.вал.'!K354+'12.юрид-чет өл.вал.'!J354*'12.юрид-чет өл.вал.'!K354)/('8.юрид-улут.вал.'!J354+'12.юрид-чет өл.вал.'!J354)</f>
        <v>9.1077957346570901</v>
      </c>
      <c r="L354" s="34">
        <f>'8.юрид-улут.вал.'!L354+'12.юрид-чет өл.вал.'!L354</f>
        <v>10116141.969999999</v>
      </c>
      <c r="M354" s="35">
        <f>('8.юрид-улут.вал.'!L354*'8.юрид-улут.вал.'!M354+'12.юрид-чет өл.вал.'!L354*'12.юрид-чет өл.вал.'!M354)/('8.юрид-улут.вал.'!L354+'12.юрид-чет өл.вал.'!L354)</f>
        <v>11.945430725790791</v>
      </c>
      <c r="N354" s="34">
        <f>'8.юрид-улут.вал.'!N354+'12.юрид-чет өл.вал.'!N354</f>
        <v>5461249.5999999996</v>
      </c>
      <c r="O354" s="35">
        <f>('8.юрид-улут.вал.'!N354*'8.юрид-улут.вал.'!O354+'12.юрид-чет өл.вал.'!N354*'12.юрид-чет өл.вал.'!O354)/('8.юрид-улут.вал.'!N354+'12.юрид-чет өл.вал.'!N354)</f>
        <v>11.656567785841546</v>
      </c>
      <c r="P354" s="34">
        <f>'8.юрид-улут.вал.'!P354+'12.юрид-чет өл.вал.'!P354</f>
        <v>17090736.34</v>
      </c>
      <c r="Q354" s="35">
        <f>('8.юрид-улут.вал.'!P354*'8.юрид-улут.вал.'!Q354+'12.юрид-чет өл.вал.'!P354*'12.юрид-чет өл.вал.'!Q354)/('8.юрид-улут.вал.'!P354+'12.юрид-чет өл.вал.'!P354)</f>
        <v>7.5657317252370664</v>
      </c>
      <c r="R354" s="34">
        <f>'8.юрид-улут.вал.'!R354+'12.юрид-чет өл.вал.'!R354</f>
        <v>6313577.9700000007</v>
      </c>
      <c r="S354" s="35">
        <f>('8.юрид-улут.вал.'!R354*'8.юрид-улут.вал.'!S354+'12.юрид-чет өл.вал.'!R354*'12.юрид-чет өл.вал.'!S354)/('8.юрид-улут.вал.'!R354+'12.юрид-чет өл.вал.'!R354)</f>
        <v>11.223105759395542</v>
      </c>
      <c r="T354" s="34">
        <f>'8.юрид-улут.вал.'!T354+'12.юрид-чет өл.вал.'!T354</f>
        <v>51271.100000000006</v>
      </c>
      <c r="U354" s="35">
        <f>('8.юрид-улут.вал.'!T354*'8.юрид-улут.вал.'!U354+'12.юрид-чет өл.вал.'!T354*'12.юрид-чет өл.вал.'!U354)/('8.юрид-улут.вал.'!T354+'12.юрид-чет өл.вал.'!T354)</f>
        <v>6.8019968364244194</v>
      </c>
    </row>
    <row r="355" spans="1:21" ht="14.25" customHeight="1" x14ac:dyDescent="0.2">
      <c r="A355" s="33" t="s">
        <v>11</v>
      </c>
      <c r="B355" s="34">
        <f>'8.юрид-улут.вал.'!B355+'12.юрид-чет өл.вал.'!B355</f>
        <v>308148368.16000009</v>
      </c>
      <c r="C355" s="35">
        <f>('8.юрид-улут.вал.'!B355*'8.юрид-улут.вал.'!C355+'12.юрид-чет өл.вал.'!B355*'12.юрид-чет өл.вал.'!C355)/('8.юрид-улут.вал.'!B355+'12.юрид-чет өл.вал.'!B355)</f>
        <v>3.037645292220327</v>
      </c>
      <c r="D355" s="34">
        <f>'8.юрид-улут.вал.'!D355+'12.юрид-чет өл.вал.'!D355</f>
        <v>247607319.02000001</v>
      </c>
      <c r="E355" s="35">
        <f>('8.юрид-улут.вал.'!D355*'8.юрид-улут.вал.'!E355+'12.юрид-чет өл.вал.'!D355*'12.юрид-чет өл.вал.'!E355)/('8.юрид-улут.вал.'!D355+'12.юрид-чет өл.вал.'!D355)</f>
        <v>1.9867822032524984</v>
      </c>
      <c r="F355" s="34">
        <f>'8.юрид-улут.вал.'!F355+'12.юрид-чет өл.вал.'!F355</f>
        <v>17504211.260000002</v>
      </c>
      <c r="G355" s="35">
        <f>('8.юрид-улут.вал.'!F355*'8.юрид-улут.вал.'!G355+'12.юрид-чет өл.вал.'!F355*'12.юрид-чет өл.вал.'!G355)/('8.юрид-улут.вал.'!F355+'12.юрид-чет өл.вал.'!F355)</f>
        <v>1.4498485880477237</v>
      </c>
      <c r="H355" s="34">
        <f t="shared" si="38"/>
        <v>43036837.880000003</v>
      </c>
      <c r="I355" s="35">
        <f t="shared" si="39"/>
        <v>9.7294594507601939</v>
      </c>
      <c r="J355" s="34">
        <f>'8.юрид-улут.вал.'!J355+'12.юрид-чет өл.вал.'!J355</f>
        <v>7181173.1100000003</v>
      </c>
      <c r="K355" s="35">
        <f>('8.юрид-улут.вал.'!J355*'8.юрид-улут.вал.'!K355+'12.юрид-чет өл.вал.'!J355*'12.юрид-чет өл.вал.'!K355)/('8.юрид-улут.вал.'!J355+'12.юрид-чет өл.вал.'!J355)</f>
        <v>11.845525675692885</v>
      </c>
      <c r="L355" s="34">
        <f>'8.юрид-улут.вал.'!L355+'12.юрид-чет өл.вал.'!L355</f>
        <v>5467616.0999999996</v>
      </c>
      <c r="M355" s="35">
        <f>('8.юрид-улут.вал.'!L355*'8.юрид-улут.вал.'!M355+'12.юрид-чет өл.вал.'!L355*'12.юрид-чет өл.вал.'!M355)/('8.юрид-улут.вал.'!L355+'12.юрид-чет өл.вал.'!L355)</f>
        <v>10.615048948389081</v>
      </c>
      <c r="N355" s="34">
        <f>'8.юрид-улут.вал.'!N355+'12.юрид-чет өл.вал.'!N355</f>
        <v>6600058.7999999998</v>
      </c>
      <c r="O355" s="35">
        <f>('8.юрид-улут.вал.'!N355*'8.юрид-улут.вал.'!O355+'12.юрид-чет өл.вал.'!N355*'12.юрид-чет өл.вал.'!O355)/('8.юрид-улут.вал.'!N355+'12.юрид-чет өл.вал.'!N355)</f>
        <v>10.578389860572116</v>
      </c>
      <c r="P355" s="34">
        <f>'8.юрид-улут.вал.'!P355+'12.юрид-чет өл.вал.'!P355</f>
        <v>17440004.91</v>
      </c>
      <c r="Q355" s="35">
        <f>('8.юрид-улут.вал.'!P355*'8.юрид-улут.вал.'!Q355+'12.юрид-чет өл.вал.'!P355*'12.юрид-чет өл.вал.'!Q355)/('8.юрид-улут.вал.'!P355+'12.юрид-чет өл.вал.'!P355)</f>
        <v>7.7568379489980446</v>
      </c>
      <c r="R355" s="34">
        <f>'8.юрид-улут.вал.'!R355+'12.юрид-чет өл.вал.'!R355</f>
        <v>6296603.3600000003</v>
      </c>
      <c r="S355" s="35">
        <f>('8.юрид-улут.вал.'!R355*'8.юрид-улут.вал.'!S355+'12.юрид-чет өл.вал.'!R355*'12.юрид-чет өл.вал.'!S355)/('8.юрид-улут.вал.'!R355+'12.юрид-чет өл.вал.'!R355)</f>
        <v>11.144813350304453</v>
      </c>
      <c r="T355" s="34">
        <f>'8.юрид-улут.вал.'!T355+'12.юрид-чет өл.вал.'!T355</f>
        <v>51381.600000000006</v>
      </c>
      <c r="U355" s="35">
        <f>('8.юрид-улут.вал.'!T355*'8.юрид-улут.вал.'!U355+'12.юрид-чет өл.вал.'!T355*'12.юрид-чет өл.вал.'!U355)/('8.юрид-улут.вал.'!T355+'12.юрид-чет өл.вал.'!T355)</f>
        <v>6.8045732324411867</v>
      </c>
    </row>
    <row r="356" spans="1:21" ht="14.25" customHeight="1" thickBot="1" x14ac:dyDescent="0.25">
      <c r="A356" s="36" t="s">
        <v>12</v>
      </c>
      <c r="B356" s="37">
        <f>'8.юрид-улут.вал.'!B356+'12.юрид-чет өл.вал.'!B356</f>
        <v>309403677.05000001</v>
      </c>
      <c r="C356" s="38">
        <f>('8.юрид-улут.вал.'!B356*'8.юрид-улут.вал.'!C356+'12.юрид-чет өл.вал.'!B356*'12.юрид-чет өл.вал.'!C356)/('8.юрид-улут.вал.'!B356+'12.юрид-чет өл.вал.'!B356)</f>
        <v>2.9185823506404898</v>
      </c>
      <c r="D356" s="37">
        <f>'8.юрид-улут.вал.'!D356+'12.юрид-чет өл.вал.'!D356</f>
        <v>253890567.08000001</v>
      </c>
      <c r="E356" s="38">
        <f>('8.юрид-улут.вал.'!D356*'8.юрид-улут.вал.'!E356+'12.юрид-чет өл.вал.'!D356*'12.юрид-чет өл.вал.'!E356)/('8.юрид-улут.вал.'!D356+'12.юрид-чет өл.вал.'!D356)</f>
        <v>1.9734914765124774</v>
      </c>
      <c r="F356" s="37">
        <f>'8.юрид-улут.вал.'!F356+'12.юрид-чет өл.вал.'!F356</f>
        <v>11344489.43</v>
      </c>
      <c r="G356" s="38">
        <f>('8.юрид-улут.вал.'!F356*'8.юрид-улут.вал.'!G356+'12.юрид-чет өл.вал.'!F356*'12.юрид-чет өл.вал.'!G356)/('8.юрид-улут.вал.'!F356+'12.юрид-чет өл.вал.'!F356)</f>
        <v>1.3165616124955901</v>
      </c>
      <c r="H356" s="37">
        <f t="shared" ref="H356:H367" si="40">J356+L356+N356+P356+R356+T356</f>
        <v>44168620.539999999</v>
      </c>
      <c r="I356" s="38">
        <f t="shared" ref="I356:I367" si="41">(J356*K356+L356*M356+N356*O356+P356*Q356+R356*S356+T356*U356)/(J356+L356+N356+P356+R356+T356)</f>
        <v>8.76263548495238</v>
      </c>
      <c r="J356" s="37">
        <f>'8.юрид-улут.вал.'!J356+'12.юрид-чет өл.вал.'!J356</f>
        <v>3453927.28</v>
      </c>
      <c r="K356" s="38">
        <f>('8.юрид-улут.вал.'!J356*'8.юрид-улут.вал.'!K356+'12.юрид-чет өл.вал.'!J356*'12.юрид-чет өл.вал.'!K356)/('8.юрид-улут.вал.'!J356+'12.юрид-чет өл.вал.'!J356)</f>
        <v>9.1466870832613516</v>
      </c>
      <c r="L356" s="37">
        <f>'8.юрид-улут.вал.'!L356+'12.юрид-чет өл.вал.'!L356</f>
        <v>3306848.31</v>
      </c>
      <c r="M356" s="38">
        <f>('8.юрид-улут.вал.'!L356*'8.юрид-улут.вал.'!M356+'12.юрид-чет өл.вал.'!L356*'12.юрид-чет өл.вал.'!M356)/('8.юрид-улут.вал.'!L356+'12.юрид-чет өл.вал.'!L356)</f>
        <v>11.354540101780515</v>
      </c>
      <c r="N356" s="37">
        <f>'8.юрид-улут.вал.'!N356+'12.юрид-чет өл.вал.'!N356</f>
        <v>5673455.9199999999</v>
      </c>
      <c r="O356" s="38">
        <f>('8.юрид-улут.вал.'!N356*'8.юрид-улут.вал.'!O356+'12.юрид-чет өл.вал.'!N356*'12.юрид-чет өл.вал.'!O356)/('8.юрид-улут.вал.'!N356+'12.юрид-чет өл.вал.'!N356)</f>
        <v>10.127338447462579</v>
      </c>
      <c r="P356" s="37">
        <f>'8.юрид-улут.вал.'!P356+'12.юрид-чет өл.вал.'!P356</f>
        <v>20189150.82</v>
      </c>
      <c r="Q356" s="38">
        <f>('8.юрид-улут.вал.'!P356*'8.юрид-улут.вал.'!Q356+'12.юрид-чет өл.вал.'!P356*'12.юрид-чет өл.вал.'!Q356)/('8.юрид-улут.вал.'!P356+'12.юрид-чет өл.вал.'!P356)</f>
        <v>8.3778786848302165</v>
      </c>
      <c r="R356" s="37">
        <f>'8.юрид-улут.вал.'!R356+'12.юрид-чет өл.вал.'!R356</f>
        <v>11476434.51</v>
      </c>
      <c r="S356" s="38">
        <f>('8.юрид-улут.вал.'!R356*'8.юрид-улут.вал.'!S356+'12.юрид-чет өл.вал.'!R356*'12.юрид-чет өл.вал.'!S356)/('8.юрид-улут.вал.'!R356+'12.юрид-чет өл.вал.'!R356)</f>
        <v>7.9184102477834557</v>
      </c>
      <c r="T356" s="37">
        <f>'8.юрид-улут.вал.'!T356+'12.юрид-чет өл.вал.'!T356</f>
        <v>68803.700000000012</v>
      </c>
      <c r="U356" s="38">
        <f>('8.юрид-улут.вал.'!T356*'8.юрид-улут.вал.'!U356+'12.юрид-чет өл.вал.'!T356*'12.юрид-чет өл.вал.'!U356)/('8.юрид-улут.вал.'!T356+'12.юрид-чет өл.вал.'!T356)</f>
        <v>6.0956992138504189</v>
      </c>
    </row>
    <row r="357" spans="1:21" ht="14.25" customHeight="1" x14ac:dyDescent="0.2">
      <c r="A357" s="48" t="s">
        <v>85</v>
      </c>
      <c r="B357" s="34">
        <f>'8.юрид-улут.вал.'!B357+'12.юрид-чет өл.вал.'!B357</f>
        <v>330670188.45999992</v>
      </c>
      <c r="C357" s="35">
        <f>('8.юрид-улут.вал.'!B357*'8.юрид-улут.вал.'!C357+'12.юрид-чет өл.вал.'!B357*'12.юрид-чет өл.вал.'!C357)/('8.юрид-улут.вал.'!B357+'12.юрид-чет өл.вал.'!B357)</f>
        <v>3.2526019914683237</v>
      </c>
      <c r="D357" s="34">
        <f>'8.юрид-улут.вал.'!D357+'12.юрид-чет өл.вал.'!D357</f>
        <v>257236738.60000002</v>
      </c>
      <c r="E357" s="35">
        <f>('8.юрид-улут.вал.'!D357*'8.юрид-улут.вал.'!E357+'12.юрид-чет өл.вал.'!D357*'12.юрид-чет өл.вал.'!E357)/('8.юрид-улут.вал.'!D357+'12.юрид-чет өл.вал.'!D357)</f>
        <v>2.1587314544672918</v>
      </c>
      <c r="F357" s="34">
        <f>'8.юрид-улут.вал.'!F357+'12.юрид-чет өл.вал.'!F357</f>
        <v>19971729.48</v>
      </c>
      <c r="G357" s="35">
        <f>('8.юрид-улут.вал.'!F357*'8.юрид-улут.вал.'!G357+'12.юрид-чет өл.вал.'!F357*'12.юрид-чет өл.вал.'!G357)/('8.юрид-улут.вал.'!F357+'12.юрид-чет өл.вал.'!F357)</f>
        <v>1.7013377917534285</v>
      </c>
      <c r="H357" s="34">
        <f t="shared" si="40"/>
        <v>53461720.380000003</v>
      </c>
      <c r="I357" s="35">
        <f t="shared" si="41"/>
        <v>9.0953828843620386</v>
      </c>
      <c r="J357" s="34">
        <f>'8.юрид-улут.вал.'!J357+'12.юрид-чет өл.вал.'!J357</f>
        <v>2743141.38</v>
      </c>
      <c r="K357" s="35">
        <f>('8.юрид-улут.вал.'!J357*'8.юрид-улут.вал.'!K357+'12.юрид-чет өл.вал.'!J357*'12.юрид-чет өл.вал.'!K357)/('8.юрид-улут.вал.'!J357+'12.юрид-чет өл.вал.'!J357)</f>
        <v>8.6587263948458979</v>
      </c>
      <c r="L357" s="34">
        <f>'8.юрид-улут.вал.'!L357+'12.юрид-чет өл.вал.'!L357</f>
        <v>4400766.9799999995</v>
      </c>
      <c r="M357" s="35">
        <f>('8.юрид-улут.вал.'!L357*'8.юрид-улут.вал.'!M357+'12.юрид-чет өл.вал.'!L357*'12.юрид-чет өл.вал.'!M357)/('8.юрид-улут.вал.'!L357+'12.юрид-чет өл.вал.'!L357)</f>
        <v>11.396020973939423</v>
      </c>
      <c r="N357" s="34">
        <f>'8.юрид-улут.вал.'!N357+'12.юрид-чет өл.вал.'!N357</f>
        <v>5092250.0999999996</v>
      </c>
      <c r="O357" s="35">
        <f>('8.юрид-улут.вал.'!N357*'8.юрид-улут.вал.'!O357+'12.юрид-чет өл.вал.'!N357*'12.юрид-чет өл.вал.'!O357)/('8.юрид-улут.вал.'!N357+'12.юрид-чет өл.вал.'!N357)</f>
        <v>9.8025142687119864</v>
      </c>
      <c r="P357" s="34">
        <f>'8.юрид-улут.вал.'!P357+'12.юрид-чет өл.вал.'!P357</f>
        <v>29835564.289999999</v>
      </c>
      <c r="Q357" s="35">
        <f>('8.юрид-улут.вал.'!P357*'8.юрид-улут.вал.'!Q357+'12.юрид-чет өл.вал.'!P357*'12.юрид-чет өл.вал.'!Q357)/('8.юрид-улут.вал.'!P357+'12.юрид-чет өл.вал.'!P357)</f>
        <v>9.4699685611007745</v>
      </c>
      <c r="R357" s="34">
        <f>'8.юрид-улут.вал.'!R357+'12.юрид-чет өл.вал.'!R357</f>
        <v>11321054.199999999</v>
      </c>
      <c r="S357" s="35">
        <f>('8.юрид-улут.вал.'!R357*'8.юрид-улут.вал.'!S357+'12.юрид-чет өл.вал.'!R357*'12.юрид-чет өл.вал.'!S357)/('8.юрид-улут.вал.'!R357+'12.юрид-чет өл.вал.'!R357)</f>
        <v>7.0198938223792045</v>
      </c>
      <c r="T357" s="34">
        <f>'8.юрид-улут.вал.'!T357+'12.юрид-чет өл.вал.'!T357</f>
        <v>68943.430000000008</v>
      </c>
      <c r="U357" s="35">
        <f>('8.юрид-улут.вал.'!T357*'8.юрид-улут.вал.'!U357+'12.юрид-чет өл.вал.'!T357*'12.юрид-чет өл.вал.'!U357)/('8.юрид-улут.вал.'!T357+'12.юрид-чет өл.вал.'!T357)</f>
        <v>6.0943370528562326</v>
      </c>
    </row>
    <row r="358" spans="1:21" ht="14.25" customHeight="1" x14ac:dyDescent="0.2">
      <c r="A358" s="33" t="s">
        <v>3</v>
      </c>
      <c r="B358" s="34">
        <f>'8.юрид-улут.вал.'!B358+'12.юрид-чет өл.вал.'!B358</f>
        <v>359906358.31</v>
      </c>
      <c r="C358" s="35">
        <f>('8.юрид-улут.вал.'!B358*'8.юрид-улут.вал.'!C358+'12.юрид-чет өл.вал.'!B358*'12.юрид-чет өл.вал.'!C358)/('8.юрид-улут.вал.'!B358+'12.юрид-чет өл.вал.'!B358)</f>
        <v>3.6468545248980417</v>
      </c>
      <c r="D358" s="34">
        <f>'8.юрид-улут.вал.'!D358+'12.юрид-чет өл.вал.'!D358</f>
        <v>288099422.92000002</v>
      </c>
      <c r="E358" s="35">
        <f>('8.юрид-улут.вал.'!D358*'8.юрид-улут.вал.'!E358+'12.юрид-чет өл.вал.'!D358*'12.юрид-чет өл.вал.'!E358)/('8.юрид-улут.вал.'!D358+'12.юрид-чет өл.вал.'!D358)</f>
        <v>2.7398721257448995</v>
      </c>
      <c r="F358" s="34">
        <f>'8.юрид-улут.вал.'!F358+'12.юрид-чет өл.вал.'!F358</f>
        <v>16310644.649999999</v>
      </c>
      <c r="G358" s="35">
        <f>('8.юрид-улут.вал.'!F358*'8.юрид-улут.вал.'!G358+'12.юрид-чет өл.вал.'!F358*'12.юрид-чет өл.вал.'!G358)/('8.юрид-улут.вал.'!F358+'12.юрид-чет өл.вал.'!F358)</f>
        <v>0.75935161219394232</v>
      </c>
      <c r="H358" s="34">
        <f t="shared" si="40"/>
        <v>55496290.739999995</v>
      </c>
      <c r="I358" s="35">
        <f t="shared" si="41"/>
        <v>9.2039491634283568</v>
      </c>
      <c r="J358" s="34">
        <f>'8.юрид-улут.вал.'!J358+'12.юрид-чет өл.вал.'!J358</f>
        <v>3405013.21</v>
      </c>
      <c r="K358" s="35">
        <f>('8.юрид-улут.вал.'!J358*'8.юрид-улут.вал.'!K358+'12.юрид-чет өл.вал.'!J358*'12.юрид-чет өл.вал.'!K358)/('8.юрид-улут.вал.'!J358+'12.юрид-чет өл.вал.'!J358)</f>
        <v>9.3220912097137028</v>
      </c>
      <c r="L358" s="34">
        <f>'8.юрид-улут.вал.'!L358+'12.юрид-чет өл.вал.'!L358</f>
        <v>3690776.9200000004</v>
      </c>
      <c r="M358" s="35">
        <f>('8.юрид-улут.вал.'!L358*'8.юрид-улут.вал.'!M358+'12.юрид-чет өл.вал.'!L358*'12.юрид-чет өл.вал.'!M358)/('8.юрид-улут.вал.'!L358+'12.юрид-чет өл.вал.'!L358)</f>
        <v>11.417152056131354</v>
      </c>
      <c r="N358" s="34">
        <f>'8.юрид-улут.вал.'!N358+'12.юрид-чет өл.вал.'!N358</f>
        <v>6212859.1200000001</v>
      </c>
      <c r="O358" s="35">
        <f>('8.юрид-улут.вал.'!N358*'8.юрид-улут.вал.'!O358+'12.юрид-чет өл.вал.'!N358*'12.юрид-чет өл.вал.'!O358)/('8.юрид-улут.вал.'!N358+'12.юрид-чет өл.вал.'!N358)</f>
        <v>8.9332668419335004</v>
      </c>
      <c r="P358" s="34">
        <f>'8.юрид-улут.вал.'!P358+'12.юрид-чет өл.вал.'!P358</f>
        <v>29425131.07</v>
      </c>
      <c r="Q358" s="35">
        <f>('8.юрид-улут.вал.'!P358*'8.юрид-улут.вал.'!Q358+'12.юрид-чет өл.вал.'!P358*'12.юрид-чет өл.вал.'!Q358)/('8.юрид-улут.вал.'!P358+'12.юрид-чет өл.вал.'!P358)</f>
        <v>9.6233818676342686</v>
      </c>
      <c r="R358" s="34">
        <f>'8.юрид-улут.вал.'!R358+'12.юрид-чет өл.вал.'!R358</f>
        <v>12698567.09</v>
      </c>
      <c r="S358" s="35">
        <f>('8.юрид-улут.вал.'!R358*'8.юрид-улут.вал.'!S358+'12.юрид-чет өл.вал.'!R358*'12.юрид-чет өл.вал.'!S358)/('8.юрид-улут.вал.'!R358+'12.юрид-чет өл.вал.'!R358)</f>
        <v>7.7083081830534139</v>
      </c>
      <c r="T358" s="34">
        <f>'8.юрид-улут.вал.'!T358+'12.юрид-чет өл.вал.'!T358</f>
        <v>63943.33</v>
      </c>
      <c r="U358" s="35">
        <f>('8.юрид-улут.вал.'!T358*'8.юрид-улут.вал.'!U358+'12.юрид-чет өл.вал.'!T358*'12.юрид-чет өл.вал.'!U358)/('8.юрид-улут.вал.'!T358+'12.юрид-чет өл.вал.'!T358)</f>
        <v>5.4761605315206419</v>
      </c>
    </row>
    <row r="359" spans="1:21" ht="14.25" customHeight="1" x14ac:dyDescent="0.2">
      <c r="A359" s="33" t="s">
        <v>4</v>
      </c>
      <c r="B359" s="34">
        <f>'8.юрид-улут.вал.'!B359+'12.юрид-чет өл.вал.'!B359</f>
        <v>370368872.75</v>
      </c>
      <c r="C359" s="35">
        <f>('8.юрид-улут.вал.'!B359*'8.юрид-улут.вал.'!C359+'12.юрид-чет өл.вал.'!B359*'12.юрид-чет өл.вал.'!C359)/('8.юрид-улут.вал.'!B359+'12.юрид-чет өл.вал.'!B359)</f>
        <v>3.6375995795758973</v>
      </c>
      <c r="D359" s="34">
        <f>'8.юрид-улут.вал.'!D359+'12.юрид-чет өл.вал.'!D359</f>
        <v>293301528.25999999</v>
      </c>
      <c r="E359" s="35">
        <f>('8.юрид-улут.вал.'!D359*'8.юрид-улут.вал.'!E359+'12.юрид-чет өл.вал.'!D359*'12.юрид-чет өл.вал.'!E359)/('8.юрид-улут.вал.'!D359+'12.юрид-чет өл.вал.'!D359)</f>
        <v>2.639274970095582</v>
      </c>
      <c r="F359" s="34">
        <f>'8.юрид-улут.вал.'!F359+'12.юрид-чет өл.вал.'!F359</f>
        <v>17172003.349999998</v>
      </c>
      <c r="G359" s="35">
        <f>('8.юрид-улут.вал.'!F359*'8.юрид-улут.вал.'!G359+'12.юрид-чет өл.вал.'!F359*'12.юрид-чет өл.вал.'!G359)/('8.юрид-улут.вал.'!F359+'12.юрид-чет өл.вал.'!F359)</f>
        <v>2.1108749590536284</v>
      </c>
      <c r="H359" s="34">
        <f t="shared" si="40"/>
        <v>59895341.140000001</v>
      </c>
      <c r="I359" s="35">
        <f t="shared" si="41"/>
        <v>8.9640080762331369</v>
      </c>
      <c r="J359" s="34">
        <f>'8.юрид-улут.вал.'!J359+'12.юрид-чет өл.вал.'!J359</f>
        <v>4080258.4200000004</v>
      </c>
      <c r="K359" s="35">
        <f>('8.юрид-улут.вал.'!J359*'8.юрид-улут.вал.'!K359+'12.юрид-чет өл.вал.'!J359*'12.юрид-чет өл.вал.'!K359)/('8.юрид-улут.вал.'!J359+'12.юрид-чет өл.вал.'!J359)</f>
        <v>8.5956837625740334</v>
      </c>
      <c r="L359" s="34">
        <f>'8.юрид-улут.вал.'!L359+'12.юрид-чет өл.вал.'!L359</f>
        <v>2651649.9499999997</v>
      </c>
      <c r="M359" s="35">
        <f>('8.юрид-улут.вал.'!L359*'8.юрид-улут.вал.'!M359+'12.юрид-чет өл.вал.'!L359*'12.юрид-чет өл.вал.'!M359)/('8.юрид-улут.вал.'!L359+'12.юрид-чет өл.вал.'!L359)</f>
        <v>10.736016402919244</v>
      </c>
      <c r="N359" s="34">
        <f>'8.юрид-улут.вал.'!N359+'12.юрид-чет өл.вал.'!N359</f>
        <v>12364356.810000001</v>
      </c>
      <c r="O359" s="35">
        <f>('8.юрид-улут.вал.'!N359*'8.юрид-улут.вал.'!O359+'12.юрид-чет өл.вал.'!N359*'12.юрид-чет өл.вал.'!O359)/('8.юрид-улут.вал.'!N359+'12.юрид-чет өл.вал.'!N359)</f>
        <v>7.064046001095651</v>
      </c>
      <c r="P359" s="34">
        <f>'8.юрид-улут.вал.'!P359+'12.юрид-чет өл.вал.'!P359</f>
        <v>27287317.780000001</v>
      </c>
      <c r="Q359" s="35">
        <f>('8.юрид-улут.вал.'!P359*'8.юрид-улут.вал.'!Q359+'12.юрид-чет өл.вал.'!P359*'12.юрид-чет өл.вал.'!Q359)/('8.юрид-улут.вал.'!P359+'12.юрид-чет өл.вал.'!P359)</f>
        <v>10.552656125856094</v>
      </c>
      <c r="R359" s="34">
        <f>'8.юрид-улут.вал.'!R359+'12.юрид-чет өл.вал.'!R359</f>
        <v>13286440.779999999</v>
      </c>
      <c r="S359" s="35">
        <f>('8.юрид-улут.вал.'!R359*'8.юрид-улут.вал.'!S359+'12.юрид-чет өл.вал.'!R359*'12.юрид-чет өл.вал.'!S359)/('8.юрид-улут.вал.'!R359+'12.юрид-чет өл.вал.'!R359)</f>
        <v>7.2139771846933796</v>
      </c>
      <c r="T359" s="34">
        <f>'8.юрид-улут.вал.'!T359+'12.юрид-чет өл.вал.'!T359</f>
        <v>225317.40000000002</v>
      </c>
      <c r="U359" s="35">
        <f>('8.юрид-улут.вал.'!T359*'8.юрид-улут.вал.'!U359+'12.юрид-чет өл.вал.'!T359*'12.юрид-чет өл.вал.'!U359)/('8.юрид-улут.вал.'!T359+'12.юрид-чет өл.вал.'!T359)</f>
        <v>9.8412561124884039</v>
      </c>
    </row>
    <row r="360" spans="1:21" ht="14.25" customHeight="1" x14ac:dyDescent="0.2">
      <c r="A360" s="33" t="s">
        <v>35</v>
      </c>
      <c r="B360" s="34">
        <f>'8.юрид-улут.вал.'!B360+'12.юрид-чет өл.вал.'!B360</f>
        <v>372919988.53999996</v>
      </c>
      <c r="C360" s="35">
        <f>('8.юрид-улут.вал.'!B360*'8.юрид-улут.вал.'!C360+'12.юрид-чет өл.вал.'!B360*'12.юрид-чет өл.вал.'!C360)/('8.юрид-улут.вал.'!B360+'12.юрид-чет өл.вал.'!B360)</f>
        <v>3.5977554485958874</v>
      </c>
      <c r="D360" s="34">
        <f>'8.юрид-улут.вал.'!D360+'12.юрид-чет өл.вал.'!D360</f>
        <v>288580038.60000002</v>
      </c>
      <c r="E360" s="35">
        <f>('8.юрид-улут.вал.'!D360*'8.юрид-улут.вал.'!E360+'12.юрид-чет өл.вал.'!D360*'12.юрид-чет өл.вал.'!E360)/('8.юрид-улут.вал.'!D360+'12.юрид-чет өл.вал.'!D360)</f>
        <v>2.5252710862233565</v>
      </c>
      <c r="F360" s="34">
        <f>'8.юрид-улут.вал.'!F360+'12.юрид-чет өл.вал.'!F360</f>
        <v>22016205.850000001</v>
      </c>
      <c r="G360" s="35">
        <f>('8.юрид-улут.вал.'!F360*'8.юрид-улут.вал.'!G360+'12.юрид-чет өл.вал.'!F360*'12.юрид-чет өл.вал.'!G360)/('8.юрид-улут.вал.'!F360+'12.юрид-чет өл.вал.'!F360)</f>
        <v>1.9535752120613425</v>
      </c>
      <c r="H360" s="34">
        <f t="shared" si="40"/>
        <v>62323744.089999996</v>
      </c>
      <c r="I360" s="35">
        <f t="shared" si="41"/>
        <v>9.1445369245963857</v>
      </c>
      <c r="J360" s="34">
        <f>'8.юрид-улут.вал.'!J360+'12.юрид-чет өл.вал.'!J360</f>
        <v>4347454.55</v>
      </c>
      <c r="K360" s="35">
        <f>('8.юрид-улут.вал.'!J360*'8.юрид-улут.вал.'!K360+'12.юрид-чет өл.вал.'!J360*'12.юрид-чет өл.вал.'!K360)/('8.юрид-улут.вал.'!J360+'12.юрид-чет өл.вал.'!J360)</f>
        <v>7.1209262919608864</v>
      </c>
      <c r="L360" s="34">
        <f>'8.юрид-улут.вал.'!L360+'12.юрид-чет өл.вал.'!L360</f>
        <v>3259453.28</v>
      </c>
      <c r="M360" s="35">
        <f>('8.юрид-улут.вал.'!L360*'8.юрид-улут.вал.'!M360+'12.юрид-чет өл.вал.'!L360*'12.юрид-чет өл.вал.'!M360)/('8.юрид-улут.вал.'!L360+'12.юрид-чет өл.вал.'!L360)</f>
        <v>9.6546706000952671</v>
      </c>
      <c r="N360" s="34">
        <f>'8.юрид-улут.вал.'!N360+'12.юрид-чет өл.вал.'!N360</f>
        <v>12924439.34</v>
      </c>
      <c r="O360" s="35">
        <f>('8.юрид-улут.вал.'!N360*'8.юрид-улут.вал.'!O360+'12.юрид-чет өл.вал.'!N360*'12.юрид-чет өл.вал.'!O360)/('8.юрид-улут.вал.'!N360+'12.юрид-чет өл.вал.'!N360)</f>
        <v>7.4836949843040417</v>
      </c>
      <c r="P360" s="34">
        <f>'8.юрид-улут.вал.'!P360+'12.юрид-чет өл.вал.'!P360</f>
        <v>28729049.119999997</v>
      </c>
      <c r="Q360" s="35">
        <f>('8.юрид-улут.вал.'!P360*'8.юрид-улут.вал.'!Q360+'12.юрид-чет өл.вал.'!P360*'12.юрид-чет өл.вал.'!Q360)/('8.юрид-улут.вал.'!P360+'12.юрид-чет өл.вал.'!P360)</f>
        <v>11.078431840531474</v>
      </c>
      <c r="R360" s="34">
        <f>'8.юрид-улут.вал.'!R360+'12.юрид-чет өл.вал.'!R360</f>
        <v>12846449.370000001</v>
      </c>
      <c r="S360" s="35">
        <f>('8.юрид-улут.вал.'!R360*'8.юрид-улут.вал.'!S360+'12.юрид-чет өл.вал.'!R360*'12.юрид-чет өл.вал.'!S360)/('8.юрид-улут.вал.'!R360+'12.юрид-чет өл.вал.'!R360)</f>
        <v>7.0330981333404905</v>
      </c>
      <c r="T360" s="34">
        <f>'8.юрид-улут.вал.'!T360+'12.юрид-чет өл.вал.'!T360</f>
        <v>216898.43000000002</v>
      </c>
      <c r="U360" s="35">
        <f>('8.юрид-улут.вал.'!T360*'8.юрид-улут.вал.'!U360+'12.юрид-чет өл.вал.'!T360*'12.юрид-чет өл.вал.'!U360)/('8.юрид-улут.вал.'!T360+'12.юрид-чет өл.вал.'!T360)</f>
        <v>9.9088521756473504</v>
      </c>
    </row>
    <row r="361" spans="1:21" ht="14.25" customHeight="1" x14ac:dyDescent="0.2">
      <c r="A361" s="33" t="s">
        <v>5</v>
      </c>
      <c r="B361" s="34">
        <f>'8.юрид-улут.вал.'!B361+'12.юрид-чет өл.вал.'!B361</f>
        <v>379256195.89999998</v>
      </c>
      <c r="C361" s="35">
        <f>('8.юрид-улут.вал.'!B361*'8.юрид-улут.вал.'!C361+'12.юрид-чет өл.вал.'!B361*'12.юрид-чет өл.вал.'!C361)/('8.юрид-улут.вал.'!B361+'12.юрид-чет өл.вал.'!B361)</f>
        <v>3.4319253626390127</v>
      </c>
      <c r="D361" s="34">
        <f>'8.юрид-улут.вал.'!D361+'12.юрид-чет өл.вал.'!D361</f>
        <v>294965836.08000004</v>
      </c>
      <c r="E361" s="35">
        <f>('8.юрид-улут.вал.'!D361*'8.юрид-улут.вал.'!E361+'12.юрид-чет өл.вал.'!D361*'12.юрид-чет өл.вал.'!E361)/('8.юрид-улут.вал.'!D361+'12.юрид-чет өл.вал.'!D361)</f>
        <v>2.3363124535785023</v>
      </c>
      <c r="F361" s="34">
        <f>'8.юрид-улут.вал.'!F361+'12.юрид-чет өл.вал.'!F361</f>
        <v>21864911.370000001</v>
      </c>
      <c r="G361" s="35">
        <f>('8.юрид-улут.вал.'!F361*'8.юрид-улут.вал.'!G361+'12.юрид-чет өл.вал.'!F361*'12.юрид-чет өл.вал.'!G361)/('8.юрид-улут.вал.'!F361+'12.юрид-чет өл.вал.'!F361)</f>
        <v>1.8418859062358948</v>
      </c>
      <c r="H361" s="34">
        <f t="shared" si="40"/>
        <v>62425448.449999996</v>
      </c>
      <c r="I361" s="35">
        <f t="shared" si="41"/>
        <v>9.1657159627469333</v>
      </c>
      <c r="J361" s="34">
        <f>'8.юрид-улут.вал.'!J361+'12.юрид-чет өл.вал.'!J361</f>
        <v>3579394.46</v>
      </c>
      <c r="K361" s="35">
        <f>('8.юрид-улут.вал.'!J361*'8.юрид-улут.вал.'!K361+'12.юрид-чет өл.вал.'!J361*'12.юрид-чет өл.вал.'!K361)/('8.юрид-улут.вал.'!J361+'12.юрид-чет өл.вал.'!J361)</f>
        <v>6.8922306606017347</v>
      </c>
      <c r="L361" s="34">
        <f>'8.юрид-улут.вал.'!L361+'12.юрид-чет өл.вал.'!L361</f>
        <v>4038910.25</v>
      </c>
      <c r="M361" s="35">
        <f>('8.юрид-улут.вал.'!L361*'8.юрид-улут.вал.'!M361+'12.юрид-чет өл.вал.'!L361*'12.юрид-чет өл.вал.'!M361)/('8.юрид-улут.вал.'!L361+'12.юрид-чет өл.вал.'!L361)</f>
        <v>9.7917326920300116</v>
      </c>
      <c r="N361" s="34">
        <f>'8.юрид-улут.вал.'!N361+'12.юрид-чет өл.вал.'!N361</f>
        <v>13940850.93</v>
      </c>
      <c r="O361" s="35">
        <f>('8.юрид-улут.вал.'!N361*'8.юрид-улут.вал.'!O361+'12.юрид-чет өл.вал.'!N361*'12.юрид-чет өл.вал.'!O361)/('8.юрид-улут.вал.'!N361+'12.юрид-чет өл.вал.'!N361)</f>
        <v>7.5553102584750338</v>
      </c>
      <c r="P361" s="34">
        <f>'8.юрид-улут.вал.'!P361+'12.юрид-чет өл.вал.'!P361</f>
        <v>28547805.440000001</v>
      </c>
      <c r="Q361" s="35">
        <f>('8.юрид-улут.вал.'!P361*'8.юрид-улут.вал.'!Q361+'12.юрид-чет өл.вал.'!P361*'12.юрид-чет өл.вал.'!Q361)/('8.юрид-улут.вал.'!P361+'12.юрид-чет өл.вал.'!P361)</f>
        <v>11.262108720680025</v>
      </c>
      <c r="R361" s="34">
        <f>'8.юрид-улут.вал.'!R361+'12.юрид-чет өл.вал.'!R361</f>
        <v>11902898.939999999</v>
      </c>
      <c r="S361" s="35">
        <f>('8.юрид-улут.вал.'!R361*'8.юрид-улут.вал.'!S361+'12.юрид-чет өл.вал.'!R361*'12.юрид-чет өл.вал.'!S361)/('8.юрид-улут.вал.'!R361+'12.юрид-чет өл.вал.'!R361)</f>
        <v>6.5176960626786382</v>
      </c>
      <c r="T361" s="34">
        <f>'8.юрид-улут.вал.'!T361+'12.юрид-чет өл.вал.'!T361</f>
        <v>415588.43</v>
      </c>
      <c r="U361" s="35">
        <f>('8.юрид-улут.вал.'!T361*'8.юрид-улут.вал.'!U361+'12.юрид-чет өл.вал.'!T361*'12.юрид-чет өл.вал.'!U361)/('8.юрид-улут.вал.'!T361+'12.юрид-чет өл.вал.'!T361)</f>
        <v>8.5194079151818531</v>
      </c>
    </row>
    <row r="362" spans="1:21" ht="14.25" hidden="1" customHeight="1" x14ac:dyDescent="0.2">
      <c r="A362" s="33" t="s">
        <v>6</v>
      </c>
      <c r="B362" s="34">
        <f>'8.юрид-улут.вал.'!B362+'12.юрид-чет өл.вал.'!B362</f>
        <v>0</v>
      </c>
      <c r="C362" s="35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34">
        <f>'8.юрид-улут.вал.'!D362+'12.юрид-чет өл.вал.'!D362</f>
        <v>0</v>
      </c>
      <c r="E362" s="35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34">
        <f>'8.юрид-улут.вал.'!F362+'12.юрид-чет өл.вал.'!F362</f>
        <v>0</v>
      </c>
      <c r="G362" s="35" t="e">
        <f>('8.юрид-улут.вал.'!F362*'8.юрид-улут.вал.'!G362+'12.юрид-чет өл.вал.'!F362*'12.юрид-чет өл.вал.'!G362)/('8.юрид-улут.вал.'!F362+'12.юрид-чет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'8.юрид-улут.вал.'!J362+'12.юрид-чет өл.вал.'!J362</f>
        <v>0</v>
      </c>
      <c r="K362" s="35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34">
        <f>'8.юрид-улут.вал.'!L362+'12.юрид-чет өл.вал.'!L362</f>
        <v>0</v>
      </c>
      <c r="M362" s="35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34">
        <f>'8.юрид-улут.вал.'!N362+'12.юрид-чет өл.вал.'!N362</f>
        <v>0</v>
      </c>
      <c r="O362" s="35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34">
        <f>'8.юрид-улут.вал.'!P362+'12.юрид-чет өл.вал.'!P362</f>
        <v>0</v>
      </c>
      <c r="Q362" s="35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34">
        <f>'8.юрид-улут.вал.'!R362+'12.юрид-чет өл.вал.'!R362</f>
        <v>0</v>
      </c>
      <c r="S362" s="35" t="e">
        <f>('8.юрид-улут.вал.'!R362*'8.юрид-улут.вал.'!S362+'12.юрид-чет өл.вал.'!R362*'12.юрид-чет өл.вал.'!S362)/('8.юрид-улут.вал.'!R362+'12.юрид-чет өл.вал.'!R362)</f>
        <v>#DIV/0!</v>
      </c>
      <c r="T362" s="34">
        <f>'8.юрид-улут.вал.'!T362+'12.юрид-чет өл.вал.'!T362</f>
        <v>0</v>
      </c>
      <c r="U362" s="35" t="e">
        <f>('8.юрид-улут.вал.'!T362*'8.юрид-улут.вал.'!U362+'12.юрид-чет өл.вал.'!T362*'12.юрид-чет өл.вал.'!U362)/('8.юрид-улут.вал.'!T362+'12.юрид-чет өл.вал.'!T362)</f>
        <v>#DIV/0!</v>
      </c>
    </row>
    <row r="363" spans="1:21" ht="14.25" hidden="1" customHeight="1" x14ac:dyDescent="0.2">
      <c r="A363" s="33" t="s">
        <v>7</v>
      </c>
      <c r="B363" s="34">
        <f>'8.юрид-улут.вал.'!B363+'12.юрид-чет өл.вал.'!B363</f>
        <v>0</v>
      </c>
      <c r="C363" s="35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34">
        <f>'8.юрид-улут.вал.'!D363+'12.юрид-чет өл.вал.'!D363</f>
        <v>0</v>
      </c>
      <c r="E363" s="35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34">
        <f>'8.юрид-улут.вал.'!F363+'12.юрид-чет өл.вал.'!F363</f>
        <v>0</v>
      </c>
      <c r="G363" s="35" t="e">
        <f>('8.юрид-улут.вал.'!F363*'8.юрид-улут.вал.'!G363+'12.юрид-чет өл.вал.'!F363*'12.юрид-чет өл.вал.'!G363)/('8.юрид-улут.вал.'!F363+'12.юрид-чет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'8.юрид-улут.вал.'!J363+'12.юрид-чет өл.вал.'!J363</f>
        <v>0</v>
      </c>
      <c r="K363" s="35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34">
        <f>'8.юрид-улут.вал.'!L363+'12.юрид-чет өл.вал.'!L363</f>
        <v>0</v>
      </c>
      <c r="M363" s="35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34">
        <f>'8.юрид-улут.вал.'!N363+'12.юрид-чет өл.вал.'!N363</f>
        <v>0</v>
      </c>
      <c r="O363" s="35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34">
        <f>'8.юрид-улут.вал.'!P363+'12.юрид-чет өл.вал.'!P363</f>
        <v>0</v>
      </c>
      <c r="Q363" s="35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34">
        <f>'8.юрид-улут.вал.'!R363+'12.юрид-чет өл.вал.'!R363</f>
        <v>0</v>
      </c>
      <c r="S363" s="35" t="e">
        <f>('8.юрид-улут.вал.'!R363*'8.юрид-улут.вал.'!S363+'12.юрид-чет өл.вал.'!R363*'12.юрид-чет өл.вал.'!S363)/('8.юрид-улут.вал.'!R363+'12.юрид-чет өл.вал.'!R363)</f>
        <v>#DIV/0!</v>
      </c>
      <c r="T363" s="34">
        <f>'8.юрид-улут.вал.'!T363+'12.юрид-чет өл.вал.'!T363</f>
        <v>0</v>
      </c>
      <c r="U363" s="35" t="e">
        <f>('8.юрид-улут.вал.'!T363*'8.юрид-улут.вал.'!U363+'12.юрид-чет өл.вал.'!T363*'12.юрид-чет өл.вал.'!U363)/('8.юрид-улут.вал.'!T363+'12.юрид-чет өл.вал.'!T363)</f>
        <v>#DIV/0!</v>
      </c>
    </row>
    <row r="364" spans="1:21" ht="14.25" hidden="1" customHeight="1" x14ac:dyDescent="0.2">
      <c r="A364" s="33" t="s">
        <v>8</v>
      </c>
      <c r="B364" s="34">
        <f>'8.юрид-улут.вал.'!B364+'12.юрид-чет өл.вал.'!B364</f>
        <v>0</v>
      </c>
      <c r="C364" s="35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34">
        <f>'8.юрид-улут.вал.'!D364+'12.юрид-чет өл.вал.'!D364</f>
        <v>0</v>
      </c>
      <c r="E364" s="35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34">
        <f>'8.юрид-улут.вал.'!F364+'12.юрид-чет өл.вал.'!F364</f>
        <v>0</v>
      </c>
      <c r="G364" s="35" t="e">
        <f>('8.юрид-улут.вал.'!F364*'8.юрид-улут.вал.'!G364+'12.юрид-чет өл.вал.'!F364*'12.юрид-чет өл.вал.'!G364)/('8.юрид-улут.вал.'!F364+'12.юрид-чет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'8.юрид-улут.вал.'!J364+'12.юрид-чет өл.вал.'!J364</f>
        <v>0</v>
      </c>
      <c r="K364" s="35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34">
        <f>'8.юрид-улут.вал.'!L364+'12.юрид-чет өл.вал.'!L364</f>
        <v>0</v>
      </c>
      <c r="M364" s="35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34">
        <f>'8.юрид-улут.вал.'!N364+'12.юрид-чет өл.вал.'!N364</f>
        <v>0</v>
      </c>
      <c r="O364" s="35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34">
        <f>'8.юрид-улут.вал.'!P364+'12.юрид-чет өл.вал.'!P364</f>
        <v>0</v>
      </c>
      <c r="Q364" s="35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34">
        <f>'8.юрид-улут.вал.'!R364+'12.юрид-чет өл.вал.'!R364</f>
        <v>0</v>
      </c>
      <c r="S364" s="35" t="e">
        <f>('8.юрид-улут.вал.'!R364*'8.юрид-улут.вал.'!S364+'12.юрид-чет өл.вал.'!R364*'12.юрид-чет өл.вал.'!S364)/('8.юрид-улут.вал.'!R364+'12.юрид-чет өл.вал.'!R364)</f>
        <v>#DIV/0!</v>
      </c>
      <c r="T364" s="34">
        <f>'8.юрид-улут.вал.'!T364+'12.юрид-чет өл.вал.'!T364</f>
        <v>0</v>
      </c>
      <c r="U364" s="35" t="e">
        <f>('8.юрид-улут.вал.'!T364*'8.юрид-улут.вал.'!U364+'12.юрид-чет өл.вал.'!T364*'12.юрид-чет өл.вал.'!U364)/('8.юрид-улут.вал.'!T364+'12.юрид-чет өл.вал.'!T364)</f>
        <v>#DIV/0!</v>
      </c>
    </row>
    <row r="365" spans="1:21" ht="14.25" hidden="1" customHeight="1" x14ac:dyDescent="0.2">
      <c r="A365" s="33" t="s">
        <v>9</v>
      </c>
      <c r="B365" s="34">
        <f>'8.юрид-улут.вал.'!B365+'12.юрид-чет өл.вал.'!B365</f>
        <v>0</v>
      </c>
      <c r="C365" s="35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34">
        <f>'8.юрид-улут.вал.'!D365+'12.юрид-чет өл.вал.'!D365</f>
        <v>0</v>
      </c>
      <c r="E365" s="35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34">
        <f>'8.юрид-улут.вал.'!F365+'12.юрид-чет өл.вал.'!F365</f>
        <v>0</v>
      </c>
      <c r="G365" s="35" t="e">
        <f>('8.юрид-улут.вал.'!F365*'8.юрид-улут.вал.'!G365+'12.юрид-чет өл.вал.'!F365*'12.юрид-чет өл.вал.'!G365)/('8.юрид-улут.вал.'!F365+'12.юрид-чет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'8.юрид-улут.вал.'!J365+'12.юрид-чет өл.вал.'!J365</f>
        <v>0</v>
      </c>
      <c r="K365" s="35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34">
        <f>'8.юрид-улут.вал.'!L365+'12.юрид-чет өл.вал.'!L365</f>
        <v>0</v>
      </c>
      <c r="M365" s="35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34">
        <f>'8.юрид-улут.вал.'!N365+'12.юрид-чет өл.вал.'!N365</f>
        <v>0</v>
      </c>
      <c r="O365" s="35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34">
        <f>'8.юрид-улут.вал.'!P365+'12.юрид-чет өл.вал.'!P365</f>
        <v>0</v>
      </c>
      <c r="Q365" s="35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34">
        <f>'8.юрид-улут.вал.'!R365+'12.юрид-чет өл.вал.'!R365</f>
        <v>0</v>
      </c>
      <c r="S365" s="35" t="e">
        <f>('8.юрид-улут.вал.'!R365*'8.юрид-улут.вал.'!S365+'12.юрид-чет өл.вал.'!R365*'12.юрид-чет өл.вал.'!S365)/('8.юрид-улут.вал.'!R365+'12.юрид-чет өл.вал.'!R365)</f>
        <v>#DIV/0!</v>
      </c>
      <c r="T365" s="34">
        <f>'8.юрид-улут.вал.'!T365+'12.юрид-чет өл.вал.'!T365</f>
        <v>0</v>
      </c>
      <c r="U365" s="35" t="e">
        <f>('8.юрид-улут.вал.'!T365*'8.юрид-улут.вал.'!U365+'12.юрид-чет өл.вал.'!T365*'12.юрид-чет өл.вал.'!U365)/('8.юрид-улут.вал.'!T365+'12.юрид-чет өл.вал.'!T365)</f>
        <v>#DIV/0!</v>
      </c>
    </row>
    <row r="366" spans="1:21" ht="14.25" hidden="1" customHeight="1" x14ac:dyDescent="0.2">
      <c r="A366" s="33" t="s">
        <v>10</v>
      </c>
      <c r="B366" s="34">
        <f>'8.юрид-улут.вал.'!B366+'12.юрид-чет өл.вал.'!B366</f>
        <v>0</v>
      </c>
      <c r="C366" s="35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34">
        <f>'8.юрид-улут.вал.'!D366+'12.юрид-чет өл.вал.'!D366</f>
        <v>0</v>
      </c>
      <c r="E366" s="35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34">
        <f>'8.юрид-улут.вал.'!F366+'12.юрид-чет өл.вал.'!F366</f>
        <v>0</v>
      </c>
      <c r="G366" s="35" t="e">
        <f>('8.юрид-улут.вал.'!F366*'8.юрид-улут.вал.'!G366+'12.юрид-чет өл.вал.'!F366*'12.юрид-чет өл.вал.'!G366)/('8.юрид-улут.вал.'!F366+'12.юрид-чет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'8.юрид-улут.вал.'!J366+'12.юрид-чет өл.вал.'!J366</f>
        <v>0</v>
      </c>
      <c r="K366" s="35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34">
        <f>'8.юрид-улут.вал.'!L366+'12.юрид-чет өл.вал.'!L366</f>
        <v>0</v>
      </c>
      <c r="M366" s="35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34">
        <f>'8.юрид-улут.вал.'!N366+'12.юрид-чет өл.вал.'!N366</f>
        <v>0</v>
      </c>
      <c r="O366" s="35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34">
        <f>'8.юрид-улут.вал.'!P366+'12.юрид-чет өл.вал.'!P366</f>
        <v>0</v>
      </c>
      <c r="Q366" s="35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34">
        <f>'8.юрид-улут.вал.'!R366+'12.юрид-чет өл.вал.'!R366</f>
        <v>0</v>
      </c>
      <c r="S366" s="35" t="e">
        <f>('8.юрид-улут.вал.'!R366*'8.юрид-улут.вал.'!S366+'12.юрид-чет өл.вал.'!R366*'12.юрид-чет өл.вал.'!S366)/('8.юрид-улут.вал.'!R366+'12.юрид-чет өл.вал.'!R366)</f>
        <v>#DIV/0!</v>
      </c>
      <c r="T366" s="34">
        <f>'8.юрид-улут.вал.'!T366+'12.юрид-чет өл.вал.'!T366</f>
        <v>0</v>
      </c>
      <c r="U366" s="35" t="e">
        <f>('8.юрид-улут.вал.'!T366*'8.юрид-улут.вал.'!U366+'12.юрид-чет өл.вал.'!T366*'12.юрид-чет өл.вал.'!U366)/('8.юрид-улут.вал.'!T366+'12.юрид-чет өл.вал.'!T366)</f>
        <v>#DIV/0!</v>
      </c>
    </row>
    <row r="367" spans="1:21" ht="14.25" hidden="1" customHeight="1" x14ac:dyDescent="0.2">
      <c r="A367" s="33" t="s">
        <v>11</v>
      </c>
      <c r="B367" s="34">
        <f>'8.юрид-улут.вал.'!B367+'12.юрид-чет өл.вал.'!B367</f>
        <v>0</v>
      </c>
      <c r="C367" s="35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34">
        <f>'8.юрид-улут.вал.'!D367+'12.юрид-чет өл.вал.'!D367</f>
        <v>0</v>
      </c>
      <c r="E367" s="35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34">
        <f>'8.юрид-улут.вал.'!F367+'12.юрид-чет өл.вал.'!F367</f>
        <v>0</v>
      </c>
      <c r="G367" s="35" t="e">
        <f>('8.юрид-улут.вал.'!F367*'8.юрид-улут.вал.'!G367+'12.юрид-чет өл.вал.'!F367*'12.юрид-чет өл.вал.'!G367)/('8.юрид-улут.вал.'!F367+'12.юрид-чет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'8.юрид-улут.вал.'!J367+'12.юрид-чет өл.вал.'!J367</f>
        <v>0</v>
      </c>
      <c r="K367" s="35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34">
        <f>'8.юрид-улут.вал.'!L367+'12.юрид-чет өл.вал.'!L367</f>
        <v>0</v>
      </c>
      <c r="M367" s="35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34">
        <f>'8.юрид-улут.вал.'!N367+'12.юрид-чет өл.вал.'!N367</f>
        <v>0</v>
      </c>
      <c r="O367" s="35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34">
        <f>'8.юрид-улут.вал.'!P367+'12.юрид-чет өл.вал.'!P367</f>
        <v>0</v>
      </c>
      <c r="Q367" s="35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34">
        <f>'8.юрид-улут.вал.'!R367+'12.юрид-чет өл.вал.'!R367</f>
        <v>0</v>
      </c>
      <c r="S367" s="35" t="e">
        <f>('8.юрид-улут.вал.'!R367*'8.юрид-улут.вал.'!S367+'12.юрид-чет өл.вал.'!R367*'12.юрид-чет өл.вал.'!S367)/('8.юрид-улут.вал.'!R367+'12.юрид-чет өл.вал.'!R367)</f>
        <v>#DIV/0!</v>
      </c>
      <c r="T367" s="34">
        <f>'8.юрид-улут.вал.'!T367+'12.юрид-чет өл.вал.'!T367</f>
        <v>0</v>
      </c>
      <c r="U367" s="35" t="e">
        <f>('8.юрид-улут.вал.'!T367*'8.юрид-улут.вал.'!U367+'12.юрид-чет өл.вал.'!T367*'12.юрид-чет өл.вал.'!U367)/('8.юрид-улут.вал.'!T367+'12.юрид-чет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'8.юрид-улут.вал.'!B368+'12.юрид-чет өл.вал.'!B368</f>
        <v>0</v>
      </c>
      <c r="C368" s="38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37">
        <f>'8.юрид-улут.вал.'!D368+'12.юрид-чет өл.вал.'!D368</f>
        <v>0</v>
      </c>
      <c r="E368" s="38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37">
        <f>'8.юрид-улут.вал.'!F368+'12.юрид-чет өл.вал.'!F368</f>
        <v>0</v>
      </c>
      <c r="G368" s="38" t="e">
        <f>('8.юрид-улут.вал.'!F368*'8.юрид-улут.вал.'!G368+'12.юрид-чет өл.вал.'!F368*'12.юрид-чет өл.вал.'!G368)/('8.юрид-улут.вал.'!F368+'12.юрид-чет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'8.юрид-улут.вал.'!J368+'12.юрид-чет өл.вал.'!J368</f>
        <v>0</v>
      </c>
      <c r="K368" s="38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37">
        <f>'8.юрид-улут.вал.'!L368+'12.юрид-чет өл.вал.'!L368</f>
        <v>0</v>
      </c>
      <c r="M368" s="38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37">
        <f>'8.юрид-улут.вал.'!N368+'12.юрид-чет өл.вал.'!N368</f>
        <v>0</v>
      </c>
      <c r="O368" s="38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37">
        <f>'8.юрид-улут.вал.'!P368+'12.юрид-чет өл.вал.'!P368</f>
        <v>0</v>
      </c>
      <c r="Q368" s="38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37">
        <f>'8.юрид-улут.вал.'!R368+'12.юрид-чет өл.вал.'!R368</f>
        <v>0</v>
      </c>
      <c r="S368" s="38" t="e">
        <f>('8.юрид-улут.вал.'!R368*'8.юрид-улут.вал.'!S368+'12.юрид-чет өл.вал.'!R368*'12.юрид-чет өл.вал.'!S368)/('8.юрид-улут.вал.'!R368+'12.юрид-чет өл.вал.'!R368)</f>
        <v>#DIV/0!</v>
      </c>
      <c r="T368" s="37">
        <f>'8.юрид-улут.вал.'!T368+'12.юрид-чет өл.вал.'!T368</f>
        <v>0</v>
      </c>
      <c r="U368" s="38" t="e">
        <f>('8.юрид-улут.вал.'!T368*'8.юрид-улут.вал.'!U368+'12.юрид-чет өл.вал.'!T368*'12.юрид-чет өл.вал.'!U368)/('8.юрид-улут.вал.'!T368+'12.юрид-чет өл.вал.'!T368)</f>
        <v>#DIV/0!</v>
      </c>
    </row>
    <row r="369" spans="1:21" ht="5.0999999999999996" customHeight="1" x14ac:dyDescent="0.2">
      <c r="A369" s="20"/>
      <c r="B369" s="21"/>
      <c r="C369" s="24"/>
      <c r="D369" s="22"/>
      <c r="E369" s="24"/>
      <c r="F369" s="22"/>
      <c r="G369" s="24"/>
      <c r="H369" s="22"/>
      <c r="I369" s="24"/>
      <c r="J369" s="22"/>
      <c r="K369" s="24"/>
      <c r="L369" s="22"/>
      <c r="M369" s="24"/>
      <c r="N369" s="22"/>
      <c r="O369" s="24"/>
      <c r="P369" s="22"/>
      <c r="Q369" s="24"/>
      <c r="R369" s="22"/>
      <c r="S369" s="24"/>
      <c r="T369" s="22"/>
      <c r="U369" s="24"/>
    </row>
    <row r="370" spans="1:21" x14ac:dyDescent="0.2">
      <c r="A370" s="17" t="s">
        <v>61</v>
      </c>
      <c r="B370" s="13"/>
      <c r="C370" s="13"/>
      <c r="D370" s="25"/>
      <c r="E370" s="25"/>
      <c r="F370" s="13"/>
      <c r="G370" s="13"/>
      <c r="H370" s="13"/>
      <c r="I370" s="13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x14ac:dyDescent="0.2">
      <c r="A174" s="33" t="s">
        <v>10</v>
      </c>
      <c r="B174" s="34">
        <f>'9.рез.эмес.-улут.вал.'!B174+'13.рез.эмес.-чет өл.вал.'!B174</f>
        <v>58692216.940000005</v>
      </c>
      <c r="C174" s="35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4">
        <f>'9.рез.эмес.-улут.вал.'!D174+'13.рез.эмес.-чет өл.вал.'!D174</f>
        <v>3466851.25</v>
      </c>
      <c r="E174" s="35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4">
        <f>'9.рез.эмес.-улут.вал.'!F174+'13.рез.эмес.-чет өл.вал.'!F174</f>
        <v>42249528.990000002</v>
      </c>
      <c r="G174" s="35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4">
        <f t="shared" ref="H174" si="30">J174+L174+N174+P174+R174+T174</f>
        <v>12975836.700000001</v>
      </c>
      <c r="I174" s="35">
        <f t="shared" ref="I174" si="31">(J174*K174+L174*M174+N174*O174+P174*Q174+R174*S174+T174*U174)/(J174+L174+N174+P174+R174+T174)</f>
        <v>3.9532261992785394</v>
      </c>
      <c r="J174" s="34">
        <f>'9.рез.эмес.-улут.вал.'!J174+'13.рез.эмес.-чет өл.вал.'!J174</f>
        <v>1137574.29</v>
      </c>
      <c r="K174" s="35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4">
        <f>'9.рез.эмес.-улут.вал.'!L174+'13.рез.эмес.-чет өл.вал.'!L174</f>
        <v>1639031.02</v>
      </c>
      <c r="M174" s="35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4">
        <f>'9.рез.эмес.-улут.вал.'!N174+'13.рез.эмес.-чет өл.вал.'!N174</f>
        <v>2681637.9500000002</v>
      </c>
      <c r="O174" s="35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4">
        <f>'9.рез.эмес.-улут.вал.'!P174+'13.рез.эмес.-чет өл.вал.'!P174</f>
        <v>4523988.04</v>
      </c>
      <c r="Q174" s="35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4">
        <f>'9.рез.эмес.-улут.вал.'!R174+'13.рез.эмес.-чет өл.вал.'!R174</f>
        <v>2873936.1799999997</v>
      </c>
      <c r="S174" s="35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4">
        <f>'9.рез.эмес.-улут.вал.'!T174+'13.рез.эмес.-чет өл.вал.'!T174</f>
        <v>119669.22</v>
      </c>
      <c r="U174" s="35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14.25" customHeight="1" x14ac:dyDescent="0.2">
      <c r="A175" s="33" t="s">
        <v>11</v>
      </c>
      <c r="B175" s="34">
        <f>'9.рез.эмес.-улут.вал.'!B175+'13.рез.эмес.-чет өл.вал.'!B175</f>
        <v>58675150.770000003</v>
      </c>
      <c r="C175" s="35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0.93459601054724417</v>
      </c>
      <c r="D175" s="34">
        <f>'9.рез.эмес.-улут.вал.'!D175+'13.рез.эмес.-чет өл.вал.'!D175</f>
        <v>3290821.7</v>
      </c>
      <c r="E175" s="35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6.4645763093150801E-3</v>
      </c>
      <c r="F175" s="34">
        <f>'9.рез.эмес.-улут.вал.'!F175+'13.рез.эмес.-чет өл.вал.'!F175</f>
        <v>41651834.620000005</v>
      </c>
      <c r="G175" s="35">
        <f>('9.рез.эмес.-улут.вал.'!F175*'9.рез.эмес.-улут.вал.'!G175+'13.рез.эмес.-чет өл.вал.'!F175*'13.рез.эмес.-чет өл.вал.'!G175)/('9.рез.эмес.-улут.вал.'!F175+'13.рез.эмес.-чет өл.вал.'!F175)</f>
        <v>3.1932540108601845E-2</v>
      </c>
      <c r="H175" s="34">
        <f t="shared" ref="H175" si="32">J175+L175+N175+P175+R175+T175</f>
        <v>13732494.450000001</v>
      </c>
      <c r="I175" s="35">
        <f t="shared" ref="I175" si="33">(J175*K175+L175*M175+N175*O175+P175*Q175+R175*S175+T175*U175)/(J175+L175+N175+P175+R175+T175)</f>
        <v>3.8948669795602981</v>
      </c>
      <c r="J175" s="34">
        <f>'9.рез.эмес.-улут.вал.'!J175+'13.рез.эмес.-чет өл.вал.'!J175</f>
        <v>1470765.9400000002</v>
      </c>
      <c r="K175" s="35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2.0603245922325293</v>
      </c>
      <c r="L175" s="34">
        <f>'9.рез.эмес.-улут.вал.'!L175+'13.рез.эмес.-чет өл.вал.'!L175</f>
        <v>1678108.44</v>
      </c>
      <c r="M175" s="35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2.6387879120016833</v>
      </c>
      <c r="N175" s="34">
        <f>'9.рез.эмес.-улут.вал.'!N175+'13.рез.эмес.-чет өл.вал.'!N175</f>
        <v>3395794.04</v>
      </c>
      <c r="O175" s="35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2.690844168982645</v>
      </c>
      <c r="P175" s="34">
        <f>'9.рез.эмес.-улут.вал.'!P175+'13.рез.эмес.-чет өл.вал.'!P175</f>
        <v>4112434.38</v>
      </c>
      <c r="Q175" s="35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4.7777116036317215</v>
      </c>
      <c r="R175" s="34">
        <f>'9.рез.эмес.-улут.вал.'!R175+'13.рез.эмес.-чет өл.вал.'!R175</f>
        <v>2953831.84</v>
      </c>
      <c r="S175" s="35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5.5530830380987535</v>
      </c>
      <c r="T175" s="34">
        <f>'9.рез.эмес.-улут.вал.'!T175+'13.рез.эмес.-чет өл.вал.'!T175</f>
        <v>121559.81</v>
      </c>
      <c r="U175" s="35">
        <f>('9.рез.эмес.-улут.вал.'!T175*'9.рез.эмес.-улут.вал.'!U175+'13.рез.эмес.-чет өл.вал.'!T175*'13.рез.эмес.-чет өл.вал.'!U175)/('9.рез.эмес.-улут.вал.'!T175+'13.рез.эмес.-чет өл.вал.'!T175)</f>
        <v>6.9049148892220238</v>
      </c>
    </row>
    <row r="176" spans="1:21" ht="14.25" customHeight="1" thickBot="1" x14ac:dyDescent="0.25">
      <c r="A176" s="36" t="s">
        <v>12</v>
      </c>
      <c r="B176" s="37">
        <f>'9.рез.эмес.-улут.вал.'!B176+'13.рез.эмес.-чет өл.вал.'!B176</f>
        <v>62216344.629999995</v>
      </c>
      <c r="C176" s="38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0.90768637078638981</v>
      </c>
      <c r="D176" s="37">
        <f>'9.рез.эмес.-улут.вал.'!D176+'13.рез.эмес.-чет өл.вал.'!D176</f>
        <v>3896428.51</v>
      </c>
      <c r="E176" s="38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3.8159162324782375E-3</v>
      </c>
      <c r="F176" s="37">
        <f>'9.рез.эмес.-улут.вал.'!F176+'13.рез.эмес.-чет өл.вал.'!F176</f>
        <v>44429848.519999996</v>
      </c>
      <c r="G176" s="38">
        <f>('9.рез.эмес.-улут.вал.'!F176*'9.рез.эмес.-улут.вал.'!G176+'13.рез.эмес.-чет өл.вал.'!F176*'13.рез.эмес.-чет өл.вал.'!G176)/('9.рез.эмес.-улут.вал.'!F176+'13.рез.эмес.-чет өл.вал.'!F176)</f>
        <v>3.339231025809497E-2</v>
      </c>
      <c r="H176" s="37">
        <f t="shared" ref="H176:H187" si="34">J176+L176+N176+P176+R176+T176</f>
        <v>13890067.600000001</v>
      </c>
      <c r="I176" s="38">
        <f t="shared" ref="I176:I187" si="35">(J176*K176+L176*M176+N176*O176+P176*Q176+R176*S176+T176*U176)/(J176+L176+N176+P176+R176+T176)</f>
        <v>3.9578241022743454</v>
      </c>
      <c r="J176" s="37">
        <f>'9.рез.эмес.-улут.вал.'!J176+'13.рез.эмес.-чет өл.вал.'!J176</f>
        <v>1445926.94</v>
      </c>
      <c r="K176" s="38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1.7980665212586704</v>
      </c>
      <c r="L176" s="37">
        <f>'9.рез.эмес.-улут.вал.'!L176+'13.рез.эмес.-чет өл.вал.'!L176</f>
        <v>2129229.79</v>
      </c>
      <c r="M176" s="38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2.06170808464032</v>
      </c>
      <c r="N176" s="37">
        <f>'9.рез.эмес.-улут.вал.'!N176+'13.рез.эмес.-чет өл.вал.'!N176</f>
        <v>3335200.51</v>
      </c>
      <c r="O176" s="38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3.3764636590919666</v>
      </c>
      <c r="P176" s="37">
        <f>'9.рез.эмес.-улут.вал.'!P176+'13.рез.эмес.-чет өл.вал.'!P176</f>
        <v>4397535.82</v>
      </c>
      <c r="Q176" s="38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4.5977625210566222</v>
      </c>
      <c r="R176" s="37">
        <f>'9.рез.эмес.-улут.вал.'!R176+'13.рез.эмес.-чет өл.вал.'!R176</f>
        <v>2461150.2000000002</v>
      </c>
      <c r="S176" s="38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6.3709036047454486</v>
      </c>
      <c r="T176" s="37">
        <f>'9.рез.эмес.-улут.вал.'!T176+'13.рез.эмес.-чет өл.вал.'!T176</f>
        <v>121024.34</v>
      </c>
      <c r="U176" s="38">
        <f>('9.рез.эмес.-улут.вал.'!T176*'9.рез.эмес.-улут.вал.'!U176+'13.рез.эмес.-чет өл.вал.'!T176*'13.рез.эмес.-чет өл.вал.'!U176)/('9.рез.эмес.-улут.вал.'!T176+'13.рез.эмес.-чет өл.вал.'!T176)</f>
        <v>6.8164954041476218</v>
      </c>
    </row>
    <row r="177" spans="1:21" ht="14.25" customHeight="1" x14ac:dyDescent="0.2">
      <c r="A177" s="33" t="s">
        <v>84</v>
      </c>
      <c r="B177" s="34">
        <f>'9.рез.эмес.-улут.вал.'!B177+'13.рез.эмес.-чет өл.вал.'!B177</f>
        <v>62063520.589999996</v>
      </c>
      <c r="C177" s="35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0.93840073093249587</v>
      </c>
      <c r="D177" s="34">
        <f>'9.рез.эмес.-улут.вал.'!D177+'13.рез.эмес.-чет өл.вал.'!D177</f>
        <v>3396579.38</v>
      </c>
      <c r="E177" s="35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7.6477395914709935E-3</v>
      </c>
      <c r="F177" s="34">
        <f>'9.рез.эмес.-улут.вал.'!F177+'13.рез.эмес.-чет өл.вал.'!F177</f>
        <v>44893621.539999999</v>
      </c>
      <c r="G177" s="35">
        <f>('9.рез.эмес.-улут.вал.'!F177*'9.рез.эмес.-улут.вал.'!G177+'13.рез.эмес.-чет өл.вал.'!F177*'13.рез.эмес.-чет өл.вал.'!G177)/('9.рез.эмес.-улут.вал.'!F177+'13.рез.эмес.-чет өл.вал.'!F177)</f>
        <v>3.2859184868514836E-2</v>
      </c>
      <c r="H177" s="34">
        <f t="shared" si="34"/>
        <v>13773319.67</v>
      </c>
      <c r="I177" s="35">
        <f t="shared" si="35"/>
        <v>4.1195086210977339</v>
      </c>
      <c r="J177" s="34">
        <f>'9.рез.эмес.-улут.вал.'!J177+'13.рез.эмес.-чет өл.вал.'!J177</f>
        <v>1255992.0900000001</v>
      </c>
      <c r="K177" s="35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1.8538248456644335</v>
      </c>
      <c r="L177" s="34">
        <f>'9.рез.эмес.-улут.вал.'!L177+'13.рез.эмес.-чет өл.вал.'!L177</f>
        <v>2154106.4299999997</v>
      </c>
      <c r="M177" s="35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2.2192626915374811</v>
      </c>
      <c r="N177" s="34">
        <f>'9.рез.эмес.-улут.вал.'!N177+'13.рез.эмес.-чет өл.вал.'!N177</f>
        <v>3503636.26</v>
      </c>
      <c r="O177" s="35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3.5299627810679315</v>
      </c>
      <c r="P177" s="34">
        <f>'9.рез.эмес.-улут.вал.'!P177+'13.рез.эмес.-чет өл.вал.'!P177</f>
        <v>4162768.88</v>
      </c>
      <c r="Q177" s="35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4.827064471424598</v>
      </c>
      <c r="R177" s="34">
        <f>'9.рез.эмес.-улут.вал.'!R177+'13.рез.эмес.-чет өл.вал.'!R177</f>
        <v>2574504.88</v>
      </c>
      <c r="S177" s="35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6.3419465978250527</v>
      </c>
      <c r="T177" s="34">
        <f>'9.рез.эмес.-улут.вал.'!T177+'13.рез.эмес.-чет өл.вал.'!T177</f>
        <v>122311.13</v>
      </c>
      <c r="U177" s="35">
        <f>('9.рез.эмес.-улут.вал.'!T177*'9.рез.эмес.-улут.вал.'!U177+'13.рез.эмес.-чет өл.вал.'!T177*'13.рез.эмес.-чет өл.вал.'!U177)/('9.рез.эмес.-улут.вал.'!T177+'13.рез.эмес.-чет өл.вал.'!T177)</f>
        <v>6.8788500376049155</v>
      </c>
    </row>
    <row r="178" spans="1:21" ht="14.25" customHeight="1" x14ac:dyDescent="0.2">
      <c r="A178" s="33" t="s">
        <v>3</v>
      </c>
      <c r="B178" s="34">
        <f>'9.рез.эмес.-улут.вал.'!B178+'13.рез.эмес.-чет өл.вал.'!B178</f>
        <v>64775149.160000004</v>
      </c>
      <c r="C178" s="35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0.9860431377337795</v>
      </c>
      <c r="D178" s="34">
        <f>'9.рез.эмес.-улут.вал.'!D178+'13.рез.эмес.-чет өл.вал.'!D178</f>
        <v>2877538.03</v>
      </c>
      <c r="E178" s="35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1.1289597587003958E-2</v>
      </c>
      <c r="F178" s="34">
        <f>'9.рез.эмес.-улут.вал.'!F178+'13.рез.эмес.-чет өл.вал.'!F178</f>
        <v>46824624.520000003</v>
      </c>
      <c r="G178" s="35">
        <f>('9.рез.эмес.-улут.вал.'!F178*'9.рез.эмес.-улут.вал.'!G178+'13.рез.эмес.-чет өл.вал.'!F178*'13.рез.эмес.-чет өл.вал.'!G178)/('9.рез.эмес.-улут.вал.'!F178+'13.рез.эмес.-чет өл.вал.'!F178)</f>
        <v>2.9427818707044705E-2</v>
      </c>
      <c r="H178" s="34">
        <f t="shared" si="34"/>
        <v>15072986.610000001</v>
      </c>
      <c r="I178" s="35">
        <f t="shared" si="35"/>
        <v>4.1438807141022194</v>
      </c>
      <c r="J178" s="34">
        <f>'9.рез.эмес.-улут.вал.'!J178+'13.рез.эмес.-чет өл.вал.'!J178</f>
        <v>2229265.98</v>
      </c>
      <c r="K178" s="35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1.4031394191015281</v>
      </c>
      <c r="L178" s="34">
        <f>'9.рез.эмес.-улут.вал.'!L178+'13.рез.эмес.-чет өл.вал.'!L178</f>
        <v>2570119.5699999998</v>
      </c>
      <c r="M178" s="35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2.8809650975110102</v>
      </c>
      <c r="N178" s="34">
        <f>'9.рез.эмес.-улут.вал.'!N178+'13.рез.эмес.-чет өл.вал.'!N178</f>
        <v>2241977.23</v>
      </c>
      <c r="O178" s="35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4.8846835094306496</v>
      </c>
      <c r="P178" s="34">
        <f>'9.рез.эмес.-улут.вал.'!P178+'13.рез.эмес.-чет өл.вал.'!P178</f>
        <v>5091081.79</v>
      </c>
      <c r="Q178" s="35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4.066010260679791</v>
      </c>
      <c r="R178" s="34">
        <f>'9.рез.эмес.-улут.вал.'!R178+'13.рез.эмес.-чет өл.вал.'!R178</f>
        <v>2818863.6399999997</v>
      </c>
      <c r="S178" s="35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6.8982643525459606</v>
      </c>
      <c r="T178" s="34">
        <f>'9.рез.эмес.-улут.вал.'!T178+'13.рез.эмес.-чет өл.вал.'!T178</f>
        <v>121678.40000000001</v>
      </c>
      <c r="U178" s="35">
        <f>('9.рез.эмес.-улут.вал.'!T178*'9.рез.эмес.-улут.вал.'!U178+'13.рез.эмес.-чет өл.вал.'!T178*'13.рез.эмес.-чет өл.вал.'!U178)/('9.рез.эмес.-улут.вал.'!T178+'13.рез.эмес.-чет өл.вал.'!T178)</f>
        <v>6.8315839524517132</v>
      </c>
    </row>
    <row r="179" spans="1:21" ht="14.25" customHeight="1" x14ac:dyDescent="0.2">
      <c r="A179" s="33" t="s">
        <v>4</v>
      </c>
      <c r="B179" s="34">
        <f>'9.рез.эмес.-улут.вал.'!B179+'13.рез.эмес.-чет өл.вал.'!B179</f>
        <v>65807556.820000008</v>
      </c>
      <c r="C179" s="35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0.98251641535869527</v>
      </c>
      <c r="D179" s="34">
        <f>'9.рез.эмес.-улут.вал.'!D179+'13.рез.эмес.-чет өл.вал.'!D179</f>
        <v>2968827.07</v>
      </c>
      <c r="E179" s="35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7.2880902760024974E-3</v>
      </c>
      <c r="F179" s="34">
        <f>'9.рез.эмес.-улут.вал.'!F179+'13.рез.эмес.-чет өл.вал.'!F179</f>
        <v>48564797.640000001</v>
      </c>
      <c r="G179" s="35">
        <f>('9.рез.эмес.-улут.вал.'!F179*'9.рез.эмес.-улут.вал.'!G179+'13.рез.эмес.-чет өл.вал.'!F179*'13.рез.эмес.-чет өл.вал.'!G179)/('9.рез.эмес.-улут.вал.'!F179+'13.рез.эмес.-чет өл.вал.'!F179)</f>
        <v>2.8670725065539474E-2</v>
      </c>
      <c r="H179" s="34">
        <f t="shared" si="34"/>
        <v>14273932.109999998</v>
      </c>
      <c r="I179" s="35">
        <f t="shared" si="35"/>
        <v>4.4306627845941238</v>
      </c>
      <c r="J179" s="34">
        <f>'9.рез.эмес.-улут.вал.'!J179+'13.рез.эмес.-чет өл.вал.'!J179</f>
        <v>1584160.57</v>
      </c>
      <c r="K179" s="35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1.7823700728140186</v>
      </c>
      <c r="L179" s="34">
        <f>'9.рез.эмес.-улут.вал.'!L179+'13.рез.эмес.-чет өл.вал.'!L179</f>
        <v>3018329.63</v>
      </c>
      <c r="M179" s="35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3.3105586734408434</v>
      </c>
      <c r="N179" s="34">
        <f>'9.рез.эмес.-улут.вал.'!N179+'13.рез.эмес.-чет өл.вал.'!N179</f>
        <v>2557389.9699999997</v>
      </c>
      <c r="O179" s="35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4.2689353900922749</v>
      </c>
      <c r="P179" s="34">
        <f>'9.рез.эмес.-улут.вал.'!P179+'13.рез.эмес.-чет өл.вал.'!P179</f>
        <v>4237487.12</v>
      </c>
      <c r="Q179" s="35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4.4553187979483493</v>
      </c>
      <c r="R179" s="34">
        <f>'9.рез.эмес.-улут.вал.'!R179+'13.рез.эмес.-чет өл.вал.'!R179</f>
        <v>2755301.7199999997</v>
      </c>
      <c r="S179" s="35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7.1881915556602065</v>
      </c>
      <c r="T179" s="34">
        <f>'9.рез.эмес.-улут.вал.'!T179+'13.рез.эмес.-чет өл.вал.'!T179</f>
        <v>121263.1</v>
      </c>
      <c r="U179" s="35">
        <f>('9.рез.эмес.-улут.вал.'!T179*'9.рез.эмес.-улут.вал.'!U179+'13.рез.эмес.-чет өл.вал.'!T179*'13.рез.эмес.-чет өл.вал.'!U179)/('9.рез.эмес.-улут.вал.'!T179+'13.рез.эмес.-чет өл.вал.'!T179)</f>
        <v>6.8012192925960173</v>
      </c>
    </row>
    <row r="180" spans="1:21" ht="14.25" customHeight="1" x14ac:dyDescent="0.2">
      <c r="A180" s="33" t="s">
        <v>35</v>
      </c>
      <c r="B180" s="34">
        <f>'9.рез.эмес.-улут.вал.'!B180+'13.рез.эмес.-чет өл.вал.'!B180</f>
        <v>68342483.019999996</v>
      </c>
      <c r="C180" s="35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0.99644387291680792</v>
      </c>
      <c r="D180" s="34">
        <f>'9.рез.эмес.-улут.вал.'!D180+'13.рез.эмес.-чет өл.вал.'!D180</f>
        <v>3135817.08</v>
      </c>
      <c r="E180" s="35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7.3594236561783126E-3</v>
      </c>
      <c r="F180" s="34">
        <f>'9.рез.эмес.-улут.вал.'!F180+'13.рез.эмес.-чет өл.вал.'!F180</f>
        <v>50541254.589999996</v>
      </c>
      <c r="G180" s="35">
        <f>('9.рез.эмес.-улут.вал.'!F180*'9.рез.эмес.-улут.вал.'!G180+'13.рез.эмес.-чет өл.вал.'!F180*'13.рез.эмес.-чет өл.вал.'!G180)/('9.рез.эмес.-улут.вал.'!F180+'13.рез.эмес.-чет өл.вал.'!F180)</f>
        <v>3.0137181657959311E-2</v>
      </c>
      <c r="H180" s="34">
        <f t="shared" si="34"/>
        <v>14665411.350000001</v>
      </c>
      <c r="I180" s="35">
        <f t="shared" si="35"/>
        <v>4.5381065760559096</v>
      </c>
      <c r="J180" s="34">
        <f>'9.рез.эмес.-улут.вал.'!J180+'13.рез.эмес.-чет өл.вал.'!J180</f>
        <v>2767213.55</v>
      </c>
      <c r="K180" s="35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2.0265438884541456</v>
      </c>
      <c r="L180" s="34">
        <f>'9.рез.эмес.-улут.вал.'!L180+'13.рез.эмес.-чет өл.вал.'!L180</f>
        <v>2049401.28</v>
      </c>
      <c r="M180" s="35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4.1605810143731334</v>
      </c>
      <c r="N180" s="34">
        <f>'9.рез.эмес.-улут.вал.'!N180+'13.рез.эмес.-чет өл.вал.'!N180</f>
        <v>3024720.22</v>
      </c>
      <c r="O180" s="35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4.2150623438157258</v>
      </c>
      <c r="P180" s="34">
        <f>'9.рез.эмес.-улут.вал.'!P180+'13.рез.эмес.-чет өл.вал.'!P180</f>
        <v>4121003.4899999998</v>
      </c>
      <c r="Q180" s="35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4.7972177610070297</v>
      </c>
      <c r="R180" s="34">
        <f>'9.рез.эмес.-улут.вал.'!R180+'13.рез.эмес.-чет өл.вал.'!R180</f>
        <v>2583644.1799999997</v>
      </c>
      <c r="S180" s="35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7.3784975729514031</v>
      </c>
      <c r="T180" s="34">
        <f>'9.рез.эмес.-улут.вал.'!T180+'13.рез.эмес.-чет өл.вал.'!T180</f>
        <v>119428.63</v>
      </c>
      <c r="U180" s="35">
        <f>('9.рез.эмес.-улут.вал.'!T180*'9.рез.эмес.-улут.вал.'!U180+'13.рез.эмес.-чет өл.вал.'!T180*'13.рез.эмес.-чет өл.вал.'!U180)/('9.рез.эмес.-улут.вал.'!T180+'13.рез.эмес.-чет өл.вал.'!T180)</f>
        <v>7.0039502002158134</v>
      </c>
    </row>
    <row r="181" spans="1:21" ht="14.25" customHeight="1" x14ac:dyDescent="0.2">
      <c r="A181" s="33" t="s">
        <v>5</v>
      </c>
      <c r="B181" s="34">
        <f>'9.рез.эмес.-улут.вал.'!B181+'13.рез.эмес.-чет өл.вал.'!B181</f>
        <v>71236293.129999995</v>
      </c>
      <c r="C181" s="35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0.97003972836984675</v>
      </c>
      <c r="D181" s="34">
        <f>'9.рез.эмес.-улут.вал.'!D181+'13.рез.эмес.-чет өл.вал.'!D181</f>
        <v>3409421.49</v>
      </c>
      <c r="E181" s="35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5.2302797856770668E-3</v>
      </c>
      <c r="F181" s="34">
        <f>'9.рез.эмес.-улут.вал.'!F181+'13.рез.эмес.-чет өл.вал.'!F181</f>
        <v>53942310.719999999</v>
      </c>
      <c r="G181" s="35">
        <f>('9.рез.эмес.-улут.вал.'!F181*'9.рез.эмес.-улут.вал.'!G181+'13.рез.эмес.-чет өл.вал.'!F181*'13.рез.эмес.-чет өл.вал.'!G181)/('9.рез.эмес.-улут.вал.'!F181+'13.рез.эмес.-чет өл.вал.'!F181)</f>
        <v>1.9581087191142123E-2</v>
      </c>
      <c r="H181" s="34">
        <f t="shared" si="34"/>
        <v>13884560.920000002</v>
      </c>
      <c r="I181" s="35">
        <f t="shared" si="35"/>
        <v>4.8995393885383285</v>
      </c>
      <c r="J181" s="34">
        <f>'9.рез.эмес.-улут.вал.'!J181+'13.рез.эмес.-чет өл.вал.'!J181</f>
        <v>1848724.58</v>
      </c>
      <c r="K181" s="35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2.8269535171647924</v>
      </c>
      <c r="L181" s="34">
        <f>'9.рез.эмес.-улут.вал.'!L181+'13.рез.эмес.-чет өл.вал.'!L181</f>
        <v>1868936.19</v>
      </c>
      <c r="M181" s="35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4.0560937547043796</v>
      </c>
      <c r="N181" s="34">
        <f>'9.рез.эмес.-улут.вал.'!N181+'13.рез.эмес.-чет өл.вал.'!N181</f>
        <v>3359467.37</v>
      </c>
      <c r="O181" s="35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4.4500836790386797</v>
      </c>
      <c r="P181" s="34">
        <f>'9.рез.эмес.-улут.вал.'!P181+'13.рез.эмес.-чет өл.вал.'!P181</f>
        <v>4033989.98</v>
      </c>
      <c r="Q181" s="35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4.8510192980697484</v>
      </c>
      <c r="R181" s="34">
        <f>'9.рез.эмес.-улут.вал.'!R181+'13.рез.эмес.-чет өл.вал.'!R181</f>
        <v>2648731.7800000003</v>
      </c>
      <c r="S181" s="35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7.4649057254487197</v>
      </c>
      <c r="T181" s="34">
        <f>'9.рез.эмес.-улут.вал.'!T181+'13.рез.эмес.-чет өл.вал.'!T181</f>
        <v>124711.02</v>
      </c>
      <c r="U181" s="35">
        <f>('9.рез.эмес.-улут.вал.'!T181*'9.рез.эмес.-улут.вал.'!U181+'13.рез.эмес.-чет өл.вал.'!T181*'13.рез.эмес.-чет өл.вал.'!U181)/('9.рез.эмес.-улут.вал.'!T181+'13.рез.эмес.-чет өл.вал.'!T181)</f>
        <v>7.4548911058541627</v>
      </c>
    </row>
    <row r="182" spans="1:21" ht="14.25" customHeight="1" x14ac:dyDescent="0.2">
      <c r="A182" s="33" t="s">
        <v>6</v>
      </c>
      <c r="B182" s="34">
        <f>'9.рез.эмес.-улут.вал.'!B182+'13.рез.эмес.-чет өл.вал.'!B182</f>
        <v>72125823.5</v>
      </c>
      <c r="C182" s="35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0.96841685422558754</v>
      </c>
      <c r="D182" s="34">
        <f>'9.рез.эмес.-улут.вал.'!D182+'13.рез.эмес.-чет өл.вал.'!D182</f>
        <v>2532017.9900000002</v>
      </c>
      <c r="E182" s="35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4.0335060968504383E-3</v>
      </c>
      <c r="F182" s="34">
        <f>'9.рез.эмес.-улут.вал.'!F182+'13.рез.эмес.-чет өл.вал.'!F182</f>
        <v>56032231.280000001</v>
      </c>
      <c r="G182" s="35">
        <f>('9.рез.эмес.-улут.вал.'!F182*'9.рез.эмес.-улут.вал.'!G182+'13.рез.эмес.-чет өл.вал.'!F182*'13.рез.эмес.-чет өл.вал.'!G182)/('9.рез.эмес.-улут.вал.'!F182+'13.рез.эмес.-чет өл.вал.'!F182)</f>
        <v>2.9545282052526548E-2</v>
      </c>
      <c r="H182" s="34">
        <f t="shared" si="34"/>
        <v>13561574.23</v>
      </c>
      <c r="I182" s="35">
        <f t="shared" si="35"/>
        <v>5.0275993744348648</v>
      </c>
      <c r="J182" s="34">
        <f>'9.рез.эмес.-улут.вал.'!J182+'13.рез.эмес.-чет өл.вал.'!J182</f>
        <v>1865257.0800000005</v>
      </c>
      <c r="K182" s="35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2.3459521889604589</v>
      </c>
      <c r="L182" s="34">
        <f>'9.рез.эмес.-улут.вал.'!L182+'13.рез.эмес.-чет өл.вал.'!L182</f>
        <v>2016705.52</v>
      </c>
      <c r="M182" s="35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4.2594352453103808</v>
      </c>
      <c r="N182" s="34">
        <f>'9.рез.эмес.-улут.вал.'!N182+'13.рез.эмес.-чет өл.вал.'!N182</f>
        <v>3427202.86</v>
      </c>
      <c r="O182" s="35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4.4484011930066991</v>
      </c>
      <c r="P182" s="34">
        <f>'9.рез.эмес.-улут.вал.'!P182+'13.рез.эмес.-чет өл.вал.'!P182</f>
        <v>3572197.77</v>
      </c>
      <c r="Q182" s="35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5.2692689704859275</v>
      </c>
      <c r="R182" s="34">
        <f>'9.рез.эмес.-улут.вал.'!R182+'13.рез.эмес.-чет өл.вал.'!R182</f>
        <v>2560941.14</v>
      </c>
      <c r="S182" s="35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7.9294760874902348</v>
      </c>
      <c r="T182" s="34">
        <f>'9.рез.эмес.-улут.вал.'!T182+'13.рез.эмес.-чет өл.вал.'!T182</f>
        <v>119269.86</v>
      </c>
      <c r="U182" s="35">
        <f>('9.рез.эмес.-улут.вал.'!T182*'9.рез.эмес.-улут.вал.'!U182+'13.рез.эмес.-чет өл.вал.'!T182*'13.рез.эмес.-чет өл.вал.'!U182)/('9.рез.эмес.-улут.вал.'!T182+'13.рез.эмес.-чет өл.вал.'!T182)</f>
        <v>7.0509508932097376</v>
      </c>
    </row>
    <row r="183" spans="1:21" ht="14.25" customHeight="1" x14ac:dyDescent="0.2">
      <c r="A183" s="33" t="s">
        <v>7</v>
      </c>
      <c r="B183" s="34">
        <f>'9.рез.эмес.-улут.вал.'!B183+'13.рез.эмес.-чет өл.вал.'!B183</f>
        <v>69287551.569999993</v>
      </c>
      <c r="C183" s="35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0.99762206617542903</v>
      </c>
      <c r="D183" s="34">
        <f>'9.рез.эмес.-улут.вал.'!D183+'13.рез.эмес.-чет өл.вал.'!D183</f>
        <v>3167592.55</v>
      </c>
      <c r="E183" s="35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0.11983527549968474</v>
      </c>
      <c r="F183" s="34">
        <f>'9.рез.эмес.-улут.вал.'!F183+'13.рез.эмес.-чет өл.вал.'!F183</f>
        <v>53084363.829999998</v>
      </c>
      <c r="G183" s="35">
        <f>('9.рез.эмес.-улут.вал.'!F183*'9.рез.эмес.-улут.вал.'!G183+'13.рез.эмес.-чет өл.вал.'!F183*'13.рез.эмес.-чет өл.вал.'!G183)/('9.рез.эмес.-улут.вал.'!F183+'13.рез.эмес.-чет өл.вал.'!F183)</f>
        <v>3.0058833833066182E-2</v>
      </c>
      <c r="H183" s="34">
        <f t="shared" si="34"/>
        <v>13035595.190000001</v>
      </c>
      <c r="I183" s="35">
        <f t="shared" si="35"/>
        <v>5.1510917592478558</v>
      </c>
      <c r="J183" s="34">
        <f>'9.рез.эмес.-улут.вал.'!J183+'13.рез.эмес.-чет өл.вал.'!J183</f>
        <v>1687968.6600000001</v>
      </c>
      <c r="K183" s="35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2.3296237171251741</v>
      </c>
      <c r="L183" s="34">
        <f>'9.рез.эмес.-улут.вал.'!L183+'13.рез.эмес.-чет өл.вал.'!L183</f>
        <v>2645648.83</v>
      </c>
      <c r="M183" s="35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3.8642119780878108</v>
      </c>
      <c r="N183" s="34">
        <f>'9.рез.эмес.-улут.вал.'!N183+'13.рез.эмес.-чет өл.вал.'!N183</f>
        <v>2644096.71</v>
      </c>
      <c r="O183" s="35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4.9192118184285274</v>
      </c>
      <c r="P183" s="34">
        <f>'9.рез.эмес.-улут.вал.'!P183+'13.рез.эмес.-чет өл.вал.'!P183</f>
        <v>3317242.3200000003</v>
      </c>
      <c r="Q183" s="35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5.5695200599333967</v>
      </c>
      <c r="R183" s="34">
        <f>'9.рез.эмес.-улут.вал.'!R183+'13.рез.эмес.-чет өл.вал.'!R183</f>
        <v>2667742.46</v>
      </c>
      <c r="S183" s="35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7.8910782463986431</v>
      </c>
      <c r="T183" s="34">
        <f>'9.рез.эмес.-улут.вал.'!T183+'13.рез.эмес.-чет өл.вал.'!T183</f>
        <v>72896.209999999992</v>
      </c>
      <c r="U183" s="35">
        <f>('9.рез.эмес.-улут.вал.'!T183*'9.рез.эмес.-улут.вал.'!U183+'13.рез.эмес.-чет өл.вал.'!T183*'13.рез.эмес.-чет өл.вал.'!U183)/('9.рез.эмес.-улут.вал.'!T183+'13.рез.эмес.-чет өл.вал.'!T183)</f>
        <v>6.2854202488716435</v>
      </c>
    </row>
    <row r="184" spans="1:21" ht="14.25" customHeight="1" x14ac:dyDescent="0.2">
      <c r="A184" s="33" t="s">
        <v>8</v>
      </c>
      <c r="B184" s="34">
        <f>'9.рез.эмес.-улут.вал.'!B184+'13.рез.эмес.-чет өл.вал.'!B184</f>
        <v>71230549.370000005</v>
      </c>
      <c r="C184" s="35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0.97754562904054121</v>
      </c>
      <c r="D184" s="34">
        <f>'9.рез.эмес.-улут.вал.'!D184+'13.рез.эмес.-чет өл.вал.'!D184</f>
        <v>4849807.7799999993</v>
      </c>
      <c r="E184" s="35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7.7174126930036641E-2</v>
      </c>
      <c r="F184" s="34">
        <f>'9.рез.эмес.-улут.вал.'!F184+'13.рез.эмес.-чет өл.вал.'!F184</f>
        <v>53181027.240000002</v>
      </c>
      <c r="G184" s="35">
        <f>('9.рез.эмес.-улут.вал.'!F184*'9.рез.эмес.-улут.вал.'!G184+'13.рез.эмес.-чет өл.вал.'!F184*'13.рез.эмес.-чет өл.вал.'!G184)/('9.рез.эмес.-улут.вал.'!F184+'13.рез.эмес.-чет өл.вал.'!F184)</f>
        <v>3.1107039830846239E-2</v>
      </c>
      <c r="H184" s="34">
        <f t="shared" si="34"/>
        <v>13199714.35</v>
      </c>
      <c r="I184" s="35">
        <f t="shared" si="35"/>
        <v>5.1215144801220625</v>
      </c>
      <c r="J184" s="34">
        <f>'9.рез.эмес.-улут.вал.'!J184+'13.рез.эмес.-чет өл.вал.'!J184</f>
        <v>2174679.75</v>
      </c>
      <c r="K184" s="35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2.2752937642427549</v>
      </c>
      <c r="L184" s="34">
        <f>'9.рез.эмес.-улут.вал.'!L184+'13.рез.эмес.-чет өл.вал.'!L184</f>
        <v>2658469.02</v>
      </c>
      <c r="M184" s="35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4.4189413483554612</v>
      </c>
      <c r="N184" s="34">
        <f>'9.рез.эмес.-улут.вал.'!N184+'13.рез.эмес.-чет өл.вал.'!N184</f>
        <v>2251309.5499999998</v>
      </c>
      <c r="O184" s="35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4.4285891315123589</v>
      </c>
      <c r="P184" s="34">
        <f>'9.рез.эмес.-улут.вал.'!P184+'13.рез.эмес.-чет өл.вал.'!P184</f>
        <v>3340392.89</v>
      </c>
      <c r="Q184" s="35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5.8516032894262224</v>
      </c>
      <c r="R184" s="34">
        <f>'9.рез.эмес.-улут.вал.'!R184+'13.рез.эмес.-чет өл.вал.'!R184</f>
        <v>2699140.4699999997</v>
      </c>
      <c r="S184" s="35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7.7426851356498769</v>
      </c>
      <c r="T184" s="34">
        <f>'9.рез.эмес.-улут.вал.'!T184+'13.рез.эмес.-чет өл.вал.'!T184</f>
        <v>75722.67</v>
      </c>
      <c r="U184" s="35">
        <f>('9.рез.эмес.-улут.вал.'!T184*'9.рез.эмес.-улут.вал.'!U184+'13.рез.эмес.-чет өл.вал.'!T184*'13.рез.эмес.-чет өл.вал.'!U184)/('9.рез.эмес.-улут.вал.'!T184+'13.рез.эмес.-чет өл.вал.'!T184)</f>
        <v>6.4907959901572356</v>
      </c>
    </row>
    <row r="185" spans="1:21" ht="14.25" customHeight="1" x14ac:dyDescent="0.2">
      <c r="A185" s="33" t="s">
        <v>9</v>
      </c>
      <c r="B185" s="34">
        <f>'9.рез.эмес.-улут.вал.'!B185+'13.рез.эмес.-чет өл.вал.'!B185</f>
        <v>69560190.599999994</v>
      </c>
      <c r="C185" s="35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1.0396383940371192</v>
      </c>
      <c r="D185" s="34">
        <f>'9.рез.эмес.-улут.вал.'!D185+'13.рез.эмес.-чет өл.вал.'!D185</f>
        <v>3795882.0599999996</v>
      </c>
      <c r="E185" s="35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5.9915432409404223E-2</v>
      </c>
      <c r="F185" s="34">
        <f>'9.рез.эмес.-улут.вал.'!F185+'13.рез.эмес.-чет өл.вал.'!F185</f>
        <v>52064419.609999999</v>
      </c>
      <c r="G185" s="35">
        <f>('9.рез.эмес.-улут.вал.'!F185*'9.рез.эмес.-улут.вал.'!G185+'13.рез.эмес.-чет өл.вал.'!F185*'13.рез.эмес.-чет өл.вал.'!G185)/('9.рез.эмес.-улут.вал.'!F185+'13.рез.эмес.-чет өл.вал.'!F185)</f>
        <v>3.1686339122911023E-2</v>
      </c>
      <c r="H185" s="34">
        <f t="shared" si="34"/>
        <v>13699888.930000002</v>
      </c>
      <c r="I185" s="35">
        <f t="shared" si="35"/>
        <v>5.1416681137501676</v>
      </c>
      <c r="J185" s="34">
        <f>'9.рез.эмес.-улут.вал.'!J185+'13.рез.эмес.-чет өл.вал.'!J185</f>
        <v>2415239.7000000002</v>
      </c>
      <c r="K185" s="35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2.340201359682855</v>
      </c>
      <c r="L185" s="34">
        <f>'9.рез.эмес.-улут.вал.'!L185+'13.рез.эмес.-чет өл.вал.'!L185</f>
        <v>2751240.68</v>
      </c>
      <c r="M185" s="35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4.2468651463818743</v>
      </c>
      <c r="N185" s="34">
        <f>'9.рез.эмес.-улут.вал.'!N185+'13.рез.эмес.-чет өл.вал.'!N185</f>
        <v>1776158.81</v>
      </c>
      <c r="O185" s="35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4.7204887950869727</v>
      </c>
      <c r="P185" s="34">
        <f>'9.рез.эмес.-улут.вал.'!P185+'13.рез.эмес.-чет өл.вал.'!P185</f>
        <v>3683636.59</v>
      </c>
      <c r="Q185" s="35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5.9826099028134472</v>
      </c>
      <c r="R185" s="34">
        <f>'9.рез.эмес.-улут.вал.'!R185+'13.рез.эмес.-чет өл.вал.'!R185</f>
        <v>2995196.6</v>
      </c>
      <c r="S185" s="35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7.3942624913503083</v>
      </c>
      <c r="T185" s="34">
        <f>'9.рез.эмес.-улут.вал.'!T185+'13.рез.эмес.-чет өл.вал.'!T185</f>
        <v>78416.55</v>
      </c>
      <c r="U185" s="35">
        <f>('9.рез.эмес.-улут.вал.'!T185*'9.рез.эмес.-улут.вал.'!U185+'13.рез.эмес.-чет өл.вал.'!T185*'13.рез.эмес.-чет өл.вал.'!U185)/('9.рез.эмес.-улут.вал.'!T185+'13.рез.эмес.-чет өл.вал.'!T185)</f>
        <v>6.8176719582792185</v>
      </c>
    </row>
    <row r="186" spans="1:21" ht="14.25" customHeight="1" x14ac:dyDescent="0.2">
      <c r="A186" s="33" t="s">
        <v>10</v>
      </c>
      <c r="B186" s="34">
        <f>'9.рез.эмес.-улут.вал.'!B186+'13.рез.эмес.-чет өл.вал.'!B186</f>
        <v>69630375.5</v>
      </c>
      <c r="C186" s="35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1.0781516243683036</v>
      </c>
      <c r="D186" s="34">
        <f>'9.рез.эмес.-улут.вал.'!D186+'13.рез.эмес.-чет өл.вал.'!D186</f>
        <v>3879401.2199999997</v>
      </c>
      <c r="E186" s="35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0.10386929269460839</v>
      </c>
      <c r="F186" s="34">
        <f>'9.рез.эмес.-улут.вал.'!F186+'13.рез.эмес.-чет өл.вал.'!F186</f>
        <v>51592908.340000004</v>
      </c>
      <c r="G186" s="35">
        <f>('9.рез.эмес.-улут.вал.'!F186*'9.рез.эмес.-улут.вал.'!G186+'13.рез.эмес.-чет өл.вал.'!F186*'13.рез.эмес.-чет өл.вал.'!G186)/('9.рез.эмес.-улут.вал.'!F186+'13.рез.эмес.-чет өл.вал.'!F186)</f>
        <v>3.8737868269203279E-2</v>
      </c>
      <c r="H186" s="34">
        <f t="shared" si="34"/>
        <v>14158065.939999999</v>
      </c>
      <c r="I186" s="35">
        <f t="shared" si="35"/>
        <v>5.1328022352041636</v>
      </c>
      <c r="J186" s="34">
        <f>'9.рез.эмес.-улут.вал.'!J186+'13.рез.эмес.-чет өл.вал.'!J186</f>
        <v>2314479.6800000002</v>
      </c>
      <c r="K186" s="35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2.7077726048992576</v>
      </c>
      <c r="L186" s="34">
        <f>'9.рез.эмес.-улут.вал.'!L186+'13.рез.эмес.-чет өл.вал.'!L186</f>
        <v>2359340.71</v>
      </c>
      <c r="M186" s="35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3.7949716904600823</v>
      </c>
      <c r="N186" s="34">
        <f>'9.рез.эмес.-улут.вал.'!N186+'13.рез.эмес.-чет өл.вал.'!N186</f>
        <v>2597377.2600000002</v>
      </c>
      <c r="O186" s="35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4.5746613083460952</v>
      </c>
      <c r="P186" s="34">
        <f>'9.рез.эмес.-улут.вал.'!P186+'13.рез.эмес.-чет өл.вал.'!P186</f>
        <v>4256280.4399999995</v>
      </c>
      <c r="Q186" s="35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5.4957699854946593</v>
      </c>
      <c r="R186" s="34">
        <f>'9.рез.эмес.-улут.вал.'!R186+'13.рез.эмес.-чет өл.вал.'!R186</f>
        <v>2554173.5</v>
      </c>
      <c r="S186" s="35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8.4910470741709361</v>
      </c>
      <c r="T186" s="34">
        <f>'9.рез.эмес.-улут.вал.'!T186+'13.рез.эмес.-чет өл.вал.'!T186</f>
        <v>76414.350000000006</v>
      </c>
      <c r="U186" s="35">
        <f>('9.рез.эмес.-улут.вал.'!T186*'9.рез.эмес.-улут.вал.'!U186+'13.рез.эмес.-чет өл.вал.'!T186*'13.рез.эмес.-чет өл.вал.'!U186)/('9.рез.эмес.-улут.вал.'!T186+'13.рез.эмес.-чет өл.вал.'!T186)</f>
        <v>6.3936898985596251</v>
      </c>
    </row>
    <row r="187" spans="1:21" ht="14.25" customHeight="1" x14ac:dyDescent="0.2">
      <c r="A187" s="33" t="s">
        <v>11</v>
      </c>
      <c r="B187" s="34">
        <f>'9.рез.эмес.-улут.вал.'!B187+'13.рез.эмес.-чет өл.вал.'!B187</f>
        <v>72138138.090000004</v>
      </c>
      <c r="C187" s="35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1.0171259990306203</v>
      </c>
      <c r="D187" s="34">
        <f>'9.рез.эмес.-улут.вал.'!D187+'13.рез.эмес.-чет өл.вал.'!D187</f>
        <v>3984438.13</v>
      </c>
      <c r="E187" s="35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9.0993386864310452E-2</v>
      </c>
      <c r="F187" s="34">
        <f>'9.рез.эмес.-улут.вал.'!F187+'13.рез.эмес.-чет өл.вал.'!F187</f>
        <v>54092752.799999997</v>
      </c>
      <c r="G187" s="35">
        <f>('9.рез.эмес.-улут.вал.'!F187*'9.рез.эмес.-улут.вал.'!G187+'13.рез.эмес.-чет өл.вал.'!F187*'13.рез.эмес.-чет өл.вал.'!G187)/('9.рез.эмес.-улут.вал.'!F187+'13.рез.эмес.-чет өл.вал.'!F187)</f>
        <v>4.2323626983169556E-2</v>
      </c>
      <c r="H187" s="34">
        <f t="shared" si="34"/>
        <v>14060947.16</v>
      </c>
      <c r="I187" s="35">
        <f t="shared" si="35"/>
        <v>5.0296481421952866</v>
      </c>
      <c r="J187" s="34">
        <f>'9.рез.эмес.-улут.вал.'!J187+'13.рез.эмес.-чет өл.вал.'!J187</f>
        <v>2809378.88</v>
      </c>
      <c r="K187" s="35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2.055687686098076</v>
      </c>
      <c r="L187" s="34">
        <f>'9.рез.эмес.-улут.вал.'!L187+'13.рез.эмес.-чет өл.вал.'!L187</f>
        <v>1633598.1</v>
      </c>
      <c r="M187" s="35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4.0546248538731868</v>
      </c>
      <c r="N187" s="34">
        <f>'9.рез.эмес.-улут.вал.'!N187+'13.рез.эмес.-чет өл.вал.'!N187</f>
        <v>2947719.94</v>
      </c>
      <c r="O187" s="35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4.3202200043468224</v>
      </c>
      <c r="P187" s="34">
        <f>'9.рез.эмес.-улут.вал.'!P187+'13.рез.эмес.-чет өл.вал.'!P187</f>
        <v>4158025.63</v>
      </c>
      <c r="Q187" s="35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5.7736213482166665</v>
      </c>
      <c r="R187" s="34">
        <f>'9.рез.эмес.-улут.вал.'!R187+'13.рез.эмес.-чет өл.вал.'!R187</f>
        <v>2433425.4500000002</v>
      </c>
      <c r="S187" s="35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8.6702011268518664</v>
      </c>
      <c r="T187" s="34">
        <f>'9.рез.эмес.-улут.вал.'!T187+'13.рез.эмес.-чет өл.вал.'!T187</f>
        <v>78799.16</v>
      </c>
      <c r="U187" s="35">
        <f>('9.рез.эмес.-улут.вал.'!T187*'9.рез.эмес.-улут.вал.'!U187+'13.рез.эмес.-чет өл.вал.'!T187*'13.рез.эмес.-чет өл.вал.'!U187)/('9.рез.эмес.-улут.вал.'!T187+'13.рез.эмес.-чет өл.вал.'!T187)</f>
        <v>6.1273681039239536</v>
      </c>
    </row>
    <row r="188" spans="1:21" ht="14.25" customHeight="1" thickBot="1" x14ac:dyDescent="0.25">
      <c r="A188" s="36" t="s">
        <v>12</v>
      </c>
      <c r="B188" s="37">
        <f>'9.рез.эмес.-улут.вал.'!B188+'13.рез.эмес.-чет өл.вал.'!B188</f>
        <v>75361928.290000007</v>
      </c>
      <c r="C188" s="38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0.99064120187469218</v>
      </c>
      <c r="D188" s="37">
        <f>'9.рез.эмес.-улут.вал.'!D188+'13.рез.эмес.-чет өл.вал.'!D188</f>
        <v>2932743.89</v>
      </c>
      <c r="E188" s="38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0.12278168456093845</v>
      </c>
      <c r="F188" s="37">
        <f>'9.рез.эмес.-улут.вал.'!F188+'13.рез.эмес.-чет өл.вал.'!F188</f>
        <v>56094130.859999999</v>
      </c>
      <c r="G188" s="38">
        <f>('9.рез.эмес.-улут.вал.'!F188*'9.рез.эмес.-улут.вал.'!G188+'13.рез.эмес.-чет өл.вал.'!F188*'13.рез.эмес.-чет өл.вал.'!G188)/('9.рез.эмес.-улут.вал.'!F188+'13.рез.эмес.-чет өл.вал.'!F188)</f>
        <v>3.3490228804661085E-2</v>
      </c>
      <c r="H188" s="37">
        <f t="shared" ref="H188:H199" si="36">J188+L188+N188+P188+R188+T188</f>
        <v>16335053.540000003</v>
      </c>
      <c r="I188" s="38">
        <f t="shared" ref="I188:I199" si="37">(J188*K188+L188*M188+N188*O188+P188*Q188+R188*S188+T188*U188)/(J188+L188+N188+P188+R188+T188)</f>
        <v>4.4332844411662684</v>
      </c>
      <c r="J188" s="37">
        <f>'9.рез.эмес.-улут.вал.'!J188+'13.рез.эмес.-чет өл.вал.'!J188</f>
        <v>3047133.09</v>
      </c>
      <c r="K188" s="38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1.2235356006389599</v>
      </c>
      <c r="L188" s="37">
        <f>'9.рез.эмес.-улут.вал.'!L188+'13.рез.эмес.-чет өл.вал.'!L188</f>
        <v>2894279.2600000002</v>
      </c>
      <c r="M188" s="38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2.5859055904646846</v>
      </c>
      <c r="N188" s="37">
        <f>'9.рез.эмес.-улут.вал.'!N188+'13.рез.эмес.-чет өл.вал.'!N188</f>
        <v>3378025.2199999997</v>
      </c>
      <c r="O188" s="38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4.0900413057899048</v>
      </c>
      <c r="P188" s="37">
        <f>'9.рез.эмес.-улут.вал.'!P188+'13.рез.эмес.-чет өл.вал.'!P188</f>
        <v>4854126.05</v>
      </c>
      <c r="Q188" s="38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5.9997735881827756</v>
      </c>
      <c r="R188" s="37">
        <f>'9.рез.эмес.-улут.вал.'!R188+'13.рез.эмес.-чет өл.вал.'!R188</f>
        <v>2084833.12</v>
      </c>
      <c r="S188" s="38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8.5253539421418925</v>
      </c>
      <c r="T188" s="37">
        <f>'9.рез.эмес.-улут.вал.'!T188+'13.рез.эмес.-чет өл.вал.'!T188</f>
        <v>76656.800000000003</v>
      </c>
      <c r="U188" s="38">
        <f>('9.рез.эмес.-улут.вал.'!T188*'9.рез.эмес.-улут.вал.'!U188+'13.рез.эмес.-чет өл.вал.'!T188*'13.рез.эмес.-чет өл.вал.'!U188)/('9.рез.эмес.-улут.вал.'!T188+'13.рез.эмес.-чет өл.вал.'!T188)</f>
        <v>6.4113002577722975</v>
      </c>
    </row>
    <row r="189" spans="1:21" ht="14.25" customHeight="1" x14ac:dyDescent="0.2">
      <c r="A189" s="48" t="s">
        <v>85</v>
      </c>
      <c r="B189" s="34">
        <f>'9.рез.эмес.-улут.вал.'!B189+'13.рез.эмес.-чет өл.вал.'!B189</f>
        <v>75769996.120000005</v>
      </c>
      <c r="C189" s="35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0.99978202141420358</v>
      </c>
      <c r="D189" s="34">
        <f>'9.рез.эмес.-улут.вал.'!D189+'13.рез.эмес.-чет өл.вал.'!D189</f>
        <v>3772040.61</v>
      </c>
      <c r="E189" s="35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0.10526564749789384</v>
      </c>
      <c r="F189" s="34">
        <f>'9.рез.эмес.-улут.вал.'!F189+'13.рез.эмес.-чет өл.вал.'!F189</f>
        <v>54906394.450000003</v>
      </c>
      <c r="G189" s="35">
        <f>('9.рез.эмес.-улут.вал.'!F189*'9.рез.эмес.-улут.вал.'!G189+'13.рез.эмес.-чет өл.вал.'!F189*'13.рез.эмес.-чет өл.вал.'!G189)/('9.рез.эмес.-улут.вал.'!F189+'13.рез.эмес.-чет өл.вал.'!F189)</f>
        <v>3.4082223153518339E-2</v>
      </c>
      <c r="H189" s="34">
        <f t="shared" si="36"/>
        <v>17091561.059999999</v>
      </c>
      <c r="I189" s="35">
        <f t="shared" si="37"/>
        <v>4.2994950162849541</v>
      </c>
      <c r="J189" s="34">
        <f>'9.рез.эмес.-улут.вал.'!J189+'13.рез.эмес.-чет өл.вал.'!J189</f>
        <v>3051935.8000000003</v>
      </c>
      <c r="K189" s="35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1.1435091861696434</v>
      </c>
      <c r="L189" s="34">
        <f>'9.рез.эмес.-улут.вал.'!L189+'13.рез.эмес.-чет өл.вал.'!L189</f>
        <v>3335926.9400000004</v>
      </c>
      <c r="M189" s="35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2.9832278545344848</v>
      </c>
      <c r="N189" s="34">
        <f>'9.рез.эмес.-улут.вал.'!N189+'13.рез.эмес.-чет өл.вал.'!N189</f>
        <v>3089097.08</v>
      </c>
      <c r="O189" s="35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4.1360086705983381</v>
      </c>
      <c r="P189" s="34">
        <f>'9.рез.эмес.-улут.вал.'!P189+'13.рез.эмес.-чет өл.вал.'!P189</f>
        <v>5594568.5600000005</v>
      </c>
      <c r="Q189" s="35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5.3562978876605252</v>
      </c>
      <c r="R189" s="34">
        <f>'9.рез.эмес.-улут.вал.'!R189+'13.рез.эмес.-чет өл.вал.'!R189</f>
        <v>1945472.19</v>
      </c>
      <c r="S189" s="35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8.65585339515955</v>
      </c>
      <c r="T189" s="34">
        <f>'9.рез.эмес.-улут.вал.'!T189+'13.рез.эмес.-чет өл.вал.'!T189</f>
        <v>74560.490000000005</v>
      </c>
      <c r="U189" s="35">
        <f>('9.рез.эмес.-улут.вал.'!T189*'9.рез.эмес.-улут.вал.'!U189+'13.рез.эмес.-чет өл.вал.'!T189*'13.рез.эмес.-чет өл.вал.'!U189)/('9.рез.эмес.-улут.вал.'!T189+'13.рез.эмес.-чет өл.вал.'!T189)</f>
        <v>6.1816208356463358</v>
      </c>
    </row>
    <row r="190" spans="1:21" ht="14.25" customHeight="1" x14ac:dyDescent="0.2">
      <c r="A190" s="33" t="s">
        <v>3</v>
      </c>
      <c r="B190" s="34">
        <f>'9.рез.эмес.-улут.вал.'!B190+'13.рез.эмес.-чет өл.вал.'!B190</f>
        <v>77597851.480000004</v>
      </c>
      <c r="C190" s="35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0.99488006549379171</v>
      </c>
      <c r="D190" s="34">
        <f>'9.рез.эмес.-улут.вал.'!D190+'13.рез.эмес.-чет өл.вал.'!D190</f>
        <v>3042697.7800000003</v>
      </c>
      <c r="E190" s="35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2.8002951479459817E-2</v>
      </c>
      <c r="F190" s="34">
        <f>'9.рез.эмес.-улут.вал.'!F190+'13.рез.эмес.-чет өл.вал.'!F190</f>
        <v>57607943.980000004</v>
      </c>
      <c r="G190" s="35">
        <f>('9.рез.эмес.-улут.вал.'!F190*'9.рез.эмес.-улут.вал.'!G190+'13.рез.эмес.-чет өл.вал.'!F190*'13.рез.эмес.-чет өл.вал.'!G190)/('9.рез.эмес.-улут.вал.'!F190+'13.рез.эмес.-чет өл.вал.'!F190)</f>
        <v>3.373984540525863E-2</v>
      </c>
      <c r="H190" s="34">
        <f t="shared" si="36"/>
        <v>16947209.719999999</v>
      </c>
      <c r="I190" s="35">
        <f t="shared" si="37"/>
        <v>4.4356368489136715</v>
      </c>
      <c r="J190" s="34">
        <f>'9.рез.эмес.-улут.вал.'!J190+'13.рез.эмес.-чет өл.вал.'!J190</f>
        <v>3788246.8800000004</v>
      </c>
      <c r="K190" s="35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0.85958844846986326</v>
      </c>
      <c r="L190" s="34">
        <f>'9.рез.эмес.-улут.вал.'!L190+'13.рез.эмес.-чет өл.вал.'!L190</f>
        <v>2876452.18</v>
      </c>
      <c r="M190" s="35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3.8753084369718174</v>
      </c>
      <c r="N190" s="34">
        <f>'9.рез.эмес.-улут.вал.'!N190+'13.рез.эмес.-чет өл.вал.'!N190</f>
        <v>2627007.58</v>
      </c>
      <c r="O190" s="35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4.7907630096750591</v>
      </c>
      <c r="P190" s="34">
        <f>'9.рез.эмес.-улут.вал.'!P190+'13.рез.эмес.-чет өл.вал.'!P190</f>
        <v>5583554.5</v>
      </c>
      <c r="Q190" s="35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5.4098532278676608</v>
      </c>
      <c r="R190" s="34">
        <f>'9.рез.эмес.-улут.вал.'!R190+'13.рез.эмес.-чет өл.вал.'!R190</f>
        <v>1997036.25</v>
      </c>
      <c r="S190" s="35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8.7694606156497947</v>
      </c>
      <c r="T190" s="34">
        <f>'9.рез.эмес.-улут.вал.'!T190+'13.рез.эмес.-чет өл.вал.'!T190</f>
        <v>74912.33</v>
      </c>
      <c r="U190" s="35">
        <f>('9.рез.эмес.-улут.вал.'!T190*'9.рез.эмес.-улут.вал.'!U190+'13.рез.эмес.-чет өл.вал.'!T190*'13.рез.эмес.-чет өл.вал.'!U190)/('9.рез.эмес.-улут.вал.'!T190+'13.рез.эмес.-чет өл.вал.'!T190)</f>
        <v>6.1896812313807397</v>
      </c>
    </row>
    <row r="191" spans="1:21" ht="14.25" customHeight="1" x14ac:dyDescent="0.2">
      <c r="A191" s="33" t="s">
        <v>4</v>
      </c>
      <c r="B191" s="34">
        <f>'9.рез.эмес.-улут.вал.'!B191+'13.рез.эмес.-чет өл.вал.'!B191</f>
        <v>79996048.729999989</v>
      </c>
      <c r="C191" s="35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0.98106594978069239</v>
      </c>
      <c r="D191" s="34">
        <f>'9.рез.эмес.-улут.вал.'!D191+'13.рез.эмес.-чет өл.вал.'!D191</f>
        <v>3477111.34</v>
      </c>
      <c r="E191" s="35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6.732585730199829E-2</v>
      </c>
      <c r="F191" s="34">
        <f>'9.рез.эмес.-улут.вал.'!F191+'13.рез.эмес.-чет өл.вал.'!F191</f>
        <v>60160725.75</v>
      </c>
      <c r="G191" s="35">
        <f>('9.рез.эмес.-улут.вал.'!F191*'9.рез.эмес.-улут.вал.'!G191+'13.рез.эмес.-чет өл.вал.'!F191*'13.рез.эмес.-чет өл.вал.'!G191)/('9.рез.эмес.-улут.вал.'!F191+'13.рез.эмес.-чет өл.вал.'!F191)</f>
        <v>3.2709774878339135E-2</v>
      </c>
      <c r="H191" s="34">
        <f t="shared" si="36"/>
        <v>16358211.639999999</v>
      </c>
      <c r="I191" s="35">
        <f t="shared" si="37"/>
        <v>4.6630681829410552</v>
      </c>
      <c r="J191" s="34">
        <f>'9.рез.эмес.-улут.вал.'!J191+'13.рез.эмес.-чет өл.вал.'!J191</f>
        <v>2691909.9299999997</v>
      </c>
      <c r="K191" s="35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1.0908741084067393</v>
      </c>
      <c r="L191" s="34">
        <f>'9.рез.эмес.-улут.вал.'!L191+'13.рез.эмес.-чет өл.вал.'!L191</f>
        <v>2447759.94</v>
      </c>
      <c r="M191" s="35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3.4754665325146239</v>
      </c>
      <c r="N191" s="34">
        <f>'9.рез.эмес.-улут.вал.'!N191+'13.рез.эмес.-чет өл.вал.'!N191</f>
        <v>2812203.92</v>
      </c>
      <c r="O191" s="35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5.1746665055854164</v>
      </c>
      <c r="P191" s="34">
        <f>'9.рез.эмес.-улут.вал.'!P191+'13.рез.эмес.-чет өл.вал.'!P191</f>
        <v>6076734.6699999999</v>
      </c>
      <c r="Q191" s="35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5.0760440156259188</v>
      </c>
      <c r="R191" s="34">
        <f>'9.рез.эмес.-улут.вал.'!R191+'13.рез.эмес.-чет өл.вал.'!R191</f>
        <v>2214419.0599999996</v>
      </c>
      <c r="S191" s="35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8.4259234604402078</v>
      </c>
      <c r="T191" s="34">
        <f>'9.рез.эмес.-улут.вал.'!T191+'13.рез.эмес.-чет өл.вал.'!T191</f>
        <v>115184.12</v>
      </c>
      <c r="U191" s="35">
        <f>('9.рез.эмес.-улут.вал.'!T191*'9.рез.эмес.-улут.вал.'!U191+'13.рез.эмес.-чет өл.вал.'!T191*'13.рез.эмес.-чет өл.вал.'!U191)/('9.рез.эмес.-улут.вал.'!T191+'13.рез.эмес.-чет өл.вал.'!T191)</f>
        <v>6.7656725215246736</v>
      </c>
    </row>
    <row r="192" spans="1:21" ht="14.25" customHeight="1" x14ac:dyDescent="0.2">
      <c r="A192" s="33" t="s">
        <v>35</v>
      </c>
      <c r="B192" s="34">
        <f>'9.рез.эмес.-улут.вал.'!B192+'13.рез.эмес.-чет өл.вал.'!B192</f>
        <v>84136843.510000005</v>
      </c>
      <c r="C192" s="35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0.95411703825754768</v>
      </c>
      <c r="D192" s="34">
        <f>'9.рез.эмес.-улут.вал.'!D192+'13.рез.эмес.-чет өл.вал.'!D192</f>
        <v>3437854.4</v>
      </c>
      <c r="E192" s="35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6.2665890504263341E-2</v>
      </c>
      <c r="F192" s="34">
        <f>'9.рез.эмес.-улут.вал.'!F192+'13.рез.эмес.-чет өл.вал.'!F192</f>
        <v>63312925.849999994</v>
      </c>
      <c r="G192" s="35">
        <f>('9.рез.эмес.-улут.вал.'!F192*'9.рез.эмес.-улут.вал.'!G192+'13.рез.эмес.-чет өл.вал.'!F192*'13.рез.эмес.-чет өл.вал.'!G192)/('9.рез.эмес.-улут.вал.'!F192+'13.рез.эмес.-чет өл.вал.'!F192)</f>
        <v>3.2098542045186494E-2</v>
      </c>
      <c r="H192" s="34">
        <f t="shared" si="36"/>
        <v>17386063.260000002</v>
      </c>
      <c r="I192" s="35">
        <f t="shared" si="37"/>
        <v>4.4880031753835894</v>
      </c>
      <c r="J192" s="34">
        <f>'9.рез.эмес.-улут.вал.'!J192+'13.рез.эмес.-чет өл.вал.'!J192</f>
        <v>4060030.04</v>
      </c>
      <c r="K192" s="35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1.114056880130867</v>
      </c>
      <c r="L192" s="34">
        <f>'9.рез.эмес.-улут.вал.'!L192+'13.рез.эмес.-чет өл.вал.'!L192</f>
        <v>2644793.9</v>
      </c>
      <c r="M192" s="35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3.7372954544775618</v>
      </c>
      <c r="N192" s="34">
        <f>'9.рез.эмес.-улут.вал.'!N192+'13.рез.эмес.-чет өл.вал.'!N192</f>
        <v>3668737.5700000003</v>
      </c>
      <c r="O192" s="35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4.6712061801411346</v>
      </c>
      <c r="P192" s="34">
        <f>'9.рез.эмес.-улут.вал.'!P192+'13.рез.эмес.-чет өл.вал.'!P192</f>
        <v>4943675.9800000004</v>
      </c>
      <c r="Q192" s="35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5.7350077685107594</v>
      </c>
      <c r="R192" s="34">
        <f>'9.рез.эмес.-улут.вал.'!R192+'13.рез.эмес.-чет өл.вал.'!R192</f>
        <v>1991700.29</v>
      </c>
      <c r="S192" s="35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8.8593327332396878</v>
      </c>
      <c r="T192" s="34">
        <f>'9.рез.эмес.-улут.вал.'!T192+'13.рез.эмес.-чет өл.вал.'!T192</f>
        <v>77125.48000000001</v>
      </c>
      <c r="U192" s="35">
        <f>('9.рез.эмес.-улут.вал.'!T192*'9.рез.эмес.-улут.вал.'!U192+'13.рез.эмес.-чет өл.вал.'!T192*'13.рез.эмес.-чет өл.вал.'!U192)/('9.рез.эмес.-улут.вал.'!T192+'13.рез.эмес.-чет өл.вал.'!T192)</f>
        <v>6.3097327057154216</v>
      </c>
    </row>
    <row r="193" spans="1:21" ht="14.25" customHeight="1" x14ac:dyDescent="0.2">
      <c r="A193" s="33" t="s">
        <v>5</v>
      </c>
      <c r="B193" s="34">
        <f>'9.рез.эмес.-улут.вал.'!B193+'13.рез.эмес.-чет өл.вал.'!B193</f>
        <v>84915118.650000006</v>
      </c>
      <c r="C193" s="35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0.95007105101772138</v>
      </c>
      <c r="D193" s="34">
        <f>'9.рез.эмес.-улут.вал.'!D193+'13.рез.эмес.-чет өл.вал.'!D193</f>
        <v>4950155.57</v>
      </c>
      <c r="E193" s="35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5.0294648881105776E-2</v>
      </c>
      <c r="F193" s="34">
        <f>'9.рез.эмес.-улут.вал.'!F193+'13.рез.эмес.-чет өл.вал.'!F193</f>
        <v>62691685.590000004</v>
      </c>
      <c r="G193" s="35">
        <f>('9.рез.эмес.-улут.вал.'!F193*'9.рез.эмес.-улут.вал.'!G193+'13.рез.эмес.-чет өл.вал.'!F193*'13.рез.эмес.-чет өл.вал.'!G193)/('9.рез.эмес.-улут.вал.'!F193+'13.рез.эмес.-чет өл.вал.'!F193)</f>
        <v>4.4261229129283632E-2</v>
      </c>
      <c r="H193" s="34">
        <f t="shared" si="36"/>
        <v>17273277.489999998</v>
      </c>
      <c r="I193" s="35">
        <f t="shared" si="37"/>
        <v>4.495476823744351</v>
      </c>
      <c r="J193" s="34">
        <f>'9.рез.эмес.-улут.вал.'!J193+'13.рез.эмес.-чет өл.вал.'!J193</f>
        <v>4732265.09</v>
      </c>
      <c r="K193" s="35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1.2185371226530344</v>
      </c>
      <c r="L193" s="34">
        <f>'9.рез.эмес.-улут.вал.'!L193+'13.рез.эмес.-чет өл.вал.'!L193</f>
        <v>2224895.52</v>
      </c>
      <c r="M193" s="35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4.2513013738281105</v>
      </c>
      <c r="N193" s="34">
        <f>'9.рез.эмес.-улут.вал.'!N193+'13.рез.эмес.-чет өл.вал.'!N193</f>
        <v>3432888.5799999996</v>
      </c>
      <c r="O193" s="35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4.804696735161734</v>
      </c>
      <c r="P193" s="34">
        <f>'9.рез.эмес.-улут.вал.'!P193+'13.рез.эмес.-чет өл.вал.'!P193</f>
        <v>4880959.7200000007</v>
      </c>
      <c r="Q193" s="35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5.8075737567447048</v>
      </c>
      <c r="R193" s="34">
        <f>'9.рез.эмес.-улут.вал.'!R193+'13.рез.эмес.-чет өл.вал.'!R193</f>
        <v>1921916.79</v>
      </c>
      <c r="S193" s="35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8.8844128927142574</v>
      </c>
      <c r="T193" s="34">
        <f>'9.рез.эмес.-улут.вал.'!T193+'13.рез.эмес.-чет өл.вал.'!T193</f>
        <v>80351.790000000008</v>
      </c>
      <c r="U193" s="35">
        <f>('9.рез.эмес.-улут.вал.'!T193*'9.рез.эмес.-улут.вал.'!U193+'13.рез.эмес.-чет өл.вал.'!T193*'13.рез.эмес.-чет өл.вал.'!U193)/('9.рез.эмес.-улут.вал.'!T193+'13.рез.эмес.-чет өл.вал.'!T193)</f>
        <v>6.3576943500574146</v>
      </c>
    </row>
    <row r="194" spans="1:21" ht="14.25" hidden="1" customHeight="1" x14ac:dyDescent="0.2">
      <c r="A194" s="33" t="s">
        <v>6</v>
      </c>
      <c r="B194" s="34">
        <f>'9.рез.эмес.-улут.вал.'!B194+'13.рез.эмес.-чет өл.вал.'!B194</f>
        <v>0</v>
      </c>
      <c r="C194" s="35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34">
        <f>'9.рез.эмес.-улут.вал.'!D194+'13.рез.эмес.-чет өл.вал.'!D194</f>
        <v>0</v>
      </c>
      <c r="E194" s="35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34">
        <f>'9.рез.эмес.-улут.вал.'!F194+'13.рез.эмес.-чет өл.вал.'!F194</f>
        <v>0</v>
      </c>
      <c r="G194" s="35" t="e">
        <f>('9.рез.эмес.-улут.вал.'!F194*'9.рез.эмес.-улут.вал.'!G194+'13.рез.эмес.-чет өл.вал.'!F194*'13.рез.эмес.-чет өл.вал.'!G194)/('9.рез.эмес.-улут.вал.'!F194+'13.рез.эмес.-чет өл.вал.'!F194)</f>
        <v>#DIV/0!</v>
      </c>
      <c r="H194" s="34">
        <f t="shared" si="36"/>
        <v>0</v>
      </c>
      <c r="I194" s="35" t="e">
        <f t="shared" si="37"/>
        <v>#DIV/0!</v>
      </c>
      <c r="J194" s="34">
        <f>'9.рез.эмес.-улут.вал.'!J194+'13.рез.эмес.-чет өл.вал.'!J194</f>
        <v>0</v>
      </c>
      <c r="K194" s="35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34">
        <f>'9.рез.эмес.-улут.вал.'!L194+'13.рез.эмес.-чет өл.вал.'!L194</f>
        <v>0</v>
      </c>
      <c r="M194" s="35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34">
        <f>'9.рез.эмес.-улут.вал.'!N194+'13.рез.эмес.-чет өл.вал.'!N194</f>
        <v>0</v>
      </c>
      <c r="O194" s="35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34">
        <f>'9.рез.эмес.-улут.вал.'!P194+'13.рез.эмес.-чет өл.вал.'!P194</f>
        <v>0</v>
      </c>
      <c r="Q194" s="35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34">
        <f>'9.рез.эмес.-улут.вал.'!R194+'13.рез.эмес.-чет өл.вал.'!R194</f>
        <v>0</v>
      </c>
      <c r="S194" s="35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  <c r="T194" s="34">
        <f>'9.рез.эмес.-улут.вал.'!T194+'13.рез.эмес.-чет өл.вал.'!T194</f>
        <v>0</v>
      </c>
      <c r="U194" s="35" t="e">
        <f>('9.рез.эмес.-улут.вал.'!T194*'9.рез.эмес.-улут.вал.'!U194+'13.рез.эмес.-чет өл.вал.'!T194*'13.рез.эмес.-чет өл.вал.'!U194)/('9.рез.эмес.-улут.вал.'!T194+'13.рез.эмес.-чет өл.вал.'!T194)</f>
        <v>#DIV/0!</v>
      </c>
    </row>
    <row r="195" spans="1:21" ht="14.25" hidden="1" customHeight="1" x14ac:dyDescent="0.2">
      <c r="A195" s="33" t="s">
        <v>7</v>
      </c>
      <c r="B195" s="34">
        <f>'9.рез.эмес.-улут.вал.'!B195+'13.рез.эмес.-чет өл.вал.'!B195</f>
        <v>0</v>
      </c>
      <c r="C195" s="35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34">
        <f>'9.рез.эмес.-улут.вал.'!D195+'13.рез.эмес.-чет өл.вал.'!D195</f>
        <v>0</v>
      </c>
      <c r="E195" s="35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34">
        <f>'9.рез.эмес.-улут.вал.'!F195+'13.рез.эмес.-чет өл.вал.'!F195</f>
        <v>0</v>
      </c>
      <c r="G195" s="35" t="e">
        <f>('9.рез.эмес.-улут.вал.'!F195*'9.рез.эмес.-улут.вал.'!G195+'13.рез.эмес.-чет өл.вал.'!F195*'13.рез.эмес.-чет өл.вал.'!G195)/('9.рез.эмес.-улут.вал.'!F195+'13.рез.эмес.-чет өл.вал.'!F195)</f>
        <v>#DIV/0!</v>
      </c>
      <c r="H195" s="34">
        <f t="shared" si="36"/>
        <v>0</v>
      </c>
      <c r="I195" s="35" t="e">
        <f t="shared" si="37"/>
        <v>#DIV/0!</v>
      </c>
      <c r="J195" s="34">
        <f>'9.рез.эмес.-улут.вал.'!J195+'13.рез.эмес.-чет өл.вал.'!J195</f>
        <v>0</v>
      </c>
      <c r="K195" s="35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34">
        <f>'9.рез.эмес.-улут.вал.'!L195+'13.рез.эмес.-чет өл.вал.'!L195</f>
        <v>0</v>
      </c>
      <c r="M195" s="35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34">
        <f>'9.рез.эмес.-улут.вал.'!N195+'13.рез.эмес.-чет өл.вал.'!N195</f>
        <v>0</v>
      </c>
      <c r="O195" s="35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34">
        <f>'9.рез.эмес.-улут.вал.'!P195+'13.рез.эмес.-чет өл.вал.'!P195</f>
        <v>0</v>
      </c>
      <c r="Q195" s="35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34">
        <f>'9.рез.эмес.-улут.вал.'!R195+'13.рез.эмес.-чет өл.вал.'!R195</f>
        <v>0</v>
      </c>
      <c r="S195" s="35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  <c r="T195" s="34">
        <f>'9.рез.эмес.-улут.вал.'!T195+'13.рез.эмес.-чет өл.вал.'!T195</f>
        <v>0</v>
      </c>
      <c r="U195" s="35" t="e">
        <f>('9.рез.эмес.-улут.вал.'!T195*'9.рез.эмес.-улут.вал.'!U195+'13.рез.эмес.-чет өл.вал.'!T195*'13.рез.эмес.-чет өл.вал.'!U195)/('9.рез.эмес.-улут.вал.'!T195+'13.рез.эмес.-чет өл.вал.'!T195)</f>
        <v>#DIV/0!</v>
      </c>
    </row>
    <row r="196" spans="1:21" ht="14.25" hidden="1" customHeight="1" x14ac:dyDescent="0.2">
      <c r="A196" s="33" t="s">
        <v>8</v>
      </c>
      <c r="B196" s="34">
        <f>'9.рез.эмес.-улут.вал.'!B196+'13.рез.эмес.-чет өл.вал.'!B196</f>
        <v>0</v>
      </c>
      <c r="C196" s="35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34">
        <f>'9.рез.эмес.-улут.вал.'!D196+'13.рез.эмес.-чет өл.вал.'!D196</f>
        <v>0</v>
      </c>
      <c r="E196" s="35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34">
        <f>'9.рез.эмес.-улут.вал.'!F196+'13.рез.эмес.-чет өл.вал.'!F196</f>
        <v>0</v>
      </c>
      <c r="G196" s="35" t="e">
        <f>('9.рез.эмес.-улут.вал.'!F196*'9.рез.эмес.-улут.вал.'!G196+'13.рез.эмес.-чет өл.вал.'!F196*'13.рез.эмес.-чет өл.вал.'!G196)/('9.рез.эмес.-улут.вал.'!F196+'13.рез.эмес.-чет өл.вал.'!F196)</f>
        <v>#DIV/0!</v>
      </c>
      <c r="H196" s="34">
        <f t="shared" si="36"/>
        <v>0</v>
      </c>
      <c r="I196" s="35" t="e">
        <f t="shared" si="37"/>
        <v>#DIV/0!</v>
      </c>
      <c r="J196" s="34">
        <f>'9.рез.эмес.-улут.вал.'!J196+'13.рез.эмес.-чет өл.вал.'!J196</f>
        <v>0</v>
      </c>
      <c r="K196" s="35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34">
        <f>'9.рез.эмес.-улут.вал.'!L196+'13.рез.эмес.-чет өл.вал.'!L196</f>
        <v>0</v>
      </c>
      <c r="M196" s="35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34">
        <f>'9.рез.эмес.-улут.вал.'!N196+'13.рез.эмес.-чет өл.вал.'!N196</f>
        <v>0</v>
      </c>
      <c r="O196" s="35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34">
        <f>'9.рез.эмес.-улут.вал.'!P196+'13.рез.эмес.-чет өл.вал.'!P196</f>
        <v>0</v>
      </c>
      <c r="Q196" s="35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34">
        <f>'9.рез.эмес.-улут.вал.'!R196+'13.рез.эмес.-чет өл.вал.'!R196</f>
        <v>0</v>
      </c>
      <c r="S196" s="35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  <c r="T196" s="34">
        <f>'9.рез.эмес.-улут.вал.'!T196+'13.рез.эмес.-чет өл.вал.'!T196</f>
        <v>0</v>
      </c>
      <c r="U196" s="35" t="e">
        <f>('9.рез.эмес.-улут.вал.'!T196*'9.рез.эмес.-улут.вал.'!U196+'13.рез.эмес.-чет өл.вал.'!T196*'13.рез.эмес.-чет өл.вал.'!U196)/('9.рез.эмес.-улут.вал.'!T196+'13.рез.эмес.-чет өл.вал.'!T196)</f>
        <v>#DIV/0!</v>
      </c>
    </row>
    <row r="197" spans="1:21" ht="14.25" hidden="1" customHeight="1" x14ac:dyDescent="0.2">
      <c r="A197" s="33" t="s">
        <v>9</v>
      </c>
      <c r="B197" s="34">
        <f>'9.рез.эмес.-улут.вал.'!B197+'13.рез.эмес.-чет өл.вал.'!B197</f>
        <v>0</v>
      </c>
      <c r="C197" s="35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34">
        <f>'9.рез.эмес.-улут.вал.'!D197+'13.рез.эмес.-чет өл.вал.'!D197</f>
        <v>0</v>
      </c>
      <c r="E197" s="35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34">
        <f>'9.рез.эмес.-улут.вал.'!F197+'13.рез.эмес.-чет өл.вал.'!F197</f>
        <v>0</v>
      </c>
      <c r="G197" s="35" t="e">
        <f>('9.рез.эмес.-улут.вал.'!F197*'9.рез.эмес.-улут.вал.'!G197+'13.рез.эмес.-чет өл.вал.'!F197*'13.рез.эмес.-чет өл.вал.'!G197)/('9.рез.эмес.-улут.вал.'!F197+'13.рез.эмес.-чет өл.вал.'!F197)</f>
        <v>#DIV/0!</v>
      </c>
      <c r="H197" s="34">
        <f t="shared" si="36"/>
        <v>0</v>
      </c>
      <c r="I197" s="35" t="e">
        <f t="shared" si="37"/>
        <v>#DIV/0!</v>
      </c>
      <c r="J197" s="34">
        <f>'9.рез.эмес.-улут.вал.'!J197+'13.рез.эмес.-чет өл.вал.'!J197</f>
        <v>0</v>
      </c>
      <c r="K197" s="35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34">
        <f>'9.рез.эмес.-улут.вал.'!L197+'13.рез.эмес.-чет өл.вал.'!L197</f>
        <v>0</v>
      </c>
      <c r="M197" s="35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34">
        <f>'9.рез.эмес.-улут.вал.'!N197+'13.рез.эмес.-чет өл.вал.'!N197</f>
        <v>0</v>
      </c>
      <c r="O197" s="35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34">
        <f>'9.рез.эмес.-улут.вал.'!P197+'13.рез.эмес.-чет өл.вал.'!P197</f>
        <v>0</v>
      </c>
      <c r="Q197" s="35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34">
        <f>'9.рез.эмес.-улут.вал.'!R197+'13.рез.эмес.-чет өл.вал.'!R197</f>
        <v>0</v>
      </c>
      <c r="S197" s="35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  <c r="T197" s="34">
        <f>'9.рез.эмес.-улут.вал.'!T197+'13.рез.эмес.-чет өл.вал.'!T197</f>
        <v>0</v>
      </c>
      <c r="U197" s="35" t="e">
        <f>('9.рез.эмес.-улут.вал.'!T197*'9.рез.эмес.-улут.вал.'!U197+'13.рез.эмес.-чет өл.вал.'!T197*'13.рез.эмес.-чет өл.вал.'!U197)/('9.рез.эмес.-улут.вал.'!T197+'13.рез.эмес.-чет өл.вал.'!T197)</f>
        <v>#DIV/0!</v>
      </c>
    </row>
    <row r="198" spans="1:21" ht="14.25" hidden="1" customHeight="1" x14ac:dyDescent="0.2">
      <c r="A198" s="33" t="s">
        <v>10</v>
      </c>
      <c r="B198" s="34">
        <f>'9.рез.эмес.-улут.вал.'!B198+'13.рез.эмес.-чет өл.вал.'!B198</f>
        <v>0</v>
      </c>
      <c r="C198" s="35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34">
        <f>'9.рез.эмес.-улут.вал.'!D198+'13.рез.эмес.-чет өл.вал.'!D198</f>
        <v>0</v>
      </c>
      <c r="E198" s="35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34">
        <f>'9.рез.эмес.-улут.вал.'!F198+'13.рез.эмес.-чет өл.вал.'!F198</f>
        <v>0</v>
      </c>
      <c r="G198" s="35" t="e">
        <f>('9.рез.эмес.-улут.вал.'!F198*'9.рез.эмес.-улут.вал.'!G198+'13.рез.эмес.-чет өл.вал.'!F198*'13.рез.эмес.-чет өл.вал.'!G198)/('9.рез.эмес.-улут.вал.'!F198+'13.рез.эмес.-чет өл.вал.'!F198)</f>
        <v>#DIV/0!</v>
      </c>
      <c r="H198" s="34">
        <f t="shared" si="36"/>
        <v>0</v>
      </c>
      <c r="I198" s="35" t="e">
        <f t="shared" si="37"/>
        <v>#DIV/0!</v>
      </c>
      <c r="J198" s="34">
        <f>'9.рез.эмес.-улут.вал.'!J198+'13.рез.эмес.-чет өл.вал.'!J198</f>
        <v>0</v>
      </c>
      <c r="K198" s="35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34">
        <f>'9.рез.эмес.-улут.вал.'!L198+'13.рез.эмес.-чет өл.вал.'!L198</f>
        <v>0</v>
      </c>
      <c r="M198" s="35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34">
        <f>'9.рез.эмес.-улут.вал.'!N198+'13.рез.эмес.-чет өл.вал.'!N198</f>
        <v>0</v>
      </c>
      <c r="O198" s="35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34">
        <f>'9.рез.эмес.-улут.вал.'!P198+'13.рез.эмес.-чет өл.вал.'!P198</f>
        <v>0</v>
      </c>
      <c r="Q198" s="35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34">
        <f>'9.рез.эмес.-улут.вал.'!R198+'13.рез.эмес.-чет өл.вал.'!R198</f>
        <v>0</v>
      </c>
      <c r="S198" s="35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  <c r="T198" s="34">
        <f>'9.рез.эмес.-улут.вал.'!T198+'13.рез.эмес.-чет өл.вал.'!T198</f>
        <v>0</v>
      </c>
      <c r="U198" s="35" t="e">
        <f>('9.рез.эмес.-улут.вал.'!T198*'9.рез.эмес.-улут.вал.'!U198+'13.рез.эмес.-чет өл.вал.'!T198*'13.рез.эмес.-чет өл.вал.'!U198)/('9.рез.эмес.-улут.вал.'!T198+'13.рез.эмес.-чет өл.вал.'!T198)</f>
        <v>#DIV/0!</v>
      </c>
    </row>
    <row r="199" spans="1:21" ht="14.25" hidden="1" customHeight="1" x14ac:dyDescent="0.2">
      <c r="A199" s="33" t="s">
        <v>11</v>
      </c>
      <c r="B199" s="34">
        <f>'9.рез.эмес.-улут.вал.'!B199+'13.рез.эмес.-чет өл.вал.'!B199</f>
        <v>0</v>
      </c>
      <c r="C199" s="35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34">
        <f>'9.рез.эмес.-улут.вал.'!D199+'13.рез.эмес.-чет өл.вал.'!D199</f>
        <v>0</v>
      </c>
      <c r="E199" s="35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34">
        <f>'9.рез.эмес.-улут.вал.'!F199+'13.рез.эмес.-чет өл.вал.'!F199</f>
        <v>0</v>
      </c>
      <c r="G199" s="35" t="e">
        <f>('9.рез.эмес.-улут.вал.'!F199*'9.рез.эмес.-улут.вал.'!G199+'13.рез.эмес.-чет өл.вал.'!F199*'13.рез.эмес.-чет өл.вал.'!G199)/('9.рез.эмес.-улут.вал.'!F199+'13.рез.эмес.-чет өл.вал.'!F199)</f>
        <v>#DIV/0!</v>
      </c>
      <c r="H199" s="34">
        <f t="shared" si="36"/>
        <v>0</v>
      </c>
      <c r="I199" s="35" t="e">
        <f t="shared" si="37"/>
        <v>#DIV/0!</v>
      </c>
      <c r="J199" s="34">
        <f>'9.рез.эмес.-улут.вал.'!J199+'13.рез.эмес.-чет өл.вал.'!J199</f>
        <v>0</v>
      </c>
      <c r="K199" s="35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34">
        <f>'9.рез.эмес.-улут.вал.'!L199+'13.рез.эмес.-чет өл.вал.'!L199</f>
        <v>0</v>
      </c>
      <c r="M199" s="35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34">
        <f>'9.рез.эмес.-улут.вал.'!N199+'13.рез.эмес.-чет өл.вал.'!N199</f>
        <v>0</v>
      </c>
      <c r="O199" s="35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34">
        <f>'9.рез.эмес.-улут.вал.'!P199+'13.рез.эмес.-чет өл.вал.'!P199</f>
        <v>0</v>
      </c>
      <c r="Q199" s="35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34">
        <f>'9.рез.эмес.-улут.вал.'!R199+'13.рез.эмес.-чет өл.вал.'!R199</f>
        <v>0</v>
      </c>
      <c r="S199" s="35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  <c r="T199" s="34">
        <f>'9.рез.эмес.-улут.вал.'!T199+'13.рез.эмес.-чет өл.вал.'!T199</f>
        <v>0</v>
      </c>
      <c r="U199" s="35" t="e">
        <f>('9.рез.эмес.-улут.вал.'!T199*'9.рез.эмес.-улут.вал.'!U199+'13.рез.эмес.-чет өл.вал.'!T199*'13.рез.эмес.-чет өл.вал.'!U199)/('9.рез.эмес.-улут.вал.'!T199+'13.рез.эмес.-чет өл.вал.'!T199)</f>
        <v>#DIV/0!</v>
      </c>
    </row>
    <row r="200" spans="1:21" ht="14.25" hidden="1" customHeight="1" thickBot="1" x14ac:dyDescent="0.25">
      <c r="A200" s="36" t="s">
        <v>12</v>
      </c>
      <c r="B200" s="37">
        <f>'9.рез.эмес.-улут.вал.'!B200+'13.рез.эмес.-чет өл.вал.'!B200</f>
        <v>0</v>
      </c>
      <c r="C200" s="38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37">
        <f>'9.рез.эмес.-улут.вал.'!D200+'13.рез.эмес.-чет өл.вал.'!D200</f>
        <v>0</v>
      </c>
      <c r="E200" s="38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37">
        <f>'9.рез.эмес.-улут.вал.'!F200+'13.рез.эмес.-чет өл.вал.'!F200</f>
        <v>0</v>
      </c>
      <c r="G200" s="38" t="e">
        <f>('9.рез.эмес.-улут.вал.'!F200*'9.рез.эмес.-улут.вал.'!G200+'13.рез.эмес.-чет өл.вал.'!F200*'13.рез.эмес.-чет өл.вал.'!G200)/('9.рез.эмес.-улут.вал.'!F200+'13.рез.эмес.-чет өл.вал.'!F200)</f>
        <v>#DIV/0!</v>
      </c>
      <c r="H200" s="37">
        <f t="shared" ref="H200" si="38">J200+L200+N200+P200+R200+T200</f>
        <v>0</v>
      </c>
      <c r="I200" s="38" t="e">
        <f t="shared" ref="I200" si="39">(J200*K200+L200*M200+N200*O200+P200*Q200+R200*S200+T200*U200)/(J200+L200+N200+P200+R200+T200)</f>
        <v>#DIV/0!</v>
      </c>
      <c r="J200" s="37">
        <f>'9.рез.эмес.-улут.вал.'!J200+'13.рез.эмес.-чет өл.вал.'!J200</f>
        <v>0</v>
      </c>
      <c r="K200" s="38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37">
        <f>'9.рез.эмес.-улут.вал.'!L200+'13.рез.эмес.-чет өл.вал.'!L200</f>
        <v>0</v>
      </c>
      <c r="M200" s="38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37">
        <f>'9.рез.эмес.-улут.вал.'!N200+'13.рез.эмес.-чет өл.вал.'!N200</f>
        <v>0</v>
      </c>
      <c r="O200" s="38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37">
        <f>'9.рез.эмес.-улут.вал.'!P200+'13.рез.эмес.-чет өл.вал.'!P200</f>
        <v>0</v>
      </c>
      <c r="Q200" s="38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37">
        <f>'9.рез.эмес.-улут.вал.'!R200+'13.рез.эмес.-чет өл.вал.'!R200</f>
        <v>0</v>
      </c>
      <c r="S200" s="38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  <c r="T200" s="37">
        <f>'9.рез.эмес.-улут.вал.'!T200+'13.рез.эмес.-чет өл.вал.'!T200</f>
        <v>0</v>
      </c>
      <c r="U200" s="38" t="e">
        <f>('9.рез.эмес.-улут.вал.'!T200*'9.рез.эмес.-улут.вал.'!U200+'13.рез.эмес.-чет өл.вал.'!T200*'13.рез.эмес.-чет өл.вал.'!U200)/('9.рез.эмес.-улут.вал.'!T200+'13.рез.эмес.-чет өл.вал.'!T200)</f>
        <v>#DIV/0!</v>
      </c>
    </row>
    <row r="201" spans="1:21" ht="5.0999999999999996" customHeight="1" x14ac:dyDescent="0.2">
      <c r="A201" s="26"/>
      <c r="B201" s="21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3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D386" sqref="D386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x14ac:dyDescent="0.2">
      <c r="A342" s="33" t="s">
        <v>10</v>
      </c>
      <c r="B342" s="34">
        <f>'7.жеке-улут.вал.'!B342+'8.юрид-улут.вал.'!B342+'9.рез.эмес.-улут.вал.'!B174</f>
        <v>216989183.78</v>
      </c>
      <c r="C342" s="35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4">
        <f>'7.жеке-улут.вал.'!D342+'8.юрид-улут.вал.'!D342+'9.рез.эмес.-улут.вал.'!D174</f>
        <v>82278609.409999996</v>
      </c>
      <c r="E342" s="35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4">
        <f>'7.жеке-улут.вал.'!F342+'8.юрид-улут.вал.'!F342+'9.рез.эмес.-улут.вал.'!F174</f>
        <v>55715955.810000002</v>
      </c>
      <c r="G342" s="35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4">
        <f t="shared" ref="H342" si="40">J342+L342+N342+P342+R342+T342</f>
        <v>78994618.560000002</v>
      </c>
      <c r="I342" s="35">
        <f t="shared" ref="I342" si="41">(J342*K342+L342*M342+N342*O342+P342*Q342+R342*S342+T342*U342)/(J342+L342+N342+P342+R342+T342)</f>
        <v>12.279505880696538</v>
      </c>
      <c r="J342" s="34">
        <f>'7.жеке-улут.вал.'!J342+'8.юрид-улут.вал.'!J342+'9.рез.эмес.-улут.вал.'!J174</f>
        <v>4097917.7</v>
      </c>
      <c r="K342" s="35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4">
        <f>'7.жеке-улут.вал.'!L342+'8.юрид-улут.вал.'!L342+'9.рез.эмес.-улут.вал.'!L174</f>
        <v>9784657.0500000007</v>
      </c>
      <c r="M342" s="35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4">
        <f>'7.жеке-улут.вал.'!N342+'8.юрид-улут.вал.'!N342+'9.рез.эмес.-улут.вал.'!N174</f>
        <v>13283876.68</v>
      </c>
      <c r="O342" s="35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4">
        <f>'7.жеке-улут.вал.'!P342+'8.юрид-улут.вал.'!P342+'9.рез.эмес.-улут.вал.'!P174</f>
        <v>28871211.040000003</v>
      </c>
      <c r="Q342" s="35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4">
        <f>'7.жеке-улут.вал.'!R342+'8.юрид-улут.вал.'!R342+'9.рез.эмес.-улут.вал.'!R174</f>
        <v>22347582.159999996</v>
      </c>
      <c r="S342" s="35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4">
        <f>'7.жеке-улут.вал.'!T342+'8.юрид-улут.вал.'!T342+'9.рез.эмес.-улут.вал.'!T174</f>
        <v>609373.93000000005</v>
      </c>
      <c r="U342" s="35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14.25" customHeight="1" x14ac:dyDescent="0.2">
      <c r="A343" s="33" t="s">
        <v>11</v>
      </c>
      <c r="B343" s="34">
        <f>'7.жеке-улут.вал.'!B343+'8.юрид-улут.вал.'!B343+'9.рез.эмес.-улут.вал.'!B175</f>
        <v>220310880.19</v>
      </c>
      <c r="C343" s="35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5.7289502057220192</v>
      </c>
      <c r="D343" s="34">
        <f>'7.жеке-улут.вал.'!D343+'8.юрид-улут.вал.'!D343+'9.рез.эмес.-улут.вал.'!D175</f>
        <v>84287816.040000007</v>
      </c>
      <c r="E343" s="35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2.3981438284113841</v>
      </c>
      <c r="F343" s="34">
        <f>'7.жеке-улут.вал.'!F343+'8.юрид-улут.вал.'!F343+'9.рез.эмес.-улут.вал.'!F175</f>
        <v>54947655.219999999</v>
      </c>
      <c r="G343" s="35">
        <f>('7.жеке-улут.вал.'!F343*'7.жеке-улут.вал.'!G343+'8.юрид-улут.вал.'!F343*'8.юрид-улут.вал.'!G343+'9.рез.эмес.-улут.вал.'!F175*'9.рез.эмес.-улут.вал.'!G175)/('7.жеке-улут.вал.'!F343+'8.юрид-улут.вал.'!F343+'9.рез.эмес.-улут.вал.'!F175)</f>
        <v>1.1140451842541794</v>
      </c>
      <c r="H343" s="34">
        <f t="shared" ref="H343" si="42">J343+L343+N343+P343+R343+T343</f>
        <v>81075408.929999992</v>
      </c>
      <c r="I343" s="35">
        <f t="shared" ref="I343" si="43">(J343*K343+L343*M343+N343*O343+P343*Q343+R343*S343+T343*U343)/(J343+L343+N343+P343+R343+T343)</f>
        <v>12.319414715739002</v>
      </c>
      <c r="J343" s="34">
        <f>'7.жеке-улут.вал.'!J343+'8.юрид-улут.вал.'!J343+'9.рез.эмес.-улут.вал.'!J175</f>
        <v>7330669.21</v>
      </c>
      <c r="K343" s="35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10.275156046947052</v>
      </c>
      <c r="L343" s="34">
        <f>'7.жеке-улут.вал.'!L343+'8.юрид-улут.вал.'!L343+'9.рез.эмес.-улут.вал.'!L175</f>
        <v>6519555.96</v>
      </c>
      <c r="M343" s="35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11.238096527543249</v>
      </c>
      <c r="N343" s="34">
        <f>'7.жеке-улут.вал.'!N343+'8.юрид-улут.вал.'!N343+'9.рез.эмес.-улут.вал.'!N175</f>
        <v>14811567.209999999</v>
      </c>
      <c r="O343" s="35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11.87652539883387</v>
      </c>
      <c r="P343" s="34">
        <f>'7.жеке-улут.вал.'!P343+'8.юрид-улут.вал.'!P343+'9.рез.эмес.-улут.вал.'!P175</f>
        <v>29422604.229999997</v>
      </c>
      <c r="Q343" s="35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12.648755708355592</v>
      </c>
      <c r="R343" s="34">
        <f>'7.жеке-улут.вал.'!R343+'8.юрид-улут.вал.'!R343+'9.рез.эмес.-улут.вал.'!R175</f>
        <v>22382221.899999999</v>
      </c>
      <c r="S343" s="35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13.122426167792554</v>
      </c>
      <c r="T343" s="34">
        <f>'7.жеке-улут.вал.'!T343+'8.юрид-улут.вал.'!T343+'9.рез.эмес.-улут.вал.'!T175</f>
        <v>608790.42000000004</v>
      </c>
      <c r="U343" s="35">
        <f>('7.жеке-улут.вал.'!T343*'7.жеке-улут.вал.'!U343+'8.юрид-улут.вал.'!T343*'8.юрид-улут.вал.'!U343+'9.рез.эмес.-улут.вал.'!T175*'9.рез.эмес.-улут.вал.'!U175)/('7.жеке-улут.вал.'!T343+'8.юрид-улут.вал.'!T343+'9.рез.эмес.-улут.вал.'!T175)</f>
        <v>13.850538041318012</v>
      </c>
    </row>
    <row r="344" spans="1:21" ht="14.25" customHeight="1" thickBot="1" x14ac:dyDescent="0.25">
      <c r="A344" s="36" t="s">
        <v>12</v>
      </c>
      <c r="B344" s="37">
        <f>'7.жеке-улут.вал.'!B344+'8.юрид-улут.вал.'!B344+'9.рез.эмес.-улут.вал.'!B176</f>
        <v>234556005.57999998</v>
      </c>
      <c r="C344" s="38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5.5202312118164123</v>
      </c>
      <c r="D344" s="37">
        <f>'7.жеке-улут.вал.'!D344+'8.юрид-улут.вал.'!D344+'9.рез.эмес.-улут.вал.'!D176</f>
        <v>94669681.239999995</v>
      </c>
      <c r="E344" s="38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2.3357513402101762</v>
      </c>
      <c r="F344" s="37">
        <f>'7.жеке-улут.вал.'!F344+'8.юрид-улут.вал.'!F344+'9.рез.эмес.-улут.вал.'!F176</f>
        <v>58457189.829999998</v>
      </c>
      <c r="G344" s="38">
        <f>('7.жеке-улут.вал.'!F344*'7.жеке-улут.вал.'!G344+'8.юрид-улут.вал.'!F344*'8.юрид-улут.вал.'!G344+'9.рез.эмес.-улут.вал.'!F176*'9.рез.эмес.-улут.вал.'!G176)/('7.жеке-улут.вал.'!F344+'8.юрид-улут.вал.'!F344+'9.рез.эмес.-улут.вал.'!F176)</f>
        <v>0.92213678233701002</v>
      </c>
      <c r="H344" s="37">
        <f t="shared" ref="H344:H355" si="44">J344+L344+N344+P344+R344+T344</f>
        <v>81429134.510000005</v>
      </c>
      <c r="I344" s="38">
        <f t="shared" ref="I344:I355" si="45">(J344*K344+L344*M344+N344*O344+P344*Q344+R344*S344+T344*U344)/(J344+L344+N344+P344+R344+T344)</f>
        <v>12.523441754481203</v>
      </c>
      <c r="J344" s="37">
        <f>'7.жеке-улут.вал.'!J344+'8.юрид-улут.вал.'!J344+'9.рез.эмес.-улут.вал.'!J176</f>
        <v>3267359.39</v>
      </c>
      <c r="K344" s="38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10.255908062351233</v>
      </c>
      <c r="L344" s="37">
        <f>'7.жеке-улут.вал.'!L344+'8.юрид-улут.вал.'!L344+'9.рез.эмес.-улут.вал.'!L176</f>
        <v>8999351.5</v>
      </c>
      <c r="M344" s="38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11.05141325019923</v>
      </c>
      <c r="N344" s="37">
        <f>'7.жеке-улут.вал.'!N344+'8.юрид-улут.вал.'!N344+'9.рез.эмес.-улут.вал.'!N176</f>
        <v>16733017.390000001</v>
      </c>
      <c r="O344" s="38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11.885578881221724</v>
      </c>
      <c r="P344" s="37">
        <f>'7.жеке-улут.вал.'!P344+'8.юрид-улут.вал.'!P344+'9.рез.эмес.-улут.вал.'!P176</f>
        <v>29169698.200000003</v>
      </c>
      <c r="Q344" s="38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13.073419718768275</v>
      </c>
      <c r="R344" s="37">
        <f>'7.жеке-улут.вал.'!R344+'8.юрид-улут.вал.'!R344+'9.рез.эмес.-улут.вал.'!R176</f>
        <v>22643203.859999999</v>
      </c>
      <c r="S344" s="38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13.164363020551839</v>
      </c>
      <c r="T344" s="37">
        <f>'7.жеке-улут.вал.'!T344+'8.юрид-улут.вал.'!T344+'9.рез.эмес.-улут.вал.'!T176</f>
        <v>616504.17000000004</v>
      </c>
      <c r="U344" s="38">
        <f>('7.жеке-улут.вал.'!T344*'7.жеке-улут.вал.'!U344+'8.юрид-улут.вал.'!T344*'8.юрид-улут.вал.'!U344+'9.рез.эмес.-улут.вал.'!T176*'9.рез.эмес.-улут.вал.'!U176)/('7.жеке-улут.вал.'!T344+'8.юрид-улут.вал.'!T344+'9.рез.эмес.-улут.вал.'!T176)</f>
        <v>13.779423298142524</v>
      </c>
    </row>
    <row r="345" spans="1:21" ht="14.25" customHeight="1" x14ac:dyDescent="0.2">
      <c r="A345" s="33" t="s">
        <v>84</v>
      </c>
      <c r="B345" s="34">
        <f>'7.жеке-улут.вал.'!B345+'8.юрид-улут.вал.'!B345+'9.рез.эмес.-улут.вал.'!B177</f>
        <v>235549648.58000004</v>
      </c>
      <c r="C345" s="35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5.9187355988705699</v>
      </c>
      <c r="D345" s="34">
        <f>'7.жеке-улут.вал.'!D345+'8.юрид-улут.вал.'!D345+'9.рез.эмес.-улут.вал.'!D177</f>
        <v>91142303.400000006</v>
      </c>
      <c r="E345" s="35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2.4928219342852418</v>
      </c>
      <c r="F345" s="34">
        <f>'7.жеке-улут.вал.'!F345+'8.юрид-улут.вал.'!F345+'9.рез.эмес.-улут.вал.'!F177</f>
        <v>55169135.420000002</v>
      </c>
      <c r="G345" s="35">
        <f>('7.жеке-улут.вал.'!F345*'7.жеке-улут.вал.'!G345+'8.юрид-улут.вал.'!F345*'8.юрид-улут.вал.'!G345+'9.рез.эмес.-улут.вал.'!F177*'9.рез.эмес.-улут.вал.'!G177)/('7.жеке-улут.вал.'!F345+'8.юрид-улут.вал.'!F345+'9.рез.эмес.-улут.вал.'!F177)</f>
        <v>0.91630873630790788</v>
      </c>
      <c r="H345" s="34">
        <f t="shared" si="44"/>
        <v>89238209.760000005</v>
      </c>
      <c r="I345" s="35">
        <f t="shared" si="45"/>
        <v>12.510365229621774</v>
      </c>
      <c r="J345" s="34">
        <f>'7.жеке-улут.вал.'!J345+'8.юрид-улут.вал.'!J345+'9.рез.эмес.-улут.вал.'!J177</f>
        <v>4519821.82</v>
      </c>
      <c r="K345" s="35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9.4570282707958597</v>
      </c>
      <c r="L345" s="34">
        <f>'7.жеке-улут.вал.'!L345+'8.юрид-улут.вал.'!L345+'9.рез.эмес.-улут.вал.'!L177</f>
        <v>10684302.729999999</v>
      </c>
      <c r="M345" s="35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11.299390180083357</v>
      </c>
      <c r="N345" s="34">
        <f>'7.жеке-улут.вал.'!N345+'8.юрид-улут.вал.'!N345+'9.рез.эмес.-улут.вал.'!N177</f>
        <v>17629969.300000001</v>
      </c>
      <c r="O345" s="35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12.026462332291171</v>
      </c>
      <c r="P345" s="34">
        <f>'7.жеке-улут.вал.'!P345+'8.юрид-улут.вал.'!P345+'9.рез.эмес.-улут.вал.'!P177</f>
        <v>32805067.099999998</v>
      </c>
      <c r="Q345" s="35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13.025947723316788</v>
      </c>
      <c r="R345" s="34">
        <f>'7.жеке-улут.вал.'!R345+'8.юрид-улут.вал.'!R345+'9.рез.эмес.-улут.вал.'!R177</f>
        <v>22968410.27</v>
      </c>
      <c r="S345" s="35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13.267076353486759</v>
      </c>
      <c r="T345" s="34">
        <f>'7.жеке-улут.вал.'!T345+'8.юрид-улут.вал.'!T345+'9.рез.эмес.-улут.вал.'!T177</f>
        <v>630638.53999999992</v>
      </c>
      <c r="U345" s="35">
        <f>('7.жеке-улут.вал.'!T345*'7.жеке-улут.вал.'!U345+'8.юрид-улут.вал.'!T345*'8.юрид-улут.вал.'!U345+'9.рез.эмес.-улут.вал.'!T177*'9.рез.эмес.-улут.вал.'!U177)/('7.жеке-улут.вал.'!T345+'8.юрид-улут.вал.'!T345+'9.рез.эмес.-улут.вал.'!T177)</f>
        <v>14.057981415788486</v>
      </c>
    </row>
    <row r="346" spans="1:21" ht="14.25" customHeight="1" x14ac:dyDescent="0.2">
      <c r="A346" s="33" t="s">
        <v>3</v>
      </c>
      <c r="B346" s="34">
        <f>'7.жеке-улут.вал.'!B346+'8.юрид-улут.вал.'!B346+'9.рез.эмес.-улут.вал.'!B178</f>
        <v>244548342.45999998</v>
      </c>
      <c r="C346" s="35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6.0536985449498557</v>
      </c>
      <c r="D346" s="34">
        <f>'7.жеке-улут.вал.'!D346+'8.юрид-улут.вал.'!D346+'9.рез.эмес.-улут.вал.'!D178</f>
        <v>94225273.849999994</v>
      </c>
      <c r="E346" s="35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2.7879677371391343</v>
      </c>
      <c r="F346" s="34">
        <f>'7.жеке-улут.вал.'!F346+'8.юрид-улут.вал.'!F346+'9.рез.эмес.-улут.вал.'!F178</f>
        <v>57835163.649999999</v>
      </c>
      <c r="G346" s="35">
        <f>('7.жеке-улут.вал.'!F346*'7.жеке-улут.вал.'!G346+'8.юрид-улут.вал.'!F346*'8.юрид-улут.вал.'!G346+'9.рез.эмес.-улут.вал.'!F178*'9.рез.эмес.-улут.вал.'!G178)/('7.жеке-улут.вал.'!F346+'8.юрид-улут.вал.'!F346+'9.рез.эмес.-улут.вал.'!F178)</f>
        <v>0.96492575377021517</v>
      </c>
      <c r="H346" s="34">
        <f t="shared" si="44"/>
        <v>92487904.959999993</v>
      </c>
      <c r="I346" s="35">
        <f t="shared" si="45"/>
        <v>12.562921422279141</v>
      </c>
      <c r="J346" s="34">
        <f>'7.жеке-улут.вал.'!J346+'8.юрид-улут.вал.'!J346+'9.рез.эмес.-улут.вал.'!J178</f>
        <v>6054701.6799999997</v>
      </c>
      <c r="K346" s="35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9.2634138010743516</v>
      </c>
      <c r="L346" s="34">
        <f>'7.жеке-улут.вал.'!L346+'8.юрид-улут.вал.'!L346+'9.рез.эмес.-улут.вал.'!L178</f>
        <v>10782645.57</v>
      </c>
      <c r="M346" s="35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11.672793977647165</v>
      </c>
      <c r="N346" s="34">
        <f>'7.жеке-улут.вал.'!N346+'8.юрид-улут.вал.'!N346+'9.рез.эмес.-улут.вал.'!N178</f>
        <v>18760724.899999999</v>
      </c>
      <c r="O346" s="35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12.144293452605337</v>
      </c>
      <c r="P346" s="34">
        <f>'7.жеке-улут.вал.'!P346+'8.юрид-улут.вал.'!P346+'9.рез.эмес.-улут.вал.'!P178</f>
        <v>31344402.199999999</v>
      </c>
      <c r="Q346" s="35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13.3131265968346</v>
      </c>
      <c r="R346" s="34">
        <f>'7.жеке-улут.вал.'!R346+'8.юрид-улут.вал.'!R346+'9.рез.эмес.-улут.вал.'!R178</f>
        <v>24924370.100000001</v>
      </c>
      <c r="S346" s="35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13.083428831904575</v>
      </c>
      <c r="T346" s="34">
        <f>'7.жеке-улут.вал.'!T346+'8.юрид-улут.вал.'!T346+'9.рез.эмес.-улут.вал.'!T178</f>
        <v>621060.51</v>
      </c>
      <c r="U346" s="35">
        <f>('7.жеке-улут.вал.'!T346*'7.жеке-улут.вал.'!U346+'8.юрид-улут.вал.'!T346*'8.юрид-улут.вал.'!U346+'9.рез.эмес.-улут.вал.'!T178*'9.рез.эмес.-улут.вал.'!U178)/('7.жеке-улут.вал.'!T346+'8.юрид-улут.вал.'!T346+'9.рез.эмес.-улут.вал.'!T178)</f>
        <v>14.07835382078953</v>
      </c>
    </row>
    <row r="347" spans="1:21" ht="14.25" customHeight="1" x14ac:dyDescent="0.2">
      <c r="A347" s="33" t="s">
        <v>4</v>
      </c>
      <c r="B347" s="34">
        <f>'7.жеке-улут.вал.'!B347+'8.юрид-улут.вал.'!B347+'9.рез.эмес.-улут.вал.'!B179</f>
        <v>254048794.81000003</v>
      </c>
      <c r="C347" s="35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6.052846294995577</v>
      </c>
      <c r="D347" s="34">
        <f>'7.жеке-улут.вал.'!D347+'8.юрид-улут.вал.'!D347+'9.рез.эмес.-улут.вал.'!D179</f>
        <v>99815632.940000013</v>
      </c>
      <c r="E347" s="35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2.8348283839866024</v>
      </c>
      <c r="F347" s="34">
        <f>'7.жеке-улут.вал.'!F347+'8.юрид-улут.вал.'!F347+'9.рез.эмес.-улут.вал.'!F179</f>
        <v>59756094.889999993</v>
      </c>
      <c r="G347" s="35">
        <f>('7.жеке-улут.вал.'!F347*'7.жеке-улут.вал.'!G347+'8.юрид-улут.вал.'!F347*'8.юрид-улут.вал.'!G347+'9.рез.эмес.-улут.вал.'!F179*'9.рез.эмес.-улут.вал.'!G179)/('7.жеке-улут.вал.'!F347+'8.юрид-улут.вал.'!F347+'9.рез.эмес.-улут.вал.'!F179)</f>
        <v>0.98753208278132132</v>
      </c>
      <c r="H347" s="34">
        <f t="shared" si="44"/>
        <v>94477066.980000019</v>
      </c>
      <c r="I347" s="35">
        <f t="shared" si="45"/>
        <v>12.656479443814966</v>
      </c>
      <c r="J347" s="34">
        <f>'7.жеке-улут.вал.'!J347+'8.юрид-улут.вал.'!J347+'9.рез.эмес.-улут.вал.'!J179</f>
        <v>7036282.4400000004</v>
      </c>
      <c r="K347" s="35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9.2985715975181762</v>
      </c>
      <c r="L347" s="34">
        <f>'7.жеке-улут.вал.'!L347+'8.юрид-улут.вал.'!L347+'9.рез.эмес.-улут.вал.'!L179</f>
        <v>12528600.060000001</v>
      </c>
      <c r="M347" s="35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11.432629568279168</v>
      </c>
      <c r="N347" s="34">
        <f>'7.жеке-улут.вал.'!N347+'8.юрид-улут.вал.'!N347+'9.рез.эмес.-улут.вал.'!N179</f>
        <v>17471882.790000003</v>
      </c>
      <c r="O347" s="35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12.399318728013254</v>
      </c>
      <c r="P347" s="34">
        <f>'7.жеке-улут.вал.'!P347+'8.юрид-улут.вал.'!P347+'9.рез.эмес.-улут.вал.'!P179</f>
        <v>33826217.380000003</v>
      </c>
      <c r="Q347" s="35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13.338263012838846</v>
      </c>
      <c r="R347" s="34">
        <f>'7.жеке-улут.вал.'!R347+'8.юрид-улут.вал.'!R347+'9.рез.эмес.-улут.вал.'!R179</f>
        <v>23046406.380000003</v>
      </c>
      <c r="S347" s="35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13.51652149298774</v>
      </c>
      <c r="T347" s="34">
        <f>'7.жеке-улут.вал.'!T347+'8.юрид-улут.вал.'!T347+'9.рез.эмес.-улут.вал.'!T179</f>
        <v>567677.92999999993</v>
      </c>
      <c r="U347" s="35">
        <f>('7.жеке-улут.вал.'!T347*'7.жеке-улут.вал.'!U347+'8.юрид-улут.вал.'!T347*'8.юрид-улут.вал.'!U347+'9.рез.эмес.-улут.вал.'!T179*'9.рез.эмес.-улут.вал.'!U179)/('7.жеке-улут.вал.'!T347+'8.юрид-улут.вал.'!T347+'9.рез.эмес.-улут.вал.'!T179)</f>
        <v>13.661200098971563</v>
      </c>
    </row>
    <row r="348" spans="1:21" ht="14.25" customHeight="1" x14ac:dyDescent="0.2">
      <c r="A348" s="33" t="s">
        <v>35</v>
      </c>
      <c r="B348" s="34">
        <f>'7.жеке-улут.вал.'!B348+'8.юрид-улут.вал.'!B348+'9.рез.эмес.-улут.вал.'!B180</f>
        <v>266670039.28999999</v>
      </c>
      <c r="C348" s="35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5.9086174458050094</v>
      </c>
      <c r="D348" s="34">
        <f>'7.жеке-улут.вал.'!D348+'8.юрид-улут.вал.'!D348+'9.рез.эмес.-улут.вал.'!D180</f>
        <v>104359803.03999999</v>
      </c>
      <c r="E348" s="35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2.7589369699897088</v>
      </c>
      <c r="F348" s="34">
        <f>'7.жеке-улут.вал.'!F348+'8.юрид-улут.вал.'!F348+'9.рез.эмес.-улут.вал.'!F180</f>
        <v>65682377.599999994</v>
      </c>
      <c r="G348" s="35">
        <f>('7.жеке-улут.вал.'!F348*'7.жеке-улут.вал.'!G348+'8.юрид-улут.вал.'!F348*'8.юрид-улут.вал.'!G348+'9.рез.эмес.-улут.вал.'!F180*'9.рез.эмес.-улут.вал.'!G180)/('7.жеке-улут.вал.'!F348+'8.юрид-улут.вал.'!F348+'9.рез.эмес.-улут.вал.'!F180)</f>
        <v>1.0084218071773943</v>
      </c>
      <c r="H348" s="34">
        <f t="shared" si="44"/>
        <v>96627858.649999991</v>
      </c>
      <c r="I348" s="35">
        <f t="shared" si="45"/>
        <v>12.641215512596904</v>
      </c>
      <c r="J348" s="34">
        <f>'7.жеке-улут.вал.'!J348+'8.юрид-улут.вал.'!J348+'9.рез.эмес.-улут.вал.'!J180</f>
        <v>7542000.1500000004</v>
      </c>
      <c r="K348" s="35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8.2757282640467711</v>
      </c>
      <c r="L348" s="34">
        <f>'7.жеке-улут.вал.'!L348+'8.юрид-улут.вал.'!L348+'9.рез.эмес.-улут.вал.'!L180</f>
        <v>13560995.74</v>
      </c>
      <c r="M348" s="35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11.625633619651904</v>
      </c>
      <c r="N348" s="34">
        <f>'7.жеке-улут.вал.'!N348+'8.юрид-улут.вал.'!N348+'9.рез.эмес.-улут.вал.'!N180</f>
        <v>16314350.75</v>
      </c>
      <c r="O348" s="35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12.437623478360024</v>
      </c>
      <c r="P348" s="34">
        <f>'7.жеке-улут.вал.'!P348+'8.юрид-улут.вал.'!P348+'9.рез.эмес.-улут.вал.'!P180</f>
        <v>35644396.869999997</v>
      </c>
      <c r="Q348" s="35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13.415309018112714</v>
      </c>
      <c r="R348" s="34">
        <f>'7.жеке-улут.вал.'!R348+'8.юрид-улут.вал.'!R348+'9.рез.эмес.-улут.вал.'!R180</f>
        <v>22987734.09</v>
      </c>
      <c r="S348" s="35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13.590166429287272</v>
      </c>
      <c r="T348" s="34">
        <f>'7.жеке-улут.вал.'!T348+'8.юрид-улут.вал.'!T348+'9.рез.эмес.-улут.вал.'!T180</f>
        <v>578381.04999999993</v>
      </c>
      <c r="U348" s="35">
        <f>('7.жеке-улут.вал.'!T348*'7.жеке-улут.вал.'!U348+'8.юрид-улут.вал.'!T348*'8.юрид-улут.вал.'!U348+'9.рез.эмес.-улут.вал.'!T180*'9.рез.эмес.-улут.вал.'!U180)/('7.жеке-улут.вал.'!T348+'8.юрид-улут.вал.'!T348+'9.рез.эмес.-улут.вал.'!T180)</f>
        <v>13.699257786367632</v>
      </c>
    </row>
    <row r="349" spans="1:21" ht="14.25" customHeight="1" x14ac:dyDescent="0.2">
      <c r="A349" s="33" t="s">
        <v>5</v>
      </c>
      <c r="B349" s="34">
        <f>'7.жеке-улут.вал.'!B349+'8.юрид-улут.вал.'!B349+'9.рез.эмес.-улут.вал.'!B181</f>
        <v>284637543.75</v>
      </c>
      <c r="C349" s="35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5.7821691649438289</v>
      </c>
      <c r="D349" s="34">
        <f>'7.жеке-улут.вал.'!D349+'8.юрид-улут.вал.'!D349+'9.рез.эмес.-улут.вал.'!D181</f>
        <v>113874246.29000001</v>
      </c>
      <c r="E349" s="35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2.9054522712459399</v>
      </c>
      <c r="F349" s="34">
        <f>'7.жеке-улут.вал.'!F349+'8.юрид-улут.вал.'!F349+'9.рез.эмес.-улут.вал.'!F181</f>
        <v>72485587.999999985</v>
      </c>
      <c r="G349" s="35">
        <f>('7.жеке-улут.вал.'!F349*'7.жеке-улут.вал.'!G349+'8.юрид-улут.вал.'!F349*'8.юрид-улут.вал.'!G349+'9.рез.эмес.-улут.вал.'!F181*'9.рез.эмес.-улут.вал.'!G181)/('7.жеке-улут.вал.'!F349+'8.юрид-улут.вал.'!F349+'9.рез.эмес.-улут.вал.'!F181)</f>
        <v>0.91808973940585403</v>
      </c>
      <c r="H349" s="34">
        <f t="shared" si="44"/>
        <v>98277709.459999993</v>
      </c>
      <c r="I349" s="35">
        <f t="shared" si="45"/>
        <v>12.70296157082719</v>
      </c>
      <c r="J349" s="34">
        <f>'7.жеке-улут.вал.'!J349+'8.юрид-улут.вал.'!J349+'9.рез.эмес.-улут.вал.'!J181</f>
        <v>9245825</v>
      </c>
      <c r="K349" s="35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8.6541357553598512</v>
      </c>
      <c r="L349" s="34">
        <f>'7.жеке-улут.вал.'!L349+'8.юрид-улут.вал.'!L349+'9.рез.эмес.-улут.вал.'!L181</f>
        <v>13296356.9</v>
      </c>
      <c r="M349" s="35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11.939705425566594</v>
      </c>
      <c r="N349" s="34">
        <f>'7.жеке-улут.вал.'!N349+'8.юрид-улут.вал.'!N349+'9.рез.эмес.-улут.вал.'!N181</f>
        <v>15372427.68</v>
      </c>
      <c r="O349" s="35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12.506978176208239</v>
      </c>
      <c r="P349" s="34">
        <f>'7.жеке-улут.вал.'!P349+'8.юрид-улут.вал.'!P349+'9.рез.эмес.-улут.вал.'!P181</f>
        <v>36207599.200000003</v>
      </c>
      <c r="Q349" s="35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13.474885178172784</v>
      </c>
      <c r="R349" s="34">
        <f>'7.жеке-улут.вал.'!R349+'8.юрид-улут.вал.'!R349+'9.рез.эмес.-улут.вал.'!R181</f>
        <v>23544822.579999998</v>
      </c>
      <c r="S349" s="35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13.634641612334448</v>
      </c>
      <c r="T349" s="34">
        <f>'7.жеке-улут.вал.'!T349+'8.юрид-улут.вал.'!T349+'9.рез.эмес.-улут.вал.'!T181</f>
        <v>610678.1</v>
      </c>
      <c r="U349" s="35">
        <f>('7.жеке-улут.вал.'!T349*'7.жеке-улут.вал.'!U349+'8.юрид-улут.вал.'!T349*'8.юрид-улут.вал.'!U349+'9.рез.эмес.-улут.вал.'!T181*'9.рез.эмес.-улут.вал.'!U181)/('7.жеке-улут.вал.'!T349+'8.юрид-улут.вал.'!T349+'9.рез.эмес.-улут.вал.'!T181)</f>
        <v>13.866028909666198</v>
      </c>
    </row>
    <row r="350" spans="1:21" ht="14.25" customHeight="1" x14ac:dyDescent="0.2">
      <c r="A350" s="33" t="s">
        <v>6</v>
      </c>
      <c r="B350" s="34">
        <f>'7.жеке-улут.вал.'!B350+'8.юрид-улут.вал.'!B350+'9.рез.эмес.-улут.вал.'!B182</f>
        <v>296310874.94</v>
      </c>
      <c r="C350" s="35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5.6827077765774234</v>
      </c>
      <c r="D350" s="34">
        <f>'7.жеке-улут.вал.'!D350+'8.юрид-улут.вал.'!D350+'9.рез.эмес.-улут.вал.'!D182</f>
        <v>120784274.50999999</v>
      </c>
      <c r="E350" s="35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2.8774107889419493</v>
      </c>
      <c r="F350" s="34">
        <f>'7.жеке-улут.вал.'!F350+'8.юрид-улут.вал.'!F350+'9.рез.эмес.-улут.вал.'!F182</f>
        <v>77305494.090000004</v>
      </c>
      <c r="G350" s="35">
        <f>('7.жеке-улут.вал.'!F350*'7.жеке-улут.вал.'!G350+'8.юрид-улут.вал.'!F350*'8.юрид-улут.вал.'!G350+'9.рез.эмес.-улут.вал.'!F182*'9.рез.эмес.-улут.вал.'!G182)/('7.жеке-улут.вал.'!F350+'8.юрид-улут.вал.'!F350+'9.рез.эмес.-улут.вал.'!F182)</f>
        <v>1.0641443919086435</v>
      </c>
      <c r="H350" s="34">
        <f t="shared" si="44"/>
        <v>98221106.340000004</v>
      </c>
      <c r="I350" s="35">
        <f t="shared" si="45"/>
        <v>12.767499546949185</v>
      </c>
      <c r="J350" s="34">
        <f>'7.жеке-улут.вал.'!J350+'8.юрид-улут.вал.'!J350+'9.рез.эмес.-улут.вал.'!J182</f>
        <v>9150966.540000001</v>
      </c>
      <c r="K350" s="35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9.0216423947606224</v>
      </c>
      <c r="L350" s="34">
        <f>'7.жеке-улут.вал.'!L350+'8.юрид-улут.вал.'!L350+'9.рез.эмес.-улут.вал.'!L182</f>
        <v>12761785.439999999</v>
      </c>
      <c r="M350" s="35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11.839712831396698</v>
      </c>
      <c r="N350" s="34">
        <f>'7.жеке-улут.вал.'!N350+'8.юрид-улут.вал.'!N350+'9.рез.эмес.-улут.вал.'!N182</f>
        <v>19973756.25</v>
      </c>
      <c r="O350" s="35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13.054085765800805</v>
      </c>
      <c r="P350" s="34">
        <f>'7.жеке-улут.вал.'!P350+'8.юрид-улут.вал.'!P350+'9.рез.эмес.-улут.вал.'!P182</f>
        <v>31675906.030000001</v>
      </c>
      <c r="Q350" s="35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13.326264051222756</v>
      </c>
      <c r="R350" s="34">
        <f>'7.жеке-улут.вал.'!R350+'8.юрид-улут.вал.'!R350+'9.рез.эмес.-улут.вал.'!R182</f>
        <v>23990399.849999998</v>
      </c>
      <c r="S350" s="35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13.689869195931697</v>
      </c>
      <c r="T350" s="34">
        <f>'7.жеке-улут.вал.'!T350+'8.юрид-улут.вал.'!T350+'9.рез.эмес.-улут.вал.'!T182</f>
        <v>668292.23</v>
      </c>
      <c r="U350" s="35">
        <f>('7.жеке-улут.вал.'!T350*'7.жеке-улут.вал.'!U350+'8.юрид-улут.вал.'!T350*'8.юрид-улут.вал.'!U350+'9.рез.эмес.-улут.вал.'!T182*'9.рез.эмес.-улут.вал.'!U182)/('7.жеке-улут.вал.'!T350+'8.юрид-улут.вал.'!T350+'9.рез.эмес.-улут.вал.'!T182)</f>
        <v>13.615686218886633</v>
      </c>
    </row>
    <row r="351" spans="1:21" ht="14.25" customHeight="1" x14ac:dyDescent="0.2">
      <c r="A351" s="33" t="s">
        <v>7</v>
      </c>
      <c r="B351" s="34">
        <f>'7.жеке-улут.вал.'!B351+'8.юрид-улут.вал.'!B351+'9.рез.эмес.-улут.вал.'!B183</f>
        <v>305243134.80000001</v>
      </c>
      <c r="C351" s="35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5.5776280255201289</v>
      </c>
      <c r="D351" s="34">
        <f>'7.жеке-улут.вал.'!D351+'8.юрид-улут.вал.'!D351+'9.рез.эмес.-улут.вал.'!D183</f>
        <v>126735737.81</v>
      </c>
      <c r="E351" s="35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2.7466961288501897</v>
      </c>
      <c r="F351" s="34">
        <f>'7.жеке-улут.вал.'!F351+'8.юрид-улут.вал.'!F351+'9.рез.эмес.-улут.вал.'!F183</f>
        <v>78352488.489999995</v>
      </c>
      <c r="G351" s="35">
        <f>('7.жеке-улут.вал.'!F351*'7.жеке-улут.вал.'!G351+'8.юрид-улут.вал.'!F351*'8.юрид-улут.вал.'!G351+'9.рез.эмес.-улут.вал.'!F183*'9.рез.эмес.-улут.вал.'!G183)/('7.жеке-улут.вал.'!F351+'8.юрид-улут.вал.'!F351+'9.рез.эмес.-улут.вал.'!F183)</f>
        <v>1.1113756776316552</v>
      </c>
      <c r="H351" s="34">
        <f t="shared" si="44"/>
        <v>100154908.5</v>
      </c>
      <c r="I351" s="35">
        <f t="shared" si="45"/>
        <v>12.653888579396973</v>
      </c>
      <c r="J351" s="34">
        <f>'7.жеке-улут.вал.'!J351+'8.юрид-улут.вал.'!J351+'9.рез.эмес.-улут.вал.'!J183</f>
        <v>9689017.5399999991</v>
      </c>
      <c r="K351" s="35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8.4636386703042348</v>
      </c>
      <c r="L351" s="34">
        <f>'7.жеке-улут.вал.'!L351+'8.юрид-улут.вал.'!L351+'9.рез.эмес.-улут.вал.'!L183</f>
        <v>11073264.780000001</v>
      </c>
      <c r="M351" s="35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11.800665731692167</v>
      </c>
      <c r="N351" s="34">
        <f>'7.жеке-улут.вал.'!N351+'8.юрид-улут.вал.'!N351+'9.рез.эмес.-улут.вал.'!N183</f>
        <v>20703595.700000003</v>
      </c>
      <c r="O351" s="35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13.031400369970502</v>
      </c>
      <c r="P351" s="34">
        <f>'7.жеке-улут.вал.'!P351+'8.юрид-улут.вал.'!P351+'9.рез.эмес.-улут.вал.'!P183</f>
        <v>32893254.84</v>
      </c>
      <c r="Q351" s="35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13.156145115516326</v>
      </c>
      <c r="R351" s="34">
        <f>'7.жеке-улут.вал.'!R351+'8.юрид-улут.вал.'!R351+'9.рез.эмес.-улут.вал.'!R183</f>
        <v>25111354.260000002</v>
      </c>
      <c r="S351" s="35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13.651448273471148</v>
      </c>
      <c r="T351" s="34">
        <f>'7.жеке-улут.вал.'!T351+'8.юрид-улут.вал.'!T351+'9.рез.эмес.-улут.вал.'!T183</f>
        <v>684421.38</v>
      </c>
      <c r="U351" s="35">
        <f>('7.жеке-улут.вал.'!T351*'7.жеке-улут.вал.'!U351+'8.юрид-улут.вал.'!T351*'8.юрид-улут.вал.'!U351+'9.рез.эмес.-улут.вал.'!T183*'9.рез.эмес.-улут.вал.'!U183)/('7.жеке-улут.вал.'!T351+'8.юрид-улут.вал.'!T351+'9.рез.эмес.-улут.вал.'!T183)</f>
        <v>13.619067049015875</v>
      </c>
    </row>
    <row r="352" spans="1:21" ht="14.25" customHeight="1" x14ac:dyDescent="0.2">
      <c r="A352" s="33" t="s">
        <v>8</v>
      </c>
      <c r="B352" s="34">
        <f>'7.жеке-улут.вал.'!B352+'8.юрид-улут.вал.'!B352+'9.рез.эмес.-улут.вал.'!B184</f>
        <v>304525284.52000004</v>
      </c>
      <c r="C352" s="35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5.4586728653729484</v>
      </c>
      <c r="D352" s="34">
        <f>'7.жеке-улут.вал.'!D352+'8.юрид-улут.вал.'!D352+'9.рез.эмес.-улут.вал.'!D184</f>
        <v>124714308.00999999</v>
      </c>
      <c r="E352" s="35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2.479961308803484</v>
      </c>
      <c r="F352" s="34">
        <f>'7.жеке-улут.вал.'!F352+'8.юрид-улут.вал.'!F352+'9.рез.эмес.-улут.вал.'!F184</f>
        <v>79266306.539999992</v>
      </c>
      <c r="G352" s="35">
        <f>('7.жеке-улут.вал.'!F352*'7.жеке-улут.вал.'!G352+'8.юрид-улут.вал.'!F352*'8.юрид-улут.вал.'!G352+'9.рез.эмес.-улут.вал.'!F184*'9.рез.эмес.-улут.вал.'!G184)/('7.жеке-улут.вал.'!F352+'8.юрид-улут.вал.'!F352+'9.рез.эмес.-улут.вал.'!F184)</f>
        <v>1.0656061984063281</v>
      </c>
      <c r="H352" s="34">
        <f t="shared" si="44"/>
        <v>100544669.97000001</v>
      </c>
      <c r="I352" s="35">
        <f t="shared" si="45"/>
        <v>12.61678596901262</v>
      </c>
      <c r="J352" s="34">
        <f>'7.жеке-улут.вал.'!J352+'8.юрид-улут.вал.'!J352+'9.рез.эмес.-улут.вал.'!J184</f>
        <v>9248271.4199999999</v>
      </c>
      <c r="K352" s="35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7.6893100115026662</v>
      </c>
      <c r="L352" s="34">
        <f>'7.жеке-улут.вал.'!L352+'8.юрид-улут.вал.'!L352+'9.рез.эмес.-улут.вал.'!L184</f>
        <v>11020927.359999999</v>
      </c>
      <c r="M352" s="35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11.949466802165725</v>
      </c>
      <c r="N352" s="34">
        <f>'7.жеке-улут.вал.'!N352+'8.юрид-улут.вал.'!N352+'9.рез.эмес.-улут.вал.'!N184</f>
        <v>21876064.120000001</v>
      </c>
      <c r="O352" s="35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12.834820522861031</v>
      </c>
      <c r="P352" s="34">
        <f>'7.жеке-улут.вал.'!P352+'8.юрид-улут.вал.'!P352+'9.рез.эмес.-улут.вал.'!P184</f>
        <v>32529335.48</v>
      </c>
      <c r="Q352" s="35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13.220852617899872</v>
      </c>
      <c r="R352" s="34">
        <f>'7.жеке-улут.вал.'!R352+'8.юрид-улут.вал.'!R352+'9.рез.эмес.-улут.вал.'!R184</f>
        <v>25185436.84</v>
      </c>
      <c r="S352" s="35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13.721187322613845</v>
      </c>
      <c r="T352" s="34">
        <f>'7.жеке-улут.вал.'!T352+'8.юрид-улут.вал.'!T352+'9.рез.эмес.-улут.вал.'!T184</f>
        <v>684634.74999999988</v>
      </c>
      <c r="U352" s="35">
        <f>('7.жеке-улут.вал.'!T352*'7.жеке-улут.вал.'!U352+'8.юрид-улут.вал.'!T352*'8.юрид-улут.вал.'!U352+'9.рез.эмес.-улут.вал.'!T184*'9.рез.эмес.-улут.вал.'!U184)/('7.жеке-улут.вал.'!T352+'8.юрид-улут.вал.'!T352+'9.рез.эмес.-улут.вал.'!T184)</f>
        <v>13.625580867170433</v>
      </c>
    </row>
    <row r="353" spans="1:21" ht="14.25" customHeight="1" x14ac:dyDescent="0.2">
      <c r="A353" s="33" t="s">
        <v>9</v>
      </c>
      <c r="B353" s="34">
        <f>'7.жеке-улут.вал.'!B353+'8.юрид-улут.вал.'!B353+'9.рез.эмес.-улут.вал.'!B185</f>
        <v>311869765.67000002</v>
      </c>
      <c r="C353" s="35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5.4762865517665285</v>
      </c>
      <c r="D353" s="34">
        <f>'7.жеке-улут.вал.'!D353+'8.юрид-улут.вал.'!D353+'9.рез.эмес.-улут.вал.'!D185</f>
        <v>130345883.50999999</v>
      </c>
      <c r="E353" s="35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2.4381342841963947</v>
      </c>
      <c r="F353" s="34">
        <f>'7.жеке-улут.вал.'!F353+'8.юрид-улут.вал.'!F353+'9.рез.эмес.-улут.вал.'!F185</f>
        <v>77839831.569999993</v>
      </c>
      <c r="G353" s="35">
        <f>('7.жеке-улут.вал.'!F353*'7.жеке-улут.вал.'!G353+'8.юрид-улут.вал.'!F353*'8.юрид-улут.вал.'!G353+'9.рез.эмес.-улут.вал.'!F185*'9.рез.эмес.-улут.вал.'!G185)/('7.жеке-улут.вал.'!F353+'8.юрид-улут.вал.'!F353+'9.рез.эмес.-улут.вал.'!F185)</f>
        <v>1.1181942773813185</v>
      </c>
      <c r="H353" s="34">
        <f t="shared" si="44"/>
        <v>103684050.59</v>
      </c>
      <c r="I353" s="35">
        <f t="shared" si="45"/>
        <v>12.567481446016869</v>
      </c>
      <c r="J353" s="34">
        <f>'7.жеке-улут.вал.'!J353+'8.юрид-улут.вал.'!J353+'9.рез.эмес.-улут.вал.'!J185</f>
        <v>9077037.0199999996</v>
      </c>
      <c r="K353" s="35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6.9344528770468772</v>
      </c>
      <c r="L353" s="34">
        <f>'7.жеке-улут.вал.'!L353+'8.юрид-улут.вал.'!L353+'9.рез.эмес.-улут.вал.'!L185</f>
        <v>16192959.92</v>
      </c>
      <c r="M353" s="35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12.829133424582677</v>
      </c>
      <c r="N353" s="34">
        <f>'7.жеке-улут.вал.'!N353+'8.юрид-улут.вал.'!N353+'9.рез.эмес.-улут.вал.'!N185</f>
        <v>17919100.760000002</v>
      </c>
      <c r="O353" s="35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12.616249731685746</v>
      </c>
      <c r="P353" s="34">
        <f>'7.жеке-улут.вал.'!P353+'8.юрид-улут.вал.'!P353+'9.рез.эмес.-улут.вал.'!P185</f>
        <v>33950255.330000006</v>
      </c>
      <c r="Q353" s="35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13.080255310757353</v>
      </c>
      <c r="R353" s="34">
        <f>'7.жеке-улут.вал.'!R353+'8.юрид-улут.вал.'!R353+'9.рез.эмес.-улут.вал.'!R185</f>
        <v>25869390.93</v>
      </c>
      <c r="S353" s="35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13.648481433969319</v>
      </c>
      <c r="T353" s="34">
        <f>'7.жеке-улут.вал.'!T353+'8.юрид-улут.вал.'!T353+'9.рез.эмес.-улут.вал.'!T185</f>
        <v>675306.62999999989</v>
      </c>
      <c r="U353" s="35">
        <f>('7.жеке-улут.вал.'!T353*'7.жеке-улут.вал.'!U353+'8.юрид-улут.вал.'!T353*'8.юрид-улут.вал.'!U353+'9.рез.эмес.-улут.вал.'!T185*'9.рез.эмес.-улут.вал.'!U185)/('7.жеке-улут.вал.'!T353+'8.юрид-улут.вал.'!T353+'9.рез.эмес.-улут.вал.'!T185)</f>
        <v>13.525253932868948</v>
      </c>
    </row>
    <row r="354" spans="1:21" ht="14.25" customHeight="1" x14ac:dyDescent="0.2">
      <c r="A354" s="33" t="s">
        <v>10</v>
      </c>
      <c r="B354" s="34">
        <f>'7.жеке-улут.вал.'!B354+'8.юрид-улут.вал.'!B354+'9.рез.эмес.-улут.вал.'!B186</f>
        <v>324410291.57000005</v>
      </c>
      <c r="C354" s="35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5.5742071568420206</v>
      </c>
      <c r="D354" s="34">
        <f>'7.жеке-улут.вал.'!D354+'8.юрид-улут.вал.'!D354+'9.рез.эмес.-улут.вал.'!D186</f>
        <v>139350154.89000002</v>
      </c>
      <c r="E354" s="35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2.7617337974915825</v>
      </c>
      <c r="F354" s="34">
        <f>'7.жеке-улут.вал.'!F354+'8.юрид-улут.вал.'!F354+'9.рез.эмес.-улут.вал.'!F186</f>
        <v>78956704.769999996</v>
      </c>
      <c r="G354" s="35">
        <f>('7.жеке-улут.вал.'!F354*'7.жеке-улут.вал.'!G354+'8.юрид-улут.вал.'!F354*'8.юрид-улут.вал.'!G354+'9.рез.эмес.-улут.вал.'!F186*'9.рез.эмес.-улут.вал.'!G186)/('7.жеке-улут.вал.'!F354+'8.юрид-улут.вал.'!F354+'9.рез.эмес.-улут.вал.'!F186)</f>
        <v>1.13167646674954</v>
      </c>
      <c r="H354" s="34">
        <f t="shared" si="44"/>
        <v>106103431.91000001</v>
      </c>
      <c r="I354" s="35">
        <f t="shared" si="45"/>
        <v>12.573850514360812</v>
      </c>
      <c r="J354" s="34">
        <f>'7.жеке-улут.вал.'!J354+'8.юрид-улут.вал.'!J354+'9.рез.эмес.-улут.вал.'!J186</f>
        <v>10001941.270000001</v>
      </c>
      <c r="K354" s="35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7.8028701347093596</v>
      </c>
      <c r="L354" s="34">
        <f>'7.жеке-улут.вал.'!L354+'8.юрид-улут.вал.'!L354+'9.рез.эмес.-улут.вал.'!L186</f>
        <v>18113766.979999997</v>
      </c>
      <c r="M354" s="35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12.559109618605653</v>
      </c>
      <c r="N354" s="34">
        <f>'7.жеке-улут.вал.'!N354+'8.юрид-улут.вал.'!N354+'9.рез.эмес.-улут.вал.'!N186</f>
        <v>17269523.329999998</v>
      </c>
      <c r="O354" s="35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12.931227671389387</v>
      </c>
      <c r="P354" s="34">
        <f>'7.жеке-улут.вал.'!P354+'8.юрид-улут.вал.'!P354+'9.рез.эмес.-улут.вал.'!P186</f>
        <v>34395025.07</v>
      </c>
      <c r="Q354" s="35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13.004466331316454</v>
      </c>
      <c r="R354" s="34">
        <f>'7.жеке-улут.вал.'!R354+'8.юрид-улут.вал.'!R354+'9.рез.эмес.-улут.вал.'!R186</f>
        <v>25649748.900000002</v>
      </c>
      <c r="S354" s="35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13.60277254840887</v>
      </c>
      <c r="T354" s="34">
        <f>'7.жеке-улут.вал.'!T354+'8.юрид-улут.вал.'!T354+'9.рез.эмес.-улут.вал.'!T186</f>
        <v>673426.36</v>
      </c>
      <c r="U354" s="35">
        <f>('7.жеке-улут.вал.'!T354*'7.жеке-улут.вал.'!U354+'8.юрид-улут.вал.'!T354*'8.юрид-улут.вал.'!U354+'9.рез.эмес.-улут.вал.'!T186*'9.рез.эмес.-улут.вал.'!U186)/('7.жеке-улут.вал.'!T354+'8.юрид-улут.вал.'!T354+'9.рез.эмес.-улут.вал.'!T186)</f>
        <v>13.4822080766188</v>
      </c>
    </row>
    <row r="355" spans="1:21" ht="14.25" customHeight="1" x14ac:dyDescent="0.2">
      <c r="A355" s="33" t="s">
        <v>11</v>
      </c>
      <c r="B355" s="34">
        <f>'7.жеке-улут.вал.'!B355+'8.юрид-улут.вал.'!B355+'9.рез.эмес.-улут.вал.'!B187</f>
        <v>318925953.38999999</v>
      </c>
      <c r="C355" s="35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5.7012706899918086</v>
      </c>
      <c r="D355" s="34">
        <f>'7.жеке-улут.вал.'!D355+'8.юрид-улут.вал.'!D355+'9.рез.эмес.-улут.вал.'!D187</f>
        <v>132671169.66</v>
      </c>
      <c r="E355" s="35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2.6456098076982939</v>
      </c>
      <c r="F355" s="34">
        <f>'7.жеке-улут.вал.'!F355+'8.юрид-улут.вал.'!F355+'9.рез.эмес.-улут.вал.'!F187</f>
        <v>77918753.120000005</v>
      </c>
      <c r="G355" s="35">
        <f>('7.жеке-улут.вал.'!F355*'7.жеке-улут.вал.'!G355+'8.юрид-улут.вал.'!F355*'8.юрид-улут.вал.'!G355+'9.рез.эмес.-улут.вал.'!F187*'9.рез.эмес.-улут.вал.'!G187)/('7.жеке-улут.вал.'!F355+'8.юрид-улут.вал.'!F355+'9.рез.эмес.-улут.вал.'!F187)</f>
        <v>1.4905873162270613</v>
      </c>
      <c r="H355" s="34">
        <f t="shared" si="44"/>
        <v>108336030.61</v>
      </c>
      <c r="I355" s="35">
        <f t="shared" si="45"/>
        <v>12.471772594806355</v>
      </c>
      <c r="J355" s="34">
        <f>'7.жеке-улут.вал.'!J355+'8.юрид-улут.вал.'!J355+'9.рез.эмес.-улут.вал.'!J187</f>
        <v>15415595.370000001</v>
      </c>
      <c r="K355" s="35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9.5953804956739948</v>
      </c>
      <c r="L355" s="34">
        <f>'7.жеке-улут.вал.'!L355+'8.юрид-улут.вал.'!L355+'9.рез.эмес.-улут.вал.'!L187</f>
        <v>12884595.049999999</v>
      </c>
      <c r="M355" s="35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11.732662846117149</v>
      </c>
      <c r="N355" s="34">
        <f>'7.жеке-улут.вал.'!N355+'8.юрид-улут.вал.'!N355+'9.рез.эмес.-улут.вал.'!N187</f>
        <v>18490042.59</v>
      </c>
      <c r="O355" s="35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12.93741995197321</v>
      </c>
      <c r="P355" s="34">
        <f>'7.жеке-улут.вал.'!P355+'8.юрид-улут.вал.'!P355+'9.рез.эмес.-улут.вал.'!P187</f>
        <v>35585564.800000004</v>
      </c>
      <c r="Q355" s="35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12.97799496989297</v>
      </c>
      <c r="R355" s="34">
        <f>'7.жеке-улут.вал.'!R355+'8.юрид-улут.вал.'!R355+'9.рез.эмес.-улут.вал.'!R187</f>
        <v>25301197.539999999</v>
      </c>
      <c r="S355" s="35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13.525030249097822</v>
      </c>
      <c r="T355" s="34">
        <f>'7.жеке-улут.вал.'!T355+'8.юрид-улут.вал.'!T355+'9.рез.эмес.-улут.вал.'!T187</f>
        <v>659035.26</v>
      </c>
      <c r="U355" s="35">
        <f>('7.жеке-улут.вал.'!T355*'7.жеке-улут.вал.'!U355+'8.юрид-улут.вал.'!T355*'8.юрид-улут.вал.'!U355+'9.рез.эмес.-улут.вал.'!T187*'9.рез.эмес.-улут.вал.'!U187)/('7.жеке-улут.вал.'!T355+'8.юрид-улут.вал.'!T355+'9.рез.эмес.-улут.вал.'!T187)</f>
        <v>13.369597038252504</v>
      </c>
    </row>
    <row r="356" spans="1:21" ht="14.25" customHeight="1" thickBot="1" x14ac:dyDescent="0.25">
      <c r="A356" s="36" t="s">
        <v>12</v>
      </c>
      <c r="B356" s="37">
        <f>'7.жеке-улут.вал.'!B356+'8.юрид-улут.вал.'!B356+'9.рез.эмес.-улут.вал.'!B188</f>
        <v>338026507.53999996</v>
      </c>
      <c r="C356" s="38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5.3325368709233505</v>
      </c>
      <c r="D356" s="37">
        <f>'7.жеке-улут.вал.'!D356+'8.юрид-улут.вал.'!D356+'9.рез.эмес.-улут.вал.'!D188</f>
        <v>151333815.74000001</v>
      </c>
      <c r="E356" s="38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2.6779878936778823</v>
      </c>
      <c r="F356" s="37">
        <f>'7.жеке-улут.вал.'!F356+'8.юрид-улут.вал.'!F356+'9.рез.эмес.-улут.вал.'!F188</f>
        <v>78313723.539999992</v>
      </c>
      <c r="G356" s="38">
        <f>('7.жеке-улут.вал.'!F356*'7.жеке-улут.вал.'!G356+'8.юрид-улут.вал.'!F356*'8.юрид-улут.вал.'!G356+'9.рез.эмес.-улут.вал.'!F188*'9.рез.эмес.-улут.вал.'!G188)/('7.жеке-улут.вал.'!F356+'8.юрид-улут.вал.'!F356+'9.рез.эмес.-улут.вал.'!F188)</f>
        <v>1.0414636238263055</v>
      </c>
      <c r="H356" s="37">
        <f t="shared" ref="H356:H367" si="46">J356+L356+N356+P356+R356+T356</f>
        <v>108378968.26000001</v>
      </c>
      <c r="I356" s="38">
        <f t="shared" ref="I356:I367" si="47">(J356*K356+L356*M356+N356*O356+P356*Q356+R356*S356+T356*U356)/(J356+L356+N356+P356+R356+T356)</f>
        <v>12.13988115185809</v>
      </c>
      <c r="J356" s="37">
        <f>'7.жеке-улут.вал.'!J356+'8.юрид-улут.вал.'!J356+'9.рез.эмес.-улут.вал.'!J188</f>
        <v>12952980.08</v>
      </c>
      <c r="K356" s="38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6.0358804443633494</v>
      </c>
      <c r="L356" s="37">
        <f>'7.жеке-улут.вал.'!L356+'8.юрид-улут.вал.'!L356+'9.рез.эмес.-улут.вал.'!L188</f>
        <v>11712272.210000001</v>
      </c>
      <c r="M356" s="38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12.183281451140401</v>
      </c>
      <c r="N356" s="37">
        <f>'7.жеке-улут.вал.'!N356+'8.юрид-улут.вал.'!N356+'9.рез.эмес.-улут.вал.'!N188</f>
        <v>18912961.099999998</v>
      </c>
      <c r="O356" s="38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12.659623578800669</v>
      </c>
      <c r="P356" s="37">
        <f>'7.жеке-улут.вал.'!P356+'8.юрид-улут.вал.'!P356+'9.рез.эмес.-улут.вал.'!P188</f>
        <v>38339221.479999997</v>
      </c>
      <c r="Q356" s="38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12.994751104883456</v>
      </c>
      <c r="R356" s="37">
        <f>'7.жеке-улут.вал.'!R356+'8.юрид-улут.вал.'!R356+'9.рез.эмес.-улут.вал.'!R188</f>
        <v>25793100.930000003</v>
      </c>
      <c r="S356" s="38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13.501699926783434</v>
      </c>
      <c r="T356" s="37">
        <f>'7.жеке-улут.вал.'!T356+'8.юрид-улут.вал.'!T356+'9.рез.эмес.-улут.вал.'!T188</f>
        <v>668432.46</v>
      </c>
      <c r="U356" s="38">
        <f>('7.жеке-улут.вал.'!T356*'7.жеке-улут.вал.'!U356+'8.юрид-улут.вал.'!T356*'8.юрид-улут.вал.'!U356+'9.рез.эмес.-улут.вал.'!T188*'9.рез.эмес.-улут.вал.'!U188)/('7.жеке-улут.вал.'!T356+'8.юрид-улут.вал.'!T356+'9.рез.эмес.-улут.вал.'!T188)</f>
        <v>13.375963515147058</v>
      </c>
    </row>
    <row r="357" spans="1:21" ht="14.25" customHeight="1" x14ac:dyDescent="0.2">
      <c r="A357" s="48" t="s">
        <v>85</v>
      </c>
      <c r="B357" s="34">
        <f>'7.жеке-улут.вал.'!B357+'8.юрид-улут.вал.'!B357+'9.рез.эмес.-улут.вал.'!B189</f>
        <v>357095737.02999997</v>
      </c>
      <c r="C357" s="35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5.6393365411806107</v>
      </c>
      <c r="D357" s="34">
        <f>'7.жеке-улут.вал.'!D357+'8.юрид-улут.вал.'!D357+'9.рез.эмес.-улут.вал.'!D189</f>
        <v>156879025.15000001</v>
      </c>
      <c r="E357" s="35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3.0629384102480222</v>
      </c>
      <c r="F357" s="34">
        <f>'7.жеке-улут.вал.'!F357+'8.юрид-улут.вал.'!F357+'9.рез.эмес.-улут.вал.'!F189</f>
        <v>80831830.379999995</v>
      </c>
      <c r="G357" s="35">
        <f>('7.жеке-улут.вал.'!F357*'7.жеке-улут.вал.'!G357+'8.юрид-улут.вал.'!F357*'8.юрид-улут.вал.'!G357+'9.рез.эмес.-улут.вал.'!F189*'9.рез.эмес.-улут.вал.'!G189)/('7.жеке-улут.вал.'!F357+'8.юрид-улут.вал.'!F357+'9.рез.эмес.-улут.вал.'!F189)</f>
        <v>1.2288859894984856</v>
      </c>
      <c r="H357" s="34">
        <f t="shared" si="46"/>
        <v>119384881.49999999</v>
      </c>
      <c r="I357" s="35">
        <f t="shared" si="47"/>
        <v>12.011061407129686</v>
      </c>
      <c r="J357" s="34">
        <f>'7.жеке-улут.вал.'!J357+'8.юрид-улут.вал.'!J357+'9.рез.эмес.-улут.вал.'!J189</f>
        <v>13131802.470000001</v>
      </c>
      <c r="K357" s="35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5.5580844923035162</v>
      </c>
      <c r="L357" s="34">
        <f>'7.жеке-улут.вал.'!L357+'8.юрид-улут.вал.'!L357+'9.рез.эмес.-улут.вал.'!L189</f>
        <v>13704050.859999999</v>
      </c>
      <c r="M357" s="35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12.330325757846786</v>
      </c>
      <c r="N357" s="34">
        <f>'7.жеке-улут.вал.'!N357+'8.юрид-улут.вал.'!N357+'9.рез.эмес.-улут.вал.'!N189</f>
        <v>18869162.959999997</v>
      </c>
      <c r="O357" s="35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12.33367462442539</v>
      </c>
      <c r="P357" s="34">
        <f>'7.жеке-улут.вал.'!P357+'8.юрид-улут.вал.'!P357+'9.рез.эмес.-улут.вал.'!P189</f>
        <v>47908345.329999998</v>
      </c>
      <c r="Q357" s="35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12.79520398605888</v>
      </c>
      <c r="R357" s="34">
        <f>'7.жеке-улут.вал.'!R357+'8.юрид-улут.вал.'!R357+'9.рез.эмес.-улут.вал.'!R189</f>
        <v>25081988.869999997</v>
      </c>
      <c r="S357" s="35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13.438983567593761</v>
      </c>
      <c r="T357" s="34">
        <f>'7.жеке-улут.вал.'!T357+'8.юрид-улут.вал.'!T357+'9.рез.эмес.-улут.вал.'!T189</f>
        <v>689531.01</v>
      </c>
      <c r="U357" s="35">
        <f>('7.жеке-улут.вал.'!T357*'7.жеке-улут.вал.'!U357+'8.юрид-улут.вал.'!T357*'8.юрид-улут.вал.'!U357+'9.рез.эмес.-улут.вал.'!T189*'9.рез.эмес.-улут.вал.'!U189)/('7.жеке-улут.вал.'!T357+'8.юрид-улут.вал.'!T357+'9.рез.эмес.-улут.вал.'!T189)</f>
        <v>13.30826299849806</v>
      </c>
    </row>
    <row r="358" spans="1:21" ht="14.25" customHeight="1" x14ac:dyDescent="0.2">
      <c r="A358" s="33" t="s">
        <v>3</v>
      </c>
      <c r="B358" s="34">
        <f>'7.жеке-улут.вал.'!B358+'8.юрид-улут.вал.'!B358+'9.рез.эмес.-улут.вал.'!B190</f>
        <v>402478062.62</v>
      </c>
      <c r="C358" s="35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5.6446220615056362</v>
      </c>
      <c r="D358" s="34">
        <f>'7.жеке-улут.вал.'!D358+'8.юрид-улут.вал.'!D358+'9.рез.эмес.-улут.вал.'!D190</f>
        <v>195995696.78</v>
      </c>
      <c r="E358" s="35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3.6948235590353824</v>
      </c>
      <c r="F358" s="34">
        <f>'7.жеке-улут.вал.'!F358+'8.юрид-улут.вал.'!F358+'9.рез.эмес.-улут.вал.'!F190</f>
        <v>84060832.909999996</v>
      </c>
      <c r="G358" s="35">
        <f>('7.жеке-улут.вал.'!F358*'7.жеке-улут.вал.'!G358+'8.юрид-улут.вал.'!F358*'8.юрид-улут.вал.'!G358+'9.рез.эмес.-улут.вал.'!F190*'9.рез.эмес.-улут.вал.'!G190)/('7.жеке-улут.вал.'!F358+'8.юрид-улут.вал.'!F358+'9.рез.эмес.-улут.вал.'!F190)</f>
        <v>0.9506823235413534</v>
      </c>
      <c r="H358" s="34">
        <f t="shared" si="46"/>
        <v>122421532.92999999</v>
      </c>
      <c r="I358" s="35">
        <f t="shared" si="47"/>
        <v>11.989327780221085</v>
      </c>
      <c r="J358" s="34">
        <f>'7.жеке-улут.вал.'!J358+'8.юрид-улут.вал.'!J358+'9.рез.эмес.-улут.вал.'!J190</f>
        <v>14426961.219999999</v>
      </c>
      <c r="K358" s="35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6.1173616547920577</v>
      </c>
      <c r="L358" s="34">
        <f>'7.жеке-улут.вал.'!L358+'8.юрид-улут.вал.'!L358+'9.рез.эмес.-улут.вал.'!L190</f>
        <v>13845006.52</v>
      </c>
      <c r="M358" s="35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12.105581033753076</v>
      </c>
      <c r="N358" s="34">
        <f>'7.жеке-улут.вал.'!N358+'8.юрид-улут.вал.'!N358+'9.рез.эмес.-улут.вал.'!N190</f>
        <v>19800203.460000001</v>
      </c>
      <c r="O358" s="35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12.218400925785277</v>
      </c>
      <c r="P358" s="34">
        <f>'7.жеке-улут.вал.'!P358+'8.юрид-улут.вал.'!P358+'9.рез.эмес.-улут.вал.'!P190</f>
        <v>48158007.339999996</v>
      </c>
      <c r="Q358" s="35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12.870590697339244</v>
      </c>
      <c r="R358" s="34">
        <f>'7.жеке-улут.вал.'!R358+'8.юрид-улут.вал.'!R358+'9.рез.эмес.-улут.вал.'!R190</f>
        <v>25483832.949999999</v>
      </c>
      <c r="S358" s="35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13.372115367194004</v>
      </c>
      <c r="T358" s="34">
        <f>'7.жеке-улут.вал.'!T358+'8.юрид-улут.вал.'!T358+'9.рез.эмес.-улут.вал.'!T190</f>
        <v>707521.44</v>
      </c>
      <c r="U358" s="35">
        <f>('7.жеке-улут.вал.'!T358*'7.жеке-улут.вал.'!U358+'8.юрид-улут.вал.'!T358*'8.юрид-улут.вал.'!U358+'9.рез.эмес.-улут.вал.'!T190*'9.рез.эмес.-улут.вал.'!U190)/('7.жеке-улут.вал.'!T358+'8.юрид-улут.вал.'!T358+'9.рез.эмес.-улут.вал.'!T190)</f>
        <v>13.248387479395669</v>
      </c>
    </row>
    <row r="359" spans="1:21" ht="14.25" customHeight="1" x14ac:dyDescent="0.2">
      <c r="A359" s="33" t="s">
        <v>4</v>
      </c>
      <c r="B359" s="34">
        <f>'7.жеке-улут.вал.'!B359+'8.юрид-улут.вал.'!B359+'9.рез.эмес.-улут.вал.'!B191</f>
        <v>418319443.69000006</v>
      </c>
      <c r="C359" s="35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5.5554663326335669</v>
      </c>
      <c r="D359" s="34">
        <f>'7.жеке-улут.вал.'!D359+'8.юрид-улут.вал.'!D359+'9.рез.эмес.-улут.вал.'!D191</f>
        <v>200774669.15999997</v>
      </c>
      <c r="E359" s="35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3.5289388255082619</v>
      </c>
      <c r="F359" s="34">
        <f>'7.жеке-улут.вал.'!F359+'8.юрид-улут.вал.'!F359+'9.рез.эмес.-улут.вал.'!F191</f>
        <v>88624127.660000011</v>
      </c>
      <c r="G359" s="35">
        <f>('7.жеке-улут.вал.'!F359*'7.жеке-улут.вал.'!G359+'8.юрид-улут.вал.'!F359*'8.юрид-улут.вал.'!G359+'9.рез.эмес.-улут.вал.'!F191*'9.рез.эмес.-улут.вал.'!G191)/('7.жеке-улут.вал.'!F359+'8.юрид-улут.вал.'!F359+'9.рез.эмес.-улут.вал.'!F191)</f>
        <v>1.2328668777420835</v>
      </c>
      <c r="H359" s="34">
        <f t="shared" si="46"/>
        <v>128920646.86999999</v>
      </c>
      <c r="I359" s="35">
        <f t="shared" si="47"/>
        <v>11.682972010577059</v>
      </c>
      <c r="J359" s="34">
        <f>'7.жеке-улут.вал.'!J359+'8.юрид-улут.вал.'!J359+'9.рез.эмес.-улут.вал.'!J191</f>
        <v>18241687.289999999</v>
      </c>
      <c r="K359" s="35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5.2360420358790156</v>
      </c>
      <c r="L359" s="34">
        <f>'7.жеке-улут.вал.'!L359+'8.юрид-улут.вал.'!L359+'9.рез.эмес.-улут.вал.'!L191</f>
        <v>13155148.189999999</v>
      </c>
      <c r="M359" s="35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11.838647737802452</v>
      </c>
      <c r="N359" s="34">
        <f>'7.жеке-улут.вал.'!N359+'8.юрид-улут.вал.'!N359+'9.рез.эмес.-улут.вал.'!N191</f>
        <v>22289293.18</v>
      </c>
      <c r="O359" s="35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12.163386605469755</v>
      </c>
      <c r="P359" s="34">
        <f>'7.жеке-улут.вал.'!P359+'8.юрид-улут.вал.'!P359+'9.рез.эмес.-улут.вал.'!P191</f>
        <v>48505594.780000001</v>
      </c>
      <c r="Q359" s="35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12.959267719429864</v>
      </c>
      <c r="R359" s="34">
        <f>'7.жеке-улут.вал.'!R359+'8.юрид-улут.вал.'!R359+'9.рез.эмес.-улут.вал.'!R191</f>
        <v>25785889.02</v>
      </c>
      <c r="S359" s="35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13.302402353971626</v>
      </c>
      <c r="T359" s="34">
        <f>'7.жеке-улут.вал.'!T359+'8.юрид-улут.вал.'!T359+'9.рез.эмес.-улут.вал.'!T191</f>
        <v>943034.40999999992</v>
      </c>
      <c r="U359" s="35">
        <f>('7.жеке-улут.вал.'!T359*'7.жеке-улут.вал.'!U359+'8.юрид-улут.вал.'!T359*'8.юрид-улут.вал.'!U359+'9.рез.эмес.-улут.вал.'!T191*'9.рез.эмес.-улут.вал.'!U191)/('7.жеке-улут.вал.'!T359+'8.юрид-улут.вал.'!T359+'9.рез.эмес.-улут.вал.'!T191)</f>
        <v>12.935214737074105</v>
      </c>
    </row>
    <row r="360" spans="1:21" ht="14.25" customHeight="1" x14ac:dyDescent="0.2">
      <c r="A360" s="33" t="s">
        <v>35</v>
      </c>
      <c r="B360" s="34">
        <f>'7.жеке-улут.вал.'!B360+'8.юрид-улут.вал.'!B360+'9.рез.эмес.-улут.вал.'!B192</f>
        <v>427682137.94999993</v>
      </c>
      <c r="C360" s="35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5.4787147369262765</v>
      </c>
      <c r="D360" s="34">
        <f>'7.жеке-улут.вал.'!D360+'8.юрид-улут.вал.'!D360+'9.рез.эмес.-улут.вал.'!D192</f>
        <v>190729763.91</v>
      </c>
      <c r="E360" s="35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3.4626346016568101</v>
      </c>
      <c r="F360" s="34">
        <f>'7.жеке-улут.вал.'!F360+'8.юрид-улут.вал.'!F360+'9.рез.эмес.-улут.вал.'!F192</f>
        <v>103754218.23999999</v>
      </c>
      <c r="G360" s="35">
        <f>('7.жеке-улут.вал.'!F360*'7.жеке-улут.вал.'!G360+'8.юрид-улут.вал.'!F360*'8.юрид-улут.вал.'!G360+'9.рез.эмес.-улут.вал.'!F192*'9.рез.эмес.-улут.вал.'!G192)/('7.жеке-улут.вал.'!F360+'8.юрид-улут.вал.'!F360+'9.рез.эмес.-улут.вал.'!F192)</f>
        <v>1.1760853146860895</v>
      </c>
      <c r="H360" s="34">
        <f t="shared" si="46"/>
        <v>133198155.8</v>
      </c>
      <c r="I360" s="35">
        <f t="shared" si="47"/>
        <v>11.717107718524444</v>
      </c>
      <c r="J360" s="34">
        <f>'7.жеке-улут.вал.'!J360+'8.юрид-улут.вал.'!J360+'9.рез.эмес.-улут.вал.'!J192</f>
        <v>17975343.720000003</v>
      </c>
      <c r="K360" s="35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4.9978601949370693</v>
      </c>
      <c r="L360" s="34">
        <f>'7.жеке-улут.вал.'!L360+'8.юрид-улут.вал.'!L360+'9.рез.эмес.-улут.вал.'!L192</f>
        <v>14410415.27</v>
      </c>
      <c r="M360" s="35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11.438361120345423</v>
      </c>
      <c r="N360" s="34">
        <f>'7.жеке-улут.вал.'!N360+'8.юрид-улут.вал.'!N360+'9.рез.эмес.-улут.вал.'!N192</f>
        <v>23792448.350000001</v>
      </c>
      <c r="O360" s="35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12.42541953611093</v>
      </c>
      <c r="P360" s="34">
        <f>'7.жеке-улут.вал.'!P360+'8.юрид-улут.вал.'!P360+'9.рез.эмес.-улут.вал.'!P192</f>
        <v>51539709.199999996</v>
      </c>
      <c r="Q360" s="35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13.064578419776996</v>
      </c>
      <c r="R360" s="34">
        <f>'7.жеке-улут.вал.'!R360+'8.юрид-улут.вал.'!R360+'9.рез.эмес.-улут.вал.'!R192</f>
        <v>24466352.950000003</v>
      </c>
      <c r="S360" s="35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13.239615893369159</v>
      </c>
      <c r="T360" s="34">
        <f>'7.жеке-улут.вал.'!T360+'8.юрид-улут.вал.'!T360+'9.рез.эмес.-улут.вал.'!T192</f>
        <v>1013886.3099999999</v>
      </c>
      <c r="U360" s="35">
        <f>('7.жеке-улут.вал.'!T360*'7.жеке-улут.вал.'!U360+'8.юрид-улут.вал.'!T360*'8.юрид-улут.вал.'!U360+'9.рез.эмес.-улут.вал.'!T192*'9.рез.эмес.-улут.вал.'!U192)/('7.жеке-улут.вал.'!T360+'8.юрид-улут.вал.'!T360+'9.рез.эмес.-улут.вал.'!T192)</f>
        <v>12.946728032061085</v>
      </c>
    </row>
    <row r="361" spans="1:21" ht="14.25" customHeight="1" x14ac:dyDescent="0.2">
      <c r="A361" s="33" t="s">
        <v>5</v>
      </c>
      <c r="B361" s="34">
        <f>'7.жеке-улут.вал.'!B361+'8.юрид-улут.вал.'!B361+'9.рез.эмес.-улут.вал.'!B193</f>
        <v>429616200.55000001</v>
      </c>
      <c r="C361" s="35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5.3674076704040132</v>
      </c>
      <c r="D361" s="34">
        <f>'7.жеке-улут.вал.'!D361+'8.юрид-улут.вал.'!D361+'9.рез.эмес.-улут.вал.'!D193</f>
        <v>192184351.11000001</v>
      </c>
      <c r="E361" s="35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3.1723254363855227</v>
      </c>
      <c r="F361" s="34">
        <f>'7.жеке-улут.вал.'!F361+'8.юрид-улут.вал.'!F361+'9.рез.эмес.-улут.вал.'!F193</f>
        <v>102046892.49000001</v>
      </c>
      <c r="G361" s="35">
        <f>('7.жеке-улут.вал.'!F361*'7.жеке-улут.вал.'!G361+'8.юрид-улут.вал.'!F361*'8.юрид-улут.вал.'!G361+'9.рез.эмес.-улут.вал.'!F193*'9.рез.эмес.-улут.вал.'!G193)/('7.жеке-улут.вал.'!F361+'8.юрид-улут.вал.'!F361+'9.рез.эмес.-улут.вал.'!F193)</f>
        <v>1.2392669566473367</v>
      </c>
      <c r="H361" s="34">
        <f t="shared" si="46"/>
        <v>135384956.94999999</v>
      </c>
      <c r="I361" s="35">
        <f t="shared" si="47"/>
        <v>11.59501526708577</v>
      </c>
      <c r="J361" s="34">
        <f>'7.жеке-улут.вал.'!J361+'8.юрид-улут.вал.'!J361+'9.рез.эмес.-улут.вал.'!J193</f>
        <v>19824997.119999997</v>
      </c>
      <c r="K361" s="35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4.8814041360072604</v>
      </c>
      <c r="L361" s="34">
        <f>'7.жеке-улут.вал.'!L361+'8.юрид-улут.вал.'!L361+'9.рез.эмес.-улут.вал.'!L193</f>
        <v>15200106.900000002</v>
      </c>
      <c r="M361" s="35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11.517829434508748</v>
      </c>
      <c r="N361" s="34">
        <f>'7.жеке-улут.вал.'!N361+'8.юрид-улут.вал.'!N361+'9.рез.эмес.-улут.вал.'!N193</f>
        <v>23704274.140000001</v>
      </c>
      <c r="O361" s="35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12.525013787614737</v>
      </c>
      <c r="P361" s="34">
        <f>'7.жеке-улут.вал.'!P361+'8.юрид-улут.вал.'!P361+'9.рез.эмес.-улут.вал.'!P193</f>
        <v>52193210.249999993</v>
      </c>
      <c r="Q361" s="35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13.044983700434514</v>
      </c>
      <c r="R361" s="34">
        <f>'7.жеке-улут.вал.'!R361+'8.юрид-улут.вал.'!R361+'9.рез.эмес.-улут.вал.'!R193</f>
        <v>23246670.169999998</v>
      </c>
      <c r="S361" s="35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13.147516142687168</v>
      </c>
      <c r="T361" s="34">
        <f>'7.жеке-улут.вал.'!T361+'8.юрид-улут.вал.'!T361+'9.рез.эмес.-улут.вал.'!T193</f>
        <v>1215698.3700000001</v>
      </c>
      <c r="U361" s="35">
        <f>('7.жеке-улут.вал.'!T361*'7.жеке-улут.вал.'!U361+'8.юрид-улут.вал.'!T361*'8.юрид-улут.вал.'!U361+'9.рез.эмес.-улут.вал.'!T193*'9.рез.эмес.-улут.вал.'!U193)/('7.жеке-улут.вал.'!T361+'8.юрид-улут.вал.'!T361+'9.рез.эмес.-улут.вал.'!T193)</f>
        <v>11.970627577052696</v>
      </c>
    </row>
    <row r="362" spans="1:21" ht="14.25" hidden="1" customHeight="1" x14ac:dyDescent="0.2">
      <c r="A362" s="33" t="s">
        <v>6</v>
      </c>
      <c r="B362" s="34">
        <f>'7.жеке-улут.вал.'!B362+'8.юрид-улут.вал.'!B362+'9.рез.эмес.-улут.вал.'!B194</f>
        <v>0</v>
      </c>
      <c r="C362" s="35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34">
        <f>'7.жеке-улут.вал.'!D362+'8.юрид-улут.вал.'!D362+'9.рез.эмес.-улут.вал.'!D194</f>
        <v>0</v>
      </c>
      <c r="E362" s="35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34">
        <f>'7.жеке-улут.вал.'!F362+'8.юрид-улут.вал.'!F362+'9.рез.эмес.-улут.вал.'!F194</f>
        <v>0</v>
      </c>
      <c r="G362" s="35" t="e">
        <f>('7.жеке-улут.вал.'!F362*'7.жеке-улут.вал.'!G362+'8.юрид-улут.вал.'!F362*'8.юрид-улут.вал.'!G362+'9.рез.эмес.-улут.вал.'!F194*'9.рез.эмес.-улут.вал.'!G194)/('7.жеке-улут.вал.'!F362+'8.юрид-улут.вал.'!F362+'9.рез.эмес.-улут.вал.'!F194)</f>
        <v>#DIV/0!</v>
      </c>
      <c r="H362" s="34">
        <f t="shared" si="46"/>
        <v>0</v>
      </c>
      <c r="I362" s="35" t="e">
        <f t="shared" si="47"/>
        <v>#DIV/0!</v>
      </c>
      <c r="J362" s="34">
        <f>'7.жеке-улут.вал.'!J362+'8.юрид-улут.вал.'!J362+'9.рез.эмес.-улут.вал.'!J194</f>
        <v>0</v>
      </c>
      <c r="K362" s="35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34">
        <f>'7.жеке-улут.вал.'!L362+'8.юрид-улут.вал.'!L362+'9.рез.эмес.-улут.вал.'!L194</f>
        <v>0</v>
      </c>
      <c r="M362" s="35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34">
        <f>'7.жеке-улут.вал.'!N362+'8.юрид-улут.вал.'!N362+'9.рез.эмес.-улут.вал.'!N194</f>
        <v>0</v>
      </c>
      <c r="O362" s="35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34">
        <f>'7.жеке-улут.вал.'!P362+'8.юрид-улут.вал.'!P362+'9.рез.эмес.-улут.вал.'!P194</f>
        <v>0</v>
      </c>
      <c r="Q362" s="35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34">
        <f>'7.жеке-улут.вал.'!R362+'8.юрид-улут.вал.'!R362+'9.рез.эмес.-улут.вал.'!R194</f>
        <v>0</v>
      </c>
      <c r="S362" s="35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  <c r="T362" s="34">
        <f>'7.жеке-улут.вал.'!T362+'8.юрид-улут.вал.'!T362+'9.рез.эмес.-улут.вал.'!T194</f>
        <v>0</v>
      </c>
      <c r="U362" s="35" t="e">
        <f>('7.жеке-улут.вал.'!T362*'7.жеке-улут.вал.'!U362+'8.юрид-улут.вал.'!T362*'8.юрид-улут.вал.'!U362+'9.рез.эмес.-улут.вал.'!T194*'9.рез.эмес.-улут.вал.'!U194)/('7.жеке-улут.вал.'!T362+'8.юрид-улут.вал.'!T362+'9.рез.эмес.-улут.вал.'!T194)</f>
        <v>#DIV/0!</v>
      </c>
    </row>
    <row r="363" spans="1:21" ht="14.25" hidden="1" customHeight="1" x14ac:dyDescent="0.2">
      <c r="A363" s="33" t="s">
        <v>7</v>
      </c>
      <c r="B363" s="34">
        <f>'7.жеке-улут.вал.'!B363+'8.юрид-улут.вал.'!B363+'9.рез.эмес.-улут.вал.'!B195</f>
        <v>0</v>
      </c>
      <c r="C363" s="35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34">
        <f>'7.жеке-улут.вал.'!D363+'8.юрид-улут.вал.'!D363+'9.рез.эмес.-улут.вал.'!D195</f>
        <v>0</v>
      </c>
      <c r="E363" s="35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34">
        <f>'7.жеке-улут.вал.'!F363+'8.юрид-улут.вал.'!F363+'9.рез.эмес.-улут.вал.'!F195</f>
        <v>0</v>
      </c>
      <c r="G363" s="35" t="e">
        <f>('7.жеке-улут.вал.'!F363*'7.жеке-улут.вал.'!G363+'8.юрид-улут.вал.'!F363*'8.юрид-улут.вал.'!G363+'9.рез.эмес.-улут.вал.'!F195*'9.рез.эмес.-улут.вал.'!G195)/('7.жеке-улут.вал.'!F363+'8.юрид-улут.вал.'!F363+'9.рез.эмес.-улут.вал.'!F195)</f>
        <v>#DIV/0!</v>
      </c>
      <c r="H363" s="34">
        <f t="shared" si="46"/>
        <v>0</v>
      </c>
      <c r="I363" s="35" t="e">
        <f t="shared" si="47"/>
        <v>#DIV/0!</v>
      </c>
      <c r="J363" s="34">
        <f>'7.жеке-улут.вал.'!J363+'8.юрид-улут.вал.'!J363+'9.рез.эмес.-улут.вал.'!J195</f>
        <v>0</v>
      </c>
      <c r="K363" s="35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34">
        <f>'7.жеке-улут.вал.'!L363+'8.юрид-улут.вал.'!L363+'9.рез.эмес.-улут.вал.'!L195</f>
        <v>0</v>
      </c>
      <c r="M363" s="35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34">
        <f>'7.жеке-улут.вал.'!N363+'8.юрид-улут.вал.'!N363+'9.рез.эмес.-улут.вал.'!N195</f>
        <v>0</v>
      </c>
      <c r="O363" s="35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34">
        <f>'7.жеке-улут.вал.'!P363+'8.юрид-улут.вал.'!P363+'9.рез.эмес.-улут.вал.'!P195</f>
        <v>0</v>
      </c>
      <c r="Q363" s="35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34">
        <f>'7.жеке-улут.вал.'!R363+'8.юрид-улут.вал.'!R363+'9.рез.эмес.-улут.вал.'!R195</f>
        <v>0</v>
      </c>
      <c r="S363" s="35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  <c r="T363" s="34">
        <f>'7.жеке-улут.вал.'!T363+'8.юрид-улут.вал.'!T363+'9.рез.эмес.-улут.вал.'!T195</f>
        <v>0</v>
      </c>
      <c r="U363" s="35" t="e">
        <f>('7.жеке-улут.вал.'!T363*'7.жеке-улут.вал.'!U363+'8.юрид-улут.вал.'!T363*'8.юрид-улут.вал.'!U363+'9.рез.эмес.-улут.вал.'!T195*'9.рез.эмес.-улут.вал.'!U195)/('7.жеке-улут.вал.'!T363+'8.юрид-улут.вал.'!T363+'9.рез.эмес.-улут.вал.'!T195)</f>
        <v>#DIV/0!</v>
      </c>
    </row>
    <row r="364" spans="1:21" ht="14.25" hidden="1" customHeight="1" x14ac:dyDescent="0.2">
      <c r="A364" s="33" t="s">
        <v>8</v>
      </c>
      <c r="B364" s="34">
        <f>'7.жеке-улут.вал.'!B364+'8.юрид-улут.вал.'!B364+'9.рез.эмес.-улут.вал.'!B196</f>
        <v>0</v>
      </c>
      <c r="C364" s="35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34">
        <f>'7.жеке-улут.вал.'!D364+'8.юрид-улут.вал.'!D364+'9.рез.эмес.-улут.вал.'!D196</f>
        <v>0</v>
      </c>
      <c r="E364" s="35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34">
        <f>'7.жеке-улут.вал.'!F364+'8.юрид-улут.вал.'!F364+'9.рез.эмес.-улут.вал.'!F196</f>
        <v>0</v>
      </c>
      <c r="G364" s="35" t="e">
        <f>('7.жеке-улут.вал.'!F364*'7.жеке-улут.вал.'!G364+'8.юрид-улут.вал.'!F364*'8.юрид-улут.вал.'!G364+'9.рез.эмес.-улут.вал.'!F196*'9.рез.эмес.-улут.вал.'!G196)/('7.жеке-улут.вал.'!F364+'8.юрид-улут.вал.'!F364+'9.рез.эмес.-улут.вал.'!F196)</f>
        <v>#DIV/0!</v>
      </c>
      <c r="H364" s="34">
        <f t="shared" si="46"/>
        <v>0</v>
      </c>
      <c r="I364" s="35" t="e">
        <f t="shared" si="47"/>
        <v>#DIV/0!</v>
      </c>
      <c r="J364" s="34">
        <f>'7.жеке-улут.вал.'!J364+'8.юрид-улут.вал.'!J364+'9.рез.эмес.-улут.вал.'!J196</f>
        <v>0</v>
      </c>
      <c r="K364" s="35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34">
        <f>'7.жеке-улут.вал.'!L364+'8.юрид-улут.вал.'!L364+'9.рез.эмес.-улут.вал.'!L196</f>
        <v>0</v>
      </c>
      <c r="M364" s="35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34">
        <f>'7.жеке-улут.вал.'!N364+'8.юрид-улут.вал.'!N364+'9.рез.эмес.-улут.вал.'!N196</f>
        <v>0</v>
      </c>
      <c r="O364" s="35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34">
        <f>'7.жеке-улут.вал.'!P364+'8.юрид-улут.вал.'!P364+'9.рез.эмес.-улут.вал.'!P196</f>
        <v>0</v>
      </c>
      <c r="Q364" s="35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34">
        <f>'7.жеке-улут.вал.'!R364+'8.юрид-улут.вал.'!R364+'9.рез.эмес.-улут.вал.'!R196</f>
        <v>0</v>
      </c>
      <c r="S364" s="35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  <c r="T364" s="34">
        <f>'7.жеке-улут.вал.'!T364+'8.юрид-улут.вал.'!T364+'9.рез.эмес.-улут.вал.'!T196</f>
        <v>0</v>
      </c>
      <c r="U364" s="35" t="e">
        <f>('7.жеке-улут.вал.'!T364*'7.жеке-улут.вал.'!U364+'8.юрид-улут.вал.'!T364*'8.юрид-улут.вал.'!U364+'9.рез.эмес.-улут.вал.'!T196*'9.рез.эмес.-улут.вал.'!U196)/('7.жеке-улут.вал.'!T364+'8.юрид-улут.вал.'!T364+'9.рез.эмес.-улут.вал.'!T196)</f>
        <v>#DIV/0!</v>
      </c>
    </row>
    <row r="365" spans="1:21" ht="14.25" hidden="1" customHeight="1" x14ac:dyDescent="0.2">
      <c r="A365" s="33" t="s">
        <v>9</v>
      </c>
      <c r="B365" s="34">
        <f>'7.жеке-улут.вал.'!B365+'8.юрид-улут.вал.'!B365+'9.рез.эмес.-улут.вал.'!B197</f>
        <v>0</v>
      </c>
      <c r="C365" s="35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34">
        <f>'7.жеке-улут.вал.'!D365+'8.юрид-улут.вал.'!D365+'9.рез.эмес.-улут.вал.'!D197</f>
        <v>0</v>
      </c>
      <c r="E365" s="35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34">
        <f>'7.жеке-улут.вал.'!F365+'8.юрид-улут.вал.'!F365+'9.рез.эмес.-улут.вал.'!F197</f>
        <v>0</v>
      </c>
      <c r="G365" s="35" t="e">
        <f>('7.жеке-улут.вал.'!F365*'7.жеке-улут.вал.'!G365+'8.юрид-улут.вал.'!F365*'8.юрид-улут.вал.'!G365+'9.рез.эмес.-улут.вал.'!F197*'9.рез.эмес.-улут.вал.'!G197)/('7.жеке-улут.вал.'!F365+'8.юрид-улут.вал.'!F365+'9.рез.эмес.-улут.вал.'!F197)</f>
        <v>#DIV/0!</v>
      </c>
      <c r="H365" s="34">
        <f t="shared" si="46"/>
        <v>0</v>
      </c>
      <c r="I365" s="35" t="e">
        <f t="shared" si="47"/>
        <v>#DIV/0!</v>
      </c>
      <c r="J365" s="34">
        <f>'7.жеке-улут.вал.'!J365+'8.юрид-улут.вал.'!J365+'9.рез.эмес.-улут.вал.'!J197</f>
        <v>0</v>
      </c>
      <c r="K365" s="35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34">
        <f>'7.жеке-улут.вал.'!L365+'8.юрид-улут.вал.'!L365+'9.рез.эмес.-улут.вал.'!L197</f>
        <v>0</v>
      </c>
      <c r="M365" s="35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34">
        <f>'7.жеке-улут.вал.'!N365+'8.юрид-улут.вал.'!N365+'9.рез.эмес.-улут.вал.'!N197</f>
        <v>0</v>
      </c>
      <c r="O365" s="35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34">
        <f>'7.жеке-улут.вал.'!P365+'8.юрид-улут.вал.'!P365+'9.рез.эмес.-улут.вал.'!P197</f>
        <v>0</v>
      </c>
      <c r="Q365" s="35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34">
        <f>'7.жеке-улут.вал.'!R365+'8.юрид-улут.вал.'!R365+'9.рез.эмес.-улут.вал.'!R197</f>
        <v>0</v>
      </c>
      <c r="S365" s="35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  <c r="T365" s="34">
        <f>'7.жеке-улут.вал.'!T365+'8.юрид-улут.вал.'!T365+'9.рез.эмес.-улут.вал.'!T197</f>
        <v>0</v>
      </c>
      <c r="U365" s="35" t="e">
        <f>('7.жеке-улут.вал.'!T365*'7.жеке-улут.вал.'!U365+'8.юрид-улут.вал.'!T365*'8.юрид-улут.вал.'!U365+'9.рез.эмес.-улут.вал.'!T197*'9.рез.эмес.-улут.вал.'!U197)/('7.жеке-улут.вал.'!T365+'8.юрид-улут.вал.'!T365+'9.рез.эмес.-улут.вал.'!T197)</f>
        <v>#DIV/0!</v>
      </c>
    </row>
    <row r="366" spans="1:21" ht="14.25" hidden="1" customHeight="1" x14ac:dyDescent="0.2">
      <c r="A366" s="33" t="s">
        <v>10</v>
      </c>
      <c r="B366" s="34">
        <f>'7.жеке-улут.вал.'!B366+'8.юрид-улут.вал.'!B366+'9.рез.эмес.-улут.вал.'!B198</f>
        <v>0</v>
      </c>
      <c r="C366" s="35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34">
        <f>'7.жеке-улут.вал.'!D366+'8.юрид-улут.вал.'!D366+'9.рез.эмес.-улут.вал.'!D198</f>
        <v>0</v>
      </c>
      <c r="E366" s="35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34">
        <f>'7.жеке-улут.вал.'!F366+'8.юрид-улут.вал.'!F366+'9.рез.эмес.-улут.вал.'!F198</f>
        <v>0</v>
      </c>
      <c r="G366" s="35" t="e">
        <f>('7.жеке-улут.вал.'!F366*'7.жеке-улут.вал.'!G366+'8.юрид-улут.вал.'!F366*'8.юрид-улут.вал.'!G366+'9.рез.эмес.-улут.вал.'!F198*'9.рез.эмес.-улут.вал.'!G198)/('7.жеке-улут.вал.'!F366+'8.юрид-улут.вал.'!F366+'9.рез.эмес.-улут.вал.'!F198)</f>
        <v>#DIV/0!</v>
      </c>
      <c r="H366" s="34">
        <f t="shared" si="46"/>
        <v>0</v>
      </c>
      <c r="I366" s="35" t="e">
        <f t="shared" si="47"/>
        <v>#DIV/0!</v>
      </c>
      <c r="J366" s="34">
        <f>'7.жеке-улут.вал.'!J366+'8.юрид-улут.вал.'!J366+'9.рез.эмес.-улут.вал.'!J198</f>
        <v>0</v>
      </c>
      <c r="K366" s="35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34">
        <f>'7.жеке-улут.вал.'!L366+'8.юрид-улут.вал.'!L366+'9.рез.эмес.-улут.вал.'!L198</f>
        <v>0</v>
      </c>
      <c r="M366" s="35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34">
        <f>'7.жеке-улут.вал.'!N366+'8.юрид-улут.вал.'!N366+'9.рез.эмес.-улут.вал.'!N198</f>
        <v>0</v>
      </c>
      <c r="O366" s="35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34">
        <f>'7.жеке-улут.вал.'!P366+'8.юрид-улут.вал.'!P366+'9.рез.эмес.-улут.вал.'!P198</f>
        <v>0</v>
      </c>
      <c r="Q366" s="35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34">
        <f>'7.жеке-улут.вал.'!R366+'8.юрид-улут.вал.'!R366+'9.рез.эмес.-улут.вал.'!R198</f>
        <v>0</v>
      </c>
      <c r="S366" s="35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  <c r="T366" s="34">
        <f>'7.жеке-улут.вал.'!T366+'8.юрид-улут.вал.'!T366+'9.рез.эмес.-улут.вал.'!T198</f>
        <v>0</v>
      </c>
      <c r="U366" s="35" t="e">
        <f>('7.жеке-улут.вал.'!T366*'7.жеке-улут.вал.'!U366+'8.юрид-улут.вал.'!T366*'8.юрид-улут.вал.'!U366+'9.рез.эмес.-улут.вал.'!T198*'9.рез.эмес.-улут.вал.'!U198)/('7.жеке-улут.вал.'!T366+'8.юрид-улут.вал.'!T366+'9.рез.эмес.-улут.вал.'!T198)</f>
        <v>#DIV/0!</v>
      </c>
    </row>
    <row r="367" spans="1:21" ht="14.25" hidden="1" customHeight="1" x14ac:dyDescent="0.2">
      <c r="A367" s="33" t="s">
        <v>11</v>
      </c>
      <c r="B367" s="34">
        <f>'7.жеке-улут.вал.'!B367+'8.юрид-улут.вал.'!B367+'9.рез.эмес.-улут.вал.'!B199</f>
        <v>0</v>
      </c>
      <c r="C367" s="35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34">
        <f>'7.жеке-улут.вал.'!D367+'8.юрид-улут.вал.'!D367+'9.рез.эмес.-улут.вал.'!D199</f>
        <v>0</v>
      </c>
      <c r="E367" s="35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34">
        <f>'7.жеке-улут.вал.'!F367+'8.юрид-улут.вал.'!F367+'9.рез.эмес.-улут.вал.'!F199</f>
        <v>0</v>
      </c>
      <c r="G367" s="35" t="e">
        <f>('7.жеке-улут.вал.'!F367*'7.жеке-улут.вал.'!G367+'8.юрид-улут.вал.'!F367*'8.юрид-улут.вал.'!G367+'9.рез.эмес.-улут.вал.'!F199*'9.рез.эмес.-улут.вал.'!G199)/('7.жеке-улут.вал.'!F367+'8.юрид-улут.вал.'!F367+'9.рез.эмес.-улут.вал.'!F199)</f>
        <v>#DIV/0!</v>
      </c>
      <c r="H367" s="34">
        <f t="shared" si="46"/>
        <v>0</v>
      </c>
      <c r="I367" s="35" t="e">
        <f t="shared" si="47"/>
        <v>#DIV/0!</v>
      </c>
      <c r="J367" s="34">
        <f>'7.жеке-улут.вал.'!J367+'8.юрид-улут.вал.'!J367+'9.рез.эмес.-улут.вал.'!J199</f>
        <v>0</v>
      </c>
      <c r="K367" s="35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34">
        <f>'7.жеке-улут.вал.'!L367+'8.юрид-улут.вал.'!L367+'9.рез.эмес.-улут.вал.'!L199</f>
        <v>0</v>
      </c>
      <c r="M367" s="35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34">
        <f>'7.жеке-улут.вал.'!N367+'8.юрид-улут.вал.'!N367+'9.рез.эмес.-улут.вал.'!N199</f>
        <v>0</v>
      </c>
      <c r="O367" s="35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34">
        <f>'7.жеке-улут.вал.'!P367+'8.юрид-улут.вал.'!P367+'9.рез.эмес.-улут.вал.'!P199</f>
        <v>0</v>
      </c>
      <c r="Q367" s="35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34">
        <f>'7.жеке-улут.вал.'!R367+'8.юрид-улут.вал.'!R367+'9.рез.эмес.-улут.вал.'!R199</f>
        <v>0</v>
      </c>
      <c r="S367" s="35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  <c r="T367" s="34">
        <f>'7.жеке-улут.вал.'!T367+'8.юрид-улут.вал.'!T367+'9.рез.эмес.-улут.вал.'!T199</f>
        <v>0</v>
      </c>
      <c r="U367" s="35" t="e">
        <f>('7.жеке-улут.вал.'!T367*'7.жеке-улут.вал.'!U367+'8.юрид-улут.вал.'!T367*'8.юрид-улут.вал.'!U367+'9.рез.эмес.-улут.вал.'!T199*'9.рез.эмес.-улут.вал.'!U199)/('7.жеке-улут.вал.'!T367+'8.юрид-улут.вал.'!T367+'9.рез.эмес.-улут.вал.'!T199)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'7.жеке-улут.вал.'!B368+'8.юрид-улут.вал.'!B368+'9.рез.эмес.-улут.вал.'!B200</f>
        <v>0</v>
      </c>
      <c r="C368" s="38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37">
        <f>'7.жеке-улут.вал.'!D368+'8.юрид-улут.вал.'!D368+'9.рез.эмес.-улут.вал.'!D200</f>
        <v>0</v>
      </c>
      <c r="E368" s="38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37">
        <f>'7.жеке-улут.вал.'!F368+'8.юрид-улут.вал.'!F368+'9.рез.эмес.-улут.вал.'!F200</f>
        <v>0</v>
      </c>
      <c r="G368" s="38" t="e">
        <f>('7.жеке-улут.вал.'!F368*'7.жеке-улут.вал.'!G368+'8.юрид-улут.вал.'!F368*'8.юрид-улут.вал.'!G368+'9.рез.эмес.-улут.вал.'!F200*'9.рез.эмес.-улут.вал.'!G200)/('7.жеке-улут.вал.'!F368+'8.юрид-улут.вал.'!F368+'9.рез.эмес.-улут.вал.'!F200)</f>
        <v>#DIV/0!</v>
      </c>
      <c r="H368" s="37">
        <f t="shared" ref="H368" si="48">J368+L368+N368+P368+R368+T368</f>
        <v>0</v>
      </c>
      <c r="I368" s="38" t="e">
        <f t="shared" ref="I368" si="49">(J368*K368+L368*M368+N368*O368+P368*Q368+R368*S368+T368*U368)/(J368+L368+N368+P368+R368+T368)</f>
        <v>#DIV/0!</v>
      </c>
      <c r="J368" s="37">
        <f>'7.жеке-улут.вал.'!J368+'8.юрид-улут.вал.'!J368+'9.рез.эмес.-улут.вал.'!J200</f>
        <v>0</v>
      </c>
      <c r="K368" s="38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37">
        <f>'7.жеке-улут.вал.'!L368+'8.юрид-улут.вал.'!L368+'9.рез.эмес.-улут.вал.'!L200</f>
        <v>0</v>
      </c>
      <c r="M368" s="38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37">
        <f>'7.жеке-улут.вал.'!N368+'8.юрид-улут.вал.'!N368+'9.рез.эмес.-улут.вал.'!N200</f>
        <v>0</v>
      </c>
      <c r="O368" s="38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37">
        <f>'7.жеке-улут.вал.'!P368+'8.юрид-улут.вал.'!P368+'9.рез.эмес.-улут.вал.'!P200</f>
        <v>0</v>
      </c>
      <c r="Q368" s="38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37">
        <f>'7.жеке-улут.вал.'!R368+'8.юрид-улут.вал.'!R368+'9.рез.эмес.-улут.вал.'!R200</f>
        <v>0</v>
      </c>
      <c r="S368" s="38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  <c r="T368" s="37">
        <f>'7.жеке-улут.вал.'!T368+'8.юрид-улут.вал.'!T368+'9.рез.эмес.-улут.вал.'!T200</f>
        <v>0</v>
      </c>
      <c r="U368" s="38" t="e">
        <f>('7.жеке-улут.вал.'!T368*'7.жеке-улут.вал.'!U368+'8.юрид-улут.вал.'!T368*'8.юрид-улут.вал.'!U368+'9.рез.эмес.-улут.вал.'!T200*'9.рез.эмес.-улут.вал.'!U200)/('7.жеке-улут.вал.'!T368+'8.юрид-улут.вал.'!T368+'9.рез.эмес.-улут.вал.'!T200)</f>
        <v>#DIV/0!</v>
      </c>
    </row>
    <row r="369" spans="1:21" ht="5.0999999999999996" customHeight="1" x14ac:dyDescent="0.2">
      <c r="A369" s="26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56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x14ac:dyDescent="0.2">
      <c r="A342" s="33" t="s">
        <v>10</v>
      </c>
      <c r="B342" s="34">
        <f t="shared" ref="B342" si="142">D342+F342+J342+L342+N342+P342+R342+T342</f>
        <v>103734680.55</v>
      </c>
      <c r="C342" s="35">
        <f t="shared" ref="C342" si="143">(D342*E342+F342*G342+J342*K342+L342*M342+N342*O342+P342*Q342+R342*S342+T342*U342)/(D342+F342+J342+L342+N342+P342+R342+T342)</f>
        <v>7.3027419380692331</v>
      </c>
      <c r="D342" s="34">
        <v>3511257.61</v>
      </c>
      <c r="E342" s="35">
        <v>0.19364250309164899</v>
      </c>
      <c r="F342" s="34">
        <v>45591008.850000001</v>
      </c>
      <c r="G342" s="35">
        <v>1.46859379849411</v>
      </c>
      <c r="H342" s="34">
        <f t="shared" ref="H342" si="144">J342+L342+N342+P342+R342+T342</f>
        <v>54632414.090000004</v>
      </c>
      <c r="I342" s="35">
        <f t="shared" ref="I342" si="145">(J342*K342+L342*M342+N342*O342+P342*Q342+R342*S342+T342*U342)/(J342+L342+N342+P342+R342+T342)</f>
        <v>12.628272281202054</v>
      </c>
      <c r="J342" s="34">
        <v>3493529</v>
      </c>
      <c r="K342" s="35">
        <v>11.4227260356791</v>
      </c>
      <c r="L342" s="34">
        <v>5667518.4100000001</v>
      </c>
      <c r="M342" s="35">
        <v>11.229322674365999</v>
      </c>
      <c r="N342" s="34">
        <v>7812982.4199999999</v>
      </c>
      <c r="O342" s="35">
        <v>11.505090444949399</v>
      </c>
      <c r="P342" s="34">
        <v>20152593.710000001</v>
      </c>
      <c r="Q342" s="35">
        <v>12.7027357915261</v>
      </c>
      <c r="R342" s="34">
        <v>16922231.739999998</v>
      </c>
      <c r="S342" s="35">
        <v>13.724117483064299</v>
      </c>
      <c r="T342" s="34">
        <v>583558.81000000006</v>
      </c>
      <c r="U342" s="35">
        <v>14.1205024048904</v>
      </c>
    </row>
    <row r="343" spans="1:21" ht="15" customHeight="1" x14ac:dyDescent="0.2">
      <c r="A343" s="33" t="s">
        <v>11</v>
      </c>
      <c r="B343" s="34">
        <f t="shared" ref="B343" si="146">D343+F343+J343+L343+N343+P343+R343+T343</f>
        <v>106342666.48999999</v>
      </c>
      <c r="C343" s="35">
        <f t="shared" ref="C343" si="147">(D343*E343+F343*G343+J343*K343+L343*M343+N343*O343+P343*Q343+R343*S343+T343*U343)/(D343+F343+J343+L343+N343+P343+R343+T343)</f>
        <v>7.0684510724430982</v>
      </c>
      <c r="D343" s="34">
        <v>3927289.19</v>
      </c>
      <c r="E343" s="35">
        <v>0.17871713659059602</v>
      </c>
      <c r="F343" s="34">
        <v>46106027.609999999</v>
      </c>
      <c r="G343" s="35">
        <v>0.83355493980280504</v>
      </c>
      <c r="H343" s="34">
        <f t="shared" ref="H343" si="148">J343+L343+N343+P343+R343+T343</f>
        <v>56309349.689999998</v>
      </c>
      <c r="I343" s="35">
        <f t="shared" ref="I343" si="149">(J343*K343+L343*M343+N343*O343+P343*Q343+R343*S343+T343*U343)/(J343+L343+N343+P343+R343+T343)</f>
        <v>12.654100215556923</v>
      </c>
      <c r="J343" s="34">
        <v>3486333.18</v>
      </c>
      <c r="K343" s="35">
        <v>10.5763569088942</v>
      </c>
      <c r="L343" s="34">
        <v>5197268.1900000004</v>
      </c>
      <c r="M343" s="35">
        <v>10.945490118492398</v>
      </c>
      <c r="N343" s="34">
        <v>8544126.1999999993</v>
      </c>
      <c r="O343" s="35">
        <v>11.496795093078099</v>
      </c>
      <c r="P343" s="34">
        <v>21235791.25</v>
      </c>
      <c r="Q343" s="35">
        <v>12.8625739355862</v>
      </c>
      <c r="R343" s="34">
        <v>17264965.829999998</v>
      </c>
      <c r="S343" s="35">
        <v>13.854666078832299</v>
      </c>
      <c r="T343" s="34">
        <v>580865.04</v>
      </c>
      <c r="U343" s="35">
        <v>14.129724137985599</v>
      </c>
    </row>
    <row r="344" spans="1:21" ht="15" customHeight="1" thickBot="1" x14ac:dyDescent="0.25">
      <c r="A344" s="36" t="s">
        <v>12</v>
      </c>
      <c r="B344" s="37">
        <f t="shared" ref="B344:B355" si="150">D344+F344+J344+L344+N344+P344+R344+T344</f>
        <v>116054308.19</v>
      </c>
      <c r="C344" s="38">
        <f t="shared" ref="C344:C355" si="151">(D344*E344+F344*G344+J344*K344+L344*M344+N344*O344+P344*Q344+R344*S344+T344*U344)/(D344+F344+J344+L344+N344+P344+R344+T344)</f>
        <v>6.8357998881704418</v>
      </c>
      <c r="D344" s="37">
        <v>4630831.21</v>
      </c>
      <c r="E344" s="38">
        <v>0.16011864651832097</v>
      </c>
      <c r="F344" s="37">
        <v>52869502.140000001</v>
      </c>
      <c r="G344" s="38">
        <v>0.89161467989757004</v>
      </c>
      <c r="H344" s="37">
        <f t="shared" ref="H344:H355" si="152">J344+L344+N344+P344+R344+T344</f>
        <v>58553974.840000004</v>
      </c>
      <c r="I344" s="38">
        <f t="shared" ref="I344:I355" si="153">(J344*K344+L344*M344+N344*O344+P344*Q344+R344*S344+T344*U344)/(J344+L344+N344+P344+R344+T344)</f>
        <v>12.730874758397528</v>
      </c>
      <c r="J344" s="37">
        <v>2952268.29</v>
      </c>
      <c r="K344" s="38">
        <v>10.1230082364906</v>
      </c>
      <c r="L344" s="37">
        <v>5888462.6200000001</v>
      </c>
      <c r="M344" s="38">
        <v>10.7463685823313</v>
      </c>
      <c r="N344" s="37">
        <v>10243587.210000001</v>
      </c>
      <c r="O344" s="38">
        <v>11.844639126326099</v>
      </c>
      <c r="P344" s="37">
        <v>21612798.5</v>
      </c>
      <c r="Q344" s="38">
        <v>13.0380489561636</v>
      </c>
      <c r="R344" s="37">
        <v>17267172.420000002</v>
      </c>
      <c r="S344" s="38">
        <v>13.949578746055099</v>
      </c>
      <c r="T344" s="37">
        <v>589685.80000000005</v>
      </c>
      <c r="U344" s="38">
        <v>14.054593483343199</v>
      </c>
    </row>
    <row r="345" spans="1:21" ht="15" customHeight="1" x14ac:dyDescent="0.2">
      <c r="A345" s="33" t="s">
        <v>84</v>
      </c>
      <c r="B345" s="34">
        <f t="shared" si="150"/>
        <v>112423882.30000001</v>
      </c>
      <c r="C345" s="35">
        <f t="shared" si="151"/>
        <v>7.2691454686856884</v>
      </c>
      <c r="D345" s="34">
        <v>4000544.91</v>
      </c>
      <c r="E345" s="35">
        <v>0.18871601588894504</v>
      </c>
      <c r="F345" s="34">
        <v>47634402.600000001</v>
      </c>
      <c r="G345" s="35">
        <v>0.90188483313738499</v>
      </c>
      <c r="H345" s="34">
        <f t="shared" si="152"/>
        <v>60788934.789999999</v>
      </c>
      <c r="I345" s="35">
        <f t="shared" si="153"/>
        <v>12.724517136678688</v>
      </c>
      <c r="J345" s="34">
        <v>3463133.02</v>
      </c>
      <c r="K345" s="35">
        <v>8.6661551727805097</v>
      </c>
      <c r="L345" s="34">
        <v>6130078.5099999998</v>
      </c>
      <c r="M345" s="35">
        <v>10.777199721998299</v>
      </c>
      <c r="N345" s="34">
        <v>11601991.9</v>
      </c>
      <c r="O345" s="35">
        <v>12.102705992658001</v>
      </c>
      <c r="P345" s="34">
        <v>21248969.809999999</v>
      </c>
      <c r="Q345" s="35">
        <v>13.1622682075475</v>
      </c>
      <c r="R345" s="34">
        <v>17726850.559999999</v>
      </c>
      <c r="S345" s="35">
        <v>14.026377051384099</v>
      </c>
      <c r="T345" s="34">
        <v>617910.99</v>
      </c>
      <c r="U345" s="35">
        <v>14.0620372367871</v>
      </c>
    </row>
    <row r="346" spans="1:21" ht="15" customHeight="1" x14ac:dyDescent="0.2">
      <c r="A346" s="33" t="s">
        <v>3</v>
      </c>
      <c r="B346" s="34">
        <f t="shared" si="150"/>
        <v>115186029.61000001</v>
      </c>
      <c r="C346" s="35">
        <f t="shared" si="151"/>
        <v>7.2939787255889641</v>
      </c>
      <c r="D346" s="34">
        <v>4042957.61</v>
      </c>
      <c r="E346" s="35">
        <v>0.16597688987394599</v>
      </c>
      <c r="F346" s="34">
        <v>48619488.789999999</v>
      </c>
      <c r="G346" s="35">
        <v>0.88198756211150997</v>
      </c>
      <c r="H346" s="34">
        <f t="shared" si="152"/>
        <v>62523583.210000001</v>
      </c>
      <c r="I346" s="35">
        <f t="shared" si="153"/>
        <v>12.740978469928621</v>
      </c>
      <c r="J346" s="34">
        <v>4045200.61</v>
      </c>
      <c r="K346" s="35">
        <v>8.4493882890519991</v>
      </c>
      <c r="L346" s="34">
        <v>6474361.8700000001</v>
      </c>
      <c r="M346" s="35">
        <v>10.966692825852201</v>
      </c>
      <c r="N346" s="34">
        <v>12976863.18</v>
      </c>
      <c r="O346" s="35">
        <v>12.3149647390441</v>
      </c>
      <c r="P346" s="34">
        <v>20390878.609999999</v>
      </c>
      <c r="Q346" s="35">
        <v>13.263458571709901</v>
      </c>
      <c r="R346" s="34">
        <v>18027256.260000002</v>
      </c>
      <c r="S346" s="35">
        <v>14.011485427627699</v>
      </c>
      <c r="T346" s="34">
        <v>609022.68000000005</v>
      </c>
      <c r="U346" s="35">
        <v>14.084852229148499</v>
      </c>
    </row>
    <row r="347" spans="1:21" ht="15" customHeight="1" x14ac:dyDescent="0.2">
      <c r="A347" s="33" t="s">
        <v>4</v>
      </c>
      <c r="B347" s="34">
        <f t="shared" si="150"/>
        <v>118901080.31000002</v>
      </c>
      <c r="C347" s="35">
        <f t="shared" si="151"/>
        <v>7.3003885904701615</v>
      </c>
      <c r="D347" s="34">
        <v>4057855.95</v>
      </c>
      <c r="E347" s="35">
        <v>0.169159061400393</v>
      </c>
      <c r="F347" s="34">
        <v>50551919.899999999</v>
      </c>
      <c r="G347" s="35">
        <v>0.92099174753598201</v>
      </c>
      <c r="H347" s="34">
        <f t="shared" si="152"/>
        <v>64291304.460000001</v>
      </c>
      <c r="I347" s="35">
        <f t="shared" si="153"/>
        <v>12.766575088650805</v>
      </c>
      <c r="J347" s="34">
        <v>4467010.17</v>
      </c>
      <c r="K347" s="35">
        <v>7.5787238989205195</v>
      </c>
      <c r="L347" s="34">
        <v>8471231.9700000007</v>
      </c>
      <c r="M347" s="35">
        <v>11.431913624860902</v>
      </c>
      <c r="N347" s="34">
        <v>12739553.710000001</v>
      </c>
      <c r="O347" s="35">
        <v>12.356480679879301</v>
      </c>
      <c r="P347" s="34">
        <v>20165648.120000001</v>
      </c>
      <c r="Q347" s="35">
        <v>13.4171372864757</v>
      </c>
      <c r="R347" s="34">
        <v>17891603.530000001</v>
      </c>
      <c r="S347" s="35">
        <v>14.224803049713</v>
      </c>
      <c r="T347" s="34">
        <v>556256.96</v>
      </c>
      <c r="U347" s="35">
        <v>13.657864135488699</v>
      </c>
    </row>
    <row r="348" spans="1:21" ht="15" customHeight="1" x14ac:dyDescent="0.2">
      <c r="A348" s="33" t="s">
        <v>35</v>
      </c>
      <c r="B348" s="34">
        <f t="shared" si="150"/>
        <v>126357125.07999998</v>
      </c>
      <c r="C348" s="35">
        <f t="shared" si="151"/>
        <v>7.0658079790145356</v>
      </c>
      <c r="D348" s="34">
        <v>4180860.11</v>
      </c>
      <c r="E348" s="35">
        <v>0.16203655333495501</v>
      </c>
      <c r="F348" s="34">
        <v>56452591.909999996</v>
      </c>
      <c r="G348" s="35">
        <v>0.89845143791379212</v>
      </c>
      <c r="H348" s="34">
        <f t="shared" si="152"/>
        <v>65723673.059999995</v>
      </c>
      <c r="I348" s="35">
        <f t="shared" si="153"/>
        <v>12.802355359685397</v>
      </c>
      <c r="J348" s="34">
        <v>5065197.17</v>
      </c>
      <c r="K348" s="35">
        <v>7.6428466893027185</v>
      </c>
      <c r="L348" s="34">
        <v>9323176.5700000003</v>
      </c>
      <c r="M348" s="35">
        <v>11.7227197810435</v>
      </c>
      <c r="N348" s="34">
        <v>12669941.92</v>
      </c>
      <c r="O348" s="35">
        <v>12.429090160438598</v>
      </c>
      <c r="P348" s="34">
        <v>20406250.640000001</v>
      </c>
      <c r="Q348" s="35">
        <v>13.510096418256099</v>
      </c>
      <c r="R348" s="34">
        <v>17693424.879999999</v>
      </c>
      <c r="S348" s="35">
        <v>14.2707742482133</v>
      </c>
      <c r="T348" s="34">
        <v>565681.88</v>
      </c>
      <c r="U348" s="35">
        <v>13.6952768653293</v>
      </c>
    </row>
    <row r="349" spans="1:21" ht="15" customHeight="1" x14ac:dyDescent="0.2">
      <c r="A349" s="33" t="s">
        <v>5</v>
      </c>
      <c r="B349" s="34">
        <f t="shared" si="150"/>
        <v>129085570.48</v>
      </c>
      <c r="C349" s="35">
        <f t="shared" si="151"/>
        <v>7.0369717982610513</v>
      </c>
      <c r="D349" s="34">
        <v>4527165.07</v>
      </c>
      <c r="E349" s="35">
        <v>0.15595938559404002</v>
      </c>
      <c r="F349" s="34">
        <v>57509370.549999997</v>
      </c>
      <c r="G349" s="35">
        <v>0.83315518517529707</v>
      </c>
      <c r="H349" s="34">
        <f t="shared" si="152"/>
        <v>67049034.859999999</v>
      </c>
      <c r="I349" s="35">
        <f t="shared" si="153"/>
        <v>12.822723498894211</v>
      </c>
      <c r="J349" s="34">
        <v>6687579.1799999997</v>
      </c>
      <c r="K349" s="35">
        <v>8.7082966267174697</v>
      </c>
      <c r="L349" s="34">
        <v>9406754.7300000004</v>
      </c>
      <c r="M349" s="35">
        <v>11.734654542555496</v>
      </c>
      <c r="N349" s="34">
        <v>12108052.02</v>
      </c>
      <c r="O349" s="35">
        <v>12.548509160716298</v>
      </c>
      <c r="P349" s="34">
        <v>20602787.960000001</v>
      </c>
      <c r="Q349" s="35">
        <v>13.5156205048426</v>
      </c>
      <c r="R349" s="34">
        <v>17651999.93</v>
      </c>
      <c r="S349" s="35">
        <v>14.306517995714698</v>
      </c>
      <c r="T349" s="34">
        <v>591861.04</v>
      </c>
      <c r="U349" s="35">
        <v>13.842226852607201</v>
      </c>
    </row>
    <row r="350" spans="1:21" ht="15" customHeight="1" x14ac:dyDescent="0.2">
      <c r="A350" s="33" t="s">
        <v>6</v>
      </c>
      <c r="B350" s="34">
        <f t="shared" si="150"/>
        <v>134350382.16999999</v>
      </c>
      <c r="C350" s="35">
        <f t="shared" si="151"/>
        <v>6.9377939334431789</v>
      </c>
      <c r="D350" s="34">
        <v>4784819.05</v>
      </c>
      <c r="E350" s="35">
        <v>4.8680669104926799E-2</v>
      </c>
      <c r="F350" s="34">
        <v>61675837.560000002</v>
      </c>
      <c r="G350" s="35">
        <v>1.0155352485560998</v>
      </c>
      <c r="H350" s="34">
        <f t="shared" si="152"/>
        <v>67889725.560000002</v>
      </c>
      <c r="I350" s="35">
        <f t="shared" si="153"/>
        <v>12.803533141215695</v>
      </c>
      <c r="J350" s="34">
        <v>6623185.3499999996</v>
      </c>
      <c r="K350" s="35">
        <v>8.1042490869895385</v>
      </c>
      <c r="L350" s="34">
        <v>9753081.8900000006</v>
      </c>
      <c r="M350" s="35">
        <v>11.7619302014801</v>
      </c>
      <c r="N350" s="34">
        <v>12153533.380000001</v>
      </c>
      <c r="O350" s="35">
        <v>12.8249953122439</v>
      </c>
      <c r="P350" s="34">
        <v>21098429.57</v>
      </c>
      <c r="Q350" s="35">
        <v>13.4070136148242</v>
      </c>
      <c r="R350" s="34">
        <v>17643707.949999999</v>
      </c>
      <c r="S350" s="35">
        <v>14.361989879394901</v>
      </c>
      <c r="T350" s="34">
        <v>617787.42000000004</v>
      </c>
      <c r="U350" s="35">
        <v>14.0867917888325</v>
      </c>
    </row>
    <row r="351" spans="1:21" ht="15" customHeight="1" x14ac:dyDescent="0.2">
      <c r="A351" s="33" t="s">
        <v>7</v>
      </c>
      <c r="B351" s="34">
        <f t="shared" si="150"/>
        <v>136054262.88999999</v>
      </c>
      <c r="C351" s="35">
        <f t="shared" si="151"/>
        <v>6.9576228335964583</v>
      </c>
      <c r="D351" s="34">
        <v>5255400.53</v>
      </c>
      <c r="E351" s="35">
        <v>3.9494678248624397E-2</v>
      </c>
      <c r="F351" s="34">
        <v>61748115.75</v>
      </c>
      <c r="G351" s="35">
        <v>1.02780290731382</v>
      </c>
      <c r="H351" s="34">
        <f t="shared" si="152"/>
        <v>69050746.609999999</v>
      </c>
      <c r="I351" s="35">
        <f t="shared" si="153"/>
        <v>12.786853672074999</v>
      </c>
      <c r="J351" s="34">
        <v>7229126.54</v>
      </c>
      <c r="K351" s="35">
        <v>8.3525040184868597</v>
      </c>
      <c r="L351" s="34">
        <v>8984125.8300000001</v>
      </c>
      <c r="M351" s="35">
        <v>11.712312155761499</v>
      </c>
      <c r="N351" s="34">
        <v>11725333.57</v>
      </c>
      <c r="O351" s="35">
        <v>12.907524627164998</v>
      </c>
      <c r="P351" s="34">
        <v>22299985.98</v>
      </c>
      <c r="Q351" s="35">
        <v>13.2722458960398</v>
      </c>
      <c r="R351" s="34">
        <v>18176547.050000001</v>
      </c>
      <c r="S351" s="35">
        <v>14.362632800204999</v>
      </c>
      <c r="T351" s="34">
        <v>635627.64</v>
      </c>
      <c r="U351" s="35">
        <v>14.090951316088098</v>
      </c>
    </row>
    <row r="352" spans="1:21" ht="15" customHeight="1" x14ac:dyDescent="0.2">
      <c r="A352" s="33" t="s">
        <v>8</v>
      </c>
      <c r="B352" s="34">
        <f t="shared" si="150"/>
        <v>137772457.34</v>
      </c>
      <c r="C352" s="35">
        <f t="shared" si="151"/>
        <v>6.9081138837412244</v>
      </c>
      <c r="D352" s="34">
        <v>5118480.78</v>
      </c>
      <c r="E352" s="35">
        <v>4.9028309919725802E-2</v>
      </c>
      <c r="F352" s="34">
        <v>62950847</v>
      </c>
      <c r="G352" s="35">
        <v>0.95584847626275804</v>
      </c>
      <c r="H352" s="34">
        <f t="shared" si="152"/>
        <v>69703129.560000002</v>
      </c>
      <c r="I352" s="35">
        <f t="shared" si="153"/>
        <v>12.787451715980019</v>
      </c>
      <c r="J352" s="34">
        <v>6902023.0899999999</v>
      </c>
      <c r="K352" s="35">
        <v>8.0878820928574999</v>
      </c>
      <c r="L352" s="34">
        <v>8758688.1799999997</v>
      </c>
      <c r="M352" s="35">
        <v>11.877464294213501</v>
      </c>
      <c r="N352" s="34">
        <v>11120499.529999999</v>
      </c>
      <c r="O352" s="35">
        <v>12.896611336837999</v>
      </c>
      <c r="P352" s="34">
        <v>23870141.18</v>
      </c>
      <c r="Q352" s="35">
        <v>13.1897127382177</v>
      </c>
      <c r="R352" s="34">
        <v>18417590.850000001</v>
      </c>
      <c r="S352" s="35">
        <v>14.349063136365599</v>
      </c>
      <c r="T352" s="34">
        <v>634186.73</v>
      </c>
      <c r="U352" s="35">
        <v>14.095862907443699</v>
      </c>
    </row>
    <row r="353" spans="1:21" ht="15" customHeight="1" x14ac:dyDescent="0.2">
      <c r="A353" s="33" t="s">
        <v>9</v>
      </c>
      <c r="B353" s="34">
        <f t="shared" si="150"/>
        <v>137108608.02000001</v>
      </c>
      <c r="C353" s="35">
        <f t="shared" si="151"/>
        <v>7.0494662423982195</v>
      </c>
      <c r="D353" s="34">
        <v>5430740.5700000003</v>
      </c>
      <c r="E353" s="35">
        <v>5.3746509014331402E-2</v>
      </c>
      <c r="F353" s="34">
        <v>60659098.439999998</v>
      </c>
      <c r="G353" s="35">
        <v>1.04070658735461</v>
      </c>
      <c r="H353" s="34">
        <f t="shared" si="152"/>
        <v>71018769.00999999</v>
      </c>
      <c r="I353" s="35">
        <f t="shared" si="153"/>
        <v>12.716670673009462</v>
      </c>
      <c r="J353" s="34">
        <v>6928557.71</v>
      </c>
      <c r="K353" s="35">
        <v>7.4290914497557097</v>
      </c>
      <c r="L353" s="34">
        <v>9200196.0700000003</v>
      </c>
      <c r="M353" s="35">
        <v>12.3560974321496</v>
      </c>
      <c r="N353" s="34">
        <v>11021386.130000001</v>
      </c>
      <c r="O353" s="35">
        <v>12.813701079992903</v>
      </c>
      <c r="P353" s="34">
        <v>24904446.510000002</v>
      </c>
      <c r="Q353" s="35">
        <v>13.0907271027643</v>
      </c>
      <c r="R353" s="34">
        <v>18347455.379999999</v>
      </c>
      <c r="S353" s="35">
        <v>14.285338352156801</v>
      </c>
      <c r="T353" s="34">
        <v>616727.21</v>
      </c>
      <c r="U353" s="35">
        <v>13.991957570998</v>
      </c>
    </row>
    <row r="354" spans="1:21" ht="15" customHeight="1" x14ac:dyDescent="0.2">
      <c r="A354" s="33" t="s">
        <v>10</v>
      </c>
      <c r="B354" s="34">
        <f t="shared" si="150"/>
        <v>141252227.92000002</v>
      </c>
      <c r="C354" s="35">
        <f t="shared" si="151"/>
        <v>6.9648204765937365</v>
      </c>
      <c r="D354" s="34">
        <v>5568553.5599999996</v>
      </c>
      <c r="E354" s="35">
        <v>5.2328326209005703E-2</v>
      </c>
      <c r="F354" s="34">
        <v>62968000.450000003</v>
      </c>
      <c r="G354" s="35">
        <v>1.0399053726407499</v>
      </c>
      <c r="H354" s="34">
        <f t="shared" si="152"/>
        <v>72715673.909999996</v>
      </c>
      <c r="I354" s="35">
        <f t="shared" si="153"/>
        <v>12.624846954706598</v>
      </c>
      <c r="J354" s="34">
        <v>7387799.7800000003</v>
      </c>
      <c r="K354" s="35">
        <v>7.3217925974572093</v>
      </c>
      <c r="L354" s="34">
        <v>8473264.7899999991</v>
      </c>
      <c r="M354" s="35">
        <v>12.3732091554051</v>
      </c>
      <c r="N354" s="34">
        <v>12250538.710000001</v>
      </c>
      <c r="O354" s="35">
        <v>12.739116565372699</v>
      </c>
      <c r="P354" s="34">
        <v>25553229.550000001</v>
      </c>
      <c r="Q354" s="35">
        <v>13.0195549745766</v>
      </c>
      <c r="R354" s="34">
        <v>18432593.210000001</v>
      </c>
      <c r="S354" s="35">
        <v>14.1982430332276</v>
      </c>
      <c r="T354" s="34">
        <v>618247.87</v>
      </c>
      <c r="U354" s="35">
        <v>13.9550556929537</v>
      </c>
    </row>
    <row r="355" spans="1:21" ht="15" customHeight="1" x14ac:dyDescent="0.2">
      <c r="A355" s="33" t="s">
        <v>11</v>
      </c>
      <c r="B355" s="34">
        <f t="shared" si="150"/>
        <v>142374824.81999999</v>
      </c>
      <c r="C355" s="35">
        <f t="shared" si="151"/>
        <v>7.1840921327182405</v>
      </c>
      <c r="D355" s="34">
        <v>5443527.4299999997</v>
      </c>
      <c r="E355" s="35">
        <v>6.4785528710011503E-2</v>
      </c>
      <c r="F355" s="34">
        <v>62674162.719999999</v>
      </c>
      <c r="G355" s="35">
        <v>1.5161819651924298</v>
      </c>
      <c r="H355" s="34">
        <f t="shared" si="152"/>
        <v>74257134.670000002</v>
      </c>
      <c r="I355" s="35">
        <f t="shared" si="153"/>
        <v>12.489786550557458</v>
      </c>
      <c r="J355" s="34">
        <v>8301808.9299999997</v>
      </c>
      <c r="K355" s="35">
        <v>7.4259121596767503</v>
      </c>
      <c r="L355" s="34">
        <v>7656910</v>
      </c>
      <c r="M355" s="35">
        <v>11.845134935032499</v>
      </c>
      <c r="N355" s="34">
        <v>13354820.24</v>
      </c>
      <c r="O355" s="35">
        <v>12.717260600469199</v>
      </c>
      <c r="P355" s="34">
        <v>26196191.449999999</v>
      </c>
      <c r="Q355" s="35">
        <v>13.0087427007944</v>
      </c>
      <c r="R355" s="34">
        <v>18142958.41</v>
      </c>
      <c r="S355" s="35">
        <v>14.117048422721899</v>
      </c>
      <c r="T355" s="34">
        <v>604445.64</v>
      </c>
      <c r="U355" s="35">
        <v>13.845512864647299</v>
      </c>
    </row>
    <row r="356" spans="1:21" ht="15" customHeight="1" thickBot="1" x14ac:dyDescent="0.25">
      <c r="A356" s="36" t="s">
        <v>12</v>
      </c>
      <c r="B356" s="37">
        <f t="shared" ref="B356:B367" si="154">D356+F356+J356+L356+N356+P356+R356+T356</f>
        <v>152607499.5</v>
      </c>
      <c r="C356" s="38">
        <f t="shared" ref="C356:C367" si="155">(D356*E356+F356*G356+J356*K356+L356*M356+N356*O356+P356*Q356+R356*S356+T356*U356)/(D356+F356+J356+L356+N356+P356+R356+T356)</f>
        <v>6.6215889106491765</v>
      </c>
      <c r="D356" s="37">
        <v>6537158.5999999996</v>
      </c>
      <c r="E356" s="38">
        <v>4.4818984963895497E-2</v>
      </c>
      <c r="F356" s="37">
        <v>68238914.519999996</v>
      </c>
      <c r="G356" s="38">
        <v>1.0341079675647198</v>
      </c>
      <c r="H356" s="37">
        <f t="shared" ref="H356:H367" si="156">J356+L356+N356+P356+R356+T356</f>
        <v>77831426.379999995</v>
      </c>
      <c r="I356" s="38">
        <f t="shared" ref="I356:I367" si="157">(J356*K356+L356*M356+N356*O356+P356*Q356+R356*S356+T356*U356)/(J356+L356+N356+P356+R356+T356)</f>
        <v>12.072819117657291</v>
      </c>
      <c r="J356" s="37">
        <v>9363344.75</v>
      </c>
      <c r="K356" s="38">
        <v>4.8920684497278604</v>
      </c>
      <c r="L356" s="37">
        <v>8727535.0800000001</v>
      </c>
      <c r="M356" s="38">
        <v>11.8404708775688</v>
      </c>
      <c r="N356" s="37">
        <v>14427927.6</v>
      </c>
      <c r="O356" s="38">
        <v>12.5030293040145</v>
      </c>
      <c r="P356" s="37">
        <v>26149480.829999998</v>
      </c>
      <c r="Q356" s="38">
        <v>13.034969628420001</v>
      </c>
      <c r="R356" s="37">
        <v>18551699.510000002</v>
      </c>
      <c r="S356" s="38">
        <v>14.057045846291798</v>
      </c>
      <c r="T356" s="37">
        <v>611438.61</v>
      </c>
      <c r="U356" s="38">
        <v>13.849147400423398</v>
      </c>
    </row>
    <row r="357" spans="1:21" ht="15" customHeight="1" x14ac:dyDescent="0.2">
      <c r="A357" s="48" t="s">
        <v>85</v>
      </c>
      <c r="B357" s="34">
        <f t="shared" si="154"/>
        <v>149686500.18000001</v>
      </c>
      <c r="C357" s="35">
        <f t="shared" si="155"/>
        <v>6.802954204296098</v>
      </c>
      <c r="D357" s="34">
        <v>5581189.6200000001</v>
      </c>
      <c r="E357" s="35">
        <v>4.4438015456640202E-2</v>
      </c>
      <c r="F357" s="34">
        <v>64696306.539999999</v>
      </c>
      <c r="G357" s="35">
        <v>1.0627756517938001</v>
      </c>
      <c r="H357" s="34">
        <f t="shared" si="156"/>
        <v>79409004.019999996</v>
      </c>
      <c r="I357" s="35">
        <f t="shared" si="157"/>
        <v>11.954623296175674</v>
      </c>
      <c r="J357" s="34">
        <v>10115066.83</v>
      </c>
      <c r="K357" s="35">
        <v>4.6758258889822892</v>
      </c>
      <c r="L357" s="34">
        <v>9834481.5700000003</v>
      </c>
      <c r="M357" s="35">
        <v>11.9106825577589</v>
      </c>
      <c r="N357" s="34">
        <v>14586614.189999999</v>
      </c>
      <c r="O357" s="35">
        <v>12.338434809209099</v>
      </c>
      <c r="P357" s="34">
        <v>26135587.16</v>
      </c>
      <c r="Q357" s="35">
        <v>13.123769354106999</v>
      </c>
      <c r="R357" s="34">
        <v>18102107.989999998</v>
      </c>
      <c r="S357" s="35">
        <v>13.9852858604176</v>
      </c>
      <c r="T357" s="34">
        <v>635146.28</v>
      </c>
      <c r="U357" s="35">
        <v>13.755081619937998</v>
      </c>
    </row>
    <row r="358" spans="1:21" ht="15" customHeight="1" x14ac:dyDescent="0.2">
      <c r="A358" s="33" t="s">
        <v>3</v>
      </c>
      <c r="B358" s="34">
        <f t="shared" si="154"/>
        <v>154888545.38</v>
      </c>
      <c r="C358" s="35">
        <f t="shared" si="155"/>
        <v>6.7163846392789983</v>
      </c>
      <c r="D358" s="34">
        <v>5500414.7199999997</v>
      </c>
      <c r="E358" s="35">
        <v>5.1239202850508002E-2</v>
      </c>
      <c r="F358" s="34">
        <v>68122852.290000007</v>
      </c>
      <c r="G358" s="35">
        <v>1.03682278596794</v>
      </c>
      <c r="H358" s="34">
        <f t="shared" si="156"/>
        <v>81265278.370000005</v>
      </c>
      <c r="I358" s="35">
        <f t="shared" si="157"/>
        <v>11.928561669498404</v>
      </c>
      <c r="J358" s="34">
        <v>11060790.779999999</v>
      </c>
      <c r="K358" s="35">
        <v>5.0916572267629494</v>
      </c>
      <c r="L358" s="34">
        <v>10293240.699999999</v>
      </c>
      <c r="M358" s="35">
        <v>11.833797335818598</v>
      </c>
      <c r="N358" s="34">
        <v>15043441.550000001</v>
      </c>
      <c r="O358" s="35">
        <v>12.276797393260102</v>
      </c>
      <c r="P358" s="34">
        <v>26260731.34</v>
      </c>
      <c r="Q358" s="35">
        <v>13.2364863995939</v>
      </c>
      <c r="R358" s="34">
        <v>17949011.350000001</v>
      </c>
      <c r="S358" s="35">
        <v>13.926356683690001</v>
      </c>
      <c r="T358" s="34">
        <v>658062.65</v>
      </c>
      <c r="U358" s="35">
        <v>13.680420143127698</v>
      </c>
    </row>
    <row r="359" spans="1:21" ht="15" customHeight="1" x14ac:dyDescent="0.2">
      <c r="A359" s="33" t="s">
        <v>4</v>
      </c>
      <c r="B359" s="34">
        <f t="shared" si="154"/>
        <v>162201046.90000004</v>
      </c>
      <c r="C359" s="35">
        <f t="shared" si="155"/>
        <v>6.5545310105442942</v>
      </c>
      <c r="D359" s="34">
        <v>5723607.2599999998</v>
      </c>
      <c r="E359" s="35">
        <v>5.3026104956754097E-2</v>
      </c>
      <c r="F359" s="34">
        <v>71099676.150000006</v>
      </c>
      <c r="G359" s="35">
        <v>1.0589205840355997</v>
      </c>
      <c r="H359" s="34">
        <f t="shared" si="156"/>
        <v>85377763.489999995</v>
      </c>
      <c r="I359" s="35">
        <f t="shared" si="157"/>
        <v>11.566938981385581</v>
      </c>
      <c r="J359" s="34">
        <v>14041313.08</v>
      </c>
      <c r="K359" s="35">
        <v>4.2100930796922293</v>
      </c>
      <c r="L359" s="34">
        <v>10561678.84</v>
      </c>
      <c r="M359" s="35">
        <v>11.740157244309799</v>
      </c>
      <c r="N359" s="34">
        <v>15828310.9</v>
      </c>
      <c r="O359" s="35">
        <v>12.3759403386561</v>
      </c>
      <c r="P359" s="34">
        <v>25670078.120000001</v>
      </c>
      <c r="Q359" s="35">
        <v>13.332784202613901</v>
      </c>
      <c r="R359" s="34">
        <v>18562963.280000001</v>
      </c>
      <c r="S359" s="35">
        <v>13.822509115963699</v>
      </c>
      <c r="T359" s="34">
        <v>713419.27</v>
      </c>
      <c r="U359" s="35">
        <v>13.621446932881398</v>
      </c>
    </row>
    <row r="360" spans="1:21" ht="15" customHeight="1" x14ac:dyDescent="0.2">
      <c r="A360" s="33" t="s">
        <v>35</v>
      </c>
      <c r="B360" s="34">
        <f t="shared" si="154"/>
        <v>174199585.72</v>
      </c>
      <c r="C360" s="35">
        <f t="shared" si="155"/>
        <v>6.245267253404811</v>
      </c>
      <c r="D360" s="34">
        <v>6771726.2599999998</v>
      </c>
      <c r="E360" s="35">
        <v>4.4519486114017799E-2</v>
      </c>
      <c r="F360" s="34">
        <v>80555032.879999995</v>
      </c>
      <c r="G360" s="35">
        <v>1.0015999583687298</v>
      </c>
      <c r="H360" s="34">
        <f t="shared" si="156"/>
        <v>86872826.579999998</v>
      </c>
      <c r="I360" s="35">
        <f t="shared" si="157"/>
        <v>11.59093834680659</v>
      </c>
      <c r="J360" s="34">
        <v>14158519.67</v>
      </c>
      <c r="K360" s="35">
        <v>4.30872756047102</v>
      </c>
      <c r="L360" s="34">
        <v>11258629.439999999</v>
      </c>
      <c r="M360" s="35">
        <v>11.4223577015161</v>
      </c>
      <c r="N360" s="34">
        <v>16690965.630000001</v>
      </c>
      <c r="O360" s="35">
        <v>12.5879970482451</v>
      </c>
      <c r="P360" s="34">
        <v>26255964.960000001</v>
      </c>
      <c r="Q360" s="35">
        <v>13.437014265458599</v>
      </c>
      <c r="R360" s="34">
        <v>17707381.190000001</v>
      </c>
      <c r="S360" s="35">
        <v>13.7545187303216</v>
      </c>
      <c r="T360" s="34">
        <v>801365.69</v>
      </c>
      <c r="U360" s="35">
        <v>13.5620633383992</v>
      </c>
    </row>
    <row r="361" spans="1:21" ht="15" customHeight="1" x14ac:dyDescent="0.2">
      <c r="A361" s="33" t="s">
        <v>5</v>
      </c>
      <c r="B361" s="34">
        <f t="shared" si="154"/>
        <v>175834762.25999999</v>
      </c>
      <c r="C361" s="35">
        <f t="shared" si="155"/>
        <v>6.2497285004006775</v>
      </c>
      <c r="D361" s="34">
        <v>6915817.8200000003</v>
      </c>
      <c r="E361" s="35">
        <v>5.0591543199441903E-2</v>
      </c>
      <c r="F361" s="34">
        <v>80536766.590000004</v>
      </c>
      <c r="G361" s="35">
        <v>1.0857882513073001</v>
      </c>
      <c r="H361" s="34">
        <f t="shared" si="156"/>
        <v>88382177.849999979</v>
      </c>
      <c r="I361" s="35">
        <f t="shared" si="157"/>
        <v>11.440358144555491</v>
      </c>
      <c r="J361" s="34">
        <v>16066333.119999999</v>
      </c>
      <c r="K361" s="35">
        <v>4.3723861823674195</v>
      </c>
      <c r="L361" s="34">
        <v>11391221.890000001</v>
      </c>
      <c r="M361" s="35">
        <v>11.514371846337498</v>
      </c>
      <c r="N361" s="34">
        <v>16285282.439999999</v>
      </c>
      <c r="O361" s="35">
        <v>12.6921603285868</v>
      </c>
      <c r="P361" s="34">
        <v>26369814.809999999</v>
      </c>
      <c r="Q361" s="35">
        <v>13.409536258146399</v>
      </c>
      <c r="R361" s="34">
        <v>17466722.239999998</v>
      </c>
      <c r="S361" s="35">
        <v>13.6559947264782</v>
      </c>
      <c r="T361" s="34">
        <v>802803.35</v>
      </c>
      <c r="U361" s="35">
        <v>13.558638364675499</v>
      </c>
    </row>
    <row r="362" spans="1:21" ht="15" hidden="1" customHeight="1" x14ac:dyDescent="0.2">
      <c r="A362" s="33" t="s">
        <v>6</v>
      </c>
      <c r="B362" s="34">
        <f t="shared" si="154"/>
        <v>0</v>
      </c>
      <c r="C362" s="35" t="e">
        <f t="shared" si="155"/>
        <v>#DIV/0!</v>
      </c>
      <c r="D362" s="34"/>
      <c r="E362" s="35"/>
      <c r="F362" s="34"/>
      <c r="G362" s="35"/>
      <c r="H362" s="34">
        <f t="shared" si="156"/>
        <v>0</v>
      </c>
      <c r="I362" s="35" t="e">
        <f t="shared" si="157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5" hidden="1" customHeight="1" x14ac:dyDescent="0.2">
      <c r="A363" s="33" t="s">
        <v>7</v>
      </c>
      <c r="B363" s="34">
        <f t="shared" si="154"/>
        <v>0</v>
      </c>
      <c r="C363" s="35" t="e">
        <f t="shared" si="155"/>
        <v>#DIV/0!</v>
      </c>
      <c r="D363" s="34"/>
      <c r="E363" s="35"/>
      <c r="F363" s="34"/>
      <c r="G363" s="35"/>
      <c r="H363" s="34">
        <f t="shared" si="156"/>
        <v>0</v>
      </c>
      <c r="I363" s="35" t="e">
        <f t="shared" si="157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5" hidden="1" customHeight="1" x14ac:dyDescent="0.2">
      <c r="A364" s="33" t="s">
        <v>8</v>
      </c>
      <c r="B364" s="34">
        <f t="shared" si="154"/>
        <v>0</v>
      </c>
      <c r="C364" s="35" t="e">
        <f t="shared" si="155"/>
        <v>#DIV/0!</v>
      </c>
      <c r="D364" s="34"/>
      <c r="E364" s="35"/>
      <c r="F364" s="34"/>
      <c r="G364" s="35"/>
      <c r="H364" s="34">
        <f t="shared" si="156"/>
        <v>0</v>
      </c>
      <c r="I364" s="35" t="e">
        <f t="shared" si="157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5" hidden="1" customHeight="1" x14ac:dyDescent="0.2">
      <c r="A365" s="33" t="s">
        <v>9</v>
      </c>
      <c r="B365" s="34">
        <f t="shared" si="154"/>
        <v>0</v>
      </c>
      <c r="C365" s="35" t="e">
        <f t="shared" si="155"/>
        <v>#DIV/0!</v>
      </c>
      <c r="D365" s="34"/>
      <c r="E365" s="35"/>
      <c r="F365" s="34"/>
      <c r="G365" s="35"/>
      <c r="H365" s="34">
        <f t="shared" si="156"/>
        <v>0</v>
      </c>
      <c r="I365" s="35" t="e">
        <f t="shared" si="157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5" hidden="1" customHeight="1" x14ac:dyDescent="0.2">
      <c r="A366" s="33" t="s">
        <v>10</v>
      </c>
      <c r="B366" s="34">
        <f t="shared" si="154"/>
        <v>0</v>
      </c>
      <c r="C366" s="35" t="e">
        <f t="shared" si="155"/>
        <v>#DIV/0!</v>
      </c>
      <c r="D366" s="34"/>
      <c r="E366" s="35"/>
      <c r="F366" s="34"/>
      <c r="G366" s="35"/>
      <c r="H366" s="34">
        <f t="shared" si="156"/>
        <v>0</v>
      </c>
      <c r="I366" s="35" t="e">
        <f t="shared" si="157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5" hidden="1" customHeight="1" x14ac:dyDescent="0.2">
      <c r="A367" s="33" t="s">
        <v>11</v>
      </c>
      <c r="B367" s="34">
        <f t="shared" si="154"/>
        <v>0</v>
      </c>
      <c r="C367" s="35" t="e">
        <f t="shared" si="155"/>
        <v>#DIV/0!</v>
      </c>
      <c r="D367" s="34"/>
      <c r="E367" s="35"/>
      <c r="F367" s="34"/>
      <c r="G367" s="35"/>
      <c r="H367" s="34">
        <f t="shared" si="156"/>
        <v>0</v>
      </c>
      <c r="I367" s="35" t="e">
        <f t="shared" si="157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5" hidden="1" customHeight="1" thickBot="1" x14ac:dyDescent="0.25">
      <c r="A368" s="36" t="s">
        <v>12</v>
      </c>
      <c r="B368" s="37">
        <f t="shared" ref="B368" si="158">D368+F368+J368+L368+N368+P368+R368+T368</f>
        <v>0</v>
      </c>
      <c r="C368" s="38" t="e">
        <f t="shared" ref="C368" si="159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0">J368+L368+N368+P368+R368+T368</f>
        <v>0</v>
      </c>
      <c r="I368" s="38" t="e">
        <f t="shared" ref="I368" si="161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0" ht="5.0999999999999996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x14ac:dyDescent="0.2">
      <c r="A370" s="17" t="s">
        <v>58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3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3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x14ac:dyDescent="0.2">
      <c r="A342" s="33" t="s">
        <v>10</v>
      </c>
      <c r="B342" s="34">
        <f t="shared" ref="B342" si="150">D342+F342+J342+L342+N342+P342+R342+T342</f>
        <v>107938513.79000001</v>
      </c>
      <c r="C342" s="35">
        <f t="shared" ref="C342" si="151">(D342*E342+F342*G342+J342*K342+L342*M342+N342*O342+P342*Q342+R342*S342+T342*U342)/(D342+F342+J342+L342+N342+P342+R342+T342)</f>
        <v>4.2790991523276913</v>
      </c>
      <c r="D342" s="34">
        <v>78113855.109999999</v>
      </c>
      <c r="E342" s="35">
        <v>2.4179809295869701</v>
      </c>
      <c r="F342" s="34">
        <v>8165731.6699999999</v>
      </c>
      <c r="G342" s="35">
        <v>3.3400820100300899</v>
      </c>
      <c r="H342" s="34">
        <f t="shared" ref="H342" si="152">J342+L342+N342+P342+R342+T342</f>
        <v>21658927.009999998</v>
      </c>
      <c r="I342" s="35">
        <f t="shared" ref="I342" si="153">(J342*K342+L342*M342+N342*O342+P342*Q342+R342*S342+T342*U342)/(J342+L342+N342+P342+R342+T342)</f>
        <v>11.345325523588819</v>
      </c>
      <c r="J342" s="34">
        <v>476973.25</v>
      </c>
      <c r="K342" s="35">
        <v>10.7761492656035</v>
      </c>
      <c r="L342" s="34">
        <v>3872972.14</v>
      </c>
      <c r="M342" s="35">
        <v>10.127210966795101</v>
      </c>
      <c r="N342" s="34">
        <v>5139615.01</v>
      </c>
      <c r="O342" s="35">
        <v>12.2541422696172</v>
      </c>
      <c r="P342" s="34">
        <v>7523355.71</v>
      </c>
      <c r="Q342" s="35">
        <v>12.228363183003099</v>
      </c>
      <c r="R342" s="34">
        <v>4630906.7</v>
      </c>
      <c r="S342" s="35">
        <v>10.006588608597999</v>
      </c>
      <c r="T342" s="34">
        <v>15104.2</v>
      </c>
      <c r="U342" s="35">
        <v>3.0295414520464501</v>
      </c>
    </row>
    <row r="343" spans="1:21" ht="14.25" customHeight="1" x14ac:dyDescent="0.2">
      <c r="A343" s="33" t="s">
        <v>11</v>
      </c>
      <c r="B343" s="34">
        <f t="shared" ref="B343" si="154">D343+F343+J343+L343+N343+P343+R343+T343</f>
        <v>108519579.84</v>
      </c>
      <c r="C343" s="35">
        <f t="shared" ref="C343" si="155">(D343*E343+F343*G343+J343*K343+L343*M343+N343*O343+P343*Q343+R343*S343+T343*U343)/(D343+F343+J343+L343+N343+P343+R343+T343)</f>
        <v>4.3642914528418446</v>
      </c>
      <c r="D343" s="34">
        <v>79803412.120000005</v>
      </c>
      <c r="E343" s="35">
        <v>2.5238414354656804</v>
      </c>
      <c r="F343" s="34">
        <v>6724842.9100000001</v>
      </c>
      <c r="G343" s="35">
        <v>3.1899949221713499</v>
      </c>
      <c r="H343" s="34">
        <f t="shared" ref="H343" si="156">J343+L343+N343+P343+R343+T343</f>
        <v>21991324.809999999</v>
      </c>
      <c r="I343" s="35">
        <f t="shared" ref="I343" si="157">(J343*K343+L343*M343+N343*O343+P343*Q343+R343*S343+T343*U343)/(J343+L343+N343+P343+R343+T343)</f>
        <v>11.402118971585507</v>
      </c>
      <c r="J343" s="34">
        <v>3667254.5</v>
      </c>
      <c r="K343" s="35">
        <v>9.9808889785805697</v>
      </c>
      <c r="L343" s="34">
        <v>1141319.48</v>
      </c>
      <c r="M343" s="35">
        <v>12.43276430277</v>
      </c>
      <c r="N343" s="34">
        <v>5675741.8799999999</v>
      </c>
      <c r="O343" s="35">
        <v>12.5004573401953</v>
      </c>
      <c r="P343" s="34">
        <v>7171119.3300000001</v>
      </c>
      <c r="Q343" s="35">
        <v>11.937514035650599</v>
      </c>
      <c r="R343" s="34">
        <v>4320785.42</v>
      </c>
      <c r="S343" s="35">
        <v>10.034059969263598</v>
      </c>
      <c r="T343" s="34">
        <v>15104.2</v>
      </c>
      <c r="U343" s="35">
        <v>3.0295414520464501</v>
      </c>
    </row>
    <row r="344" spans="1:21" ht="14.25" customHeight="1" thickBot="1" x14ac:dyDescent="0.25">
      <c r="A344" s="36" t="s">
        <v>12</v>
      </c>
      <c r="B344" s="37">
        <f t="shared" ref="B344:B355" si="158">D344+F344+J344+L344+N344+P344+R344+T344</f>
        <v>112958242.72</v>
      </c>
      <c r="C344" s="38">
        <f t="shared" ref="C344" si="159">(D344*E344+F344*G344+J344*K344+L344*M344+N344*O344+P344*Q344+R344*S344+T344*U344)/(D344+F344+J344+L344+N344+P344+R344+T344)</f>
        <v>4.09937647852336</v>
      </c>
      <c r="D344" s="37">
        <v>89541527.920000002</v>
      </c>
      <c r="E344" s="38">
        <v>2.4610757609596101</v>
      </c>
      <c r="F344" s="37">
        <v>3400315.07</v>
      </c>
      <c r="G344" s="38">
        <v>1.5535870388916597</v>
      </c>
      <c r="H344" s="37">
        <f t="shared" ref="H344:H355" si="160">J344+L344+N344+P344+R344+T344</f>
        <v>20016399.73</v>
      </c>
      <c r="I344" s="38">
        <f t="shared" ref="I344:I355" si="161">(J344*K344+L344*M344+N344*O344+P344*Q344+R344*S344+T344*U344)/(J344+L344+N344+P344+R344+T344)</f>
        <v>11.860634134008691</v>
      </c>
      <c r="J344" s="37">
        <v>221493.9</v>
      </c>
      <c r="K344" s="38">
        <v>11.593795942010098</v>
      </c>
      <c r="L344" s="37">
        <v>2873260.32</v>
      </c>
      <c r="M344" s="38">
        <v>11.592967058341602</v>
      </c>
      <c r="N344" s="37">
        <v>5808823.6500000004</v>
      </c>
      <c r="O344" s="38">
        <v>11.982358170832098</v>
      </c>
      <c r="P344" s="37">
        <v>6576821.1900000004</v>
      </c>
      <c r="Q344" s="38">
        <v>13.150689626412099</v>
      </c>
      <c r="R344" s="37">
        <v>4520896.47</v>
      </c>
      <c r="S344" s="38">
        <v>10.0402051532049</v>
      </c>
      <c r="T344" s="37">
        <v>15104.2</v>
      </c>
      <c r="U344" s="38">
        <v>3.0295414520464501</v>
      </c>
    </row>
    <row r="345" spans="1:21" ht="14.25" customHeight="1" x14ac:dyDescent="0.2">
      <c r="A345" s="33" t="s">
        <v>84</v>
      </c>
      <c r="B345" s="34">
        <f t="shared" si="158"/>
        <v>117586167.63000003</v>
      </c>
      <c r="C345" s="35">
        <f>(D345*E345+F345*G345+J345*K345+L345*M345+N345*O345+P345*Q345+R345*S345+T345*U345)/(D345+F345+J345+L345+N345+P345+R345+T345)</f>
        <v>4.5663635871121757</v>
      </c>
      <c r="D345" s="34">
        <v>86716786.120000005</v>
      </c>
      <c r="E345" s="35">
        <v>2.6110353039615202</v>
      </c>
      <c r="F345" s="34">
        <v>5419834.1100000003</v>
      </c>
      <c r="G345" s="35">
        <v>1.1459178297248698</v>
      </c>
      <c r="H345" s="34">
        <f t="shared" si="160"/>
        <v>25449547.399999995</v>
      </c>
      <c r="I345" s="35">
        <f t="shared" si="161"/>
        <v>11.957380415633649</v>
      </c>
      <c r="J345" s="34">
        <v>926494.3</v>
      </c>
      <c r="K345" s="35">
        <v>12.384489984449999</v>
      </c>
      <c r="L345" s="34">
        <v>4305759.43</v>
      </c>
      <c r="M345" s="35">
        <v>12.016120637306498</v>
      </c>
      <c r="N345" s="34">
        <v>5276821.04</v>
      </c>
      <c r="O345" s="35">
        <v>11.8755887043689</v>
      </c>
      <c r="P345" s="34">
        <v>10578719.279999999</v>
      </c>
      <c r="Q345" s="35">
        <v>12.7222966920056</v>
      </c>
      <c r="R345" s="34">
        <v>4361649.1500000004</v>
      </c>
      <c r="S345" s="35">
        <v>10.052508488262999</v>
      </c>
      <c r="T345" s="34">
        <v>104.2</v>
      </c>
      <c r="U345" s="35">
        <v>7.2821497120921297</v>
      </c>
    </row>
    <row r="346" spans="1:21" ht="14.25" customHeight="1" x14ac:dyDescent="0.2">
      <c r="A346" s="33" t="s">
        <v>3</v>
      </c>
      <c r="B346" s="34">
        <f t="shared" si="158"/>
        <v>123634420.08999999</v>
      </c>
      <c r="C346" s="35">
        <f t="shared" ref="C346:C356" si="162">(D346*E346+F346*G346+J346*K346+L346*M346+N346*O346+P346*Q346+R346*S346+T346*U346)/(D346+F346+J346+L346+N346+P346+R346+T346)</f>
        <v>4.8287443104898573</v>
      </c>
      <c r="D346" s="34">
        <v>89889672.799999997</v>
      </c>
      <c r="E346" s="35">
        <v>2.9146117855320499</v>
      </c>
      <c r="F346" s="34">
        <v>7020574.9299999997</v>
      </c>
      <c r="G346" s="35">
        <v>1.65907445218308</v>
      </c>
      <c r="H346" s="34">
        <f t="shared" si="160"/>
        <v>26724172.359999999</v>
      </c>
      <c r="I346" s="35">
        <f t="shared" si="161"/>
        <v>12.099826403896184</v>
      </c>
      <c r="J346" s="34">
        <v>1839647.82</v>
      </c>
      <c r="K346" s="35">
        <v>11.0120017327556</v>
      </c>
      <c r="L346" s="34">
        <v>3829473.31</v>
      </c>
      <c r="M346" s="35">
        <v>12.956184483656799</v>
      </c>
      <c r="N346" s="34">
        <v>5191508.51</v>
      </c>
      <c r="O346" s="35">
        <v>11.649557230293402</v>
      </c>
      <c r="P346" s="34">
        <v>10040051.09</v>
      </c>
      <c r="Q346" s="35">
        <v>13.393179195754501</v>
      </c>
      <c r="R346" s="34">
        <v>5823387.4299999997</v>
      </c>
      <c r="S346" s="35">
        <v>10.0519743370398</v>
      </c>
      <c r="T346" s="34">
        <v>104.2</v>
      </c>
      <c r="U346" s="35">
        <v>7.2821497120921297</v>
      </c>
    </row>
    <row r="347" spans="1:21" ht="14.25" customHeight="1" x14ac:dyDescent="0.2">
      <c r="A347" s="33" t="s">
        <v>4</v>
      </c>
      <c r="B347" s="34">
        <f t="shared" si="158"/>
        <v>129156016.54000001</v>
      </c>
      <c r="C347" s="35">
        <f t="shared" si="162"/>
        <v>4.8424106092014929</v>
      </c>
      <c r="D347" s="34">
        <v>95344693.340000004</v>
      </c>
      <c r="E347" s="35">
        <v>2.9603339142734102</v>
      </c>
      <c r="F347" s="34">
        <v>6952014.2999999998</v>
      </c>
      <c r="G347" s="35">
        <v>1.6072573565621098</v>
      </c>
      <c r="H347" s="34">
        <f t="shared" si="160"/>
        <v>26859308.899999999</v>
      </c>
      <c r="I347" s="35">
        <f t="shared" si="161"/>
        <v>12.360729779182796</v>
      </c>
      <c r="J347" s="34">
        <v>2397235.7800000003</v>
      </c>
      <c r="K347" s="35">
        <v>12.6112534957241</v>
      </c>
      <c r="L347" s="34">
        <v>3451535.17</v>
      </c>
      <c r="M347" s="35">
        <v>11.402992033194298</v>
      </c>
      <c r="N347" s="34">
        <v>4174311.03</v>
      </c>
      <c r="O347" s="35">
        <v>12.4769744998134</v>
      </c>
      <c r="P347" s="34">
        <v>12790851.289999999</v>
      </c>
      <c r="Q347" s="35">
        <v>13.198413646360198</v>
      </c>
      <c r="R347" s="34">
        <v>4045271.43</v>
      </c>
      <c r="S347" s="35">
        <v>10.2609198517984</v>
      </c>
      <c r="T347" s="34">
        <v>104.2</v>
      </c>
      <c r="U347" s="35">
        <v>7.2821497120921297</v>
      </c>
    </row>
    <row r="348" spans="1:21" ht="14.25" customHeight="1" x14ac:dyDescent="0.2">
      <c r="A348" s="33" t="s">
        <v>35</v>
      </c>
      <c r="B348" s="34">
        <f t="shared" si="158"/>
        <v>134179475.92999999</v>
      </c>
      <c r="C348" s="35">
        <f t="shared" si="162"/>
        <v>4.7529597891924018</v>
      </c>
      <c r="D348" s="34">
        <v>99822176.599999994</v>
      </c>
      <c r="E348" s="35">
        <v>2.8773324586001907</v>
      </c>
      <c r="F348" s="34">
        <v>6835653.71</v>
      </c>
      <c r="G348" s="35">
        <v>2.0669619081391399</v>
      </c>
      <c r="H348" s="34">
        <f t="shared" si="160"/>
        <v>27521645.620000001</v>
      </c>
      <c r="I348" s="35">
        <f t="shared" si="161"/>
        <v>12.223071019075906</v>
      </c>
      <c r="J348" s="34">
        <v>2051921.62</v>
      </c>
      <c r="K348" s="35">
        <v>9.6443637113682694</v>
      </c>
      <c r="L348" s="34">
        <v>3821825.5</v>
      </c>
      <c r="M348" s="35">
        <v>11.307439498401999</v>
      </c>
      <c r="N348" s="34">
        <v>3042979.75</v>
      </c>
      <c r="O348" s="35">
        <v>12.370750092043799</v>
      </c>
      <c r="P348" s="34">
        <v>14392161.02</v>
      </c>
      <c r="Q348" s="35">
        <v>13.270772560915898</v>
      </c>
      <c r="R348" s="34">
        <v>4212653.53</v>
      </c>
      <c r="S348" s="35">
        <v>10.623872400681398</v>
      </c>
      <c r="T348" s="34">
        <v>104.2</v>
      </c>
      <c r="U348" s="35">
        <v>7.2821497120921297</v>
      </c>
    </row>
    <row r="349" spans="1:21" ht="14.25" customHeight="1" x14ac:dyDescent="0.2">
      <c r="A349" s="33" t="s">
        <v>5</v>
      </c>
      <c r="B349" s="34">
        <f t="shared" si="158"/>
        <v>149364907.78</v>
      </c>
      <c r="C349" s="35">
        <f t="shared" si="162"/>
        <v>4.6288784279501174</v>
      </c>
      <c r="D349" s="34">
        <v>108994322.64</v>
      </c>
      <c r="E349" s="35">
        <v>3.0288944727791201</v>
      </c>
      <c r="F349" s="34">
        <v>12617132.460000001</v>
      </c>
      <c r="G349" s="35">
        <v>1.3931687959943999</v>
      </c>
      <c r="H349" s="34">
        <f t="shared" si="160"/>
        <v>27753452.679999996</v>
      </c>
      <c r="I349" s="35">
        <f t="shared" si="161"/>
        <v>12.383392683839599</v>
      </c>
      <c r="J349" s="34">
        <v>2246112.71</v>
      </c>
      <c r="K349" s="35">
        <v>8.3127886483043003</v>
      </c>
      <c r="L349" s="34">
        <v>3499931.39</v>
      </c>
      <c r="M349" s="35">
        <v>12.481035271037099</v>
      </c>
      <c r="N349" s="34">
        <v>2482002.37</v>
      </c>
      <c r="O349" s="35">
        <v>12.353161899720501</v>
      </c>
      <c r="P349" s="34">
        <v>14752906.18</v>
      </c>
      <c r="Q349" s="35">
        <v>13.414914345059602</v>
      </c>
      <c r="R349" s="34">
        <v>4772395.83</v>
      </c>
      <c r="S349" s="35">
        <v>11.054692177115601</v>
      </c>
      <c r="T349" s="34">
        <v>104.2</v>
      </c>
      <c r="U349" s="35">
        <v>7.2821497120921297</v>
      </c>
    </row>
    <row r="350" spans="1:21" ht="14.25" customHeight="1" x14ac:dyDescent="0.2">
      <c r="A350" s="33" t="s">
        <v>6</v>
      </c>
      <c r="B350" s="34">
        <f t="shared" si="158"/>
        <v>155650078.56999999</v>
      </c>
      <c r="C350" s="35">
        <f t="shared" si="162"/>
        <v>4.5267691017060807</v>
      </c>
      <c r="D350" s="34">
        <v>115615164.73999999</v>
      </c>
      <c r="E350" s="35">
        <v>3.0039557032827702</v>
      </c>
      <c r="F350" s="34">
        <v>13227025.74</v>
      </c>
      <c r="G350" s="35">
        <v>1.3703866015913599</v>
      </c>
      <c r="H350" s="34">
        <f t="shared" si="160"/>
        <v>26807888.09</v>
      </c>
      <c r="I350" s="35">
        <f t="shared" si="161"/>
        <v>12.651611825984</v>
      </c>
      <c r="J350" s="34">
        <v>2257273.79</v>
      </c>
      <c r="K350" s="35">
        <v>11.753750225842101</v>
      </c>
      <c r="L350" s="34">
        <v>2559849.19</v>
      </c>
      <c r="M350" s="35">
        <v>12.018638629059199</v>
      </c>
      <c r="N350" s="34">
        <v>7080588.0199999996</v>
      </c>
      <c r="O350" s="35">
        <v>13.513883822250699</v>
      </c>
      <c r="P350" s="34">
        <v>9676563.7799999993</v>
      </c>
      <c r="Q350" s="35">
        <v>13.1492594203621</v>
      </c>
      <c r="R350" s="34">
        <v>5197149.1100000003</v>
      </c>
      <c r="S350" s="35">
        <v>11.301743769710702</v>
      </c>
      <c r="T350" s="34">
        <v>36464.200000000004</v>
      </c>
      <c r="U350" s="35">
        <v>5.5649212103926597</v>
      </c>
    </row>
    <row r="351" spans="1:21" ht="14.25" customHeight="1" x14ac:dyDescent="0.2">
      <c r="A351" s="33" t="s">
        <v>7</v>
      </c>
      <c r="B351" s="34">
        <f t="shared" si="158"/>
        <v>162765824.17000002</v>
      </c>
      <c r="C351" s="35">
        <f t="shared" si="162"/>
        <v>4.3526865070387419</v>
      </c>
      <c r="D351" s="34">
        <v>121061758.06</v>
      </c>
      <c r="E351" s="35">
        <v>2.8735424772072702</v>
      </c>
      <c r="F351" s="34">
        <v>14124663.800000001</v>
      </c>
      <c r="G351" s="35">
        <v>1.5600279240062298</v>
      </c>
      <c r="H351" s="34">
        <f t="shared" si="160"/>
        <v>27579402.309999999</v>
      </c>
      <c r="I351" s="35">
        <f t="shared" si="161"/>
        <v>12.275742192318742</v>
      </c>
      <c r="J351" s="34">
        <v>2166358.09</v>
      </c>
      <c r="K351" s="35">
        <v>8.7591049676833386</v>
      </c>
      <c r="L351" s="34">
        <v>1650848.55</v>
      </c>
      <c r="M351" s="35">
        <v>12.011645729161501</v>
      </c>
      <c r="N351" s="34">
        <v>8285876.9400000004</v>
      </c>
      <c r="O351" s="35">
        <v>13.273499337367701</v>
      </c>
      <c r="P351" s="34">
        <v>9679543.0700000003</v>
      </c>
      <c r="Q351" s="35">
        <v>12.8638395393802</v>
      </c>
      <c r="R351" s="34">
        <v>5759985.46</v>
      </c>
      <c r="S351" s="35">
        <v>11.293656483153701</v>
      </c>
      <c r="T351" s="34">
        <v>36790.200000000004</v>
      </c>
      <c r="U351" s="35">
        <v>5.5150192170741095</v>
      </c>
    </row>
    <row r="352" spans="1:21" ht="14.25" customHeight="1" x14ac:dyDescent="0.2">
      <c r="A352" s="33" t="s">
        <v>8</v>
      </c>
      <c r="B352" s="34">
        <f t="shared" si="158"/>
        <v>159214327.13000003</v>
      </c>
      <c r="C352" s="35">
        <f t="shared" si="162"/>
        <v>4.163930688466813</v>
      </c>
      <c r="D352" s="34">
        <v>118029945.27</v>
      </c>
      <c r="E352" s="35">
        <v>2.6179953832982101</v>
      </c>
      <c r="F352" s="34">
        <v>13870878.039999999</v>
      </c>
      <c r="G352" s="35">
        <v>1.6361046724191399</v>
      </c>
      <c r="H352" s="34">
        <f t="shared" si="160"/>
        <v>27313503.819999997</v>
      </c>
      <c r="I352" s="35">
        <f t="shared" si="161"/>
        <v>12.128116728767644</v>
      </c>
      <c r="J352" s="34">
        <v>2038194.7</v>
      </c>
      <c r="K352" s="35">
        <v>6.0046499394782993</v>
      </c>
      <c r="L352" s="34">
        <v>1674372.82</v>
      </c>
      <c r="M352" s="35">
        <v>12.324979341757398</v>
      </c>
      <c r="N352" s="34">
        <v>10287754.93</v>
      </c>
      <c r="O352" s="35">
        <v>12.761217396408201</v>
      </c>
      <c r="P352" s="34">
        <v>7675355.7400000002</v>
      </c>
      <c r="Q352" s="35">
        <v>13.3074806948297</v>
      </c>
      <c r="R352" s="34">
        <v>5601035.4299999997</v>
      </c>
      <c r="S352" s="35">
        <v>11.5620197608713</v>
      </c>
      <c r="T352" s="34">
        <v>36790.200000000004</v>
      </c>
      <c r="U352" s="35">
        <v>5.5150192170741095</v>
      </c>
    </row>
    <row r="353" spans="1:21" ht="14.25" customHeight="1" x14ac:dyDescent="0.2">
      <c r="A353" s="33" t="s">
        <v>9</v>
      </c>
      <c r="B353" s="34">
        <f t="shared" si="158"/>
        <v>167213781.58000001</v>
      </c>
      <c r="C353" s="35">
        <f t="shared" si="162"/>
        <v>4.1418633411914723</v>
      </c>
      <c r="D353" s="34">
        <v>123434325.47</v>
      </c>
      <c r="E353" s="35">
        <v>2.5720498966048302</v>
      </c>
      <c r="F353" s="34">
        <v>14773338.24</v>
      </c>
      <c r="G353" s="35">
        <v>1.5102539694102299</v>
      </c>
      <c r="H353" s="34">
        <f t="shared" si="160"/>
        <v>29006117.870000001</v>
      </c>
      <c r="I353" s="35">
        <f t="shared" si="161"/>
        <v>12.162465065760266</v>
      </c>
      <c r="J353" s="34">
        <v>1837401.46</v>
      </c>
      <c r="K353" s="35">
        <v>4.8010835087177997</v>
      </c>
      <c r="L353" s="34">
        <v>6430567.1600000001</v>
      </c>
      <c r="M353" s="35">
        <v>13.569328082843599</v>
      </c>
      <c r="N353" s="34">
        <v>6462058.8099999996</v>
      </c>
      <c r="O353" s="35">
        <v>12.276955915664297</v>
      </c>
      <c r="P353" s="34">
        <v>7921807.71</v>
      </c>
      <c r="Q353" s="35">
        <v>13.027099174438298</v>
      </c>
      <c r="R353" s="34">
        <v>6312492.5300000003</v>
      </c>
      <c r="S353" s="35">
        <v>11.707010671440695</v>
      </c>
      <c r="T353" s="34">
        <v>41790.200000000004</v>
      </c>
      <c r="U353" s="35">
        <v>6.5302070820431597</v>
      </c>
    </row>
    <row r="354" spans="1:21" ht="14.25" customHeight="1" x14ac:dyDescent="0.2">
      <c r="A354" s="33" t="s">
        <v>10</v>
      </c>
      <c r="B354" s="34">
        <f t="shared" si="158"/>
        <v>175045338.41000003</v>
      </c>
      <c r="C354" s="35">
        <f t="shared" si="162"/>
        <v>4.4227855558361524</v>
      </c>
      <c r="D354" s="34">
        <v>132208446.93000001</v>
      </c>
      <c r="E354" s="35">
        <v>2.9084639902849201</v>
      </c>
      <c r="F354" s="34">
        <v>13228323.109999999</v>
      </c>
      <c r="G354" s="35">
        <v>1.6654824326406998</v>
      </c>
      <c r="H354" s="34">
        <f t="shared" si="160"/>
        <v>29608568.369999997</v>
      </c>
      <c r="I354" s="35">
        <f t="shared" si="161"/>
        <v>12.41643779873845</v>
      </c>
      <c r="J354" s="34">
        <v>2111079.36</v>
      </c>
      <c r="K354" s="35">
        <v>9.2655795179580593</v>
      </c>
      <c r="L354" s="34">
        <v>9317619.3699999992</v>
      </c>
      <c r="M354" s="35">
        <v>12.7179151937068</v>
      </c>
      <c r="N354" s="34">
        <v>4547862.58</v>
      </c>
      <c r="O354" s="35">
        <v>13.456952243222799</v>
      </c>
      <c r="P354" s="34">
        <v>7640055.1299999999</v>
      </c>
      <c r="Q354" s="35">
        <v>12.9319676388775</v>
      </c>
      <c r="R354" s="34">
        <v>5950161.7300000004</v>
      </c>
      <c r="S354" s="35">
        <v>11.646350146166499</v>
      </c>
      <c r="T354" s="34">
        <v>41790.200000000004</v>
      </c>
      <c r="U354" s="35">
        <v>6.5302070820431597</v>
      </c>
    </row>
    <row r="355" spans="1:21" ht="14.25" customHeight="1" x14ac:dyDescent="0.2">
      <c r="A355" s="33" t="s">
        <v>11</v>
      </c>
      <c r="B355" s="34">
        <f t="shared" si="158"/>
        <v>168469737.46000001</v>
      </c>
      <c r="C355" s="35">
        <f t="shared" si="162"/>
        <v>4.4333044664091839</v>
      </c>
      <c r="D355" s="34">
        <v>125635291.48</v>
      </c>
      <c r="E355" s="35">
        <v>2.7907348472806701</v>
      </c>
      <c r="F355" s="34">
        <v>12429919.560000001</v>
      </c>
      <c r="G355" s="35">
        <v>1.5571718114883799</v>
      </c>
      <c r="H355" s="34">
        <f t="shared" si="160"/>
        <v>30404526.419999998</v>
      </c>
      <c r="I355" s="35">
        <f t="shared" si="161"/>
        <v>12.396421769255777</v>
      </c>
      <c r="J355" s="34">
        <v>6754941.71</v>
      </c>
      <c r="K355" s="35">
        <v>12.418446005524499</v>
      </c>
      <c r="L355" s="34">
        <v>4922466.93</v>
      </c>
      <c r="M355" s="35">
        <v>11.515420172970101</v>
      </c>
      <c r="N355" s="34">
        <v>4655085.97</v>
      </c>
      <c r="O355" s="35">
        <v>13.5829743058429</v>
      </c>
      <c r="P355" s="34">
        <v>8121121.3600000003</v>
      </c>
      <c r="Q355" s="35">
        <v>12.8492360877735</v>
      </c>
      <c r="R355" s="34">
        <v>5909120.25</v>
      </c>
      <c r="S355" s="35">
        <v>11.589569848422</v>
      </c>
      <c r="T355" s="34">
        <v>41790.200000000004</v>
      </c>
      <c r="U355" s="35">
        <v>6.5302070820431597</v>
      </c>
    </row>
    <row r="356" spans="1:21" ht="14.25" customHeight="1" thickBot="1" x14ac:dyDescent="0.25">
      <c r="A356" s="36" t="s">
        <v>12</v>
      </c>
      <c r="B356" s="37">
        <f t="shared" ref="B356:B367" si="163">D356+F356+J356+L356+N356+P356+R356+T356</f>
        <v>177952316.78</v>
      </c>
      <c r="C356" s="38">
        <f t="shared" si="162"/>
        <v>4.1717509117326363</v>
      </c>
      <c r="D356" s="37">
        <v>144389226.46000001</v>
      </c>
      <c r="E356" s="38">
        <v>2.8046122794887598</v>
      </c>
      <c r="F356" s="37">
        <v>6958407.2699999996</v>
      </c>
      <c r="G356" s="38">
        <v>1.3107478332034999</v>
      </c>
      <c r="H356" s="37">
        <f t="shared" ref="H356:H367" si="164">J356+L356+N356+P356+R356+T356</f>
        <v>26604683.050000001</v>
      </c>
      <c r="I356" s="38">
        <f t="shared" ref="I356:I367" si="165">(J356*K356+L356*M356+N356*O356+P356*Q356+R356*S356+T356*U356)/(J356+L356+N356+P356+R356+T356)</f>
        <v>12.339790868683192</v>
      </c>
      <c r="J356" s="37">
        <v>3073525.78</v>
      </c>
      <c r="K356" s="38">
        <v>9.8940883256557601</v>
      </c>
      <c r="L356" s="37">
        <v>2663034.41</v>
      </c>
      <c r="M356" s="38">
        <v>13.306847605998499</v>
      </c>
      <c r="N356" s="37">
        <v>3887658.26</v>
      </c>
      <c r="O356" s="38">
        <v>13.226354850799101</v>
      </c>
      <c r="P356" s="37">
        <v>10741684.439999999</v>
      </c>
      <c r="Q356" s="38">
        <v>12.865055175862199</v>
      </c>
      <c r="R356" s="37">
        <v>6196989.96</v>
      </c>
      <c r="S356" s="38">
        <v>11.7097312539457</v>
      </c>
      <c r="T356" s="37">
        <v>41790.200000000004</v>
      </c>
      <c r="U356" s="38">
        <v>6.5302070820431597</v>
      </c>
    </row>
    <row r="357" spans="1:21" ht="14.25" customHeight="1" x14ac:dyDescent="0.2">
      <c r="A357" s="48" t="s">
        <v>85</v>
      </c>
      <c r="B357" s="34">
        <f t="shared" si="163"/>
        <v>199874536.54999995</v>
      </c>
      <c r="C357" s="35">
        <f>(D357*E357+F357*G357+J357*K357+L357*M357+N357*O357+P357*Q357+R357*S357+T357*U357)/(D357+F357+J357+L357+N357+P357+R357+T357)</f>
        <v>4.7330470842740366</v>
      </c>
      <c r="D357" s="34">
        <v>150812158.11000001</v>
      </c>
      <c r="E357" s="35">
        <v>3.1842846022542104</v>
      </c>
      <c r="F357" s="34">
        <v>12951694.699999999</v>
      </c>
      <c r="G357" s="35">
        <v>2.2271735391508303</v>
      </c>
      <c r="H357" s="34">
        <f t="shared" si="164"/>
        <v>36110683.740000002</v>
      </c>
      <c r="I357" s="35">
        <f t="shared" si="165"/>
        <v>12.100050249926428</v>
      </c>
      <c r="J357" s="34">
        <v>2577355.54</v>
      </c>
      <c r="K357" s="35">
        <v>9.1361644380658493</v>
      </c>
      <c r="L357" s="34">
        <v>3530024.26</v>
      </c>
      <c r="M357" s="35">
        <v>13.5160573859909</v>
      </c>
      <c r="N357" s="34">
        <v>3592766.98</v>
      </c>
      <c r="O357" s="35">
        <v>12.285142262552199</v>
      </c>
      <c r="P357" s="34">
        <v>20389424.690000001</v>
      </c>
      <c r="Q357" s="35">
        <v>12.338967459949499</v>
      </c>
      <c r="R357" s="34">
        <v>5979322.0700000003</v>
      </c>
      <c r="S357" s="35">
        <v>11.6546545902653</v>
      </c>
      <c r="T357" s="34">
        <v>41790.200000000004</v>
      </c>
      <c r="U357" s="35">
        <v>6.5302070820431597</v>
      </c>
    </row>
    <row r="358" spans="1:21" ht="14.25" customHeight="1" x14ac:dyDescent="0.2">
      <c r="A358" s="33" t="s">
        <v>3</v>
      </c>
      <c r="B358" s="34">
        <f t="shared" si="163"/>
        <v>239639110.25999999</v>
      </c>
      <c r="C358" s="35">
        <f t="shared" ref="C358:C368" si="166">(D358*E358+F358*G358+J358*K358+L358*M358+N358*O358+P358*Q358+R358*S358+T358*U358)/(D358+F358+J358+L358+N358+P358+R358+T358)</f>
        <v>4.9244431924557066</v>
      </c>
      <c r="D358" s="34">
        <v>190042929.13</v>
      </c>
      <c r="E358" s="35">
        <v>3.8088897861769095</v>
      </c>
      <c r="F358" s="34">
        <v>12464196.02</v>
      </c>
      <c r="G358" s="35">
        <v>0.60192810946341291</v>
      </c>
      <c r="H358" s="34">
        <f t="shared" si="164"/>
        <v>37131985.109999999</v>
      </c>
      <c r="I358" s="35">
        <f t="shared" si="165"/>
        <v>12.08483904622841</v>
      </c>
      <c r="J358" s="34">
        <v>2904610.01</v>
      </c>
      <c r="K358" s="35">
        <v>10.258125225182999</v>
      </c>
      <c r="L358" s="34">
        <v>3197996.24</v>
      </c>
      <c r="M358" s="35">
        <v>12.941432623791998</v>
      </c>
      <c r="N358" s="34">
        <v>4017862.19</v>
      </c>
      <c r="O358" s="35">
        <v>11.942071410916201</v>
      </c>
      <c r="P358" s="34">
        <v>20502408.43</v>
      </c>
      <c r="Q358" s="35">
        <v>12.366148400244299</v>
      </c>
      <c r="R358" s="34">
        <v>6472318.04</v>
      </c>
      <c r="S358" s="35">
        <v>11.716240751559202</v>
      </c>
      <c r="T358" s="34">
        <v>36790.200000000004</v>
      </c>
      <c r="U358" s="35">
        <v>5.5150192170741095</v>
      </c>
    </row>
    <row r="359" spans="1:21" ht="14.25" customHeight="1" x14ac:dyDescent="0.2">
      <c r="A359" s="33" t="s">
        <v>4</v>
      </c>
      <c r="B359" s="34">
        <f t="shared" si="163"/>
        <v>247822444.56999996</v>
      </c>
      <c r="C359" s="35">
        <f t="shared" si="166"/>
        <v>4.8751737814136407</v>
      </c>
      <c r="D359" s="34">
        <v>194591771.13999999</v>
      </c>
      <c r="E359" s="35">
        <v>3.6393106116167502</v>
      </c>
      <c r="F359" s="34">
        <v>13876419.369999999</v>
      </c>
      <c r="G359" s="35">
        <v>2.31934906045579</v>
      </c>
      <c r="H359" s="34">
        <f t="shared" si="164"/>
        <v>39354254.060000002</v>
      </c>
      <c r="I359" s="35">
        <f t="shared" si="165"/>
        <v>11.887236526675482</v>
      </c>
      <c r="J359" s="34">
        <v>3683867.72</v>
      </c>
      <c r="K359" s="35">
        <v>9.3435750143873193</v>
      </c>
      <c r="L359" s="34">
        <v>2187836.9</v>
      </c>
      <c r="M359" s="35">
        <v>12.2882879774996</v>
      </c>
      <c r="N359" s="34">
        <v>5751471.4500000002</v>
      </c>
      <c r="O359" s="35">
        <v>11.497295730416999</v>
      </c>
      <c r="P359" s="34">
        <v>21436970.48</v>
      </c>
      <c r="Q359" s="35">
        <v>12.486334987447298</v>
      </c>
      <c r="R359" s="34">
        <v>6095617.3099999996</v>
      </c>
      <c r="S359" s="35">
        <v>11.588750929509999</v>
      </c>
      <c r="T359" s="34">
        <v>198490.2</v>
      </c>
      <c r="U359" s="35">
        <v>10.4383422456121</v>
      </c>
    </row>
    <row r="360" spans="1:21" ht="14.25" customHeight="1" x14ac:dyDescent="0.2">
      <c r="A360" s="33" t="s">
        <v>35</v>
      </c>
      <c r="B360" s="34">
        <f t="shared" si="163"/>
        <v>244756943.58999997</v>
      </c>
      <c r="C360" s="35">
        <f t="shared" si="166"/>
        <v>4.9057713612753195</v>
      </c>
      <c r="D360" s="34">
        <v>183612650.28999999</v>
      </c>
      <c r="E360" s="35">
        <v>3.5950671782005799</v>
      </c>
      <c r="F360" s="34">
        <v>19188016.52</v>
      </c>
      <c r="G360" s="35">
        <v>2.05835913004519</v>
      </c>
      <c r="H360" s="34">
        <f t="shared" si="164"/>
        <v>41956276.780000001</v>
      </c>
      <c r="I360" s="35">
        <f t="shared" si="165"/>
        <v>11.944004598248354</v>
      </c>
      <c r="J360" s="34">
        <v>3238621.5</v>
      </c>
      <c r="K360" s="35">
        <v>8.2210277453540002</v>
      </c>
      <c r="L360" s="34">
        <v>2588719.84</v>
      </c>
      <c r="M360" s="35">
        <v>11.3878734187397</v>
      </c>
      <c r="N360" s="34">
        <v>6366356.79</v>
      </c>
      <c r="O360" s="35">
        <v>11.9280299764349</v>
      </c>
      <c r="P360" s="34">
        <v>23908734.699999999</v>
      </c>
      <c r="Q360" s="35">
        <v>12.625309332526101</v>
      </c>
      <c r="R360" s="34">
        <v>5655353.75</v>
      </c>
      <c r="S360" s="35">
        <v>11.521114327180699</v>
      </c>
      <c r="T360" s="34">
        <v>198490.2</v>
      </c>
      <c r="U360" s="35">
        <v>10.4383422456121</v>
      </c>
    </row>
    <row r="361" spans="1:21" ht="14.25" customHeight="1" x14ac:dyDescent="0.2">
      <c r="A361" s="33" t="s">
        <v>5</v>
      </c>
      <c r="B361" s="34">
        <f t="shared" si="163"/>
        <v>244848385.63</v>
      </c>
      <c r="C361" s="35">
        <f t="shared" si="166"/>
        <v>4.7028426492435678</v>
      </c>
      <c r="D361" s="34">
        <v>184807072.21000001</v>
      </c>
      <c r="E361" s="35">
        <v>3.2969466217009296</v>
      </c>
      <c r="F361" s="34">
        <v>17496186.510000002</v>
      </c>
      <c r="G361" s="35">
        <v>2.0819430436158499</v>
      </c>
      <c r="H361" s="34">
        <f t="shared" si="164"/>
        <v>42545126.910000004</v>
      </c>
      <c r="I361" s="35">
        <f t="shared" si="165"/>
        <v>11.887573291897384</v>
      </c>
      <c r="J361" s="34">
        <v>3000791.78</v>
      </c>
      <c r="K361" s="35">
        <v>7.6461668796626698</v>
      </c>
      <c r="L361" s="34">
        <v>3297176.12</v>
      </c>
      <c r="M361" s="35">
        <v>11.4444931596193</v>
      </c>
      <c r="N361" s="34">
        <v>6684085.1299999999</v>
      </c>
      <c r="O361" s="35">
        <v>12.0478065088917</v>
      </c>
      <c r="P361" s="34">
        <v>24454090.460000001</v>
      </c>
      <c r="Q361" s="35">
        <v>12.623749364023602</v>
      </c>
      <c r="R361" s="34">
        <v>4711803.22</v>
      </c>
      <c r="S361" s="35">
        <v>11.117848706741997</v>
      </c>
      <c r="T361" s="34">
        <v>397180.2</v>
      </c>
      <c r="U361" s="35">
        <v>8.7196227807932001</v>
      </c>
    </row>
    <row r="362" spans="1:21" ht="14.25" hidden="1" customHeight="1" x14ac:dyDescent="0.2">
      <c r="A362" s="33" t="s">
        <v>6</v>
      </c>
      <c r="B362" s="34">
        <f t="shared" si="163"/>
        <v>0</v>
      </c>
      <c r="C362" s="35" t="e">
        <f t="shared" si="166"/>
        <v>#DIV/0!</v>
      </c>
      <c r="D362" s="34"/>
      <c r="E362" s="35"/>
      <c r="F362" s="34"/>
      <c r="G362" s="35"/>
      <c r="H362" s="34">
        <f t="shared" si="164"/>
        <v>0</v>
      </c>
      <c r="I362" s="35" t="e">
        <f t="shared" si="16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63"/>
        <v>0</v>
      </c>
      <c r="C363" s="35" t="e">
        <f t="shared" si="166"/>
        <v>#DIV/0!</v>
      </c>
      <c r="D363" s="34"/>
      <c r="E363" s="35"/>
      <c r="F363" s="34"/>
      <c r="G363" s="35"/>
      <c r="H363" s="34">
        <f t="shared" si="164"/>
        <v>0</v>
      </c>
      <c r="I363" s="35" t="e">
        <f t="shared" si="16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63"/>
        <v>0</v>
      </c>
      <c r="C364" s="35" t="e">
        <f t="shared" si="166"/>
        <v>#DIV/0!</v>
      </c>
      <c r="D364" s="34"/>
      <c r="E364" s="35"/>
      <c r="F364" s="34"/>
      <c r="G364" s="35"/>
      <c r="H364" s="34">
        <f t="shared" si="164"/>
        <v>0</v>
      </c>
      <c r="I364" s="35" t="e">
        <f t="shared" si="16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63"/>
        <v>0</v>
      </c>
      <c r="C365" s="35" t="e">
        <f t="shared" si="166"/>
        <v>#DIV/0!</v>
      </c>
      <c r="D365" s="34"/>
      <c r="E365" s="35"/>
      <c r="F365" s="34"/>
      <c r="G365" s="35"/>
      <c r="H365" s="34">
        <f t="shared" si="164"/>
        <v>0</v>
      </c>
      <c r="I365" s="35" t="e">
        <f t="shared" si="16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63"/>
        <v>0</v>
      </c>
      <c r="C366" s="35" t="e">
        <f t="shared" si="166"/>
        <v>#DIV/0!</v>
      </c>
      <c r="D366" s="34"/>
      <c r="E366" s="35"/>
      <c r="F366" s="34"/>
      <c r="G366" s="35"/>
      <c r="H366" s="34">
        <f t="shared" si="164"/>
        <v>0</v>
      </c>
      <c r="I366" s="35" t="e">
        <f t="shared" si="16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63"/>
        <v>0</v>
      </c>
      <c r="C367" s="35" t="e">
        <f t="shared" si="166"/>
        <v>#DIV/0!</v>
      </c>
      <c r="D367" s="34"/>
      <c r="E367" s="35"/>
      <c r="F367" s="34"/>
      <c r="G367" s="35"/>
      <c r="H367" s="34">
        <f t="shared" si="164"/>
        <v>0</v>
      </c>
      <c r="I367" s="35" t="e">
        <f t="shared" si="16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7">D368+F368+J368+L368+N368+P368+R368+T368</f>
        <v>0</v>
      </c>
      <c r="C368" s="38" t="e">
        <f t="shared" si="166"/>
        <v>#DIV/0!</v>
      </c>
      <c r="D368" s="37"/>
      <c r="E368" s="38"/>
      <c r="F368" s="37"/>
      <c r="G368" s="38"/>
      <c r="H368" s="37">
        <f t="shared" ref="H368" si="168">J368+L368+N368+P368+R368+T368</f>
        <v>0</v>
      </c>
      <c r="I368" s="38" t="e">
        <f t="shared" ref="I368" si="16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0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61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1" x14ac:dyDescent="0.2">
      <c r="A372" s="13" t="s">
        <v>60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64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x14ac:dyDescent="0.2">
      <c r="A174" s="33" t="s">
        <v>10</v>
      </c>
      <c r="B174" s="34">
        <f t="shared" ref="B174" si="136">D174+F174+H174</f>
        <v>5315989.4399999995</v>
      </c>
      <c r="C174" s="35">
        <f t="shared" ref="C174" si="137">(D174*E174+F174*G174+J174*K174+L174*M174+N174*O174+P174*Q174+R174*S174+T174*U174)/(D174+F174+J174+L174+N174+P174+R174+T174)</f>
        <v>6.7062412777667211</v>
      </c>
      <c r="D174" s="34">
        <v>653496.69000000006</v>
      </c>
      <c r="E174" s="35">
        <v>4.0057291185361603E-2</v>
      </c>
      <c r="F174" s="34">
        <v>1959215.29</v>
      </c>
      <c r="G174" s="35">
        <v>0.63792136115883402</v>
      </c>
      <c r="H174" s="34">
        <f t="shared" ref="H174" si="138">J174+L174+N174+P174+R174+T174</f>
        <v>2703277.46</v>
      </c>
      <c r="I174" s="35">
        <f t="shared" ref="I174" si="139">(J174*K174+L174*M174+N174*O174+P174*Q174+R174*S174+T174*U174)/H174</f>
        <v>12.715788790285698</v>
      </c>
      <c r="J174" s="34">
        <v>127415.45</v>
      </c>
      <c r="K174" s="35">
        <v>11.536769397274799</v>
      </c>
      <c r="L174" s="34">
        <v>244166.5</v>
      </c>
      <c r="M174" s="35">
        <v>11.3014202947579</v>
      </c>
      <c r="N174" s="34">
        <v>331279.25</v>
      </c>
      <c r="O174" s="35">
        <v>12.042352442237199</v>
      </c>
      <c r="P174" s="34">
        <v>1195261.6200000001</v>
      </c>
      <c r="Q174" s="35">
        <v>12.5158234773739</v>
      </c>
      <c r="R174" s="34">
        <v>794443.72</v>
      </c>
      <c r="S174" s="35">
        <v>13.906157297712701</v>
      </c>
      <c r="T174" s="34">
        <v>10710.92</v>
      </c>
      <c r="U174" s="35">
        <v>13.8354179846362</v>
      </c>
    </row>
    <row r="175" spans="1:21" ht="12.75" customHeight="1" x14ac:dyDescent="0.2">
      <c r="A175" s="33" t="s">
        <v>11</v>
      </c>
      <c r="B175" s="34">
        <f t="shared" ref="B175" si="140">D175+F175+H175</f>
        <v>5448633.8600000003</v>
      </c>
      <c r="C175" s="35">
        <f t="shared" ref="C175" si="141">(D175*E175+F175*G175+J175*K175+L175*M175+N175*O175+P175*Q175+R175*S175+T175*U175)/(D175+F175+J175+L175+N175+P175+R175+T175)</f>
        <v>6.7651917113586455</v>
      </c>
      <c r="D175" s="34">
        <v>557114.73</v>
      </c>
      <c r="E175" s="35">
        <v>3.8185613939879098E-2</v>
      </c>
      <c r="F175" s="34">
        <v>2116784.7000000002</v>
      </c>
      <c r="G175" s="35">
        <v>0.62833451111017613</v>
      </c>
      <c r="H175" s="34">
        <f t="shared" ref="H175" si="142">J175+L175+N175+P175+R175+T175</f>
        <v>2774734.43</v>
      </c>
      <c r="I175" s="35">
        <f t="shared" ref="I175" si="143">(J175*K175+L175*M175+N175*O175+P175*Q175+R175*S175+T175*U175)/H175</f>
        <v>12.797523826559521</v>
      </c>
      <c r="J175" s="34">
        <v>177081.53</v>
      </c>
      <c r="K175" s="35">
        <v>10.4392932769442</v>
      </c>
      <c r="L175" s="34">
        <v>180968.29</v>
      </c>
      <c r="M175" s="35">
        <v>12.107068533387798</v>
      </c>
      <c r="N175" s="34">
        <v>591699.13</v>
      </c>
      <c r="O175" s="35">
        <v>11.374897154910499</v>
      </c>
      <c r="P175" s="34">
        <v>1015693.65</v>
      </c>
      <c r="Q175" s="35">
        <v>13.1999058199291</v>
      </c>
      <c r="R175" s="34">
        <v>796470.65</v>
      </c>
      <c r="S175" s="35">
        <v>14.003903217525998</v>
      </c>
      <c r="T175" s="34">
        <v>12821.18</v>
      </c>
      <c r="U175" s="35">
        <v>13.949831045192401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5543454.6699999999</v>
      </c>
      <c r="C176" s="38">
        <f t="shared" ref="C176:C187" si="145">(D176*E176+F176*G176+J176*K176+L176*M176+N176*O176+P176*Q176+R176*S176+T176*U176)/(D176+F176+J176+L176+N176+P176+R176+T176)</f>
        <v>6.930875239410951</v>
      </c>
      <c r="D176" s="37">
        <v>497322.11</v>
      </c>
      <c r="E176" s="38">
        <v>2.9897011415800499E-2</v>
      </c>
      <c r="F176" s="37">
        <v>2187372.62</v>
      </c>
      <c r="G176" s="38">
        <v>0.67826362684378916</v>
      </c>
      <c r="H176" s="37">
        <f t="shared" ref="H176:H187" si="146">J176+L176+N176+P176+R176+T176</f>
        <v>2858759.94</v>
      </c>
      <c r="I176" s="38">
        <f t="shared" ref="I176:I187" si="147">(J176*K176+L176*M176+N176*O176+P176*Q176+R176*S176+T176*U176)/H176</f>
        <v>12.915568203253891</v>
      </c>
      <c r="J176" s="37">
        <v>93597.2</v>
      </c>
      <c r="K176" s="38">
        <v>11.281814151491698</v>
      </c>
      <c r="L176" s="37">
        <v>237628.56</v>
      </c>
      <c r="M176" s="38">
        <v>12.062314701145398</v>
      </c>
      <c r="N176" s="37">
        <v>680606.53</v>
      </c>
      <c r="O176" s="38">
        <v>11.675760329099399</v>
      </c>
      <c r="P176" s="37">
        <v>980078.51</v>
      </c>
      <c r="Q176" s="38">
        <v>13.334899586360699</v>
      </c>
      <c r="R176" s="37">
        <v>855134.97</v>
      </c>
      <c r="S176" s="38">
        <v>13.825707691149598</v>
      </c>
      <c r="T176" s="37">
        <v>11714.17</v>
      </c>
      <c r="U176" s="38">
        <v>13.788336826254</v>
      </c>
    </row>
    <row r="177" spans="1:21" ht="12.75" customHeight="1" x14ac:dyDescent="0.2">
      <c r="A177" s="33" t="s">
        <v>84</v>
      </c>
      <c r="B177" s="34">
        <f t="shared" si="144"/>
        <v>5539598.6500000004</v>
      </c>
      <c r="C177" s="35">
        <f t="shared" si="145"/>
        <v>7.2188156708970235</v>
      </c>
      <c r="D177" s="34">
        <v>424972.37</v>
      </c>
      <c r="E177" s="35">
        <v>6.1124337565757504E-2</v>
      </c>
      <c r="F177" s="34">
        <v>2114898.71</v>
      </c>
      <c r="G177" s="35">
        <v>0.65276458492898692</v>
      </c>
      <c r="H177" s="34">
        <f t="shared" si="146"/>
        <v>2999727.5700000003</v>
      </c>
      <c r="I177" s="35">
        <f t="shared" si="147"/>
        <v>12.862112812431159</v>
      </c>
      <c r="J177" s="34">
        <v>130194.5</v>
      </c>
      <c r="K177" s="35">
        <v>9.6615081005725987</v>
      </c>
      <c r="L177" s="34">
        <v>248464.79</v>
      </c>
      <c r="M177" s="35">
        <v>11.762230730961898</v>
      </c>
      <c r="N177" s="34">
        <v>751156.36</v>
      </c>
      <c r="O177" s="35">
        <v>11.908716945963199</v>
      </c>
      <c r="P177" s="34">
        <v>977378.01</v>
      </c>
      <c r="Q177" s="35">
        <v>13.3488209230326</v>
      </c>
      <c r="R177" s="34">
        <v>879910.56</v>
      </c>
      <c r="S177" s="35">
        <v>13.904422034666799</v>
      </c>
      <c r="T177" s="34">
        <v>12623.35</v>
      </c>
      <c r="U177" s="35">
        <v>13.915381020093697</v>
      </c>
    </row>
    <row r="178" spans="1:21" ht="12.75" customHeight="1" x14ac:dyDescent="0.2">
      <c r="A178" s="33" t="s">
        <v>3</v>
      </c>
      <c r="B178" s="34">
        <f t="shared" si="144"/>
        <v>5727892.7599999998</v>
      </c>
      <c r="C178" s="35">
        <f t="shared" si="145"/>
        <v>7.5522525790619008</v>
      </c>
      <c r="D178" s="34">
        <v>292643.44</v>
      </c>
      <c r="E178" s="35">
        <v>0.11100965188216801</v>
      </c>
      <c r="F178" s="34">
        <v>2195099.9300000002</v>
      </c>
      <c r="G178" s="35">
        <v>0.58184047429676711</v>
      </c>
      <c r="H178" s="34">
        <f t="shared" si="146"/>
        <v>3240149.3899999997</v>
      </c>
      <c r="I178" s="35">
        <f t="shared" si="147"/>
        <v>12.946566219435949</v>
      </c>
      <c r="J178" s="34">
        <v>169853.25</v>
      </c>
      <c r="K178" s="35">
        <v>9.71150956134192</v>
      </c>
      <c r="L178" s="34">
        <v>478810.39</v>
      </c>
      <c r="M178" s="35">
        <v>10.956110875747699</v>
      </c>
      <c r="N178" s="34">
        <v>592353.21</v>
      </c>
      <c r="O178" s="35">
        <v>12.741317946601498</v>
      </c>
      <c r="P178" s="34">
        <v>913472.5</v>
      </c>
      <c r="Q178" s="35">
        <v>13.5419703639683</v>
      </c>
      <c r="R178" s="34">
        <v>1073726.4099999999</v>
      </c>
      <c r="S178" s="35">
        <v>13.943070465501499</v>
      </c>
      <c r="T178" s="34">
        <v>11933.63</v>
      </c>
      <c r="U178" s="35">
        <v>13.8060549807561</v>
      </c>
    </row>
    <row r="179" spans="1:21" ht="12.75" customHeight="1" x14ac:dyDescent="0.2">
      <c r="A179" s="33" t="s">
        <v>4</v>
      </c>
      <c r="B179" s="34">
        <f t="shared" si="144"/>
        <v>5991697.959999999</v>
      </c>
      <c r="C179" s="35">
        <f t="shared" si="145"/>
        <v>7.3881814277233788</v>
      </c>
      <c r="D179" s="34">
        <v>413083.65</v>
      </c>
      <c r="E179" s="35">
        <v>5.2379414435792804E-2</v>
      </c>
      <c r="F179" s="34">
        <v>2252160.69</v>
      </c>
      <c r="G179" s="35">
        <v>0.568113844931731</v>
      </c>
      <c r="H179" s="34">
        <f t="shared" si="146"/>
        <v>3326453.6199999996</v>
      </c>
      <c r="I179" s="35">
        <f t="shared" si="147"/>
        <v>12.916648102822505</v>
      </c>
      <c r="J179" s="34">
        <v>172036.49</v>
      </c>
      <c r="K179" s="35">
        <v>7.7948068226688392</v>
      </c>
      <c r="L179" s="34">
        <v>605832.92000000004</v>
      </c>
      <c r="M179" s="35">
        <v>11.611490626986701</v>
      </c>
      <c r="N179" s="34">
        <v>558018.05000000005</v>
      </c>
      <c r="O179" s="35">
        <v>12.7963995576846</v>
      </c>
      <c r="P179" s="34">
        <v>869717.97</v>
      </c>
      <c r="Q179" s="35">
        <v>13.566200814040901</v>
      </c>
      <c r="R179" s="34">
        <v>1109531.42</v>
      </c>
      <c r="S179" s="35">
        <v>13.9649085301253</v>
      </c>
      <c r="T179" s="34">
        <v>11316.77</v>
      </c>
      <c r="U179" s="35">
        <v>13.883909401710898</v>
      </c>
    </row>
    <row r="180" spans="1:21" ht="12.75" customHeight="1" x14ac:dyDescent="0.2">
      <c r="A180" s="33" t="s">
        <v>35</v>
      </c>
      <c r="B180" s="34">
        <f t="shared" si="144"/>
        <v>6133438.2800000003</v>
      </c>
      <c r="C180" s="35">
        <f t="shared" si="145"/>
        <v>7.3509193601276452</v>
      </c>
      <c r="D180" s="34">
        <v>356766.33</v>
      </c>
      <c r="E180" s="35">
        <v>6.4686054875189594E-2</v>
      </c>
      <c r="F180" s="34">
        <v>2394131.98</v>
      </c>
      <c r="G180" s="35">
        <v>0.57916343768149303</v>
      </c>
      <c r="H180" s="34">
        <f t="shared" si="146"/>
        <v>3382539.97</v>
      </c>
      <c r="I180" s="35">
        <f t="shared" si="147"/>
        <v>12.912408743066528</v>
      </c>
      <c r="J180" s="34">
        <v>424881.36</v>
      </c>
      <c r="K180" s="35">
        <v>9.2109006074072095</v>
      </c>
      <c r="L180" s="34">
        <v>415993.67</v>
      </c>
      <c r="M180" s="35">
        <v>12.3730752366977</v>
      </c>
      <c r="N180" s="34">
        <v>601429.07999999996</v>
      </c>
      <c r="O180" s="35">
        <v>12.955741097188099</v>
      </c>
      <c r="P180" s="34">
        <v>845985.21</v>
      </c>
      <c r="Q180" s="35">
        <v>13.587813831047898</v>
      </c>
      <c r="R180" s="34">
        <v>1081655.68</v>
      </c>
      <c r="S180" s="35">
        <v>14.009602763885098</v>
      </c>
      <c r="T180" s="34">
        <v>12594.97</v>
      </c>
      <c r="U180" s="35">
        <v>13.931143813760601</v>
      </c>
    </row>
    <row r="181" spans="1:21" ht="12.75" customHeight="1" x14ac:dyDescent="0.2">
      <c r="A181" s="33" t="s">
        <v>5</v>
      </c>
      <c r="B181" s="34">
        <f t="shared" si="144"/>
        <v>6187065.4900000002</v>
      </c>
      <c r="C181" s="35">
        <f t="shared" si="145"/>
        <v>7.4443870337632392</v>
      </c>
      <c r="D181" s="34">
        <v>352758.58</v>
      </c>
      <c r="E181" s="35">
        <v>5.0550799643200701E-2</v>
      </c>
      <c r="F181" s="34">
        <v>2359084.9900000002</v>
      </c>
      <c r="G181" s="35">
        <v>0.44773676827132897</v>
      </c>
      <c r="H181" s="34">
        <f t="shared" si="146"/>
        <v>3475221.9200000004</v>
      </c>
      <c r="I181" s="35">
        <f t="shared" si="147"/>
        <v>12.944447816155582</v>
      </c>
      <c r="J181" s="34">
        <v>312133.11</v>
      </c>
      <c r="K181" s="35">
        <v>9.9500538975182682</v>
      </c>
      <c r="L181" s="34">
        <v>389670.78</v>
      </c>
      <c r="M181" s="35">
        <v>12.027589985833696</v>
      </c>
      <c r="N181" s="34">
        <v>782373.29</v>
      </c>
      <c r="O181" s="35">
        <v>12.352209398150601</v>
      </c>
      <c r="P181" s="34">
        <v>851905.06</v>
      </c>
      <c r="Q181" s="35">
        <v>13.5282746680716</v>
      </c>
      <c r="R181" s="34">
        <v>1120426.82</v>
      </c>
      <c r="S181" s="35">
        <v>14.038575225644799</v>
      </c>
      <c r="T181" s="34">
        <v>18712.86</v>
      </c>
      <c r="U181" s="35">
        <v>14.655515415601901</v>
      </c>
    </row>
    <row r="182" spans="1:21" ht="12.75" customHeight="1" x14ac:dyDescent="0.2">
      <c r="A182" s="33" t="s">
        <v>6</v>
      </c>
      <c r="B182" s="34">
        <f t="shared" si="144"/>
        <v>6310414.1999999993</v>
      </c>
      <c r="C182" s="35">
        <f t="shared" si="145"/>
        <v>7.4735000093020814</v>
      </c>
      <c r="D182" s="34">
        <v>384290.72</v>
      </c>
      <c r="E182" s="35">
        <v>2.6575999545344196E-2</v>
      </c>
      <c r="F182" s="34">
        <v>2402630.79</v>
      </c>
      <c r="G182" s="35">
        <v>0.62601466961138907</v>
      </c>
      <c r="H182" s="34">
        <f t="shared" si="146"/>
        <v>3523492.69</v>
      </c>
      <c r="I182" s="35">
        <f t="shared" si="147"/>
        <v>12.954925571932996</v>
      </c>
      <c r="J182" s="34">
        <v>270507.40000000002</v>
      </c>
      <c r="K182" s="35">
        <v>8.6850546254926897</v>
      </c>
      <c r="L182" s="34">
        <v>448854.36</v>
      </c>
      <c r="M182" s="35">
        <v>12.509411797849101</v>
      </c>
      <c r="N182" s="34">
        <v>739634.85</v>
      </c>
      <c r="O182" s="35">
        <v>12.416768397946601</v>
      </c>
      <c r="P182" s="34">
        <v>900912.68</v>
      </c>
      <c r="Q182" s="35">
        <v>13.336373376607401</v>
      </c>
      <c r="R182" s="34">
        <v>1149542.79</v>
      </c>
      <c r="S182" s="35">
        <v>14.170706353175399</v>
      </c>
      <c r="T182" s="34">
        <v>14040.61</v>
      </c>
      <c r="U182" s="35">
        <v>13.7952803261397</v>
      </c>
    </row>
    <row r="183" spans="1:21" ht="12.75" customHeight="1" x14ac:dyDescent="0.2">
      <c r="A183" s="33" t="s">
        <v>7</v>
      </c>
      <c r="B183" s="34">
        <f t="shared" si="144"/>
        <v>6423047.7400000002</v>
      </c>
      <c r="C183" s="35">
        <f t="shared" si="145"/>
        <v>7.3874292104669879</v>
      </c>
      <c r="D183" s="34">
        <v>418579.22</v>
      </c>
      <c r="E183" s="35">
        <v>4.9921078021981098E-2</v>
      </c>
      <c r="F183" s="34">
        <v>2479708.94</v>
      </c>
      <c r="G183" s="35">
        <v>0.63688408346021397</v>
      </c>
      <c r="H183" s="34">
        <f t="shared" si="146"/>
        <v>3524759.58</v>
      </c>
      <c r="I183" s="35">
        <f t="shared" si="147"/>
        <v>13.007873692565429</v>
      </c>
      <c r="J183" s="34">
        <v>293532.91000000003</v>
      </c>
      <c r="K183" s="35">
        <v>9.0200350802232006</v>
      </c>
      <c r="L183" s="34">
        <v>438290.4</v>
      </c>
      <c r="M183" s="35">
        <v>12.817077728829997</v>
      </c>
      <c r="N183" s="34">
        <v>692385.19</v>
      </c>
      <c r="O183" s="35">
        <v>12.231964082882801</v>
      </c>
      <c r="P183" s="34">
        <v>913725.79</v>
      </c>
      <c r="Q183" s="35">
        <v>13.4191765834912</v>
      </c>
      <c r="R183" s="34">
        <v>1174821.75</v>
      </c>
      <c r="S183" s="35">
        <v>14.2081007346008</v>
      </c>
      <c r="T183" s="34">
        <v>12003.54</v>
      </c>
      <c r="U183" s="35">
        <v>13.469682576973101</v>
      </c>
    </row>
    <row r="184" spans="1:21" ht="12.75" customHeight="1" x14ac:dyDescent="0.2">
      <c r="A184" s="33" t="s">
        <v>8</v>
      </c>
      <c r="B184" s="34">
        <f t="shared" si="144"/>
        <v>7538500.0499999998</v>
      </c>
      <c r="C184" s="35">
        <f t="shared" si="145"/>
        <v>6.3140756099749566</v>
      </c>
      <c r="D184" s="34">
        <v>1565881.96</v>
      </c>
      <c r="E184" s="35">
        <v>2.1621201383532102E-2</v>
      </c>
      <c r="F184" s="34">
        <v>2444581.5</v>
      </c>
      <c r="G184" s="35">
        <v>0.65491292378675003</v>
      </c>
      <c r="H184" s="34">
        <f t="shared" si="146"/>
        <v>3528036.59</v>
      </c>
      <c r="I184" s="35">
        <f t="shared" si="147"/>
        <v>13.028157124271772</v>
      </c>
      <c r="J184" s="34">
        <v>308053.63</v>
      </c>
      <c r="K184" s="35">
        <v>9.9055199667668301</v>
      </c>
      <c r="L184" s="34">
        <v>587866.36</v>
      </c>
      <c r="M184" s="35">
        <v>11.9526980220471</v>
      </c>
      <c r="N184" s="34">
        <v>467809.66</v>
      </c>
      <c r="O184" s="35">
        <v>12.984595560083099</v>
      </c>
      <c r="P184" s="34">
        <v>983838.56</v>
      </c>
      <c r="Q184" s="35">
        <v>13.300552702874299</v>
      </c>
      <c r="R184" s="34">
        <v>1166810.56</v>
      </c>
      <c r="S184" s="35">
        <v>14.175086343150697</v>
      </c>
      <c r="T184" s="34">
        <v>13657.82</v>
      </c>
      <c r="U184" s="35">
        <v>13.636018544687198</v>
      </c>
    </row>
    <row r="185" spans="1:21" ht="12.75" customHeight="1" x14ac:dyDescent="0.2">
      <c r="A185" s="33" t="s">
        <v>9</v>
      </c>
      <c r="B185" s="34">
        <f t="shared" si="144"/>
        <v>7547376.0700000003</v>
      </c>
      <c r="C185" s="35">
        <f t="shared" si="145"/>
        <v>6.4617248884220357</v>
      </c>
      <c r="D185" s="34">
        <v>1480817.47</v>
      </c>
      <c r="E185" s="35">
        <v>2.0015957807413002E-2</v>
      </c>
      <c r="F185" s="34">
        <v>2407394.89</v>
      </c>
      <c r="G185" s="35">
        <v>0.66471777133330989</v>
      </c>
      <c r="H185" s="34">
        <f t="shared" si="146"/>
        <v>3659163.7100000004</v>
      </c>
      <c r="I185" s="35">
        <f t="shared" si="147"/>
        <v>12.882503594735283</v>
      </c>
      <c r="J185" s="34">
        <v>311077.85000000003</v>
      </c>
      <c r="K185" s="35">
        <v>8.518378236830431</v>
      </c>
      <c r="L185" s="34">
        <v>562196.69000000006</v>
      </c>
      <c r="M185" s="35">
        <v>12.103679877588696</v>
      </c>
      <c r="N185" s="34">
        <v>435655.82</v>
      </c>
      <c r="O185" s="35">
        <v>12.65377715739</v>
      </c>
      <c r="P185" s="34">
        <v>1124001.1100000001</v>
      </c>
      <c r="Q185" s="35">
        <v>13.222869499657298</v>
      </c>
      <c r="R185" s="34">
        <v>1209443.02</v>
      </c>
      <c r="S185" s="35">
        <v>14.1204472780371</v>
      </c>
      <c r="T185" s="34">
        <v>16789.22</v>
      </c>
      <c r="U185" s="35">
        <v>13.793019455340998</v>
      </c>
    </row>
    <row r="186" spans="1:21" ht="12.75" customHeight="1" x14ac:dyDescent="0.2">
      <c r="A186" s="33" t="s">
        <v>10</v>
      </c>
      <c r="B186" s="34">
        <f t="shared" si="144"/>
        <v>8112725.2399999993</v>
      </c>
      <c r="C186" s="35">
        <f t="shared" si="145"/>
        <v>6.2057771976017202</v>
      </c>
      <c r="D186" s="34">
        <v>1573154.4</v>
      </c>
      <c r="E186" s="35">
        <v>2.1061029228917404E-2</v>
      </c>
      <c r="F186" s="34">
        <v>2760381.21</v>
      </c>
      <c r="G186" s="35">
        <v>0.66698865657761797</v>
      </c>
      <c r="H186" s="34">
        <f t="shared" si="146"/>
        <v>3779189.63</v>
      </c>
      <c r="I186" s="35">
        <f t="shared" si="147"/>
        <v>12.825895190419422</v>
      </c>
      <c r="J186" s="34">
        <v>503062.13</v>
      </c>
      <c r="K186" s="35">
        <v>8.7296123945962698</v>
      </c>
      <c r="L186" s="34">
        <v>322882.82</v>
      </c>
      <c r="M186" s="35">
        <v>12.8548638078669</v>
      </c>
      <c r="N186" s="34">
        <v>471122.04</v>
      </c>
      <c r="O186" s="35">
        <v>12.8517184071881</v>
      </c>
      <c r="P186" s="34">
        <v>1201740.3900000001</v>
      </c>
      <c r="Q186" s="35">
        <v>13.144538549627999</v>
      </c>
      <c r="R186" s="34">
        <v>1266993.96</v>
      </c>
      <c r="S186" s="35">
        <v>14.127608902255497</v>
      </c>
      <c r="T186" s="34">
        <v>13388.29</v>
      </c>
      <c r="U186" s="35">
        <v>13.346901800005799</v>
      </c>
    </row>
    <row r="187" spans="1:21" ht="12.75" customHeight="1" x14ac:dyDescent="0.2">
      <c r="A187" s="33" t="s">
        <v>11</v>
      </c>
      <c r="B187" s="34">
        <f t="shared" si="144"/>
        <v>8081391.1099999994</v>
      </c>
      <c r="C187" s="35">
        <f t="shared" si="145"/>
        <v>6.0103132315050232</v>
      </c>
      <c r="D187" s="34">
        <v>1592350.75</v>
      </c>
      <c r="E187" s="35">
        <v>1.8023583811544001E-2</v>
      </c>
      <c r="F187" s="34">
        <v>2814670.84</v>
      </c>
      <c r="G187" s="35">
        <v>0.62662728242851995</v>
      </c>
      <c r="H187" s="34">
        <f t="shared" si="146"/>
        <v>3674369.5199999996</v>
      </c>
      <c r="I187" s="35">
        <f t="shared" si="147"/>
        <v>12.731229740551537</v>
      </c>
      <c r="J187" s="34">
        <v>358844.73</v>
      </c>
      <c r="K187" s="35">
        <v>6.6438773276675995</v>
      </c>
      <c r="L187" s="34">
        <v>305218.12</v>
      </c>
      <c r="M187" s="35">
        <v>12.414736413749001</v>
      </c>
      <c r="N187" s="34">
        <v>480136.38</v>
      </c>
      <c r="O187" s="35">
        <v>12.802203261914899</v>
      </c>
      <c r="P187" s="34">
        <v>1268251.99</v>
      </c>
      <c r="Q187" s="35">
        <v>13.1673840380097</v>
      </c>
      <c r="R187" s="34">
        <v>1249118.8799999999</v>
      </c>
      <c r="S187" s="35">
        <v>14.0821486753927</v>
      </c>
      <c r="T187" s="34">
        <v>12799.42</v>
      </c>
      <c r="U187" s="35">
        <v>13.225389556714299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7466691.2599999998</v>
      </c>
      <c r="C188" s="38">
        <f t="shared" ref="C188:C199" si="149">(D188*E188+F188*G188+J188*K188+L188*M188+N188*O188+P188*Q188+R188*S188+T188*U188)/(D188+F188+J188+L188+N188+P188+R188+T188)</f>
        <v>6.6511319316958035</v>
      </c>
      <c r="D188" s="37">
        <v>407430.68</v>
      </c>
      <c r="E188" s="38">
        <v>5.2377222058977005E-2</v>
      </c>
      <c r="F188" s="37">
        <v>3116401.75</v>
      </c>
      <c r="G188" s="38">
        <v>0.60126132919159103</v>
      </c>
      <c r="H188" s="37">
        <f t="shared" ref="H188:H199" si="150">J188+L188+N188+P188+R188+T188</f>
        <v>3942858.8299999996</v>
      </c>
      <c r="I188" s="38">
        <f t="shared" ref="I188:I199" si="151">(J188*K188+L188*M188+N188*O188+P188*Q188+R188*S188+T188*U188)/H188</f>
        <v>12.114772244534045</v>
      </c>
      <c r="J188" s="37">
        <v>516109.55</v>
      </c>
      <c r="K188" s="38">
        <v>3.81078045775359</v>
      </c>
      <c r="L188" s="37">
        <v>321702.72000000003</v>
      </c>
      <c r="M188" s="38">
        <v>12.1826472455688</v>
      </c>
      <c r="N188" s="37">
        <v>597375.24</v>
      </c>
      <c r="O188" s="38">
        <v>12.7534897865871</v>
      </c>
      <c r="P188" s="37">
        <v>1448056.21</v>
      </c>
      <c r="Q188" s="38">
        <v>13.2305563382101</v>
      </c>
      <c r="R188" s="37">
        <v>1044411.46</v>
      </c>
      <c r="S188" s="38">
        <v>14.269789211619701</v>
      </c>
      <c r="T188" s="37">
        <v>15203.65</v>
      </c>
      <c r="U188" s="38">
        <v>13.163030002663799</v>
      </c>
    </row>
    <row r="189" spans="1:21" ht="12.75" customHeight="1" x14ac:dyDescent="0.2">
      <c r="A189" s="48" t="s">
        <v>85</v>
      </c>
      <c r="B189" s="34">
        <f t="shared" si="148"/>
        <v>7534700.2999999998</v>
      </c>
      <c r="C189" s="35">
        <f t="shared" si="149"/>
        <v>6.5639027963195806</v>
      </c>
      <c r="D189" s="34">
        <v>485677.42</v>
      </c>
      <c r="E189" s="35">
        <v>6.988589504531631E-2</v>
      </c>
      <c r="F189" s="34">
        <v>3183829.14</v>
      </c>
      <c r="G189" s="35">
        <v>0.54329950155553908</v>
      </c>
      <c r="H189" s="34">
        <f t="shared" si="150"/>
        <v>3865193.7399999998</v>
      </c>
      <c r="I189" s="35">
        <f t="shared" si="151"/>
        <v>12.339181109871092</v>
      </c>
      <c r="J189" s="34">
        <v>439380.1</v>
      </c>
      <c r="K189" s="35">
        <v>4.8801306276729397</v>
      </c>
      <c r="L189" s="34">
        <v>339545.03</v>
      </c>
      <c r="M189" s="35">
        <v>12.157482421109199</v>
      </c>
      <c r="N189" s="34">
        <v>689781.79</v>
      </c>
      <c r="O189" s="35">
        <v>12.4857959036582</v>
      </c>
      <c r="P189" s="34">
        <v>1383333.48</v>
      </c>
      <c r="Q189" s="35">
        <v>13.3121809015278</v>
      </c>
      <c r="R189" s="34">
        <v>1000558.81</v>
      </c>
      <c r="S189" s="35">
        <v>14.218402554868298</v>
      </c>
      <c r="T189" s="34">
        <v>12594.53</v>
      </c>
      <c r="U189" s="35">
        <v>13.265476734741201</v>
      </c>
    </row>
    <row r="190" spans="1:21" ht="12.75" customHeight="1" x14ac:dyDescent="0.2">
      <c r="A190" s="33" t="s">
        <v>3</v>
      </c>
      <c r="B190" s="34">
        <f t="shared" si="148"/>
        <v>7950406.9800000004</v>
      </c>
      <c r="C190" s="35">
        <f t="shared" si="149"/>
        <v>6.472161677992478</v>
      </c>
      <c r="D190" s="34">
        <v>452352.93</v>
      </c>
      <c r="E190" s="35">
        <v>7.7614990357197391E-2</v>
      </c>
      <c r="F190" s="34">
        <v>3473784.6</v>
      </c>
      <c r="G190" s="35">
        <v>0.51277575011415499</v>
      </c>
      <c r="H190" s="34">
        <f t="shared" si="150"/>
        <v>4024269.4499999997</v>
      </c>
      <c r="I190" s="35">
        <f t="shared" si="151"/>
        <v>12.335142595409438</v>
      </c>
      <c r="J190" s="34">
        <v>461560.43</v>
      </c>
      <c r="K190" s="35">
        <v>4.6393293307227399</v>
      </c>
      <c r="L190" s="34">
        <v>353769.58</v>
      </c>
      <c r="M190" s="35">
        <v>12.457461992633698</v>
      </c>
      <c r="N190" s="34">
        <v>738899.72</v>
      </c>
      <c r="O190" s="35">
        <v>12.532070099444599</v>
      </c>
      <c r="P190" s="34">
        <v>1394867.57</v>
      </c>
      <c r="Q190" s="35">
        <v>13.396513935369498</v>
      </c>
      <c r="R190" s="34">
        <v>1062503.56</v>
      </c>
      <c r="S190" s="35">
        <v>14.096125615522599</v>
      </c>
      <c r="T190" s="34">
        <v>12668.59</v>
      </c>
      <c r="U190" s="35">
        <v>13.2647748960224</v>
      </c>
    </row>
    <row r="191" spans="1:21" ht="12.75" customHeight="1" x14ac:dyDescent="0.2">
      <c r="A191" s="33" t="s">
        <v>4</v>
      </c>
      <c r="B191" s="34">
        <f t="shared" si="148"/>
        <v>8295952.2200000007</v>
      </c>
      <c r="C191" s="35">
        <f t="shared" si="149"/>
        <v>6.3440950776715059</v>
      </c>
      <c r="D191" s="34">
        <v>459290.76</v>
      </c>
      <c r="E191" s="35">
        <v>8.301263212871951E-2</v>
      </c>
      <c r="F191" s="34">
        <v>3648032.14</v>
      </c>
      <c r="G191" s="35">
        <v>0.490286453178014</v>
      </c>
      <c r="H191" s="34">
        <f t="shared" si="150"/>
        <v>4188629.32</v>
      </c>
      <c r="I191" s="35">
        <f t="shared" si="151"/>
        <v>12.128932423554733</v>
      </c>
      <c r="J191" s="34">
        <v>516506.49</v>
      </c>
      <c r="K191" s="35">
        <v>3.8305656972480602</v>
      </c>
      <c r="L191" s="34">
        <v>405632.45</v>
      </c>
      <c r="M191" s="35">
        <v>11.9779005340919</v>
      </c>
      <c r="N191" s="34">
        <v>709510.83</v>
      </c>
      <c r="O191" s="35">
        <v>12.821073647600301</v>
      </c>
      <c r="P191" s="34">
        <v>1398546.18</v>
      </c>
      <c r="Q191" s="35">
        <v>13.352567361558298</v>
      </c>
      <c r="R191" s="34">
        <v>1127308.43</v>
      </c>
      <c r="S191" s="35">
        <v>14.0041096602107</v>
      </c>
      <c r="T191" s="34">
        <v>31124.94</v>
      </c>
      <c r="U191" s="35">
        <v>13.1290608303181</v>
      </c>
    </row>
    <row r="192" spans="1:21" ht="12.75" customHeight="1" x14ac:dyDescent="0.2">
      <c r="A192" s="33" t="s">
        <v>35</v>
      </c>
      <c r="B192" s="34">
        <f t="shared" si="148"/>
        <v>8725608.6400000006</v>
      </c>
      <c r="C192" s="35">
        <f t="shared" si="149"/>
        <v>6.2464249274306196</v>
      </c>
      <c r="D192" s="34">
        <v>345387.36</v>
      </c>
      <c r="E192" s="35">
        <v>7.5838755071986397E-2</v>
      </c>
      <c r="F192" s="34">
        <v>4011168.84</v>
      </c>
      <c r="G192" s="35">
        <v>0.45973278910892207</v>
      </c>
      <c r="H192" s="34">
        <f t="shared" si="150"/>
        <v>4369052.4400000004</v>
      </c>
      <c r="I192" s="35">
        <f t="shared" si="151"/>
        <v>12.046914165694927</v>
      </c>
      <c r="J192" s="34">
        <v>578202.55000000005</v>
      </c>
      <c r="K192" s="35">
        <v>3.8191698440278401</v>
      </c>
      <c r="L192" s="34">
        <v>563065.99</v>
      </c>
      <c r="M192" s="35">
        <v>11.990472387437199</v>
      </c>
      <c r="N192" s="34">
        <v>735125.93</v>
      </c>
      <c r="O192" s="35">
        <v>13.041618359727799</v>
      </c>
      <c r="P192" s="34">
        <v>1375009.54</v>
      </c>
      <c r="Q192" s="35">
        <v>13.5909060806953</v>
      </c>
      <c r="R192" s="34">
        <v>1103618.01</v>
      </c>
      <c r="S192" s="35">
        <v>13.7843274344535</v>
      </c>
      <c r="T192" s="34">
        <v>14030.42</v>
      </c>
      <c r="U192" s="35">
        <v>13.287515698033298</v>
      </c>
    </row>
    <row r="193" spans="1:21" ht="12.75" customHeight="1" x14ac:dyDescent="0.2">
      <c r="A193" s="33" t="s">
        <v>5</v>
      </c>
      <c r="B193" s="34">
        <f t="shared" si="148"/>
        <v>8933052.6600000001</v>
      </c>
      <c r="C193" s="35">
        <f t="shared" si="149"/>
        <v>6.2153819840126188</v>
      </c>
      <c r="D193" s="34">
        <v>461461.08</v>
      </c>
      <c r="E193" s="35">
        <v>4.8479096655345201E-2</v>
      </c>
      <c r="F193" s="34">
        <v>4013939.39</v>
      </c>
      <c r="G193" s="35">
        <v>0.64560096294827185</v>
      </c>
      <c r="H193" s="34">
        <f t="shared" si="150"/>
        <v>4457652.1899999995</v>
      </c>
      <c r="I193" s="35">
        <f t="shared" si="151"/>
        <v>11.869153975761398</v>
      </c>
      <c r="J193" s="34">
        <v>757872.22</v>
      </c>
      <c r="K193" s="35">
        <v>4.7251438793996199</v>
      </c>
      <c r="L193" s="34">
        <v>511708.89</v>
      </c>
      <c r="M193" s="35">
        <v>12.067338684500902</v>
      </c>
      <c r="N193" s="34">
        <v>734906.57</v>
      </c>
      <c r="O193" s="35">
        <v>13.161374198763799</v>
      </c>
      <c r="P193" s="34">
        <v>1369304.98</v>
      </c>
      <c r="Q193" s="35">
        <v>13.547223261467998</v>
      </c>
      <c r="R193" s="34">
        <v>1068144.71</v>
      </c>
      <c r="S193" s="35">
        <v>13.7859496487138</v>
      </c>
      <c r="T193" s="34">
        <v>15714.82</v>
      </c>
      <c r="U193" s="35">
        <v>13.012596561716901</v>
      </c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5.0999999999999996" customHeight="1" x14ac:dyDescent="0.2">
      <c r="A201" s="26"/>
      <c r="B201" s="21"/>
      <c r="C201" s="24"/>
      <c r="D201" s="21"/>
      <c r="E201" s="24"/>
      <c r="F201" s="21"/>
      <c r="G201" s="24"/>
      <c r="H201" s="21"/>
      <c r="I201" s="24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7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62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x14ac:dyDescent="0.2">
      <c r="A342" s="33" t="s">
        <v>10</v>
      </c>
      <c r="B342" s="34">
        <f>'11.жеке-чет өл.вал.'!B342+'12.юрид-чет өл.вал.'!B342+'13.рез.эмес.-чет өл.вал.'!B174</f>
        <v>187481349.07000002</v>
      </c>
      <c r="C342" s="35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4">
        <f>'11.жеке-чет өл.вал.'!D342+'12.юрид-чет өл.вал.'!D342+'13.рез.эмес.-чет өл.вал.'!D174</f>
        <v>80497458.5</v>
      </c>
      <c r="E342" s="35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4">
        <f>'11.жеке-чет өл.вал.'!F342+'12.юрид-чет өл.вал.'!F342+'13.рез.эмес.-чет өл.вал.'!F174</f>
        <v>76239721.770000011</v>
      </c>
      <c r="G342" s="35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4">
        <f t="shared" ref="H342" si="34">J342+L342+N342+P342+R342+T342</f>
        <v>30744168.799999997</v>
      </c>
      <c r="I342" s="35">
        <f t="shared" ref="I342" si="35">(J342*K342+L342*M342+N342*O342+P342*Q342+R342*S342+T342*U342)/(J342+L342+N342+P342+R342+T342)</f>
        <v>2.5987406604793297</v>
      </c>
      <c r="J342" s="34">
        <f>'11.жеке-чет өл.вал.'!J342+'12.юрид-чет өл.вал.'!J342+'13.рез.эмес.-чет өл.вал.'!J174</f>
        <v>2709297.98</v>
      </c>
      <c r="K342" s="35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4">
        <f>'11.жеке-чет өл.вал.'!L342+'12.юрид-чет өл.вал.'!L342+'13.рез.эмес.-чет өл.вал.'!L174</f>
        <v>4880954.7</v>
      </c>
      <c r="M342" s="35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4">
        <f>'11.жеке-чет өл.вал.'!N342+'12.юрид-чет өл.вал.'!N342+'13.рез.эмес.-чет өл.вал.'!N174</f>
        <v>6671221.5</v>
      </c>
      <c r="O342" s="35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4">
        <f>'11.жеке-чет өл.вал.'!P342+'12.юрид-чет өл.вал.'!P342+'13.рез.эмес.-чет өл.вал.'!P174</f>
        <v>10062459.52</v>
      </c>
      <c r="Q342" s="35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4">
        <f>'11.жеке-чет өл.вал.'!R342+'12.юрид-чет өл.вал.'!R342+'13.рез.эмес.-чет өл.вал.'!R174</f>
        <v>5828507.1099999994</v>
      </c>
      <c r="S342" s="35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4">
        <f>'11.жеке-чет өл.вал.'!T342+'12.юрид-чет өл.вал.'!T342+'13.рез.эмес.-чет өл.вал.'!T174</f>
        <v>591727.99</v>
      </c>
      <c r="U342" s="35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12.75" customHeight="1" x14ac:dyDescent="0.2">
      <c r="A343" s="33" t="s">
        <v>11</v>
      </c>
      <c r="B343" s="34">
        <f>'11.жеке-чет өл.вал.'!B343+'12.юрид-чет өл.вал.'!B343+'13.рез.эмес.-чет өл.вал.'!B175</f>
        <v>190715733.43000001</v>
      </c>
      <c r="C343" s="35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0.6524768578614587</v>
      </c>
      <c r="D343" s="34">
        <f>'11.жеке-чет өл.вал.'!D343+'12.юрид-чет өл.вал.'!D343+'13.рез.эмес.-чет өл.вал.'!D175</f>
        <v>84446621.909999996</v>
      </c>
      <c r="E343" s="35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0.42260279779082471</v>
      </c>
      <c r="F343" s="34">
        <f>'11.жеке-чет өл.вал.'!F343+'12.юрид-чет өл.вал.'!F343+'13.рез.эмес.-чет өл.вал.'!F175</f>
        <v>74999879.620000005</v>
      </c>
      <c r="G343" s="35">
        <f>('11.жеке-чет өл.вал.'!F343*'11.жеке-чет өл.вал.'!G343+'12.юрид-чет өл.вал.'!F343*'12.юрид-чет өл.вал.'!G343+'13.рез.эмес.-чет өл.вал.'!F175*'13.рез.эмес.-чет өл.вал.'!G175)/('11.жеке-чет өл.вал.'!F343+'12.юрид-чет өл.вал.'!F343+'13.рез.эмес.-чет өл.вал.'!F175)</f>
        <v>9.9079883489818374E-2</v>
      </c>
      <c r="H343" s="34">
        <f t="shared" ref="H343" si="36">J343+L343+N343+P343+R343+T343</f>
        <v>31269231.900000002</v>
      </c>
      <c r="I343" s="35">
        <f t="shared" ref="I343" si="37">(J343*K343+L343*M343+N343*O343+P343*Q343+R343*S343+T343*U343)/(J343+L343+N343+P343+R343+T343)</f>
        <v>2.6006153504365419</v>
      </c>
      <c r="J343" s="34">
        <f>'11.жеке-чет өл.вал.'!J343+'12.юрид-чет өл.вал.'!J343+'13.рез.эмес.-чет өл.вал.'!J175</f>
        <v>3401093.22</v>
      </c>
      <c r="K343" s="35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2.3976470761069013</v>
      </c>
      <c r="L343" s="34">
        <f>'11.жеке-чет өл.вал.'!L343+'12.юрид-чет өл.вал.'!L343+'13.рез.эмес.-чет өл.вал.'!L175</f>
        <v>4694200.8499999996</v>
      </c>
      <c r="M343" s="35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2.3736447785782318</v>
      </c>
      <c r="N343" s="34">
        <f>'11.жеке-чет өл.вал.'!N343+'12.юрид-чет өл.вал.'!N343+'13.рез.эмес.-чет өл.вал.'!N175</f>
        <v>7422943.7999999998</v>
      </c>
      <c r="O343" s="35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2.2417863616992473</v>
      </c>
      <c r="P343" s="34">
        <f>'11.жеке-чет өл.вал.'!P343+'12.юрид-чет өл.вал.'!P343+'13.рез.эмес.-чет өл.вал.'!P175</f>
        <v>9119916.1899999995</v>
      </c>
      <c r="Q343" s="35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2.7256589351288762</v>
      </c>
      <c r="R343" s="34">
        <f>'11.жеке-чет өл.вал.'!R343+'12.юрид-чет өл.вал.'!R343+'13.рез.эмес.-чет өл.вал.'!R175</f>
        <v>6046754.7999999998</v>
      </c>
      <c r="S343" s="35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2.9187570576203967</v>
      </c>
      <c r="T343" s="34">
        <f>'11.жеке-чет өл.вал.'!T343+'12.юрид-чет өл.вал.'!T343+'13.рез.эмес.-чет өл.вал.'!T175</f>
        <v>584323.04</v>
      </c>
      <c r="U343" s="35">
        <f>('11.жеке-чет өл.вал.'!T343*'11.жеке-чет өл.вал.'!U343+'12.юрид-чет өл.вал.'!T343*'12.юрид-чет өл.вал.'!U343+'13.рез.эмес.-чет өл.вал.'!T175*'13.рез.эмес.-чет өл.вал.'!U175)/('11.жеке-чет өл.вал.'!T343+'12.юрид-чет өл.вал.'!T343+'13.рез.эмес.-чет өл.вал.'!T175)</f>
        <v>4.9199060338267699</v>
      </c>
    </row>
    <row r="344" spans="1:21" ht="12.75" customHeight="1" thickBot="1" x14ac:dyDescent="0.25">
      <c r="A344" s="36" t="s">
        <v>12</v>
      </c>
      <c r="B344" s="37">
        <f>'11.жеке-чет өл.вал.'!B344+'12.юрид-чет өл.вал.'!B344+'13.рез.эмес.-чет өл.вал.'!B176</f>
        <v>196785392.28999996</v>
      </c>
      <c r="C344" s="38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0.70242160829904354</v>
      </c>
      <c r="D344" s="37">
        <f>'11.жеке-чет өл.вал.'!D344+'12.юрид-чет өл.вал.'!D344+'13.рез.эмес.-чет өл.вал.'!D176</f>
        <v>87037867.929999992</v>
      </c>
      <c r="E344" s="38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0.55116050747108392</v>
      </c>
      <c r="F344" s="37">
        <f>'11.жеке-чет өл.вал.'!F344+'12.юрид-чет өл.вал.'!F344+'13.рез.эмес.-чет өл.вал.'!F176</f>
        <v>77774634.349999994</v>
      </c>
      <c r="G344" s="38">
        <f>('11.жеке-чет өл.вал.'!F344*'11.жеке-чет өл.вал.'!G344+'12.юрид-чет өл.вал.'!F344*'12.юрид-чет өл.вал.'!G344+'13.рез.эмес.-чет өл.вал.'!F176*'13.рез.эмес.-чет өл.вал.'!G176)/('11.жеке-чет өл.вал.'!F344+'12.юрид-чет өл.вал.'!F344+'13.рез.эмес.-чет өл.вал.'!F176)</f>
        <v>9.7557314569361023E-2</v>
      </c>
      <c r="H344" s="37">
        <f t="shared" ref="H344:H355" si="38">J344+L344+N344+P344+R344+T344</f>
        <v>31972890.009999998</v>
      </c>
      <c r="I344" s="38">
        <f t="shared" ref="I344:I355" si="39">(J344*K344+L344*M344+N344*O344+P344*Q344+R344*S344+T344*U344)/(J344+L344+N344+P344+R344+T344)</f>
        <v>2.5855339254582455</v>
      </c>
      <c r="J344" s="37">
        <f>'11.жеке-чет өл.вал.'!J344+'12.юрид-чет өл.вал.'!J344+'13.рез.эмес.-чет өл.вал.'!J176</f>
        <v>3243809.69</v>
      </c>
      <c r="K344" s="38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2.0231881905501061</v>
      </c>
      <c r="L344" s="37">
        <f>'11.жеке-чет өл.вал.'!L344+'12.юрид-чет өл.вал.'!L344+'13.рез.эмес.-чет өл.вал.'!L176</f>
        <v>5180704.6899999995</v>
      </c>
      <c r="M344" s="38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2.0808473452286291</v>
      </c>
      <c r="N344" s="37">
        <f>'11.жеке-чет өл.вал.'!N344+'12.юрид-чет өл.вал.'!N344+'13.рез.эмес.-чет өл.вал.'!N176</f>
        <v>7244212.3300000001</v>
      </c>
      <c r="O344" s="38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2.5049215632529638</v>
      </c>
      <c r="P344" s="37">
        <f>'11.жеке-чет өл.вал.'!P344+'12.юрид-чет өл.вал.'!P344+'13.рез.эмес.-чет өл.вал.'!P176</f>
        <v>10511882.4</v>
      </c>
      <c r="Q344" s="38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2.7170673199026671</v>
      </c>
      <c r="R344" s="37">
        <f>'11.жеке-чет өл.вал.'!R344+'12.юрид-чет өл.вал.'!R344+'13.рез.эмес.-чет өл.вал.'!R176</f>
        <v>5203253.25</v>
      </c>
      <c r="S344" s="38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3.025311404994556</v>
      </c>
      <c r="T344" s="37">
        <f>'11.жеке-чет өл.вал.'!T344+'12.юрид-чет өл.вал.'!T344+'13.рез.эмес.-чет өл.вал.'!T176</f>
        <v>589027.65</v>
      </c>
      <c r="U344" s="38">
        <f>('11.жеке-чет өл.вал.'!T344*'11.жеке-чет өл.вал.'!U344+'12.юрид-чет өл.вал.'!T344*'12.юрид-чет өл.вал.'!U344+'13.рез.эмес.-чет өл.вал.'!T176*'13.рез.эмес.-чет өл.вал.'!U176)/('11.жеке-чет өл.вал.'!T344+'12.юрид-чет өл.вал.'!T344+'13.рез.эмес.-чет өл.вал.'!T176)</f>
        <v>4.8805205388915072</v>
      </c>
    </row>
    <row r="345" spans="1:21" ht="12.75" customHeight="1" x14ac:dyDescent="0.2">
      <c r="A345" s="33" t="s">
        <v>84</v>
      </c>
      <c r="B345" s="34">
        <f>'11.жеке-чет өл.вал.'!B345+'12.юрид-чет өл.вал.'!B345+'13.рез.эмес.-чет өл.вал.'!B177</f>
        <v>195727913.15000001</v>
      </c>
      <c r="C345" s="35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0.70757191634012984</v>
      </c>
      <c r="D345" s="34">
        <f>'11.жеке-чет өл.вал.'!D345+'12.юрид-чет өл.вал.'!D345+'13.рез.эмес.-чет өл.вал.'!D177</f>
        <v>86171877.859999999</v>
      </c>
      <c r="E345" s="35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0.54966522417850905</v>
      </c>
      <c r="F345" s="34">
        <f>'11.жеке-чет өл.вал.'!F345+'12.юрид-чет өл.вал.'!F345+'13.рез.эмес.-чет өл.вал.'!F177</f>
        <v>77542009.549999997</v>
      </c>
      <c r="G345" s="35">
        <f>('11.жеке-чет өл.вал.'!F345*'11.жеке-чет өл.вал.'!G345+'12.юрид-чет өл.вал.'!F345*'12.юрид-чет өл.вал.'!G345+'13.рез.эмес.-чет өл.вал.'!F177*'13.рез.эмес.-чет өл.вал.'!G177)/('11.жеке-чет өл.вал.'!F345+'12.юрид-чет өл.вал.'!F345+'13.рез.эмес.-чет өл.вал.'!F177)</f>
        <v>9.8525540515863735E-2</v>
      </c>
      <c r="H345" s="34">
        <f t="shared" si="38"/>
        <v>32014025.740000002</v>
      </c>
      <c r="I345" s="35">
        <f t="shared" si="39"/>
        <v>2.6077951677001434</v>
      </c>
      <c r="J345" s="34">
        <f>'11.жеке-чет өл.вал.'!J345+'12.юрид-чет өл.вал.'!J345+'13.рез.эмес.-чет өл.вал.'!J177</f>
        <v>3087397.22</v>
      </c>
      <c r="K345" s="35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1.9112130880262965</v>
      </c>
      <c r="L345" s="34">
        <f>'11.жеке-чет өл.вал.'!L345+'12.юрид-чет өл.вал.'!L345+'13.рез.эмес.-чет өл.вал.'!L177</f>
        <v>5210489.53</v>
      </c>
      <c r="M345" s="35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2.3135779101930161</v>
      </c>
      <c r="N345" s="34">
        <f>'11.жеке-чет өл.вал.'!N345+'12.юрид-чет өл.вал.'!N345+'13.рез.эмес.-чет өл.вал.'!N177</f>
        <v>7403193.4199999999</v>
      </c>
      <c r="O345" s="35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2.4357539709802718</v>
      </c>
      <c r="P345" s="34">
        <f>'11.жеке-чет өл.вал.'!P345+'12.юрид-чет өл.вал.'!P345+'13.рез.эмес.-чет өл.вал.'!P177</f>
        <v>10271443.219999999</v>
      </c>
      <c r="Q345" s="35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2.7706076441028129</v>
      </c>
      <c r="R345" s="34">
        <f>'11.жеке-чет өл.вал.'!R345+'12.юрид-чет өл.вал.'!R345+'13.рез.эмес.-чет өл.вал.'!R177</f>
        <v>5478433.1200000001</v>
      </c>
      <c r="S345" s="35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2.9901733043699168</v>
      </c>
      <c r="T345" s="34">
        <f>'11.жеке-чет өл.вал.'!T345+'12.юрид-чет өл.вал.'!T345+'13.рез.эмес.-чет өл.вал.'!T177</f>
        <v>563069.23</v>
      </c>
      <c r="U345" s="35">
        <f>('11.жеке-чет өл.вал.'!T345*'11.жеке-чет өл.вал.'!U345+'12.юрид-чет өл.вал.'!T345*'12.юрид-чет өл.вал.'!U345+'13.рез.эмес.-чет өл.вал.'!T177*'13.рез.эмес.-чет өл.вал.'!U177)/('11.жеке-чет өл.вал.'!T345+'12.юрид-чет өл.вал.'!T345+'13.рез.эмес.-чет өл.вал.'!T177)</f>
        <v>4.7214670805222321</v>
      </c>
    </row>
    <row r="346" spans="1:21" ht="12.75" customHeight="1" x14ac:dyDescent="0.2">
      <c r="A346" s="33" t="s">
        <v>3</v>
      </c>
      <c r="B346" s="34">
        <f>'11.жеке-чет өл.вал.'!B346+'12.юрид-чет өл.вал.'!B346+'13.рез.эмес.-чет өл.вал.'!B178</f>
        <v>204444621.48999998</v>
      </c>
      <c r="C346" s="35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0.71095702050836085</v>
      </c>
      <c r="D346" s="34">
        <f>'11.жеке-чет өл.вал.'!D346+'12.юрид-чет өл.вал.'!D346+'13.рез.эмес.-чет өл.вал.'!D178</f>
        <v>90836946.980000004</v>
      </c>
      <c r="E346" s="35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0.57141344791693927</v>
      </c>
      <c r="F346" s="34">
        <f>'11.жеке-чет өл.вал.'!F346+'12.юрид-чет өл.вал.'!F346+'13.рез.эмес.-чет өл.вал.'!F178</f>
        <v>81063111.280000001</v>
      </c>
      <c r="G346" s="35">
        <f>('11.жеке-чет өл.вал.'!F346*'11.жеке-чет өл.вал.'!G346+'12.юрид-чет өл.вал.'!F346*'12.юрид-чет өл.вал.'!G346+'13.рез.эмес.-чет өл.вал.'!F178*'13.рез.эмес.-чет өл.вал.'!G178)/('11.жеке-чет өл.вал.'!F346+'12.юрид-чет өл.вал.'!F346+'13.рез.эмес.-чет өл.вал.'!F178)</f>
        <v>0.1055265160690978</v>
      </c>
      <c r="H346" s="34">
        <f t="shared" si="38"/>
        <v>32544563.23</v>
      </c>
      <c r="I346" s="35">
        <f t="shared" si="39"/>
        <v>2.6084718841162946</v>
      </c>
      <c r="J346" s="34">
        <f>'11.жеке-чет өл.вал.'!J346+'12.юрид-чет өл.вал.'!J346+'13.рез.эмес.-чет өл.вал.'!J178</f>
        <v>4081727.59</v>
      </c>
      <c r="K346" s="35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1.6530800689714811</v>
      </c>
      <c r="L346" s="34">
        <f>'11.жеке-чет өл.вал.'!L346+'12.юрид-чет өл.вал.'!L346+'13.рез.эмес.-чет өл.вал.'!L178</f>
        <v>5677537.8499999996</v>
      </c>
      <c r="M346" s="35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2.4539695171561062</v>
      </c>
      <c r="N346" s="34">
        <f>'11.жеке-чет өл.вал.'!N346+'12.юрид-чет өл.вал.'!N346+'13.рез.эмес.-чет өл.вал.'!N178</f>
        <v>6045502.3699999992</v>
      </c>
      <c r="O346" s="35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2.7877578472936726</v>
      </c>
      <c r="P346" s="34">
        <f>'11.жеке-чет өл.вал.'!P346+'12.юрид-чет өл.вал.'!P346+'13.рез.эмес.-чет өл.вал.'!P178</f>
        <v>10861286.609999999</v>
      </c>
      <c r="Q346" s="35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2.6246568863354942</v>
      </c>
      <c r="R346" s="34">
        <f>'11.жеке-чет өл.вал.'!R346+'12.юрид-чет өл.вал.'!R346+'13.рез.эмес.-чет өл.вал.'!R178</f>
        <v>5324663.46</v>
      </c>
      <c r="S346" s="35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3.0472038781583386</v>
      </c>
      <c r="T346" s="34">
        <f>'11.жеке-чет өл.вал.'!T346+'12.юрид-чет өл.вал.'!T346+'13.рез.эмес.-чет өл.вал.'!T178</f>
        <v>553845.35</v>
      </c>
      <c r="U346" s="35">
        <f>('11.жеке-чет өл.вал.'!T346*'11.жеке-чет өл.вал.'!U346+'12.юрид-чет өл.вал.'!T346*'12.юрид-чет өл.вал.'!U346+'13.рез.эмес.-чет өл.вал.'!T178*'13.рез.эмес.-чет өл.вал.'!U178)/('11.жеке-чет өл.вал.'!T346+'12.юрид-чет өл.вал.'!T346+'13.рез.эмес.-чет өл.вал.'!T178)</f>
        <v>4.7409774416269794</v>
      </c>
    </row>
    <row r="347" spans="1:21" ht="12.75" customHeight="1" x14ac:dyDescent="0.2">
      <c r="A347" s="33" t="s">
        <v>4</v>
      </c>
      <c r="B347" s="34">
        <f>'11.жеке-чет өл.вал.'!B347+'12.юрид-чет өл.вал.'!B347+'13.рез.эмес.-чет өл.вал.'!B179</f>
        <v>211691078.47999999</v>
      </c>
      <c r="C347" s="35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0.71679615967252941</v>
      </c>
      <c r="D347" s="34">
        <f>'11.жеке-чет өл.вал.'!D347+'12.юрид-чет өл.вал.'!D347+'13.рез.эмес.-чет өл.вал.'!D179</f>
        <v>96607252.560000002</v>
      </c>
      <c r="E347" s="35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0.60113214406063464</v>
      </c>
      <c r="F347" s="34">
        <f>'11.жеке-чет өл.вал.'!F347+'12.юрид-чет өл.вал.'!F347+'13.рез.эмес.-чет өл.вал.'!F179</f>
        <v>84029054.409999996</v>
      </c>
      <c r="G347" s="35">
        <f>('11.жеке-чет өл.вал.'!F347*'11.жеке-чет өл.вал.'!G347+'12.юрид-чет өл.вал.'!F347*'12.юрид-чет өл.вал.'!G347+'13.рез.эмес.-чет өл.вал.'!F179*'13.рез.эмес.-чет өл.вал.'!G179)/('11.жеке-чет өл.вал.'!F347+'12.юрид-чет өл.вал.'!F347+'13.рез.эмес.-чет өл.вал.'!F179)</f>
        <v>0.11002092513253099</v>
      </c>
      <c r="H347" s="34">
        <f t="shared" si="38"/>
        <v>31054771.510000002</v>
      </c>
      <c r="I347" s="35">
        <f t="shared" si="39"/>
        <v>2.7184445036671927</v>
      </c>
      <c r="J347" s="34">
        <f>'11.жеке-чет өл.вал.'!J347+'12.юрид-чет өл.вал.'!J347+'13.рез.эмес.-чет өл.вал.'!J179</f>
        <v>3317430.4699999997</v>
      </c>
      <c r="K347" s="35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2.2456664818358654</v>
      </c>
      <c r="L347" s="34">
        <f>'11.жеке-чет өл.вал.'!L347+'12.юрид-чет өл.вал.'!L347+'13.рез.эмес.-чет өл.вал.'!L179</f>
        <v>5967199.2200000007</v>
      </c>
      <c r="M347" s="35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2.4107873325033728</v>
      </c>
      <c r="N347" s="34">
        <f>'11.жеке-чет өл.вал.'!N347+'12.юрид-чет өл.вал.'!N347+'13.рез.эмес.-чет өл.вал.'!N179</f>
        <v>5848038.4299999997</v>
      </c>
      <c r="O347" s="35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2.6327890915552703</v>
      </c>
      <c r="P347" s="34">
        <f>'11.жеке-чет өл.вал.'!P347+'12.юрид-чет өл.вал.'!P347+'13.рез.эмес.-чет өл.вал.'!P179</f>
        <v>10036172.390000001</v>
      </c>
      <c r="Q347" s="35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2.7670161505366484</v>
      </c>
      <c r="R347" s="34">
        <f>'11.жеке-чет өл.вал.'!R347+'12.юрид-чет өл.вал.'!R347+'13.рез.эмес.-чет өл.вал.'!R179</f>
        <v>5324112.03</v>
      </c>
      <c r="S347" s="35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3.1464465400627586</v>
      </c>
      <c r="T347" s="34">
        <f>'11.жеке-чет өл.вал.'!T347+'12.юрид-чет өл.вал.'!T347+'13.рез.эмес.-чет өл.вал.'!T179</f>
        <v>561818.97</v>
      </c>
      <c r="U347" s="35">
        <f>('11.жеке-чет өл.вал.'!T347*'11.жеке-чет өл.вал.'!U347+'12.юрид-чет өл.вал.'!T347*'12.юрид-чет өл.вал.'!U347+'13.рез.эмес.-чет өл.вал.'!T179*'13.рез.эмес.-чет өл.вал.'!U179)/('11.жеке-чет өл.вал.'!T347+'12.юрид-чет өл.вал.'!T347+'13.рез.эмес.-чет өл.вал.'!T179)</f>
        <v>4.7457377021285003</v>
      </c>
    </row>
    <row r="348" spans="1:21" ht="12.75" customHeight="1" x14ac:dyDescent="0.2">
      <c r="A348" s="33" t="s">
        <v>35</v>
      </c>
      <c r="B348" s="34">
        <f>'11.жеке-чет өл.вал.'!B348+'12.юрид-чет өл.вал.'!B348+'13.рез.эмес.-чет өл.вал.'!B180</f>
        <v>210454040.00999999</v>
      </c>
      <c r="C348" s="35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0.71679654423375339</v>
      </c>
      <c r="D348" s="34">
        <f>'11.жеке-чет өл.вал.'!D348+'12.юрид-чет өл.вал.'!D348+'13.рез.эмес.-чет өл.вал.'!D180</f>
        <v>92959803.760000005</v>
      </c>
      <c r="E348" s="35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0.60577293570332358</v>
      </c>
      <c r="F348" s="34">
        <f>'11.жеке-чет өл.вал.'!F348+'12.юрид-чет өл.вал.'!F348+'13.рез.эмес.-чет өл.вал.'!F180</f>
        <v>86056751.689999998</v>
      </c>
      <c r="G348" s="35">
        <f>('11.жеке-чет өл.вал.'!F348*'11.жеке-чет өл.вал.'!G348+'12.юрид-чет өл.вал.'!F348*'12.юрид-чет өл.вал.'!G348+'13.рез.эмес.-чет өл.вал.'!F180*'13.рез.эмес.-чет өл.вал.'!G180)/('11.жеке-чет өл.вал.'!F348+'12.юрид-чет өл.вал.'!F348+'13.рез.эмес.-чет өл.вал.'!F180)</f>
        <v>9.5311962004407488E-2</v>
      </c>
      <c r="H348" s="34">
        <f t="shared" si="38"/>
        <v>31437484.559999999</v>
      </c>
      <c r="I348" s="35">
        <f t="shared" si="39"/>
        <v>2.7463379699167634</v>
      </c>
      <c r="J348" s="34">
        <f>'11.жеке-чет өл.вал.'!J348+'12.юрид-чет өл.вал.'!J348+'13.рез.эмес.-чет өл.вал.'!J180</f>
        <v>4572533.7300000004</v>
      </c>
      <c r="K348" s="35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1.8310546996227408</v>
      </c>
      <c r="L348" s="34">
        <f>'11.жеке-чет өл.вал.'!L348+'12.юрид-чет өл.вал.'!L348+'13.рез.эмес.-чет өл.вал.'!L180</f>
        <v>4989736.49</v>
      </c>
      <c r="M348" s="35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2.7256229601816133</v>
      </c>
      <c r="N348" s="34">
        <f>'11.жеке-чет өл.вал.'!N348+'12.юрид-чет өл.вал.'!N348+'13.рез.эмес.-чет өл.вал.'!N180</f>
        <v>6963824.3300000001</v>
      </c>
      <c r="O348" s="35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2.6664041428799199</v>
      </c>
      <c r="P348" s="34">
        <f>'11.жеке-чет өл.вал.'!P348+'12.юрид-чет өл.вал.'!P348+'13.рез.эмес.-чет өл.вал.'!P180</f>
        <v>9365475.209999999</v>
      </c>
      <c r="Q348" s="35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2.8743351705481692</v>
      </c>
      <c r="R348" s="34">
        <f>'11.жеке-чет өл.вал.'!R348+'12.юрид-чет өл.вал.'!R348+'13.рез.эмес.-чет өл.вал.'!R180</f>
        <v>4976136.28</v>
      </c>
      <c r="S348" s="35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3.2485586314368375</v>
      </c>
      <c r="T348" s="34">
        <f>'11.жеке-чет өл.вал.'!T348+'12.юрид-чет өл.вал.'!T348+'13.рез.эмес.-чет өл.вал.'!T180</f>
        <v>569778.52</v>
      </c>
      <c r="U348" s="35">
        <f>('11.жеке-чет өл.вал.'!T348*'11.жеке-чет өл.вал.'!U348+'12.юрид-чет өл.вал.'!T348*'12.юрид-чет өл.вал.'!U348+'13.рез.эмес.-чет өл.вал.'!T180*'13.рез.эмес.-чет өл.вал.'!U180)/('11.жеке-чет өл.вал.'!T348+'12.юрид-чет өл.вал.'!T348+'13.рез.эмес.-чет өл.вал.'!T180)</f>
        <v>4.7599241113898074</v>
      </c>
    </row>
    <row r="349" spans="1:21" ht="12.75" customHeight="1" x14ac:dyDescent="0.2">
      <c r="A349" s="33" t="s">
        <v>5</v>
      </c>
      <c r="B349" s="34">
        <f>'11.жеке-чет өл.вал.'!B349+'12.юрид-чет өл.вал.'!B349+'13.рез.эмес.-чет өл.вал.'!B181</f>
        <v>217357444.47000003</v>
      </c>
      <c r="C349" s="35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0.75515401447524177</v>
      </c>
      <c r="D349" s="34">
        <f>'11.жеке-чет өл.вал.'!D349+'12.юрид-чет өл.вал.'!D349+'13.рез.эмес.-чет өл.вал.'!D181</f>
        <v>97814605.540000007</v>
      </c>
      <c r="E349" s="35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0.70692896875735844</v>
      </c>
      <c r="F349" s="34">
        <f>'11.жеке-чет өл.вал.'!F349+'12.юрид-чет өл.вал.'!F349+'13.рез.эмес.-чет өл.вал.'!F181</f>
        <v>88995436.840000004</v>
      </c>
      <c r="G349" s="35">
        <f>('11.жеке-чет өл.вал.'!F349*'11.жеке-чет өл.вал.'!G349+'12.юрид-чет өл.вал.'!F349*'12.юрид-чет өл.вал.'!G349+'13.рез.эмес.-чет өл.вал.'!F181*'13.рез.эмес.-чет өл.вал.'!G181)/('11.жеке-чет өл.вал.'!F349+'12.юрид-чет өл.вал.'!F349+'13.рез.эмес.-чет өл.вал.'!F181)</f>
        <v>7.5050514114651523E-2</v>
      </c>
      <c r="H349" s="34">
        <f t="shared" si="38"/>
        <v>30547402.09</v>
      </c>
      <c r="I349" s="35">
        <f t="shared" si="39"/>
        <v>2.8909566514007929</v>
      </c>
      <c r="J349" s="34">
        <f>'11.жеке-чет өл.вал.'!J349+'12.юрид-чет өл.вал.'!J349+'13.рез.эмес.-чет өл.вал.'!J181</f>
        <v>3317858.75</v>
      </c>
      <c r="K349" s="35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2.3651102992856474</v>
      </c>
      <c r="L349" s="34">
        <f>'11.жеке-чет өл.вал.'!L349+'12.юрид-чет өл.вал.'!L349+'13.рез.эмес.-чет өл.вал.'!L181</f>
        <v>5020868.34</v>
      </c>
      <c r="M349" s="35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2.5779699816426542</v>
      </c>
      <c r="N349" s="34">
        <f>'11.жеке-чет өл.вал.'!N349+'12.юрид-чет өл.вал.'!N349+'13.рез.эмес.-чет өл.вал.'!N181</f>
        <v>6736678.4399999995</v>
      </c>
      <c r="O349" s="35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2.6949459738202957</v>
      </c>
      <c r="P349" s="34">
        <f>'11.жеке-чет өл.вал.'!P349+'12.юрид-чет өл.вал.'!P349+'13.рез.эмес.-чет өл.вал.'!P181</f>
        <v>10074848.529999999</v>
      </c>
      <c r="Q349" s="35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3.0624771394453907</v>
      </c>
      <c r="R349" s="34">
        <f>'11.жеке-чет өл.вал.'!R349+'12.юрид-чет өл.вал.'!R349+'13.рез.эмес.-чет өл.вал.'!R181</f>
        <v>4820846.41</v>
      </c>
      <c r="S349" s="35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3.257467101715855</v>
      </c>
      <c r="T349" s="34">
        <f>'11.жеке-чет өл.вал.'!T349+'12.юрид-чет өл.вал.'!T349+'13.рез.эмес.-чет өл.вал.'!T181</f>
        <v>576301.62</v>
      </c>
      <c r="U349" s="35">
        <f>('11.жеке-чет өл.вал.'!T349*'11.жеке-чет өл.вал.'!U349+'12.юрид-чет өл.вал.'!T349*'12.юрид-чет өл.вал.'!U349+'13.рез.эмес.-чет өл.вал.'!T181*'13.рез.эмес.-чет өл.вал.'!U181)/('11.жеке-чет өл.вал.'!T349+'12.юрид-чет өл.вал.'!T349+'13.рез.эмес.-чет өл.вал.'!T181)</f>
        <v>4.8719959581234562</v>
      </c>
    </row>
    <row r="350" spans="1:21" ht="12.75" customHeight="1" x14ac:dyDescent="0.2">
      <c r="A350" s="33" t="s">
        <v>6</v>
      </c>
      <c r="B350" s="34">
        <f>'11.жеке-чет өл.вал.'!B350+'12.юрид-чет өл.вал.'!B350+'13.рез.эмес.-чет өл.вал.'!B182</f>
        <v>225810207.89000002</v>
      </c>
      <c r="C350" s="35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0.76100142980963092</v>
      </c>
      <c r="D350" s="34">
        <f>'11.жеке-чет өл.вал.'!D350+'12.юрид-чет өл.вал.'!D350+'13.рез.эмес.-чет өл.вал.'!D182</f>
        <v>104466353.17999999</v>
      </c>
      <c r="E350" s="35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0.7291274853804558</v>
      </c>
      <c r="F350" s="34">
        <f>'11.жеке-чет өл.вал.'!F350+'12.юрид-чет өл.вал.'!F350+'13.рез.эмес.-чет өл.вал.'!F182</f>
        <v>91449605.969999999</v>
      </c>
      <c r="G350" s="35">
        <f>('11.жеке-чет өл.вал.'!F350*'11.жеке-чет өл.вал.'!G350+'12.юрид-чет өл.вал.'!F350*'12.юрид-чет өл.вал.'!G350+'13.рез.эмес.-чет өл.вал.'!F182*'13.рез.эмес.-чет өл.вал.'!G182)/('11.жеке-чет өл.вал.'!F350+'12.юрид-чет өл.вал.'!F350+'13.рез.эмес.-чет өл.вал.'!F182)</f>
        <v>8.8495163424267456E-2</v>
      </c>
      <c r="H350" s="34">
        <f t="shared" si="38"/>
        <v>29894248.739999998</v>
      </c>
      <c r="I350" s="35">
        <f t="shared" si="39"/>
        <v>2.9296522754329639</v>
      </c>
      <c r="J350" s="34">
        <f>'11.жеке-чет өл.вал.'!J350+'12.юрид-чет өл.вал.'!J350+'13.рез.эмес.-чет өл.вал.'!J182</f>
        <v>3708752.17</v>
      </c>
      <c r="K350" s="35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2.0508107127578712</v>
      </c>
      <c r="L350" s="34">
        <f>'11.жеке-чет өл.вал.'!L350+'12.юрид-чет өл.вал.'!L350+'13.рез.эмес.-чет өл.вал.'!L182</f>
        <v>4432583.1900000004</v>
      </c>
      <c r="M350" s="35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2.6633854317125629</v>
      </c>
      <c r="N350" s="34">
        <f>'11.жеке-чет өл.вал.'!N350+'12.юрид-чет өл.вал.'!N350+'13.рез.эмес.-чет өл.вал.'!N182</f>
        <v>8027951.8399999999</v>
      </c>
      <c r="O350" s="35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2.8182260378881381</v>
      </c>
      <c r="P350" s="34">
        <f>'11.жеке-чет өл.вал.'!P350+'12.юрид-чет өл.вал.'!P350+'13.рез.эмес.-чет өл.вал.'!P182</f>
        <v>8586535.0500000007</v>
      </c>
      <c r="Q350" s="35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3.1939867289658341</v>
      </c>
      <c r="R350" s="34">
        <f>'11.жеке-чет өл.вал.'!R350+'12.юрид-чет өл.вал.'!R350+'13.рез.эмес.-чет өл.вал.'!R182</f>
        <v>4621438.4700000007</v>
      </c>
      <c r="S350" s="35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3.3613053192938032</v>
      </c>
      <c r="T350" s="34">
        <f>'11.жеке-чет өл.вал.'!T350+'12.юрид-чет өл.вал.'!T350+'13.рез.эмес.-чет өл.вал.'!T182</f>
        <v>516988.02</v>
      </c>
      <c r="U350" s="35">
        <f>('11.жеке-чет өл.вал.'!T350*'11.жеке-чет өл.вал.'!U350+'12.юрид-чет өл.вал.'!T350*'12.юрид-чет өл.вал.'!U350+'13.рез.эмес.-чет өл.вал.'!T182*'13.рез.эмес.-чет өл.вал.'!U182)/('11.жеке-чет өл.вал.'!T350+'12.юрид-чет өл.вал.'!T350+'13.рез.эмес.-чет өл.вал.'!T182)</f>
        <v>4.9985685418784005</v>
      </c>
    </row>
    <row r="351" spans="1:21" ht="12.75" customHeight="1" x14ac:dyDescent="0.2">
      <c r="A351" s="33" t="s">
        <v>7</v>
      </c>
      <c r="B351" s="34">
        <f>'11.жеке-чет өл.вал.'!B351+'12.юрид-чет өл.вал.'!B351+'13.рез.эмес.-чет өл.вал.'!B183</f>
        <v>229259627.44999999</v>
      </c>
      <c r="C351" s="35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0.78737714726841279</v>
      </c>
      <c r="D351" s="34">
        <f>'11.жеке-чет өл.вал.'!D351+'12.юрид-чет өл.вал.'!D351+'13.рез.эмес.-чет өл.вал.'!D183</f>
        <v>111530832.57000001</v>
      </c>
      <c r="E351" s="35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0.79398670462556609</v>
      </c>
      <c r="F351" s="34">
        <f>'11.жеке-чет өл.вал.'!F351+'12.юрид-чет өл.вал.'!F351+'13.рез.эмес.-чет өл.вал.'!F183</f>
        <v>88954765.370000005</v>
      </c>
      <c r="G351" s="35">
        <f>('11.жеке-чет өл.вал.'!F351*'11.жеке-чет өл.вал.'!G351+'12.юрид-чет өл.вал.'!F351*'12.юрид-чет өл.вал.'!G351+'13.рез.эмес.-чет өл.вал.'!F183*'13.рез.эмес.-чет өл.вал.'!G183)/('11.жеке-чет өл.вал.'!F351+'12.юрид-чет өл.вал.'!F351+'13.рез.эмес.-чет өл.вал.'!F183)</f>
        <v>7.6806204238543924E-2</v>
      </c>
      <c r="H351" s="34">
        <f t="shared" si="38"/>
        <v>28774029.509999998</v>
      </c>
      <c r="I351" s="35">
        <f t="shared" si="39"/>
        <v>2.9584843277656048</v>
      </c>
      <c r="J351" s="34">
        <f>'11.жеке-чет өл.вал.'!J351+'12.юрид-чет өл.вал.'!J351+'13.рез.эмес.-чет өл.вал.'!J183</f>
        <v>3346548.59</v>
      </c>
      <c r="K351" s="35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2.0666108228537645</v>
      </c>
      <c r="L351" s="34">
        <f>'11.жеке-чет өл.вал.'!L351+'12.юрид-чет өл.вал.'!L351+'13.рез.эмес.-чет өл.вал.'!L183</f>
        <v>5765122.2300000004</v>
      </c>
      <c r="M351" s="35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2.644384198910561</v>
      </c>
      <c r="N351" s="34">
        <f>'11.жеке-чет өл.вал.'!N351+'12.юрид-чет өл.вал.'!N351+'13.рез.эмес.-чет өл.вал.'!N183</f>
        <v>6260197.0099999998</v>
      </c>
      <c r="O351" s="35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2.8315589357626281</v>
      </c>
      <c r="P351" s="34">
        <f>'11.жеке-чет өл.вал.'!P351+'12.юрид-чет өл.вал.'!P351+'13.рез.эмес.-чет өл.вал.'!P183</f>
        <v>8226837.3500000006</v>
      </c>
      <c r="Q351" s="35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3.2802468319007181</v>
      </c>
      <c r="R351" s="34">
        <f>'11.жеке-чет өл.вал.'!R351+'12.юрид-чет өл.вал.'!R351+'13.рез.эмес.-чет өл.вал.'!R183</f>
        <v>4708668.6899999995</v>
      </c>
      <c r="S351" s="35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3.3792317934137794</v>
      </c>
      <c r="T351" s="34">
        <f>'11.жеке-чет өл.вал.'!T351+'12.юрид-чет өл.вал.'!T351+'13.рез.эмес.-чет өл.вал.'!T183</f>
        <v>466655.64</v>
      </c>
      <c r="U351" s="35">
        <f>('11.жеке-чет өл.вал.'!T351*'11.жеке-чет өл.вал.'!U351+'12.юрид-чет өл.вал.'!T351*'12.юрид-чет өл.вал.'!U351+'13.рез.эмес.-чет өл.вал.'!T183*'13.рез.эмес.-чет өл.вал.'!U183)/('11.жеке-чет өл.вал.'!T351+'12.юрид-чет өл.вал.'!T351+'13.рез.эмес.-чет өл.вал.'!T183)</f>
        <v>5.0196474809561931</v>
      </c>
    </row>
    <row r="352" spans="1:21" ht="12.75" customHeight="1" x14ac:dyDescent="0.2">
      <c r="A352" s="33" t="s">
        <v>8</v>
      </c>
      <c r="B352" s="34">
        <f>'11.жеке-чет өл.вал.'!B352+'12.юрид-чет өл.вал.'!B352+'13.рез.эмес.-чет өл.вал.'!B184</f>
        <v>224031690.00999996</v>
      </c>
      <c r="C352" s="35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0.72507249698624954</v>
      </c>
      <c r="D352" s="34">
        <f>'11.жеке-чет өл.вал.'!D352+'12.юрид-чет өл.вал.'!D352+'13.рез.эмес.-чет өл.вал.'!D184</f>
        <v>104304508.78999999</v>
      </c>
      <c r="E352" s="35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0.67048461742724685</v>
      </c>
      <c r="F352" s="34">
        <f>'11.жеке-чет өл.вал.'!F352+'12.юрид-чет өл.вал.'!F352+'13.рез.эмес.-чет өл.вал.'!F184</f>
        <v>90703237.180000007</v>
      </c>
      <c r="G352" s="35">
        <f>('11.жеке-чет өл.вал.'!F352*'11.жеке-чет өл.вал.'!G352+'12.юрид-чет өл.вал.'!F352*'12.юрид-чет өл.вал.'!G352+'13.рез.эмес.-чет өл.вал.'!F184*'13.рез.эмес.-чет өл.вал.'!G184)/('11.жеке-чет өл.вал.'!F352+'12.юрид-чет өл.вал.'!F352+'13.рез.эмес.-чет өл.вал.'!F184)</f>
        <v>7.3201481060965135E-2</v>
      </c>
      <c r="H352" s="34">
        <f t="shared" si="38"/>
        <v>29023944.039999999</v>
      </c>
      <c r="I352" s="35">
        <f t="shared" si="39"/>
        <v>2.9584207022540832</v>
      </c>
      <c r="J352" s="34">
        <f>'11.жеке-чет өл.вал.'!J352+'12.юрид-чет өл.вал.'!J352+'13.рез.эмес.-чет өл.вал.'!J184</f>
        <v>3412710.1900000004</v>
      </c>
      <c r="K352" s="35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1.871046605103025</v>
      </c>
      <c r="L352" s="34">
        <f>'11.жеке-чет өл.вал.'!L352+'12.юрид-чет өл.вал.'!L352+'13.рез.эмес.-чет өл.вал.'!L184</f>
        <v>5262744.96</v>
      </c>
      <c r="M352" s="35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2.7051246659499886</v>
      </c>
      <c r="N352" s="34">
        <f>'11.жеке-чет өл.вал.'!N352+'12.юрид-чет өл.вал.'!N352+'13.рез.эмес.-чет өл.вал.'!N184</f>
        <v>6138150.3699999992</v>
      </c>
      <c r="O352" s="35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2.7319944948497596</v>
      </c>
      <c r="P352" s="34">
        <f>'11.жеке-чет өл.вал.'!P352+'12.юрид-чет өл.вал.'!P352+'13.рез.эмес.-чет өл.вал.'!P184</f>
        <v>9209227.1300000008</v>
      </c>
      <c r="Q352" s="35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3.3656046184952757</v>
      </c>
      <c r="R352" s="34">
        <f>'11.жеке-чет өл.вал.'!R352+'12.юрид-чет өл.вал.'!R352+'13.рез.эмес.-чет өл.вал.'!R184</f>
        <v>4535396.2299999995</v>
      </c>
      <c r="S352" s="35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3.3356262726796007</v>
      </c>
      <c r="T352" s="34">
        <f>'11.жеке-чет өл.вал.'!T352+'12.юрид-чет өл.вал.'!T352+'13.рез.эмес.-чет өл.вал.'!T184</f>
        <v>465715.16</v>
      </c>
      <c r="U352" s="35">
        <f>('11.жеке-чет өл.вал.'!T352*'11.жеке-чет өл.вал.'!U352+'12.юрид-чет өл.вал.'!T352*'12.юрид-чет өл.вал.'!U352+'13.рез.эмес.-чет өл.вал.'!T184*'13.рез.эмес.-чет өл.вал.'!U184)/('11.жеке-чет өл.вал.'!T352+'12.юрид-чет өл.вал.'!T352+'13.рез.эмес.-чет өл.вал.'!T184)</f>
        <v>5.0479754388927303</v>
      </c>
    </row>
    <row r="353" spans="1:21" ht="12.75" customHeight="1" x14ac:dyDescent="0.2">
      <c r="A353" s="33" t="s">
        <v>9</v>
      </c>
      <c r="B353" s="34">
        <f>'11.жеке-чет өл.вал.'!B353+'12.юрид-чет өл.вал.'!B353+'13.рез.эмес.-чет өл.вал.'!B185</f>
        <v>243554118.33000001</v>
      </c>
      <c r="C353" s="35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0.77295916975882761</v>
      </c>
      <c r="D353" s="34">
        <f>'11.жеке-чет өл.вал.'!D353+'12.юрид-чет өл.вал.'!D353+'13.рез.эмес.-чет өл.вал.'!D185</f>
        <v>121145394.2</v>
      </c>
      <c r="E353" s="35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0.66922671837325221</v>
      </c>
      <c r="F353" s="34">
        <f>'11.жеке-чет өл.вал.'!F353+'12.юрид-чет өл.вал.'!F353+'13.рез.эмес.-чет өл.вал.'!F185</f>
        <v>88585227.859999999</v>
      </c>
      <c r="G353" s="35">
        <f>('11.жеке-чет өл.вал.'!F353*'11.жеке-чет өл.вал.'!G353+'12.юрид-чет өл.вал.'!F353*'12.юрид-чет өл.вал.'!G353+'13.рез.эмес.-чет өл.вал.'!F185*'13.рез.эмес.-чет өл.вал.'!G185)/('11.жеке-чет өл.вал.'!F353+'12.юрид-чет өл.вал.'!F353+'13.рез.эмес.-чет өл.вал.'!F185)</f>
        <v>6.7498350484008138E-2</v>
      </c>
      <c r="H353" s="34">
        <f t="shared" si="38"/>
        <v>33823496.270000003</v>
      </c>
      <c r="I353" s="35">
        <f t="shared" si="39"/>
        <v>2.9921299951821934</v>
      </c>
      <c r="J353" s="34">
        <f>'11.жеке-чет өл.вал.'!J353+'12.юрид-чет өл.вал.'!J353+'13.рез.эмес.-чет өл.вал.'!J185</f>
        <v>4367831.6100000003</v>
      </c>
      <c r="K353" s="35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2.1501576155084448</v>
      </c>
      <c r="L353" s="34">
        <f>'11.жеке-чет өл.вал.'!L353+'12.юрид-чет өл.вал.'!L353+'13.рез.эмес.-чет өл.вал.'!L185</f>
        <v>5788848.9199999999</v>
      </c>
      <c r="M353" s="35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2.7511276260255211</v>
      </c>
      <c r="N353" s="34">
        <f>'11.жеке-чет өл.вал.'!N353+'12.юрид-чет өл.вал.'!N353+'13.рез.эмес.-чет өл.вал.'!N185</f>
        <v>4650155.01</v>
      </c>
      <c r="O353" s="35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2.8264999970828937</v>
      </c>
      <c r="P353" s="34">
        <f>'11.жеке-чет өл.вал.'!P353+'12.юрид-чет өл.вал.'!P353+'13.рез.эмес.-чет өл.вал.'!P185</f>
        <v>13992224.790000001</v>
      </c>
      <c r="Q353" s="35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3.2595387258711996</v>
      </c>
      <c r="R353" s="34">
        <f>'11.жеке-чет өл.вал.'!R353+'12.юрид-чет өл.вал.'!R353+'13.рез.эмес.-чет өл.вал.'!R185</f>
        <v>4588600.99</v>
      </c>
      <c r="S353" s="35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3.2471748803985689</v>
      </c>
      <c r="T353" s="34">
        <f>'11.жеке-чет өл.вал.'!T353+'12.юрид-чет өл.вал.'!T353+'13.рез.эмес.-чет өл.вал.'!T185</f>
        <v>435834.95</v>
      </c>
      <c r="U353" s="35">
        <f>('11.жеке-чет өл.вал.'!T353*'11.жеке-чет өл.вал.'!U353+'12.юрид-чет өл.вал.'!T353*'12.юрид-чет өл.вал.'!U353+'13.рез.эмес.-чет өл.вал.'!T185*'13.рез.эмес.-чет өл.вал.'!U185)/('11.жеке-чет өл.вал.'!T353+'12.юрид-чет өл.вал.'!T353+'13.рез.эмес.-чет өл.вал.'!T185)</f>
        <v>5.1282201851870797</v>
      </c>
    </row>
    <row r="354" spans="1:21" ht="12.75" customHeight="1" x14ac:dyDescent="0.2">
      <c r="A354" s="33" t="s">
        <v>10</v>
      </c>
      <c r="B354" s="34">
        <f>'11.жеке-чет өл.вал.'!B354+'12.юрид-чет өл.вал.'!B354+'13.рез.эмес.-чет өл.вал.'!B186</f>
        <v>243463018.16999996</v>
      </c>
      <c r="C354" s="35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0.89843804846847652</v>
      </c>
      <c r="D354" s="34">
        <f>'11.жеке-чет өл.вал.'!D354+'12.юрид-чет өл.вал.'!D354+'13.рез.эмес.-чет өл.вал.'!D186</f>
        <v>117946673.82999998</v>
      </c>
      <c r="E354" s="35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0.83822996653130855</v>
      </c>
      <c r="F354" s="34">
        <f>'11.жеке-чет өл.вал.'!F354+'12.юрид-чет өл.вал.'!F354+'13.рез.эмес.-чет өл.вал.'!F186</f>
        <v>87960970.039999992</v>
      </c>
      <c r="G354" s="35">
        <f>('11.жеке-чет өл.вал.'!F354*'11.жеке-чет өл.вал.'!G354+'12.юрид-чет өл.вал.'!F354*'12.юрид-чет өл.вал.'!G354+'13.рез.эмес.-чет өл.вал.'!F186*'13.рез.эмес.-чет өл.вал.'!G186)/('11.жеке-чет өл.вал.'!F354+'12.юрид-чет өл.вал.'!F354+'13.рез.эмес.-чет өл.вал.'!F186)</f>
        <v>7.267248729968645E-2</v>
      </c>
      <c r="H354" s="34">
        <f t="shared" si="38"/>
        <v>37555374.299999997</v>
      </c>
      <c r="I354" s="35">
        <f t="shared" si="39"/>
        <v>3.0216090798967219</v>
      </c>
      <c r="J354" s="34">
        <f>'11.жеке-чет өл.вал.'!J354+'12.юрид-чет өл.вал.'!J354+'13.рез.эмес.-чет өл.вал.'!J186</f>
        <v>3516943.81</v>
      </c>
      <c r="K354" s="35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1.8479343215608577</v>
      </c>
      <c r="L354" s="34">
        <f>'11.жеке-чет өл.вал.'!L354+'12.юрид-чет өл.вал.'!L354+'13.рез.эмес.-чет өл.вал.'!L186</f>
        <v>5647967.54</v>
      </c>
      <c r="M354" s="35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2.8744022238661775</v>
      </c>
      <c r="N354" s="34">
        <f>'11.жеке-чет өл.вал.'!N354+'12.юрид-чет өл.вал.'!N354+'13.рез.эмес.-чет өл.вал.'!N186</f>
        <v>5909934.9900000002</v>
      </c>
      <c r="O354" s="35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2.8913708343177533</v>
      </c>
      <c r="P354" s="34">
        <f>'11.жеке-чет өл.вал.'!P354+'12.юрид-чет өл.вал.'!P354+'13.рез.эмес.-чет өл.вал.'!P186</f>
        <v>17879939.530000001</v>
      </c>
      <c r="Q354" s="35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3.2385980305605653</v>
      </c>
      <c r="R354" s="34">
        <f>'11.жеке-чет өл.вал.'!R354+'12.юрид-чет өл.вал.'!R354+'13.рез.эмес.-чет өл.вал.'!R186</f>
        <v>4167057.1799999997</v>
      </c>
      <c r="S354" s="35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3.2608900878101186</v>
      </c>
      <c r="T354" s="34">
        <f>'11.жеке-чет өл.вал.'!T354+'12.юрид-чет өл.вал.'!T354+'13.рез.эмес.-чет өл.вал.'!T186</f>
        <v>433531.25</v>
      </c>
      <c r="U354" s="35">
        <f>('11.жеке-чет өл.вал.'!T354*'11.жеке-чет өл.вал.'!U354+'12.юрид-чет өл.вал.'!T354*'12.юрид-чет өл.вал.'!U354+'13.рез.эмес.-чет өл.вал.'!T186*'13.рез.эмес.-чет өл.вал.'!U186)/('11.жеке-чет өл.вал.'!T354+'12.юрид-чет өл.вал.'!T354+'13.рез.эмес.-чет өл.вал.'!T186)</f>
        <v>4.9869122195920159</v>
      </c>
    </row>
    <row r="355" spans="1:21" ht="12.75" customHeight="1" x14ac:dyDescent="0.2">
      <c r="A355" s="33" t="s">
        <v>11</v>
      </c>
      <c r="B355" s="34">
        <f>'11.жеке-чет өл.вал.'!B355+'12.юрид-чет өл.вал.'!B355+'13.рез.эмес.-чет өл.вал.'!B187</f>
        <v>256759232.22000003</v>
      </c>
      <c r="C355" s="35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1.0535996050751848</v>
      </c>
      <c r="D355" s="34">
        <f>'11.жеке-чет өл.вал.'!D355+'12.юрид-чет өл.вал.'!D355+'13.рез.эмес.-чет өл.вал.'!D187</f>
        <v>125988444.58</v>
      </c>
      <c r="E355" s="35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1.1244373482009666</v>
      </c>
      <c r="F355" s="34">
        <f>'11.жеке-чет өл.вал.'!F355+'12.юрид-чет өл.вал.'!F355+'13.рез.эмес.-чет өл.вал.'!F187</f>
        <v>91739095.710000008</v>
      </c>
      <c r="G355" s="35">
        <f>('11.жеке-чет өл.вал.'!F355*'11.жеке-чет өл.вал.'!G355+'12.юрид-чет өл.вал.'!F355*'12.юрид-чет өл.вал.'!G355+'13.рез.эмес.-чет өл.вал.'!F187*'13.рез.эмес.-чет өл.вал.'!G187)/('11.жеке-чет өл.вал.'!F355+'12.юрид-чет өл.вал.'!F355+'13.рез.эмес.-чет өл.вал.'!F187)</f>
        <v>9.8661321730397294E-2</v>
      </c>
      <c r="H355" s="34">
        <f t="shared" si="38"/>
        <v>39031691.93</v>
      </c>
      <c r="I355" s="35">
        <f t="shared" si="39"/>
        <v>3.0694086466110329</v>
      </c>
      <c r="J355" s="34">
        <f>'11.жеке-чет өл.вал.'!J355+'12.юрид-чет өл.вал.'!J355+'13.рез.эмес.-чет өл.вал.'!J187</f>
        <v>5335198.9399999995</v>
      </c>
      <c r="K355" s="35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2.1802634750485979</v>
      </c>
      <c r="L355" s="34">
        <f>'11.жеке-чет өл.вал.'!L355+'12.юрид-чет өл.вал.'!L355+'13.рез.эмес.-чет өл.вал.'!L187</f>
        <v>3942063.28</v>
      </c>
      <c r="M355" s="35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2.6852782626310381</v>
      </c>
      <c r="N355" s="34">
        <f>'11.жеке-чет өл.вал.'!N355+'12.юрид-чет өл.вал.'!N355+'13.рез.эмес.-чет өл.вал.'!N187</f>
        <v>7320560.5700000003</v>
      </c>
      <c r="O355" s="35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3.0969716101399603</v>
      </c>
      <c r="P355" s="34">
        <f>'11.жеке-чет өл.вал.'!P355+'12.юрид-чет өл.вал.'!P355+'13.рез.эмес.-чет өл.вал.'!P187</f>
        <v>17601364.620000001</v>
      </c>
      <c r="Q355" s="35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3.2922180924742444</v>
      </c>
      <c r="R355" s="34">
        <f>'11.жеке-чет өл.вал.'!R355+'12.юрид-чет өл.вал.'!R355+'13.рез.эмес.-чет өл.вал.'!R187</f>
        <v>4401423.3899999997</v>
      </c>
      <c r="S355" s="35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3.3665219724749127</v>
      </c>
      <c r="T355" s="34">
        <f>'11.жеке-чет өл.вал.'!T355+'12.юрид-чет өл.вал.'!T355+'13.рез.эмес.-чет өл.вал.'!T187</f>
        <v>431081.13</v>
      </c>
      <c r="U355" s="35">
        <f>('11.жеке-чет өл.вал.'!T355*'11.жеке-чет өл.вал.'!U355+'12.юрид-чет өл.вал.'!T355*'12.юрид-чет өл.вал.'!U355+'13.рез.эмес.-чет өл.вал.'!T187*'13.рез.эмес.-чет өл.вал.'!U187)/('11.жеке-чет өл.вал.'!T355+'12.юрид-чет өл.вал.'!T355+'13.рез.эмес.-чет өл.вал.'!T187)</f>
        <v>4.9873410666340234</v>
      </c>
    </row>
    <row r="356" spans="1:21" ht="12.75" customHeight="1" thickBot="1" x14ac:dyDescent="0.25">
      <c r="A356" s="36" t="s">
        <v>12</v>
      </c>
      <c r="B356" s="37">
        <f>'11.жеке-чет өл.вал.'!B356+'12.юрид-чет өл.вал.'!B356+'13.рез.эмес.-чет өл.вал.'!B188</f>
        <v>254391049.16</v>
      </c>
      <c r="C356" s="38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0.95558796214605002</v>
      </c>
      <c r="D356" s="37">
        <f>'11.жеке-чет өл.вал.'!D356+'12.юрид-чет өл.вал.'!D356+'13.рез.эмес.-чет өл.вал.'!D188</f>
        <v>113638295.09</v>
      </c>
      <c r="E356" s="38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0.8486491587129289</v>
      </c>
      <c r="F356" s="37">
        <f>'11.жеке-чет өл.вал.'!F356+'12.юрид-чет өл.вал.'!F356+'13.рез.эмес.-чет өл.вал.'!F188</f>
        <v>95082582.069999993</v>
      </c>
      <c r="G356" s="38">
        <f>('11.жеке-чет өл.вал.'!F356*'11.жеке-чет өл.вал.'!G356+'12.юрид-чет өл.вал.'!F356*'12.юрид-чет өл.вал.'!G356+'13.рез.эмес.-чет өл.вал.'!F188*'13.рез.эмес.-чет өл.вал.'!G188)/('11.жеке-чет өл.вал.'!F356+'12.юрид-чет өл.вал.'!F356+'13.рез.эмес.-чет өл.вал.'!F188)</f>
        <v>9.5177338488111149E-2</v>
      </c>
      <c r="H356" s="37">
        <f t="shared" ref="H356:H367" si="40">J356+L356+N356+P356+R356+T356</f>
        <v>45670172</v>
      </c>
      <c r="I356" s="38">
        <f t="shared" ref="I356:I367" si="41">(J356*K356+L356*M356+N356*O356+P356*Q356+R356*S356+T356*U356)/(J356+L356+N356+P356+R356+T356)</f>
        <v>3.0130009939813673</v>
      </c>
      <c r="J356" s="37">
        <f>'11.жеке-чет өл.вал.'!J356+'12.юрид-чет өл.вал.'!J356+'13.рез.эмес.-чет өл.вал.'!J188</f>
        <v>4364961.63</v>
      </c>
      <c r="K356" s="38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1.554264178148113</v>
      </c>
      <c r="L356" s="37">
        <f>'11.жеке-чет өл.вал.'!L356+'12.юрид-чет өл.вал.'!L356+'13.рез.эмес.-чет өл.вал.'!L188</f>
        <v>5414828.6799999997</v>
      </c>
      <c r="M356" s="38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2.3417295962722879</v>
      </c>
      <c r="N356" s="37">
        <f>'11.жеке-чет өл.вал.'!N356+'12.юрид-чет өл.вал.'!N356+'13.рез.эмес.-чет өл.вал.'!N188</f>
        <v>7718581.5</v>
      </c>
      <c r="O356" s="38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2.9678745660974117</v>
      </c>
      <c r="P356" s="37">
        <f>'11.жеке-чет өл.вал.'!P356+'12.юрид-чет өл.вал.'!P356+'13.рез.эмес.-чет өл.вал.'!P188</f>
        <v>18842668.219999999</v>
      </c>
      <c r="Q356" s="38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3.3487559926000752</v>
      </c>
      <c r="R356" s="37">
        <f>'11.жеке-чет өл.вал.'!R356+'12.юрид-чет өл.вал.'!R356+'13.рез.эмес.-чет өл.вал.'!R188</f>
        <v>8922517.129999999</v>
      </c>
      <c r="S356" s="38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3.3587555940057912</v>
      </c>
      <c r="T356" s="37">
        <f>'11.жеке-чет өл.вал.'!T356+'12.юрид-чет өл.вал.'!T356+'13.рез.эмес.-чет өл.вал.'!T188</f>
        <v>406614.84</v>
      </c>
      <c r="U356" s="38">
        <f>('11.жеке-чет өл.вал.'!T356*'11.жеке-чет өл.вал.'!U356+'12.юрид-чет өл.вал.'!T356*'12.юрид-чет өл.вал.'!U356+'13.рез.эмес.-чет өл.вал.'!T188*'13.рез.эмес.-чет өл.вал.'!U188)/('11.жеке-чет өл.вал.'!T356+'12.юрид-чет өл.вал.'!T356+'13.рез.эмес.-чет өл.вал.'!T188)</f>
        <v>5.3221652967707707</v>
      </c>
    </row>
    <row r="357" spans="1:21" ht="12.75" customHeight="1" x14ac:dyDescent="0.2">
      <c r="A357" s="48" t="s">
        <v>85</v>
      </c>
      <c r="B357" s="34">
        <f>'11.жеке-чет өл.вал.'!B357+'12.юрид-чет өл.вал.'!B357+'13.рез.эмес.-чет өл.вал.'!B189</f>
        <v>254238186.63999999</v>
      </c>
      <c r="C357" s="35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0.85354091594381454</v>
      </c>
      <c r="D357" s="34">
        <f>'11.жеке-чет өл.вал.'!D357+'12.юрид-чет өл.вал.'!D357+'13.рез.эмес.-чет өл.вал.'!D189</f>
        <v>111253344.92999999</v>
      </c>
      <c r="E357" s="35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0.67813700800159893</v>
      </c>
      <c r="F357" s="34">
        <f>'11.жеке-чет өл.вал.'!F357+'12.юрид-чет өл.вал.'!F357+'13.рез.эмес.-чет өл.вал.'!F189</f>
        <v>95710168.900000006</v>
      </c>
      <c r="G357" s="35">
        <f>('11.жеке-чет өл.вал.'!F357*'11.жеке-чет өл.вал.'!G357+'12.юрид-чет өл.вал.'!F357*'12.юрид-чет өл.вал.'!G357+'13.рез.эмес.-чет өл.вал.'!F189*'13.рез.эмес.-чет өл.вал.'!G189)/('11.жеке-чет өл.вал.'!F357+'12.юрид-чет өл.вал.'!F357+'13.рез.эмес.-чет өл.вал.'!F189)</f>
        <v>9.6899715484673105E-2</v>
      </c>
      <c r="H357" s="34">
        <f t="shared" si="40"/>
        <v>47274672.810000002</v>
      </c>
      <c r="I357" s="35">
        <f t="shared" si="41"/>
        <v>2.7981874486547076</v>
      </c>
      <c r="J357" s="34">
        <f>'11.жеке-чет өл.вал.'!J357+'12.юрид-чет өл.вал.'!J357+'13.рез.эмес.-чет өл.вал.'!J189</f>
        <v>4674699.42</v>
      </c>
      <c r="K357" s="35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1.3653890999477369</v>
      </c>
      <c r="L357" s="34">
        <f>'11.жеке-чет өл.вал.'!L357+'12.юрид-чет өл.вал.'!L357+'13.рез.эмес.-чет өл.вал.'!L189</f>
        <v>6099819.4500000002</v>
      </c>
      <c r="M357" s="35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2.6747751418281722</v>
      </c>
      <c r="N357" s="34">
        <f>'11.жеке-чет өл.вал.'!N357+'12.юрид-чет өл.вал.'!N357+'13.рез.эмес.-чет өл.вал.'!N189</f>
        <v>7165292.2800000003</v>
      </c>
      <c r="O357" s="35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2.9893442194656683</v>
      </c>
      <c r="P357" s="34">
        <f>'11.жеке-чет өл.вал.'!P357+'12.юрид-чет өл.вал.'!P357+'13.рез.эмес.-чет өл.вал.'!P189</f>
        <v>20094531.350000001</v>
      </c>
      <c r="Q357" s="35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3.2329538102066757</v>
      </c>
      <c r="R357" s="34">
        <f>'11.жеке-чет өл.вал.'!R357+'12.юрид-чет өл.вал.'!R357+'13.рез.эмес.-чет өл.вал.'!R189</f>
        <v>8833652.8399999999</v>
      </c>
      <c r="S357" s="35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2.380579979935006</v>
      </c>
      <c r="T357" s="34">
        <f>'11.жеке-чет өл.вал.'!T357+'12.юрид-чет өл.вал.'!T357+'13.рез.эмес.-чет өл.вал.'!T189</f>
        <v>406677.47000000003</v>
      </c>
      <c r="U357" s="35">
        <f>('11.жеке-чет өл.вал.'!T357*'11.жеке-чет өл.вал.'!U357+'12.юрид-чет өл.вал.'!T357*'12.юрид-чет өл.вал.'!U357+'13.рез.эмес.-чет өл.вал.'!T189*'13.рез.эмес.-чет өл.вал.'!U189)/('11.жеке-чет өл.вал.'!T357+'12.юрид-чет өл.вал.'!T357+'13.рез.эмес.-чет өл.вал.'!T189)</f>
        <v>5.3396938296089997</v>
      </c>
    </row>
    <row r="358" spans="1:21" ht="12.75" customHeight="1" x14ac:dyDescent="0.2">
      <c r="A358" s="33" t="s">
        <v>3</v>
      </c>
      <c r="B358" s="34">
        <f>'11.жеке-чет өл.вал.'!B358+'12.юрид-чет өл.вал.'!B358+'13.рез.эмес.-чет өл.вал.'!B190</f>
        <v>245733250.15000001</v>
      </c>
      <c r="C358" s="35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0.90046402510254653</v>
      </c>
      <c r="D358" s="34">
        <f>'11.жеке-чет өл.вал.'!D358+'12.юрид-чет өл.вал.'!D358+'13.рез.эмес.-чет өл.вал.'!D190</f>
        <v>102170557.28</v>
      </c>
      <c r="E358" s="35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0.64219513758239899</v>
      </c>
      <c r="F358" s="34">
        <f>'11.жеке-чет өл.вал.'!F358+'12.юрид-чет өл.вал.'!F358+'13.рез.эмес.-чет өл.вал.'!F190</f>
        <v>95306939.450000003</v>
      </c>
      <c r="G358" s="35">
        <f>('11.жеке-чет өл.вал.'!F358*'11.жеке-чет өл.вал.'!G358+'12.юрид-чет өл.вал.'!F358*'12.юрид-чет өл.вал.'!G358+'13.рез.эмес.-чет өл.вал.'!F190*'13.рез.эмес.-чет өл.вал.'!G190)/('11.жеке-чет өл.вал.'!F358+'12.юрид-чет өл.вал.'!F358+'13.рез.эмес.-чет өл.вал.'!F190)</f>
        <v>9.7578055631288921E-2</v>
      </c>
      <c r="H358" s="34">
        <f t="shared" si="40"/>
        <v>48255753.419999994</v>
      </c>
      <c r="I358" s="35">
        <f t="shared" si="41"/>
        <v>3.0330196967132959</v>
      </c>
      <c r="J358" s="34">
        <f>'11.жеке-чет өл.вал.'!J358+'12.юрид-чет өл.вал.'!J358+'13.рез.эмес.-чет өл.вал.'!J190</f>
        <v>5437391.0899999999</v>
      </c>
      <c r="K358" s="35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1.3313818923405778</v>
      </c>
      <c r="L358" s="34">
        <f>'11.жеке-чет өл.вал.'!L358+'12.юрид-чет өл.вал.'!L358+'13.рез.эмес.-чет өл.вал.'!L190</f>
        <v>5509120.2800000003</v>
      </c>
      <c r="M358" s="35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3.0543447059028432</v>
      </c>
      <c r="N358" s="34">
        <f>'11.жеке-чет өл.вал.'!N358+'12.юрид-чет өл.вал.'!N358+'13.рез.эмес.-чет өл.вал.'!N190</f>
        <v>7813711.8799999999</v>
      </c>
      <c r="O358" s="35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3.0922486216371721</v>
      </c>
      <c r="P358" s="34">
        <f>'11.жеке-чет өл.вал.'!P358+'12.юрид-чет өл.вал.'!P358+'13.рез.эмес.-чет өл.вал.'!P190</f>
        <v>19039693.129999999</v>
      </c>
      <c r="Q358" s="35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3.2452972521516679</v>
      </c>
      <c r="R358" s="34">
        <f>'11.жеке-чет өл.вал.'!R358+'12.юрид-чет өл.вал.'!R358+'13.рез.эмес.-чет өл.вал.'!R190</f>
        <v>10042891.109999999</v>
      </c>
      <c r="S358" s="35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3.3997668952023519</v>
      </c>
      <c r="T358" s="34">
        <f>'11.жеке-чет өл.вал.'!T358+'12.юрид-чет өл.вал.'!T358+'13.рез.эмес.-чет өл.вал.'!T190</f>
        <v>412945.93</v>
      </c>
      <c r="U358" s="35">
        <f>('11.жеке-чет өл.вал.'!T358*'11.жеке-чет өл.вал.'!U358+'12.юрид-чет өл.вал.'!T358*'12.юрид-чет өл.вал.'!U358+'13.рез.эмес.-чет өл.вал.'!T190*'13.рез.эмес.-чет өл.вал.'!U190)/('11.жеке-чет өл.вал.'!T358+'12.юрид-чет өл.вал.'!T358+'13.рез.эмес.-чет өл.вал.'!T190)</f>
        <v>5.3269973797780281</v>
      </c>
    </row>
    <row r="359" spans="1:21" ht="12.75" customHeight="1" x14ac:dyDescent="0.2">
      <c r="A359" s="33" t="s">
        <v>4</v>
      </c>
      <c r="B359" s="34">
        <f>'11.жеке-чет өл.вал.'!B359+'12.юрид-чет өл.вал.'!B359+'13.рез.эмес.-чет өл.вал.'!B191</f>
        <v>250297523.45999998</v>
      </c>
      <c r="C359" s="35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0.91132803068725965</v>
      </c>
      <c r="D359" s="34">
        <f>'11.жеке-чет өл.вал.'!D359+'12.юрид-чет өл.вал.'!D359+'13.рез.эмес.-чет өл.вал.'!D191</f>
        <v>103211878.36</v>
      </c>
      <c r="E359" s="35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0.64121333520801893</v>
      </c>
      <c r="F359" s="34">
        <f>'11.жеке-чет өл.вал.'!F359+'12.юрид-чет өл.вал.'!F359+'13.рез.эмес.-чет өл.вал.'!F191</f>
        <v>96974417.039999992</v>
      </c>
      <c r="G359" s="35">
        <f>('11.жеке-чет өл.вал.'!F359*'11.жеке-чет өл.вал.'!G359+'12.юрид-чет өл.вал.'!F359*'12.юрид-чет өл.вал.'!G359+'13.рез.эмес.-чет өл.вал.'!F191*'13.рез.эмес.-чет өл.вал.'!G191)/('11.жеке-чет өл.вал.'!F359+'12.юрид-чет өл.вал.'!F359+'13.рез.эмес.-чет өл.вал.'!F191)</f>
        <v>8.4098351321215389E-2</v>
      </c>
      <c r="H359" s="34">
        <f t="shared" si="40"/>
        <v>50111228.060000002</v>
      </c>
      <c r="I359" s="35">
        <f t="shared" si="41"/>
        <v>3.0685124620551956</v>
      </c>
      <c r="J359" s="34">
        <f>'11.жеке-чет өл.вал.'!J359+'12.юрид-чет өл.вал.'!J359+'13.рез.эмес.-чет өл.вал.'!J191</f>
        <v>4225700.97</v>
      </c>
      <c r="K359" s="35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1.3993254390880385</v>
      </c>
      <c r="L359" s="34">
        <f>'11.жеке-чет өл.вал.'!L359+'12.юрид-чет өл.вал.'!L359+'13.рез.эмес.-чет өл.вал.'!L191</f>
        <v>4192393.2200000007</v>
      </c>
      <c r="M359" s="35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2.7167143769257391</v>
      </c>
      <c r="N359" s="34">
        <f>'11.жеке-чет өл.вал.'!N359+'12.юрид-чет өл.вал.'!N359+'13.рез.эмес.-чет өл.вал.'!N191</f>
        <v>12731413.710000001</v>
      </c>
      <c r="O359" s="35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3.2291240069992186</v>
      </c>
      <c r="P359" s="34">
        <f>'11.жеке-чет өл.вал.'!P359+'12.юрид-чет өл.вал.'!P359+'13.рез.эмес.-чет өл.вал.'!P191</f>
        <v>16684101.520000001</v>
      </c>
      <c r="Q359" s="35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3.2027005569011933</v>
      </c>
      <c r="R359" s="34">
        <f>'11.жеке-чет өл.вал.'!R359+'12.юрид-чет өл.вал.'!R359+'13.рез.эмес.-чет өл.вал.'!R191</f>
        <v>11831367.280000001</v>
      </c>
      <c r="S359" s="35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3.350392351009829</v>
      </c>
      <c r="T359" s="34">
        <f>'11.жеке-чет өл.вал.'!T359+'12.юрид-чет өл.вал.'!T359+'13.рез.эмес.-чет өл.вал.'!T191</f>
        <v>446251.36</v>
      </c>
      <c r="U359" s="35">
        <f>('11.жеке-чет өл.вал.'!T359*'11.жеке-чет өл.вал.'!U359+'12.юрид-чет өл.вал.'!T359*'12.юрид-чет өл.вал.'!U359+'13.рез.эмес.-чет өл.вал.'!T191*'13.рез.эмес.-чет өл.вал.'!U191)/('11.жеке-чет өл.вал.'!T359+'12.юрид-чет өл.вал.'!T359+'13.рез.эмес.-чет өл.вал.'!T191)</f>
        <v>5.1070873392968474</v>
      </c>
    </row>
    <row r="360" spans="1:21" ht="12.75" customHeight="1" x14ac:dyDescent="0.2">
      <c r="A360" s="33" t="s">
        <v>35</v>
      </c>
      <c r="B360" s="34">
        <f>'11.жеке-чет өл.вал.'!B360+'12.юрид-чет өл.вал.'!B360+'13.рез.эмес.-чет өл.вал.'!B192</f>
        <v>260253843.09</v>
      </c>
      <c r="C360" s="35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0.88074216100368286</v>
      </c>
      <c r="D360" s="34">
        <f>'11.жеке-чет өл.вал.'!D360+'12.юрид-чет өл.вал.'!D360+'13.рез.эмес.-чет өл.вал.'!D192</f>
        <v>109600556.75000001</v>
      </c>
      <c r="E360" s="35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0.62860117397898174</v>
      </c>
      <c r="F360" s="34">
        <f>'11.жеке-чет өл.вал.'!F360+'12.юрид-чет өл.вал.'!F360+'13.рез.эмес.-чет өл.вал.'!F192</f>
        <v>99739527.840000004</v>
      </c>
      <c r="G360" s="35">
        <f>('11.жеке-чет өл.вал.'!F360*'11.жеке-чет өл.вал.'!G360+'12.юрид-чет өл.вал.'!F360*'12.юрид-чет өл.вал.'!G360+'13.рез.эмес.-чет өл.вал.'!F192*'13.рез.эмес.-чет өл.вал.'!G192)/('11.жеке-чет өл.вал.'!F360+'12.юрид-чет өл.вал.'!F360+'13.рез.эмес.-чет өл.вал.'!F192)</f>
        <v>7.1880649177534658E-2</v>
      </c>
      <c r="H360" s="34">
        <f t="shared" si="40"/>
        <v>50913758.500000007</v>
      </c>
      <c r="I360" s="35">
        <f t="shared" si="41"/>
        <v>3.0080700390838357</v>
      </c>
      <c r="J360" s="34">
        <f>'11.жеке-чет өл.вал.'!J360+'12.юрид-чет өл.вал.'!J360+'13.рез.эмес.-чет өл.вал.'!J192</f>
        <v>6829991.1500000004</v>
      </c>
      <c r="K360" s="35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1.8237090251573738</v>
      </c>
      <c r="L360" s="34">
        <f>'11.жеке-чет өл.вал.'!L360+'12.юрид-чет өл.вал.'!L360+'13.рез.эмес.-чет өл.вал.'!L192</f>
        <v>5402319.5999999996</v>
      </c>
      <c r="M360" s="35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2.8357576008276162</v>
      </c>
      <c r="N360" s="34">
        <f>'11.жеке-чет өл.вал.'!N360+'12.юрид-чет өл.вал.'!N360+'13.рез.эмес.-чет өл.вал.'!N192</f>
        <v>13574597.68</v>
      </c>
      <c r="O360" s="35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3.1794019655763348</v>
      </c>
      <c r="P360" s="34">
        <f>'11.жеке-чет өл.вал.'!P360+'12.юрид-чет өл.вал.'!P360+'13.рез.эмес.-чет өл.вал.'!P192</f>
        <v>14116768.629999999</v>
      </c>
      <c r="Q360" s="35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3.1488456468525419</v>
      </c>
      <c r="R360" s="34">
        <f>'11.жеке-чет өл.вал.'!R360+'12.юрид-чет өл.вал.'!R360+'13.рез.эмес.-чет өл.вал.'!R192</f>
        <v>10583785.84</v>
      </c>
      <c r="S360" s="35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3.3689595166732911</v>
      </c>
      <c r="T360" s="34">
        <f>'11.жеке-чет өл.вал.'!T360+'12.юрид-чет өл.вал.'!T360+'13.рез.эмес.-чет өл.вал.'!T192</f>
        <v>406295.6</v>
      </c>
      <c r="U360" s="35">
        <f>('11.жеке-чет өл.вал.'!T360*'11.жеке-чет өл.вал.'!U360+'12.юрид-чет өл.вал.'!T360*'12.юрид-чет өл.вал.'!U360+'13.рез.эмес.-чет өл.вал.'!T192*'13.рез.эмес.-чет өл.вал.'!U192)/('11.жеке-чет өл.вал.'!T360+'12.юрид-чет өл.вал.'!T360+'13.рез.эмес.-чет өл.вал.'!T192)</f>
        <v>5.1922593530424681</v>
      </c>
    </row>
    <row r="361" spans="1:21" ht="12.75" customHeight="1" x14ac:dyDescent="0.2">
      <c r="A361" s="33" t="s">
        <v>5</v>
      </c>
      <c r="B361" s="34">
        <f>'11.жеке-чет өл.вал.'!B361+'12.юрид-чет өл.вал.'!B361+'13.рез.эмес.-чет өл.вал.'!B193</f>
        <v>267648566.58000001</v>
      </c>
      <c r="C361" s="35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0.89339283519132384</v>
      </c>
      <c r="D361" s="34">
        <f>'11.жеке-чет өл.вал.'!D361+'12.юрид-чет өл.вал.'!D361+'13.рез.эмес.-чет өл.вал.'!D193</f>
        <v>116256819.87</v>
      </c>
      <c r="E361" s="35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0.68918664758157244</v>
      </c>
      <c r="F361" s="34">
        <f>'11.жеке-чет өл.вал.'!F361+'12.юрид-чет өл.вал.'!F361+'13.рез.эмес.-чет өл.вал.'!F193</f>
        <v>100865295.98</v>
      </c>
      <c r="G361" s="35">
        <f>('11.жеке-чет өл.вал.'!F361*'11.жеке-чет өл.вал.'!G361+'12.юрид-чет өл.вал.'!F361*'12.юрид-чет өл.вал.'!G361+'13.рез.эмес.-чет өл.вал.'!F193*'13.рез.эмес.-чет өл.вал.'!G193)/('11.жеке-чет өл.вал.'!F361+'12.юрид-чет өл.вал.'!F361+'13.рез.эмес.-чет өл.вал.'!F193)</f>
        <v>7.5548867607655446E-2</v>
      </c>
      <c r="H361" s="34">
        <f t="shared" si="40"/>
        <v>50526450.730000004</v>
      </c>
      <c r="I361" s="35">
        <f t="shared" si="41"/>
        <v>2.9959041790565122</v>
      </c>
      <c r="J361" s="34">
        <f>'11.жеке-чет өл.вал.'!J361+'12.юрид-чет өл.вал.'!J361+'13.рез.эмес.-чет өл.вал.'!J193</f>
        <v>6954709.3399999999</v>
      </c>
      <c r="K361" s="35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1.4142016747316712</v>
      </c>
      <c r="L361" s="34">
        <f>'11.жеке-чет өл.вал.'!L361+'12.юрид-чет өл.вал.'!L361+'13.рез.эмес.-чет өл.вал.'!L193</f>
        <v>5745432.9299999997</v>
      </c>
      <c r="M361" s="35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3.1102605128835794</v>
      </c>
      <c r="N361" s="34">
        <f>'11.жеке-чет өл.вал.'!N361+'12.юрид-чет өл.вал.'!N361+'13.рез.эмес.-чет өл.вал.'!N193</f>
        <v>13695415.77</v>
      </c>
      <c r="O361" s="35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3.3033324108275672</v>
      </c>
      <c r="P361" s="34">
        <f>'11.жеке-чет өл.вал.'!P361+'12.юрид-чет өл.вал.'!P361+'13.рез.эмес.-чет өл.вал.'!P193</f>
        <v>13243055.42</v>
      </c>
      <c r="Q361" s="35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3.0987160912069958</v>
      </c>
      <c r="R361" s="34">
        <f>'11.жеке-чет өл.вал.'!R361+'12.юрид-чет өл.вал.'!R361+'13.рез.эмес.-чет өл.вал.'!R193</f>
        <v>10481889.02</v>
      </c>
      <c r="S361" s="35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3.3661768366061153</v>
      </c>
      <c r="T361" s="34">
        <f>'11.жеке-чет өл.вал.'!T361+'12.юрид-чет өл.вал.'!T361+'13.рез.эмес.-чет өл.вал.'!T193</f>
        <v>405948.25</v>
      </c>
      <c r="U361" s="35">
        <f>('11.жеке-чет өл.вал.'!T361*'11.жеке-чет өл.вал.'!U361+'12.юрид-чет өл.вал.'!T361*'12.юрид-чет өл.вал.'!U361+'13.рез.эмес.-чет өл.вал.'!T193*'13.рез.эмес.-чет өл.вал.'!U193)/('11.жеке-чет өл.вал.'!T361+'12.юрид-чет өл.вал.'!T361+'13.рез.эмес.-чет өл.вал.'!T193)</f>
        <v>5.1887854791836139</v>
      </c>
    </row>
    <row r="362" spans="1:21" ht="12.75" hidden="1" customHeight="1" x14ac:dyDescent="0.2">
      <c r="A362" s="33" t="s">
        <v>6</v>
      </c>
      <c r="B362" s="34">
        <f>'11.жеке-чет өл.вал.'!B362+'12.юрид-чет өл.вал.'!B362+'13.рез.эмес.-чет өл.вал.'!B194</f>
        <v>0</v>
      </c>
      <c r="C362" s="35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34">
        <f>'11.жеке-чет өл.вал.'!D362+'12.юрид-чет өл.вал.'!D362+'13.рез.эмес.-чет өл.вал.'!D194</f>
        <v>0</v>
      </c>
      <c r="E362" s="35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34">
        <f>'11.жеке-чет өл.вал.'!F362+'12.юрид-чет өл.вал.'!F362+'13.рез.эмес.-чет өл.вал.'!F194</f>
        <v>0</v>
      </c>
      <c r="G362" s="35" t="e">
        <f>('11.жеке-чет өл.вал.'!F362*'11.жеке-чет өл.вал.'!G362+'12.юрид-чет өл.вал.'!F362*'12.юрид-чет өл.вал.'!G362+'13.рез.эмес.-чет өл.вал.'!F194*'13.рез.эмес.-чет өл.вал.'!G194)/('11.жеке-чет өл.вал.'!F362+'12.юрид-чет өл.вал.'!F362+'13.рез.эмес.-чет өл.вал.'!F194)</f>
        <v>#DIV/0!</v>
      </c>
      <c r="H362" s="34">
        <f t="shared" si="40"/>
        <v>0</v>
      </c>
      <c r="I362" s="35" t="e">
        <f t="shared" si="41"/>
        <v>#DIV/0!</v>
      </c>
      <c r="J362" s="34">
        <f>'11.жеке-чет өл.вал.'!J362+'12.юрид-чет өл.вал.'!J362+'13.рез.эмес.-чет өл.вал.'!J194</f>
        <v>0</v>
      </c>
      <c r="K362" s="35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34">
        <f>'11.жеке-чет өл.вал.'!L362+'12.юрид-чет өл.вал.'!L362+'13.рез.эмес.-чет өл.вал.'!L194</f>
        <v>0</v>
      </c>
      <c r="M362" s="35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34">
        <f>'11.жеке-чет өл.вал.'!N362+'12.юрид-чет өл.вал.'!N362+'13.рез.эмес.-чет өл.вал.'!N194</f>
        <v>0</v>
      </c>
      <c r="O362" s="35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34">
        <f>'11.жеке-чет өл.вал.'!P362+'12.юрид-чет өл.вал.'!P362+'13.рез.эмес.-чет өл.вал.'!P194</f>
        <v>0</v>
      </c>
      <c r="Q362" s="35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34">
        <f>'11.жеке-чет өл.вал.'!R362+'12.юрид-чет өл.вал.'!R362+'13.рез.эмес.-чет өл.вал.'!R194</f>
        <v>0</v>
      </c>
      <c r="S362" s="35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  <c r="T362" s="34">
        <f>'11.жеке-чет өл.вал.'!T362+'12.юрид-чет өл.вал.'!T362+'13.рез.эмес.-чет өл.вал.'!T194</f>
        <v>0</v>
      </c>
      <c r="U362" s="35" t="e">
        <f>('11.жеке-чет өл.вал.'!T362*'11.жеке-чет өл.вал.'!U362+'12.юрид-чет өл.вал.'!T362*'12.юрид-чет өл.вал.'!U362+'13.рез.эмес.-чет өл.вал.'!T194*'13.рез.эмес.-чет өл.вал.'!U194)/('11.жеке-чет өл.вал.'!T362+'12.юрид-чет өл.вал.'!T362+'13.рез.эмес.-чет өл.вал.'!T194)</f>
        <v>#DIV/0!</v>
      </c>
    </row>
    <row r="363" spans="1:21" ht="12.75" hidden="1" customHeight="1" x14ac:dyDescent="0.2">
      <c r="A363" s="33" t="s">
        <v>7</v>
      </c>
      <c r="B363" s="34">
        <f>'11.жеке-чет өл.вал.'!B363+'12.юрид-чет өл.вал.'!B363+'13.рез.эмес.-чет өл.вал.'!B195</f>
        <v>0</v>
      </c>
      <c r="C363" s="35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34">
        <f>'11.жеке-чет өл.вал.'!D363+'12.юрид-чет өл.вал.'!D363+'13.рез.эмес.-чет өл.вал.'!D195</f>
        <v>0</v>
      </c>
      <c r="E363" s="35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34">
        <f>'11.жеке-чет өл.вал.'!F363+'12.юрид-чет өл.вал.'!F363+'13.рез.эмес.-чет өл.вал.'!F195</f>
        <v>0</v>
      </c>
      <c r="G363" s="35" t="e">
        <f>('11.жеке-чет өл.вал.'!F363*'11.жеке-чет өл.вал.'!G363+'12.юрид-чет өл.вал.'!F363*'12.юрид-чет өл.вал.'!G363+'13.рез.эмес.-чет өл.вал.'!F195*'13.рез.эмес.-чет өл.вал.'!G195)/('11.жеке-чет өл.вал.'!F363+'12.юрид-чет өл.вал.'!F363+'13.рез.эмес.-чет өл.вал.'!F195)</f>
        <v>#DIV/0!</v>
      </c>
      <c r="H363" s="34">
        <f t="shared" si="40"/>
        <v>0</v>
      </c>
      <c r="I363" s="35" t="e">
        <f t="shared" si="41"/>
        <v>#DIV/0!</v>
      </c>
      <c r="J363" s="34">
        <f>'11.жеке-чет өл.вал.'!J363+'12.юрид-чет өл.вал.'!J363+'13.рез.эмес.-чет өл.вал.'!J195</f>
        <v>0</v>
      </c>
      <c r="K363" s="35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34">
        <f>'11.жеке-чет өл.вал.'!L363+'12.юрид-чет өл.вал.'!L363+'13.рез.эмес.-чет өл.вал.'!L195</f>
        <v>0</v>
      </c>
      <c r="M363" s="35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34">
        <f>'11.жеке-чет өл.вал.'!N363+'12.юрид-чет өл.вал.'!N363+'13.рез.эмес.-чет өл.вал.'!N195</f>
        <v>0</v>
      </c>
      <c r="O363" s="35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34">
        <f>'11.жеке-чет өл.вал.'!P363+'12.юрид-чет өл.вал.'!P363+'13.рез.эмес.-чет өл.вал.'!P195</f>
        <v>0</v>
      </c>
      <c r="Q363" s="35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34">
        <f>'11.жеке-чет өл.вал.'!R363+'12.юрид-чет өл.вал.'!R363+'13.рез.эмес.-чет өл.вал.'!R195</f>
        <v>0</v>
      </c>
      <c r="S363" s="35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  <c r="T363" s="34">
        <f>'11.жеке-чет өл.вал.'!T363+'12.юрид-чет өл.вал.'!T363+'13.рез.эмес.-чет өл.вал.'!T195</f>
        <v>0</v>
      </c>
      <c r="U363" s="35" t="e">
        <f>('11.жеке-чет өл.вал.'!T363*'11.жеке-чет өл.вал.'!U363+'12.юрид-чет өл.вал.'!T363*'12.юрид-чет өл.вал.'!U363+'13.рез.эмес.-чет өл.вал.'!T195*'13.рез.эмес.-чет өл.вал.'!U195)/('11.жеке-чет өл.вал.'!T363+'12.юрид-чет өл.вал.'!T363+'13.рез.эмес.-чет өл.вал.'!T195)</f>
        <v>#DIV/0!</v>
      </c>
    </row>
    <row r="364" spans="1:21" ht="12.75" hidden="1" customHeight="1" x14ac:dyDescent="0.2">
      <c r="A364" s="33" t="s">
        <v>8</v>
      </c>
      <c r="B364" s="34">
        <f>'11.жеке-чет өл.вал.'!B364+'12.юрид-чет өл.вал.'!B364+'13.рез.эмес.-чет өл.вал.'!B196</f>
        <v>0</v>
      </c>
      <c r="C364" s="35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34">
        <f>'11.жеке-чет өл.вал.'!D364+'12.юрид-чет өл.вал.'!D364+'13.рез.эмес.-чет өл.вал.'!D196</f>
        <v>0</v>
      </c>
      <c r="E364" s="35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34">
        <f>'11.жеке-чет өл.вал.'!F364+'12.юрид-чет өл.вал.'!F364+'13.рез.эмес.-чет өл.вал.'!F196</f>
        <v>0</v>
      </c>
      <c r="G364" s="35" t="e">
        <f>('11.жеке-чет өл.вал.'!F364*'11.жеке-чет өл.вал.'!G364+'12.юрид-чет өл.вал.'!F364*'12.юрид-чет өл.вал.'!G364+'13.рез.эмес.-чет өл.вал.'!F196*'13.рез.эмес.-чет өл.вал.'!G196)/('11.жеке-чет өл.вал.'!F364+'12.юрид-чет өл.вал.'!F364+'13.рез.эмес.-чет өл.вал.'!F196)</f>
        <v>#DIV/0!</v>
      </c>
      <c r="H364" s="34">
        <f t="shared" si="40"/>
        <v>0</v>
      </c>
      <c r="I364" s="35" t="e">
        <f t="shared" si="41"/>
        <v>#DIV/0!</v>
      </c>
      <c r="J364" s="34">
        <f>'11.жеке-чет өл.вал.'!J364+'12.юрид-чет өл.вал.'!J364+'13.рез.эмес.-чет өл.вал.'!J196</f>
        <v>0</v>
      </c>
      <c r="K364" s="35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34">
        <f>'11.жеке-чет өл.вал.'!L364+'12.юрид-чет өл.вал.'!L364+'13.рез.эмес.-чет өл.вал.'!L196</f>
        <v>0</v>
      </c>
      <c r="M364" s="35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34">
        <f>'11.жеке-чет өл.вал.'!N364+'12.юрид-чет өл.вал.'!N364+'13.рез.эмес.-чет өл.вал.'!N196</f>
        <v>0</v>
      </c>
      <c r="O364" s="35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34">
        <f>'11.жеке-чет өл.вал.'!P364+'12.юрид-чет өл.вал.'!P364+'13.рез.эмес.-чет өл.вал.'!P196</f>
        <v>0</v>
      </c>
      <c r="Q364" s="35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34">
        <f>'11.жеке-чет өл.вал.'!R364+'12.юрид-чет өл.вал.'!R364+'13.рез.эмес.-чет өл.вал.'!R196</f>
        <v>0</v>
      </c>
      <c r="S364" s="35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  <c r="T364" s="34">
        <f>'11.жеке-чет өл.вал.'!T364+'12.юрид-чет өл.вал.'!T364+'13.рез.эмес.-чет өл.вал.'!T196</f>
        <v>0</v>
      </c>
      <c r="U364" s="35" t="e">
        <f>('11.жеке-чет өл.вал.'!T364*'11.жеке-чет өл.вал.'!U364+'12.юрид-чет өл.вал.'!T364*'12.юрид-чет өл.вал.'!U364+'13.рез.эмес.-чет өл.вал.'!T196*'13.рез.эмес.-чет өл.вал.'!U196)/('11.жеке-чет өл.вал.'!T364+'12.юрид-чет өл.вал.'!T364+'13.рез.эмес.-чет өл.вал.'!T196)</f>
        <v>#DIV/0!</v>
      </c>
    </row>
    <row r="365" spans="1:21" ht="12.75" hidden="1" customHeight="1" x14ac:dyDescent="0.2">
      <c r="A365" s="33" t="s">
        <v>9</v>
      </c>
      <c r="B365" s="34">
        <f>'11.жеке-чет өл.вал.'!B365+'12.юрид-чет өл.вал.'!B365+'13.рез.эмес.-чет өл.вал.'!B197</f>
        <v>0</v>
      </c>
      <c r="C365" s="35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34">
        <f>'11.жеке-чет өл.вал.'!D365+'12.юрид-чет өл.вал.'!D365+'13.рез.эмес.-чет өл.вал.'!D197</f>
        <v>0</v>
      </c>
      <c r="E365" s="35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34">
        <f>'11.жеке-чет өл.вал.'!F365+'12.юрид-чет өл.вал.'!F365+'13.рез.эмес.-чет өл.вал.'!F197</f>
        <v>0</v>
      </c>
      <c r="G365" s="35" t="e">
        <f>('11.жеке-чет өл.вал.'!F365*'11.жеке-чет өл.вал.'!G365+'12.юрид-чет өл.вал.'!F365*'12.юрид-чет өл.вал.'!G365+'13.рез.эмес.-чет өл.вал.'!F197*'13.рез.эмес.-чет өл.вал.'!G197)/('11.жеке-чет өл.вал.'!F365+'12.юрид-чет өл.вал.'!F365+'13.рез.эмес.-чет өл.вал.'!F197)</f>
        <v>#DIV/0!</v>
      </c>
      <c r="H365" s="34">
        <f t="shared" si="40"/>
        <v>0</v>
      </c>
      <c r="I365" s="35" t="e">
        <f t="shared" si="41"/>
        <v>#DIV/0!</v>
      </c>
      <c r="J365" s="34">
        <f>'11.жеке-чет өл.вал.'!J365+'12.юрид-чет өл.вал.'!J365+'13.рез.эмес.-чет өл.вал.'!J197</f>
        <v>0</v>
      </c>
      <c r="K365" s="35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34">
        <f>'11.жеке-чет өл.вал.'!L365+'12.юрид-чет өл.вал.'!L365+'13.рез.эмес.-чет өл.вал.'!L197</f>
        <v>0</v>
      </c>
      <c r="M365" s="35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34">
        <f>'11.жеке-чет өл.вал.'!N365+'12.юрид-чет өл.вал.'!N365+'13.рез.эмес.-чет өл.вал.'!N197</f>
        <v>0</v>
      </c>
      <c r="O365" s="35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34">
        <f>'11.жеке-чет өл.вал.'!P365+'12.юрид-чет өл.вал.'!P365+'13.рез.эмес.-чет өл.вал.'!P197</f>
        <v>0</v>
      </c>
      <c r="Q365" s="35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34">
        <f>'11.жеке-чет өл.вал.'!R365+'12.юрид-чет өл.вал.'!R365+'13.рез.эмес.-чет өл.вал.'!R197</f>
        <v>0</v>
      </c>
      <c r="S365" s="35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  <c r="T365" s="34">
        <f>'11.жеке-чет өл.вал.'!T365+'12.юрид-чет өл.вал.'!T365+'13.рез.эмес.-чет өл.вал.'!T197</f>
        <v>0</v>
      </c>
      <c r="U365" s="35" t="e">
        <f>('11.жеке-чет өл.вал.'!T365*'11.жеке-чет өл.вал.'!U365+'12.юрид-чет өл.вал.'!T365*'12.юрид-чет өл.вал.'!U365+'13.рез.эмес.-чет өл.вал.'!T197*'13.рез.эмес.-чет өл.вал.'!U197)/('11.жеке-чет өл.вал.'!T365+'12.юрид-чет өл.вал.'!T365+'13.рез.эмес.-чет өл.вал.'!T197)</f>
        <v>#DIV/0!</v>
      </c>
    </row>
    <row r="366" spans="1:21" ht="12.75" hidden="1" customHeight="1" x14ac:dyDescent="0.2">
      <c r="A366" s="33" t="s">
        <v>10</v>
      </c>
      <c r="B366" s="34">
        <f>'11.жеке-чет өл.вал.'!B366+'12.юрид-чет өл.вал.'!B366+'13.рез.эмес.-чет өл.вал.'!B198</f>
        <v>0</v>
      </c>
      <c r="C366" s="35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34">
        <f>'11.жеке-чет өл.вал.'!D366+'12.юрид-чет өл.вал.'!D366+'13.рез.эмес.-чет өл.вал.'!D198</f>
        <v>0</v>
      </c>
      <c r="E366" s="35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34">
        <f>'11.жеке-чет өл.вал.'!F366+'12.юрид-чет өл.вал.'!F366+'13.рез.эмес.-чет өл.вал.'!F198</f>
        <v>0</v>
      </c>
      <c r="G366" s="35" t="e">
        <f>('11.жеке-чет өл.вал.'!F366*'11.жеке-чет өл.вал.'!G366+'12.юрид-чет өл.вал.'!F366*'12.юрид-чет өл.вал.'!G366+'13.рез.эмес.-чет өл.вал.'!F198*'13.рез.эмес.-чет өл.вал.'!G198)/('11.жеке-чет өл.вал.'!F366+'12.юрид-чет өл.вал.'!F366+'13.рез.эмес.-чет өл.вал.'!F198)</f>
        <v>#DIV/0!</v>
      </c>
      <c r="H366" s="34">
        <f t="shared" si="40"/>
        <v>0</v>
      </c>
      <c r="I366" s="35" t="e">
        <f t="shared" si="41"/>
        <v>#DIV/0!</v>
      </c>
      <c r="J366" s="34">
        <f>'11.жеке-чет өл.вал.'!J366+'12.юрид-чет өл.вал.'!J366+'13.рез.эмес.-чет өл.вал.'!J198</f>
        <v>0</v>
      </c>
      <c r="K366" s="35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34">
        <f>'11.жеке-чет өл.вал.'!L366+'12.юрид-чет өл.вал.'!L366+'13.рез.эмес.-чет өл.вал.'!L198</f>
        <v>0</v>
      </c>
      <c r="M366" s="35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34">
        <f>'11.жеке-чет өл.вал.'!N366+'12.юрид-чет өл.вал.'!N366+'13.рез.эмес.-чет өл.вал.'!N198</f>
        <v>0</v>
      </c>
      <c r="O366" s="35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34">
        <f>'11.жеке-чет өл.вал.'!P366+'12.юрид-чет өл.вал.'!P366+'13.рез.эмес.-чет өл.вал.'!P198</f>
        <v>0</v>
      </c>
      <c r="Q366" s="35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34">
        <f>'11.жеке-чет өл.вал.'!R366+'12.юрид-чет өл.вал.'!R366+'13.рез.эмес.-чет өл.вал.'!R198</f>
        <v>0</v>
      </c>
      <c r="S366" s="35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  <c r="T366" s="34">
        <f>'11.жеке-чет өл.вал.'!T366+'12.юрид-чет өл.вал.'!T366+'13.рез.эмес.-чет өл.вал.'!T198</f>
        <v>0</v>
      </c>
      <c r="U366" s="35" t="e">
        <f>('11.жеке-чет өл.вал.'!T366*'11.жеке-чет өл.вал.'!U366+'12.юрид-чет өл.вал.'!T366*'12.юрид-чет өл.вал.'!U366+'13.рез.эмес.-чет өл.вал.'!T198*'13.рез.эмес.-чет өл.вал.'!U198)/('11.жеке-чет өл.вал.'!T366+'12.юрид-чет өл.вал.'!T366+'13.рез.эмес.-чет өл.вал.'!T198)</f>
        <v>#DIV/0!</v>
      </c>
    </row>
    <row r="367" spans="1:21" ht="12.75" hidden="1" customHeight="1" x14ac:dyDescent="0.2">
      <c r="A367" s="33" t="s">
        <v>11</v>
      </c>
      <c r="B367" s="34">
        <f>'11.жеке-чет өл.вал.'!B367+'12.юрид-чет өл.вал.'!B367+'13.рез.эмес.-чет өл.вал.'!B199</f>
        <v>0</v>
      </c>
      <c r="C367" s="35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34">
        <f>'11.жеке-чет өл.вал.'!D367+'12.юрид-чет өл.вал.'!D367+'13.рез.эмес.-чет өл.вал.'!D199</f>
        <v>0</v>
      </c>
      <c r="E367" s="35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34">
        <f>'11.жеке-чет өл.вал.'!F367+'12.юрид-чет өл.вал.'!F367+'13.рез.эмес.-чет өл.вал.'!F199</f>
        <v>0</v>
      </c>
      <c r="G367" s="35" t="e">
        <f>('11.жеке-чет өл.вал.'!F367*'11.жеке-чет өл.вал.'!G367+'12.юрид-чет өл.вал.'!F367*'12.юрид-чет өл.вал.'!G367+'13.рез.эмес.-чет өл.вал.'!F199*'13.рез.эмес.-чет өл.вал.'!G199)/('11.жеке-чет өл.вал.'!F367+'12.юрид-чет өл.вал.'!F367+'13.рез.эмес.-чет өл.вал.'!F199)</f>
        <v>#DIV/0!</v>
      </c>
      <c r="H367" s="34">
        <f t="shared" si="40"/>
        <v>0</v>
      </c>
      <c r="I367" s="35" t="e">
        <f t="shared" si="41"/>
        <v>#DIV/0!</v>
      </c>
      <c r="J367" s="34">
        <f>'11.жеке-чет өл.вал.'!J367+'12.юрид-чет өл.вал.'!J367+'13.рез.эмес.-чет өл.вал.'!J199</f>
        <v>0</v>
      </c>
      <c r="K367" s="35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34">
        <f>'11.жеке-чет өл.вал.'!L367+'12.юрид-чет өл.вал.'!L367+'13.рез.эмес.-чет өл.вал.'!L199</f>
        <v>0</v>
      </c>
      <c r="M367" s="35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34">
        <f>'11.жеке-чет өл.вал.'!N367+'12.юрид-чет өл.вал.'!N367+'13.рез.эмес.-чет өл.вал.'!N199</f>
        <v>0</v>
      </c>
      <c r="O367" s="35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34">
        <f>'11.жеке-чет өл.вал.'!P367+'12.юрид-чет өл.вал.'!P367+'13.рез.эмес.-чет өл.вал.'!P199</f>
        <v>0</v>
      </c>
      <c r="Q367" s="35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34">
        <f>'11.жеке-чет өл.вал.'!R367+'12.юрид-чет өл.вал.'!R367+'13.рез.эмес.-чет өл.вал.'!R199</f>
        <v>0</v>
      </c>
      <c r="S367" s="35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  <c r="T367" s="34">
        <f>'11.жеке-чет өл.вал.'!T367+'12.юрид-чет өл.вал.'!T367+'13.рез.эмес.-чет өл.вал.'!T199</f>
        <v>0</v>
      </c>
      <c r="U367" s="35" t="e">
        <f>('11.жеке-чет өл.вал.'!T367*'11.жеке-чет өл.вал.'!U367+'12.юрид-чет өл.вал.'!T367*'12.юрид-чет өл.вал.'!U367+'13.рез.эмес.-чет өл.вал.'!T199*'13.рез.эмес.-чет өл.вал.'!U199)/('11.жеке-чет өл.вал.'!T367+'12.юрид-чет өл.вал.'!T367+'13.рез.эмес.-чет өл.вал.'!T199)</f>
        <v>#DIV/0!</v>
      </c>
    </row>
    <row r="368" spans="1:21" ht="12.75" hidden="1" customHeight="1" thickBot="1" x14ac:dyDescent="0.25">
      <c r="A368" s="36" t="s">
        <v>12</v>
      </c>
      <c r="B368" s="37">
        <f>'11.жеке-чет өл.вал.'!B368+'12.юрид-чет өл.вал.'!B368+'13.рез.эмес.-чет өл.вал.'!B200</f>
        <v>0</v>
      </c>
      <c r="C368" s="38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37">
        <f>'11.жеке-чет өл.вал.'!D368+'12.юрид-чет өл.вал.'!D368+'13.рез.эмес.-чет өл.вал.'!D200</f>
        <v>0</v>
      </c>
      <c r="E368" s="38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37">
        <f>'11.жеке-чет өл.вал.'!F368+'12.юрид-чет өл.вал.'!F368+'13.рез.эмес.-чет өл.вал.'!F200</f>
        <v>0</v>
      </c>
      <c r="G368" s="38" t="e">
        <f>('11.жеке-чет өл.вал.'!F368*'11.жеке-чет өл.вал.'!G368+'12.юрид-чет өл.вал.'!F368*'12.юрид-чет өл.вал.'!G368+'13.рез.эмес.-чет өл.вал.'!F200*'13.рез.эмес.-чет өл.вал.'!G200)/('11.жеке-чет өл.вал.'!F368+'12.юрид-чет өл.вал.'!F368+'13.рез.эмес.-чет өл.вал.'!F200)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'11.жеке-чет өл.вал.'!J368+'12.юрид-чет өл.вал.'!J368+'13.рез.эмес.-чет өл.вал.'!J200</f>
        <v>0</v>
      </c>
      <c r="K368" s="38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37">
        <f>'11.жеке-чет өл.вал.'!L368+'12.юрид-чет өл.вал.'!L368+'13.рез.эмес.-чет өл.вал.'!L200</f>
        <v>0</v>
      </c>
      <c r="M368" s="38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37">
        <f>'11.жеке-чет өл.вал.'!N368+'12.юрид-чет өл.вал.'!N368+'13.рез.эмес.-чет өл.вал.'!N200</f>
        <v>0</v>
      </c>
      <c r="O368" s="38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37">
        <f>'11.жеке-чет өл.вал.'!P368+'12.юрид-чет өл.вал.'!P368+'13.рез.эмес.-чет өл.вал.'!P200</f>
        <v>0</v>
      </c>
      <c r="Q368" s="38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37">
        <f>'11.жеке-чет өл.вал.'!R368+'12.юрид-чет өл.вал.'!R368+'13.рез.эмес.-чет өл.вал.'!R200</f>
        <v>0</v>
      </c>
      <c r="S368" s="38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  <c r="T368" s="37">
        <f>'11.жеке-чет өл.вал.'!T368+'12.юрид-чет өл.вал.'!T368+'13.рез.эмес.-чет өл.вал.'!T200</f>
        <v>0</v>
      </c>
      <c r="U368" s="38" t="e">
        <f>('11.жеке-чет өл.вал.'!T368*'11.жеке-чет өл.вал.'!U368+'12.юрид-чет өл.вал.'!T368*'12.юрид-чет өл.вал.'!U368+'13.рез.эмес.-чет өл.вал.'!T200*'13.рез.эмес.-чет өл.вал.'!U200)/('11.жеке-чет өл.вал.'!T368+'12.юрид-чет өл.вал.'!T368+'13.рез.эмес.-чет өл.вал.'!T200)</f>
        <v>#DIV/0!</v>
      </c>
    </row>
    <row r="369" spans="1:20" ht="4.5" customHeight="1" x14ac:dyDescent="0.2"/>
    <row r="370" spans="1:20" x14ac:dyDescent="0.2">
      <c r="A370" s="17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x14ac:dyDescent="0.2">
      <c r="A342" s="33" t="s">
        <v>10</v>
      </c>
      <c r="B342" s="34">
        <f t="shared" ref="B342" si="144">D342+F342+J342+L342+N342+P342+R342+T342</f>
        <v>47920828.030000001</v>
      </c>
      <c r="C342" s="35">
        <f t="shared" ref="C342" si="145">(D342*E342+F342*G342+J342*K342+L342*M342+N342*O342+P342*Q342+R342*S342+T342*U342)/(D342+F342+J342+L342+N342+P342+R342+T342)</f>
        <v>1.0490466962534244</v>
      </c>
      <c r="D342" s="34">
        <v>1629275</v>
      </c>
      <c r="E342" s="35">
        <v>7.1488680548096498E-2</v>
      </c>
      <c r="F342" s="34">
        <v>30982428.920000002</v>
      </c>
      <c r="G342" s="35">
        <v>4.5756282319262404E-2</v>
      </c>
      <c r="H342" s="34">
        <f t="shared" ref="H342" si="146">J342+L342+N342+P342+R342+T342</f>
        <v>15309124.109999999</v>
      </c>
      <c r="I342" s="35">
        <f t="shared" ref="I342" si="147">(J342*K342+L342*M342+N342*O342+P342*Q342+R342*S342+T342*U342)/(J342+L342+N342+P342+R342+T342)</f>
        <v>3.1835309774623024</v>
      </c>
      <c r="J342" s="34">
        <v>1228527.3400000001</v>
      </c>
      <c r="K342" s="35">
        <v>2.8829736556778598</v>
      </c>
      <c r="L342" s="34">
        <v>2776782.43</v>
      </c>
      <c r="M342" s="35">
        <v>3.1568074111229496</v>
      </c>
      <c r="N342" s="34">
        <v>3162868.69</v>
      </c>
      <c r="O342" s="35">
        <v>2.9225715767542706</v>
      </c>
      <c r="P342" s="34">
        <v>4558614.8600000003</v>
      </c>
      <c r="Q342" s="35">
        <v>3.2433716356551296</v>
      </c>
      <c r="R342" s="34">
        <v>3151143.36</v>
      </c>
      <c r="S342" s="35">
        <v>3.3096047351523894</v>
      </c>
      <c r="T342" s="34">
        <v>431187.43</v>
      </c>
      <c r="U342" s="35">
        <v>4.5721654659552602</v>
      </c>
    </row>
    <row r="343" spans="1:21" ht="14.25" customHeight="1" x14ac:dyDescent="0.2">
      <c r="A343" s="33" t="s">
        <v>11</v>
      </c>
      <c r="B343" s="34">
        <f t="shared" ref="B343" si="148">D343+F343+J343+L343+N343+P343+R343+T343</f>
        <v>46381522.240000002</v>
      </c>
      <c r="C343" s="35">
        <f t="shared" ref="C343" si="149">(D343*E343+F343*G343+J343*K343+L343*M343+N343*O343+P343*Q343+R343*S343+T343*U343)/(D343+F343+J343+L343+N343+P343+R343+T343)</f>
        <v>1.113332923147716</v>
      </c>
      <c r="D343" s="34">
        <v>1474775.39</v>
      </c>
      <c r="E343" s="35">
        <v>7.6190602149931494E-2</v>
      </c>
      <c r="F343" s="34">
        <v>29323953.879999999</v>
      </c>
      <c r="G343" s="35">
        <v>4.09208661257109E-2</v>
      </c>
      <c r="H343" s="34">
        <f t="shared" ref="H343" si="150">J343+L343+N343+P343+R343+T343</f>
        <v>15582792.970000001</v>
      </c>
      <c r="I343" s="35">
        <f t="shared" ref="I343" si="151">(J343*K343+L343*M343+N343*O343+P343*Q343+R343*S343+T343*U343)/(J343+L343+N343+P343+R343+T343)</f>
        <v>3.2295718884533184</v>
      </c>
      <c r="J343" s="34">
        <v>1613135.04</v>
      </c>
      <c r="K343" s="35">
        <v>3.3651819245709298</v>
      </c>
      <c r="L343" s="34">
        <v>2389156.62</v>
      </c>
      <c r="M343" s="35">
        <v>2.8196852339885496</v>
      </c>
      <c r="N343" s="34">
        <v>3349158.17</v>
      </c>
      <c r="O343" s="35">
        <v>3.1801261381751895</v>
      </c>
      <c r="P343" s="34">
        <v>4493542.5599999996</v>
      </c>
      <c r="Q343" s="35">
        <v>3.2348085619111204</v>
      </c>
      <c r="R343" s="34">
        <v>3313635.17</v>
      </c>
      <c r="S343" s="35">
        <v>3.3353650731561997</v>
      </c>
      <c r="T343" s="34">
        <v>424165.41</v>
      </c>
      <c r="U343" s="35">
        <v>4.5310370852729394</v>
      </c>
    </row>
    <row r="344" spans="1:21" ht="14.25" customHeight="1" thickBot="1" x14ac:dyDescent="0.25">
      <c r="A344" s="36" t="s">
        <v>12</v>
      </c>
      <c r="B344" s="37">
        <f t="shared" ref="B344:B355" si="152">D344+F344+J344+L344+N344+P344+R344+T344</f>
        <v>47796415.939999998</v>
      </c>
      <c r="C344" s="38">
        <f t="shared" ref="C344:C355" si="153">(D344*E344+F344*G344+J344*K344+L344*M344+N344*O344+P344*Q344+R344*S344+T344*U344)/(D344+F344+J344+L344+N344+P344+R344+T344)</f>
        <v>1.1072822557205324</v>
      </c>
      <c r="D344" s="37">
        <v>1490346.21</v>
      </c>
      <c r="E344" s="38">
        <v>7.2886134960547203E-2</v>
      </c>
      <c r="F344" s="37">
        <v>30087529.059999999</v>
      </c>
      <c r="G344" s="38">
        <v>3.8795435187524797E-2</v>
      </c>
      <c r="H344" s="37">
        <f t="shared" ref="H344:H355" si="154">J344+L344+N344+P344+R344+T344</f>
        <v>16218540.67</v>
      </c>
      <c r="I344" s="38">
        <f t="shared" ref="I344:I355" si="155">(J344*K344+L344*M344+N344*O344+P344*Q344+R344*S344+T344*U344)/(J344+L344+N344+P344+R344+T344)</f>
        <v>3.1845182590524663</v>
      </c>
      <c r="J344" s="37">
        <v>1604554.02</v>
      </c>
      <c r="K344" s="38">
        <v>2.7202428396271801</v>
      </c>
      <c r="L344" s="37">
        <v>2068474.96</v>
      </c>
      <c r="M344" s="38">
        <v>2.9090701601725</v>
      </c>
      <c r="N344" s="37">
        <v>3748248.6</v>
      </c>
      <c r="O344" s="38">
        <v>3.3131863252613498</v>
      </c>
      <c r="P344" s="37">
        <v>5234301.62</v>
      </c>
      <c r="Q344" s="38">
        <v>3.12212127825374</v>
      </c>
      <c r="R344" s="37">
        <v>3134690.71</v>
      </c>
      <c r="S344" s="38">
        <v>3.3772360955189695</v>
      </c>
      <c r="T344" s="37">
        <v>428270.76</v>
      </c>
      <c r="U344" s="38">
        <v>4.4802555467480394</v>
      </c>
    </row>
    <row r="345" spans="1:21" ht="14.25" customHeight="1" x14ac:dyDescent="0.2">
      <c r="A345" s="33" t="s">
        <v>84</v>
      </c>
      <c r="B345" s="34">
        <f t="shared" si="152"/>
        <v>47244990.250000007</v>
      </c>
      <c r="C345" s="35">
        <f t="shared" si="153"/>
        <v>1.1189645097810137</v>
      </c>
      <c r="D345" s="34">
        <v>1411746.02</v>
      </c>
      <c r="E345" s="35">
        <v>4.1066403714741802E-2</v>
      </c>
      <c r="F345" s="34">
        <v>29608546.23</v>
      </c>
      <c r="G345" s="35">
        <v>4.1754510859684305E-2</v>
      </c>
      <c r="H345" s="34">
        <f t="shared" si="154"/>
        <v>16224698.000000002</v>
      </c>
      <c r="I345" s="35">
        <f t="shared" si="155"/>
        <v>3.178561576776346</v>
      </c>
      <c r="J345" s="34">
        <v>1350267.85</v>
      </c>
      <c r="K345" s="35">
        <v>2.4321033347568797</v>
      </c>
      <c r="L345" s="34">
        <v>2627288.0300000003</v>
      </c>
      <c r="M345" s="35">
        <v>3.1962374570328298</v>
      </c>
      <c r="N345" s="34">
        <v>3384527.41</v>
      </c>
      <c r="O345" s="35">
        <v>3.3087857523954902</v>
      </c>
      <c r="P345" s="34">
        <v>5152310.95</v>
      </c>
      <c r="Q345" s="35">
        <v>3.1079188047452799</v>
      </c>
      <c r="R345" s="34">
        <v>3281708.57</v>
      </c>
      <c r="S345" s="35">
        <v>3.2800844912929001</v>
      </c>
      <c r="T345" s="34">
        <v>428595.19</v>
      </c>
      <c r="U345" s="35">
        <v>4.4654088565482999</v>
      </c>
    </row>
    <row r="346" spans="1:21" ht="14.25" customHeight="1" x14ac:dyDescent="0.2">
      <c r="A346" s="33" t="s">
        <v>3</v>
      </c>
      <c r="B346" s="34">
        <f t="shared" si="152"/>
        <v>48640875.399999991</v>
      </c>
      <c r="C346" s="35">
        <f t="shared" si="153"/>
        <v>1.1007842798877752</v>
      </c>
      <c r="D346" s="34">
        <v>1541640.69</v>
      </c>
      <c r="E346" s="35">
        <v>4.6330912555246601E-2</v>
      </c>
      <c r="F346" s="34">
        <v>30921528.829999998</v>
      </c>
      <c r="G346" s="35">
        <v>4.9227966866345903E-2</v>
      </c>
      <c r="H346" s="34">
        <f t="shared" si="154"/>
        <v>16177705.880000001</v>
      </c>
      <c r="I346" s="35">
        <f t="shared" si="155"/>
        <v>3.2111772688254598</v>
      </c>
      <c r="J346" s="34">
        <v>1341825.56</v>
      </c>
      <c r="K346" s="35">
        <v>2.6587898468710001</v>
      </c>
      <c r="L346" s="34">
        <v>2832137.95</v>
      </c>
      <c r="M346" s="35">
        <v>3.4248398136821003</v>
      </c>
      <c r="N346" s="34">
        <v>3474436.69</v>
      </c>
      <c r="O346" s="35">
        <v>3.3043015156508697</v>
      </c>
      <c r="P346" s="34">
        <v>5019634.1900000004</v>
      </c>
      <c r="Q346" s="35">
        <v>2.9998965930622901</v>
      </c>
      <c r="R346" s="34">
        <v>3090387.73</v>
      </c>
      <c r="S346" s="35">
        <v>3.3209581038557898</v>
      </c>
      <c r="T346" s="34">
        <v>419283.76</v>
      </c>
      <c r="U346" s="35">
        <v>4.4843432466833404</v>
      </c>
    </row>
    <row r="347" spans="1:21" ht="14.25" customHeight="1" x14ac:dyDescent="0.2">
      <c r="A347" s="33" t="s">
        <v>4</v>
      </c>
      <c r="B347" s="34">
        <f t="shared" si="152"/>
        <v>49060805.949999996</v>
      </c>
      <c r="C347" s="35">
        <f t="shared" si="153"/>
        <v>1.0965408938884338</v>
      </c>
      <c r="D347" s="34">
        <v>1383410.93</v>
      </c>
      <c r="E347" s="35">
        <v>2.7473277227902201E-2</v>
      </c>
      <c r="F347" s="34">
        <v>31556339.66</v>
      </c>
      <c r="G347" s="35">
        <v>4.5750785225893292E-2</v>
      </c>
      <c r="H347" s="34">
        <f t="shared" si="154"/>
        <v>16121055.360000001</v>
      </c>
      <c r="I347" s="35">
        <f t="shared" si="155"/>
        <v>3.2451625959182855</v>
      </c>
      <c r="J347" s="34">
        <v>1833353.72</v>
      </c>
      <c r="K347" s="35">
        <v>3.1904352554508701</v>
      </c>
      <c r="L347" s="34">
        <v>2694770.16</v>
      </c>
      <c r="M347" s="35">
        <v>3.3519381818818998</v>
      </c>
      <c r="N347" s="34">
        <v>3059547.16</v>
      </c>
      <c r="O347" s="35">
        <v>3.2374333538954199</v>
      </c>
      <c r="P347" s="34">
        <v>4841550.83</v>
      </c>
      <c r="Q347" s="35">
        <v>3.0288910242629798</v>
      </c>
      <c r="R347" s="34">
        <v>3264788.97</v>
      </c>
      <c r="S347" s="35">
        <v>3.3522531988644899</v>
      </c>
      <c r="T347" s="34">
        <v>427044.52</v>
      </c>
      <c r="U347" s="35">
        <v>4.4949350524390299</v>
      </c>
    </row>
    <row r="348" spans="1:21" ht="14.25" customHeight="1" x14ac:dyDescent="0.2">
      <c r="A348" s="33" t="s">
        <v>35</v>
      </c>
      <c r="B348" s="34">
        <f t="shared" si="152"/>
        <v>49692386.689999998</v>
      </c>
      <c r="C348" s="35">
        <f t="shared" si="153"/>
        <v>1.0716386872501815</v>
      </c>
      <c r="D348" s="34">
        <v>1487528.11</v>
      </c>
      <c r="E348" s="35">
        <v>3.9154231512303996E-2</v>
      </c>
      <c r="F348" s="34">
        <v>32376594.77</v>
      </c>
      <c r="G348" s="35">
        <v>4.4119666263469706E-2</v>
      </c>
      <c r="H348" s="34">
        <f t="shared" si="154"/>
        <v>15828263.810000002</v>
      </c>
      <c r="I348" s="35">
        <f t="shared" si="155"/>
        <v>3.2704532274787752</v>
      </c>
      <c r="J348" s="34">
        <v>1487514.93</v>
      </c>
      <c r="K348" s="35">
        <v>3.1518724706850505</v>
      </c>
      <c r="L348" s="34">
        <v>2637943.2800000003</v>
      </c>
      <c r="M348" s="35">
        <v>3.4116852490854201</v>
      </c>
      <c r="N348" s="34">
        <v>3410178.33</v>
      </c>
      <c r="O348" s="35">
        <v>3.2209520445225501</v>
      </c>
      <c r="P348" s="34">
        <v>4721728.92</v>
      </c>
      <c r="Q348" s="35">
        <v>3.0115892516336999</v>
      </c>
      <c r="R348" s="34">
        <v>3132557.12</v>
      </c>
      <c r="S348" s="35">
        <v>3.4797968386925997</v>
      </c>
      <c r="T348" s="34">
        <v>438341.23</v>
      </c>
      <c r="U348" s="35">
        <v>4.5004108714573796</v>
      </c>
    </row>
    <row r="349" spans="1:21" ht="14.25" customHeight="1" x14ac:dyDescent="0.2">
      <c r="A349" s="33" t="s">
        <v>5</v>
      </c>
      <c r="B349" s="34">
        <f t="shared" si="152"/>
        <v>49879949.809999995</v>
      </c>
      <c r="C349" s="35">
        <f t="shared" si="153"/>
        <v>1.0585736367484126</v>
      </c>
      <c r="D349" s="34">
        <v>1522061.43</v>
      </c>
      <c r="E349" s="35">
        <v>3.12895386883301E-2</v>
      </c>
      <c r="F349" s="34">
        <v>32775431.600000001</v>
      </c>
      <c r="G349" s="35">
        <v>4.1916321638919299E-2</v>
      </c>
      <c r="H349" s="34">
        <f t="shared" si="154"/>
        <v>15582456.780000001</v>
      </c>
      <c r="I349" s="35">
        <f t="shared" si="155"/>
        <v>3.2973073799470525</v>
      </c>
      <c r="J349" s="34">
        <v>1668105.58</v>
      </c>
      <c r="K349" s="35">
        <v>3.2320067601476397</v>
      </c>
      <c r="L349" s="34">
        <v>2614761.3200000003</v>
      </c>
      <c r="M349" s="35">
        <v>3.3838650549182798</v>
      </c>
      <c r="N349" s="34">
        <v>3336695.98</v>
      </c>
      <c r="O349" s="35">
        <v>3.1724971617282294</v>
      </c>
      <c r="P349" s="34">
        <v>4517713.5999999996</v>
      </c>
      <c r="Q349" s="35">
        <v>3.1092909977516099</v>
      </c>
      <c r="R349" s="34">
        <v>2999213.59</v>
      </c>
      <c r="S349" s="35">
        <v>3.4787536151434897</v>
      </c>
      <c r="T349" s="34">
        <v>445966.71</v>
      </c>
      <c r="U349" s="35">
        <v>4.6522573348580201</v>
      </c>
    </row>
    <row r="350" spans="1:21" ht="14.25" customHeight="1" x14ac:dyDescent="0.2">
      <c r="A350" s="33" t="s">
        <v>6</v>
      </c>
      <c r="B350" s="34">
        <f t="shared" si="152"/>
        <v>49905498.600000001</v>
      </c>
      <c r="C350" s="35">
        <f t="shared" si="153"/>
        <v>1.0538060886020286</v>
      </c>
      <c r="D350" s="34">
        <v>1586187.57</v>
      </c>
      <c r="E350" s="35">
        <v>2.4948584737680201E-2</v>
      </c>
      <c r="F350" s="34">
        <v>33074417.75</v>
      </c>
      <c r="G350" s="35">
        <v>5.76937443078646E-2</v>
      </c>
      <c r="H350" s="34">
        <f t="shared" si="154"/>
        <v>15244893.280000001</v>
      </c>
      <c r="I350" s="35">
        <f t="shared" si="155"/>
        <v>3.3219621294456192</v>
      </c>
      <c r="J350" s="34">
        <v>1550589.63</v>
      </c>
      <c r="K350" s="35">
        <v>3.1519549216900202</v>
      </c>
      <c r="L350" s="34">
        <v>2353559.31</v>
      </c>
      <c r="M350" s="35">
        <v>3.2563027371933999</v>
      </c>
      <c r="N350" s="34">
        <v>4328027.92</v>
      </c>
      <c r="O350" s="35">
        <v>3.2069812924404597</v>
      </c>
      <c r="P350" s="34">
        <v>3685884.3</v>
      </c>
      <c r="Q350" s="35">
        <v>3.2637313739066598</v>
      </c>
      <c r="R350" s="34">
        <v>2939061.97</v>
      </c>
      <c r="S350" s="35">
        <v>3.5118404063797302</v>
      </c>
      <c r="T350" s="34">
        <v>387770.15</v>
      </c>
      <c r="U350" s="35">
        <v>4.7979725058775191</v>
      </c>
    </row>
    <row r="351" spans="1:21" ht="14.25" customHeight="1" x14ac:dyDescent="0.2">
      <c r="A351" s="33" t="s">
        <v>7</v>
      </c>
      <c r="B351" s="34">
        <f t="shared" si="152"/>
        <v>49939626.93</v>
      </c>
      <c r="C351" s="35">
        <f t="shared" si="153"/>
        <v>1.0310948596948202</v>
      </c>
      <c r="D351" s="34">
        <v>1594759.04</v>
      </c>
      <c r="E351" s="35">
        <v>2.96479253693398E-2</v>
      </c>
      <c r="F351" s="34">
        <v>33457359.359999999</v>
      </c>
      <c r="G351" s="35">
        <v>4.9553772025480003E-2</v>
      </c>
      <c r="H351" s="34">
        <f t="shared" si="154"/>
        <v>14887508.530000001</v>
      </c>
      <c r="I351" s="35">
        <f t="shared" si="155"/>
        <v>3.3442313646351951</v>
      </c>
      <c r="J351" s="34">
        <v>1653035.54</v>
      </c>
      <c r="K351" s="35">
        <v>3.1397237300778205</v>
      </c>
      <c r="L351" s="34">
        <v>2511846.15</v>
      </c>
      <c r="M351" s="35">
        <v>3.3553285204987602</v>
      </c>
      <c r="N351" s="34">
        <v>3547690.77</v>
      </c>
      <c r="O351" s="35">
        <v>3.0701709743434002</v>
      </c>
      <c r="P351" s="34">
        <v>3921515.77</v>
      </c>
      <c r="Q351" s="35">
        <v>3.3871644266268</v>
      </c>
      <c r="R351" s="34">
        <v>2856942.65</v>
      </c>
      <c r="S351" s="35">
        <v>3.5081657239076902</v>
      </c>
      <c r="T351" s="34">
        <v>396477.65</v>
      </c>
      <c r="U351" s="35">
        <v>4.972953221953369</v>
      </c>
    </row>
    <row r="352" spans="1:21" ht="14.25" customHeight="1" x14ac:dyDescent="0.2">
      <c r="A352" s="33" t="s">
        <v>8</v>
      </c>
      <c r="B352" s="34">
        <f t="shared" si="152"/>
        <v>50996079.899999999</v>
      </c>
      <c r="C352" s="35">
        <f t="shared" si="153"/>
        <v>1.0110046915135531</v>
      </c>
      <c r="D352" s="34">
        <v>1702113.09</v>
      </c>
      <c r="E352" s="35">
        <v>1.9666104559480199E-2</v>
      </c>
      <c r="F352" s="34">
        <v>34252942.609999999</v>
      </c>
      <c r="G352" s="35">
        <v>4.78383866769337E-2</v>
      </c>
      <c r="H352" s="34">
        <f t="shared" si="154"/>
        <v>15041024.199999999</v>
      </c>
      <c r="I352" s="35">
        <f t="shared" si="155"/>
        <v>3.3166090232272878</v>
      </c>
      <c r="J352" s="34">
        <v>1346279.22</v>
      </c>
      <c r="K352" s="35">
        <v>2.8142411813353307</v>
      </c>
      <c r="L352" s="34">
        <v>2705480.41</v>
      </c>
      <c r="M352" s="35">
        <v>3.2975495769714303</v>
      </c>
      <c r="N352" s="34">
        <v>3570466.57</v>
      </c>
      <c r="O352" s="35">
        <v>2.9804518740529802</v>
      </c>
      <c r="P352" s="34">
        <v>4342071.6900000004</v>
      </c>
      <c r="Q352" s="35">
        <v>3.5154353642650191</v>
      </c>
      <c r="R352" s="34">
        <v>2682459.13</v>
      </c>
      <c r="S352" s="35">
        <v>3.4664157921764898</v>
      </c>
      <c r="T352" s="34">
        <v>394267.18</v>
      </c>
      <c r="U352" s="35">
        <v>4.9981120244398696</v>
      </c>
    </row>
    <row r="353" spans="1:21" ht="14.25" customHeight="1" x14ac:dyDescent="0.2">
      <c r="A353" s="33" t="s">
        <v>9</v>
      </c>
      <c r="B353" s="34">
        <f t="shared" si="152"/>
        <v>51242779.830000013</v>
      </c>
      <c r="C353" s="35">
        <f t="shared" si="153"/>
        <v>1.0218589088826955</v>
      </c>
      <c r="D353" s="34">
        <v>1512236.99</v>
      </c>
      <c r="E353" s="35">
        <v>3.8775284818287599E-3</v>
      </c>
      <c r="F353" s="34">
        <v>34551568.840000004</v>
      </c>
      <c r="G353" s="35">
        <v>4.6435457305272404E-2</v>
      </c>
      <c r="H353" s="34">
        <f t="shared" si="154"/>
        <v>15178974</v>
      </c>
      <c r="I353" s="35">
        <f t="shared" si="155"/>
        <v>3.3436126475676158</v>
      </c>
      <c r="J353" s="34">
        <v>1860688.56</v>
      </c>
      <c r="K353" s="35">
        <v>3.2250388195002402</v>
      </c>
      <c r="L353" s="34">
        <v>3132723.33</v>
      </c>
      <c r="M353" s="35">
        <v>3.1095442850677797</v>
      </c>
      <c r="N353" s="34">
        <v>2458227.06</v>
      </c>
      <c r="O353" s="35">
        <v>2.98535052539044</v>
      </c>
      <c r="P353" s="34">
        <v>4871993.16</v>
      </c>
      <c r="Q353" s="35">
        <v>3.5761558530595301</v>
      </c>
      <c r="R353" s="34">
        <v>2490438.37</v>
      </c>
      <c r="S353" s="35">
        <v>3.36937382899381</v>
      </c>
      <c r="T353" s="34">
        <v>364903.52</v>
      </c>
      <c r="U353" s="35">
        <v>5.0906072709301391</v>
      </c>
    </row>
    <row r="354" spans="1:21" ht="14.25" customHeight="1" x14ac:dyDescent="0.2">
      <c r="A354" s="33" t="s">
        <v>10</v>
      </c>
      <c r="B354" s="34">
        <f t="shared" si="152"/>
        <v>51678774.11999999</v>
      </c>
      <c r="C354" s="35">
        <f t="shared" si="153"/>
        <v>1.0493098963625342</v>
      </c>
      <c r="D354" s="34">
        <v>1486565.74</v>
      </c>
      <c r="E354" s="35">
        <v>3.7928009830227897E-3</v>
      </c>
      <c r="F354" s="34">
        <v>34605831.859999999</v>
      </c>
      <c r="G354" s="35">
        <v>5.91362957197238E-2</v>
      </c>
      <c r="H354" s="34">
        <f t="shared" si="154"/>
        <v>15586376.519999998</v>
      </c>
      <c r="I354" s="35">
        <f t="shared" si="155"/>
        <v>3.3474714340790235</v>
      </c>
      <c r="J354" s="34">
        <v>1650892.76</v>
      </c>
      <c r="K354" s="35">
        <v>2.7009853969557698</v>
      </c>
      <c r="L354" s="34">
        <v>2812987.05</v>
      </c>
      <c r="M354" s="35">
        <v>3.23163015332758</v>
      </c>
      <c r="N354" s="34">
        <v>2870292.75</v>
      </c>
      <c r="O354" s="35">
        <v>3.0663644298303696</v>
      </c>
      <c r="P354" s="34">
        <v>5374718.2699999996</v>
      </c>
      <c r="Q354" s="35">
        <v>3.6853543031568101</v>
      </c>
      <c r="R354" s="34">
        <v>2516461.4</v>
      </c>
      <c r="S354" s="35">
        <v>3.2744459479092303</v>
      </c>
      <c r="T354" s="34">
        <v>361024.29</v>
      </c>
      <c r="U354" s="35">
        <v>4.9200501783411896</v>
      </c>
    </row>
    <row r="355" spans="1:21" ht="14.25" customHeight="1" x14ac:dyDescent="0.2">
      <c r="A355" s="33" t="s">
        <v>11</v>
      </c>
      <c r="B355" s="34">
        <f t="shared" si="152"/>
        <v>53023854.539999999</v>
      </c>
      <c r="C355" s="35">
        <f t="shared" si="153"/>
        <v>1.0665339589323644</v>
      </c>
      <c r="D355" s="34">
        <v>1624329.66</v>
      </c>
      <c r="E355" s="35">
        <v>3.2173469023523203E-3</v>
      </c>
      <c r="F355" s="34">
        <v>35386722.049999997</v>
      </c>
      <c r="G355" s="35">
        <v>7.0718979244928398E-2</v>
      </c>
      <c r="H355" s="34">
        <f t="shared" si="154"/>
        <v>16012802.83</v>
      </c>
      <c r="I355" s="35">
        <f t="shared" si="155"/>
        <v>3.375049526304573</v>
      </c>
      <c r="J355" s="34">
        <v>2458433.39</v>
      </c>
      <c r="K355" s="35">
        <v>2.87262719678567</v>
      </c>
      <c r="L355" s="34">
        <v>2068534.13</v>
      </c>
      <c r="M355" s="35">
        <v>3.0922256722445303</v>
      </c>
      <c r="N355" s="34">
        <v>2908004.18</v>
      </c>
      <c r="O355" s="35">
        <v>3.2652948823134103</v>
      </c>
      <c r="P355" s="34">
        <v>5392707.4299999997</v>
      </c>
      <c r="Q355" s="35">
        <v>3.6551473468680302</v>
      </c>
      <c r="R355" s="34">
        <v>2829633.71</v>
      </c>
      <c r="S355" s="35">
        <v>3.3994403280204102</v>
      </c>
      <c r="T355" s="34">
        <v>355489.99</v>
      </c>
      <c r="U355" s="35">
        <v>4.9499657604986291</v>
      </c>
    </row>
    <row r="356" spans="1:21" ht="14.25" customHeight="1" thickBot="1" x14ac:dyDescent="0.25">
      <c r="A356" s="36" t="s">
        <v>12</v>
      </c>
      <c r="B356" s="37">
        <f t="shared" ref="B356:B367" si="156">D356+F356+J356+L356+N356+P356+R356+T356</f>
        <v>55044451.859999999</v>
      </c>
      <c r="C356" s="38">
        <f t="shared" ref="C356:C367" si="157">(D356*E356+F356*G356+J356*K356+L356*M356+N356*O356+P356*Q356+R356*S356+T356*U356)/(D356+F356+J356+L356+N356+P356+R356+T356)</f>
        <v>1.0437195479450085</v>
      </c>
      <c r="D356" s="37">
        <v>1611641.26</v>
      </c>
      <c r="E356" s="38">
        <v>3.2413131443408201E-3</v>
      </c>
      <c r="F356" s="37">
        <v>37718770.799999997</v>
      </c>
      <c r="G356" s="38">
        <v>8.5630352360263007E-2</v>
      </c>
      <c r="H356" s="37">
        <f t="shared" ref="H356:H367" si="158">J356+L356+N356+P356+R356+T356</f>
        <v>15714039.799999999</v>
      </c>
      <c r="I356" s="38">
        <f t="shared" ref="I356:I367" si="159">(J356*K356+L356*M356+N356*O356+P356*Q356+R356*S356+T356*U356)/(J356+L356+N356+P356+R356+T356)</f>
        <v>3.4501551245911948</v>
      </c>
      <c r="J356" s="37">
        <v>1453536.59</v>
      </c>
      <c r="K356" s="38">
        <v>2.6422116915543201</v>
      </c>
      <c r="L356" s="37">
        <v>2198438.2400000002</v>
      </c>
      <c r="M356" s="38">
        <v>3.1857950817849701</v>
      </c>
      <c r="N356" s="37">
        <v>3152133.86</v>
      </c>
      <c r="O356" s="38">
        <v>3.3858579461787199</v>
      </c>
      <c r="P356" s="37">
        <v>5989132</v>
      </c>
      <c r="Q356" s="38">
        <v>3.7041322181077301</v>
      </c>
      <c r="R356" s="37">
        <v>2602650.92</v>
      </c>
      <c r="S356" s="38">
        <v>3.3766018195402103</v>
      </c>
      <c r="T356" s="37">
        <v>318148.19</v>
      </c>
      <c r="U356" s="38">
        <v>5.4258354576840411</v>
      </c>
    </row>
    <row r="357" spans="1:21" ht="14.25" customHeight="1" x14ac:dyDescent="0.2">
      <c r="A357" s="48" t="s">
        <v>85</v>
      </c>
      <c r="B357" s="34">
        <f t="shared" si="156"/>
        <v>55207238.910000004</v>
      </c>
      <c r="C357" s="35">
        <f t="shared" si="157"/>
        <v>1.108248398583062</v>
      </c>
      <c r="D357" s="34">
        <v>1542401.25</v>
      </c>
      <c r="E357" s="35">
        <v>3.6827038359830201E-3</v>
      </c>
      <c r="F357" s="34">
        <v>36967568.810000002</v>
      </c>
      <c r="G357" s="35">
        <v>0.108195985095943</v>
      </c>
      <c r="H357" s="34">
        <f t="shared" si="158"/>
        <v>16697268.85</v>
      </c>
      <c r="I357" s="35">
        <f t="shared" si="159"/>
        <v>3.4243870596358046</v>
      </c>
      <c r="J357" s="34">
        <v>1896357.88</v>
      </c>
      <c r="K357" s="35">
        <v>2.5481122006886201</v>
      </c>
      <c r="L357" s="34">
        <v>2232694.8199999998</v>
      </c>
      <c r="M357" s="35">
        <v>3.6066754821422493</v>
      </c>
      <c r="N357" s="34">
        <v>3266493.87</v>
      </c>
      <c r="O357" s="35">
        <v>3.5133286808219202</v>
      </c>
      <c r="P357" s="34">
        <v>6437156.6699999999</v>
      </c>
      <c r="Q357" s="35">
        <v>3.48854231209818</v>
      </c>
      <c r="R357" s="34">
        <v>2547007.33</v>
      </c>
      <c r="S357" s="35">
        <v>3.3883600752731202</v>
      </c>
      <c r="T357" s="34">
        <v>317558.28000000003</v>
      </c>
      <c r="U357" s="35">
        <v>5.4491890540533197</v>
      </c>
    </row>
    <row r="358" spans="1:21" ht="14.25" customHeight="1" x14ac:dyDescent="0.2">
      <c r="A358" s="33" t="s">
        <v>3</v>
      </c>
      <c r="B358" s="34">
        <f t="shared" si="156"/>
        <v>55818557.600000001</v>
      </c>
      <c r="C358" s="35">
        <f t="shared" si="157"/>
        <v>1.1303188739688965</v>
      </c>
      <c r="D358" s="34">
        <v>1523718.64</v>
      </c>
      <c r="E358" s="35">
        <v>3.9596113361191107E-2</v>
      </c>
      <c r="F358" s="34">
        <v>37326331.439999998</v>
      </c>
      <c r="G358" s="35">
        <v>0.11398095368517099</v>
      </c>
      <c r="H358" s="34">
        <f t="shared" si="158"/>
        <v>16968507.52</v>
      </c>
      <c r="I358" s="35">
        <f t="shared" si="159"/>
        <v>3.4639431259715177</v>
      </c>
      <c r="J358" s="34">
        <v>1610301.4399999999</v>
      </c>
      <c r="K358" s="35">
        <v>2.5947012260015097</v>
      </c>
      <c r="L358" s="34">
        <v>2493657</v>
      </c>
      <c r="M358" s="35">
        <v>3.7435684325871597</v>
      </c>
      <c r="N358" s="34">
        <v>3730607.09</v>
      </c>
      <c r="O358" s="35">
        <v>3.5696551897669799</v>
      </c>
      <c r="P358" s="34">
        <v>5928283.5599999996</v>
      </c>
      <c r="Q358" s="35">
        <v>3.4809685650900302</v>
      </c>
      <c r="R358" s="34">
        <v>2882109.37</v>
      </c>
      <c r="S358" s="35">
        <v>3.3151099323479203</v>
      </c>
      <c r="T358" s="34">
        <v>323549.06</v>
      </c>
      <c r="U358" s="35">
        <v>5.4299621785332999</v>
      </c>
    </row>
    <row r="359" spans="1:21" ht="14.25" customHeight="1" x14ac:dyDescent="0.2">
      <c r="A359" s="33" t="s">
        <v>4</v>
      </c>
      <c r="B359" s="34">
        <f t="shared" si="156"/>
        <v>56050998.769999996</v>
      </c>
      <c r="C359" s="35">
        <f t="shared" si="157"/>
        <v>1.1271143967931119</v>
      </c>
      <c r="D359" s="34">
        <v>1484300.66</v>
      </c>
      <c r="E359" s="35">
        <v>4.1349846869973096E-2</v>
      </c>
      <c r="F359" s="34">
        <v>37166139.450000003</v>
      </c>
      <c r="G359" s="35">
        <v>0.10526877298793499</v>
      </c>
      <c r="H359" s="34">
        <f t="shared" si="158"/>
        <v>17400558.66</v>
      </c>
      <c r="I359" s="35">
        <f t="shared" si="159"/>
        <v>3.4023090478578926</v>
      </c>
      <c r="J359" s="34">
        <v>1653906.83</v>
      </c>
      <c r="K359" s="35">
        <v>2.6017133023750798</v>
      </c>
      <c r="L359" s="34">
        <v>1686452.6800000004</v>
      </c>
      <c r="M359" s="35">
        <v>3.6512526636086799</v>
      </c>
      <c r="N359" s="34">
        <v>4015835.26</v>
      </c>
      <c r="O359" s="35">
        <v>3.5957076818434994</v>
      </c>
      <c r="P359" s="34">
        <v>6155565.7300000004</v>
      </c>
      <c r="Q359" s="35">
        <v>3.40798960975436</v>
      </c>
      <c r="R359" s="34">
        <v>3553433.18</v>
      </c>
      <c r="S359" s="35">
        <v>3.2533770389063603</v>
      </c>
      <c r="T359" s="34">
        <v>335364.98</v>
      </c>
      <c r="U359" s="35">
        <v>5.256631941116809</v>
      </c>
    </row>
    <row r="360" spans="1:21" ht="14.25" customHeight="1" x14ac:dyDescent="0.2">
      <c r="A360" s="33" t="s">
        <v>35</v>
      </c>
      <c r="B360" s="34">
        <f t="shared" si="156"/>
        <v>56679563.269999996</v>
      </c>
      <c r="C360" s="35">
        <f t="shared" si="157"/>
        <v>1.1025257715857484</v>
      </c>
      <c r="D360" s="34">
        <v>1540701.4</v>
      </c>
      <c r="E360" s="35">
        <v>4.0748456514675707E-2</v>
      </c>
      <c r="F360" s="34">
        <v>37609581.5</v>
      </c>
      <c r="G360" s="35">
        <v>9.2175187192657299E-2</v>
      </c>
      <c r="H360" s="34">
        <f t="shared" si="158"/>
        <v>17529280.369999997</v>
      </c>
      <c r="I360" s="35">
        <f t="shared" si="159"/>
        <v>3.3635851879754033</v>
      </c>
      <c r="J360" s="34">
        <v>2239330.61</v>
      </c>
      <c r="K360" s="35">
        <v>2.5936141895099603</v>
      </c>
      <c r="L360" s="34">
        <v>2649858.25</v>
      </c>
      <c r="M360" s="35">
        <v>3.84842696865012</v>
      </c>
      <c r="N360" s="34">
        <v>4082903.49</v>
      </c>
      <c r="O360" s="35">
        <v>3.6308567090083197</v>
      </c>
      <c r="P360" s="34">
        <v>5727787.7699999996</v>
      </c>
      <c r="Q360" s="35">
        <v>3.2070827990367401</v>
      </c>
      <c r="R360" s="34">
        <v>2504607.94</v>
      </c>
      <c r="S360" s="35">
        <v>3.2058831917222101</v>
      </c>
      <c r="T360" s="34">
        <v>324792.31</v>
      </c>
      <c r="U360" s="35">
        <v>5.332868107622379</v>
      </c>
    </row>
    <row r="361" spans="1:21" ht="14.25" customHeight="1" x14ac:dyDescent="0.2">
      <c r="A361" s="33" t="s">
        <v>5</v>
      </c>
      <c r="B361" s="34">
        <f t="shared" si="156"/>
        <v>57258690.32</v>
      </c>
      <c r="C361" s="35">
        <f t="shared" si="157"/>
        <v>1.1154066362497967</v>
      </c>
      <c r="D361" s="34">
        <v>1609361.51</v>
      </c>
      <c r="E361" s="35">
        <v>3.8989996722364799E-2</v>
      </c>
      <c r="F361" s="34">
        <v>37818824.920000002</v>
      </c>
      <c r="G361" s="35">
        <v>9.4932686977837508E-2</v>
      </c>
      <c r="H361" s="34">
        <f t="shared" si="158"/>
        <v>17830503.890000001</v>
      </c>
      <c r="I361" s="35">
        <f t="shared" si="159"/>
        <v>3.3770067222648743</v>
      </c>
      <c r="J361" s="34">
        <v>2401713.79</v>
      </c>
      <c r="K361" s="35">
        <v>2.4667879633567802</v>
      </c>
      <c r="L361" s="34">
        <v>3290512.17</v>
      </c>
      <c r="M361" s="35">
        <v>3.8816559947869802</v>
      </c>
      <c r="N361" s="34">
        <v>3740667.96</v>
      </c>
      <c r="O361" s="35">
        <v>3.6410643892327696</v>
      </c>
      <c r="P361" s="34">
        <v>5637685.7000000002</v>
      </c>
      <c r="Q361" s="35">
        <v>3.2697877989721902</v>
      </c>
      <c r="R361" s="34">
        <v>2437021.2200000002</v>
      </c>
      <c r="S361" s="35">
        <v>3.1759332341800497</v>
      </c>
      <c r="T361" s="34">
        <v>322903.05</v>
      </c>
      <c r="U361" s="35">
        <v>5.3350720480961691</v>
      </c>
    </row>
    <row r="362" spans="1:21" ht="14.25" hidden="1" customHeight="1" x14ac:dyDescent="0.2">
      <c r="A362" s="33" t="s">
        <v>6</v>
      </c>
      <c r="B362" s="34">
        <f t="shared" si="156"/>
        <v>0</v>
      </c>
      <c r="C362" s="35" t="e">
        <f t="shared" si="157"/>
        <v>#DIV/0!</v>
      </c>
      <c r="D362" s="34"/>
      <c r="E362" s="35"/>
      <c r="F362" s="34"/>
      <c r="G362" s="35"/>
      <c r="H362" s="34">
        <f t="shared" si="158"/>
        <v>0</v>
      </c>
      <c r="I362" s="35" t="e">
        <f t="shared" si="159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6"/>
        <v>0</v>
      </c>
      <c r="C363" s="35" t="e">
        <f t="shared" si="157"/>
        <v>#DIV/0!</v>
      </c>
      <c r="D363" s="34"/>
      <c r="E363" s="35"/>
      <c r="F363" s="34"/>
      <c r="G363" s="35"/>
      <c r="H363" s="34">
        <f t="shared" si="158"/>
        <v>0</v>
      </c>
      <c r="I363" s="35" t="e">
        <f t="shared" si="159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6"/>
        <v>0</v>
      </c>
      <c r="C364" s="35" t="e">
        <f t="shared" si="157"/>
        <v>#DIV/0!</v>
      </c>
      <c r="D364" s="34"/>
      <c r="E364" s="35"/>
      <c r="F364" s="34"/>
      <c r="G364" s="35"/>
      <c r="H364" s="34">
        <f t="shared" si="158"/>
        <v>0</v>
      </c>
      <c r="I364" s="35" t="e">
        <f t="shared" si="159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6"/>
        <v>0</v>
      </c>
      <c r="C365" s="35" t="e">
        <f t="shared" si="157"/>
        <v>#DIV/0!</v>
      </c>
      <c r="D365" s="34"/>
      <c r="E365" s="35"/>
      <c r="F365" s="34"/>
      <c r="G365" s="35"/>
      <c r="H365" s="34">
        <f t="shared" si="158"/>
        <v>0</v>
      </c>
      <c r="I365" s="35" t="e">
        <f t="shared" si="159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6"/>
        <v>0</v>
      </c>
      <c r="C366" s="35" t="e">
        <f t="shared" si="157"/>
        <v>#DIV/0!</v>
      </c>
      <c r="D366" s="34"/>
      <c r="E366" s="35"/>
      <c r="F366" s="34"/>
      <c r="G366" s="35"/>
      <c r="H366" s="34">
        <f t="shared" si="158"/>
        <v>0</v>
      </c>
      <c r="I366" s="35" t="e">
        <f t="shared" si="159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6"/>
        <v>0</v>
      </c>
      <c r="C367" s="35" t="e">
        <f t="shared" si="157"/>
        <v>#DIV/0!</v>
      </c>
      <c r="D367" s="34"/>
      <c r="E367" s="35"/>
      <c r="F367" s="34"/>
      <c r="G367" s="35"/>
      <c r="H367" s="34">
        <f t="shared" si="158"/>
        <v>0</v>
      </c>
      <c r="I367" s="35" t="e">
        <f t="shared" si="159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0">D368+F368+J368+L368+N368+P368+R368+T368</f>
        <v>0</v>
      </c>
      <c r="C368" s="38" t="e">
        <f t="shared" ref="C368" si="161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2">J368+L368+N368+P368+R368+T368</f>
        <v>0</v>
      </c>
      <c r="I368" s="38" t="e">
        <f t="shared" ref="I368" si="163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63" t="s">
        <v>43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0"/>
      <c r="B8" s="70"/>
      <c r="C8" s="70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x14ac:dyDescent="0.2">
      <c r="A342" s="33" t="s">
        <v>10</v>
      </c>
      <c r="B342" s="34">
        <f t="shared" ref="B342" si="140">D342+F342+J342+L342+N342+P342+R342+T342</f>
        <v>86184293.540000007</v>
      </c>
      <c r="C342" s="35">
        <f t="shared" ref="C342" si="141">(D342*E342+F342*G342+J342*K342+L342*M342+N342*O342+P342*Q342+R342*S342+T342*U342)/(D342+F342+J342+L342+N342+P342+R342+T342)</f>
        <v>0.57848748303611164</v>
      </c>
      <c r="D342" s="34">
        <v>76054828.939999998</v>
      </c>
      <c r="E342" s="35">
        <v>0.415787444292949</v>
      </c>
      <c r="F342" s="34">
        <v>4966979.1500000004</v>
      </c>
      <c r="G342" s="35">
        <v>0.80470516611691389</v>
      </c>
      <c r="H342" s="34">
        <f t="shared" ref="H342" si="142">J342+L342+N342+P342+R342+T342</f>
        <v>5162485.45</v>
      </c>
      <c r="I342" s="35">
        <f t="shared" ref="I342" si="143">(J342*K342+L342*M342+N342*O342+P342*Q342+R342*S342+T342*U342)/(J342+L342+N342+P342+R342+T342)</f>
        <v>2.7577682207511134</v>
      </c>
      <c r="J342" s="34">
        <v>470611.8</v>
      </c>
      <c r="K342" s="35">
        <v>2.6965630696042897</v>
      </c>
      <c r="L342" s="34">
        <v>709307.75</v>
      </c>
      <c r="M342" s="35">
        <v>3.0725897617782998</v>
      </c>
      <c r="N342" s="34">
        <v>1157994.1100000001</v>
      </c>
      <c r="O342" s="35">
        <v>2.7564763938220698</v>
      </c>
      <c r="P342" s="34">
        <v>2175118.2400000002</v>
      </c>
      <c r="Q342" s="35">
        <v>2.69178460744277</v>
      </c>
      <c r="R342" s="34">
        <v>597871.29</v>
      </c>
      <c r="S342" s="35">
        <v>2.4223141360408902</v>
      </c>
      <c r="T342" s="34">
        <v>51582.26</v>
      </c>
      <c r="U342" s="35">
        <v>5.6865844962977583</v>
      </c>
    </row>
    <row r="343" spans="1:21" ht="14.25" customHeight="1" x14ac:dyDescent="0.2">
      <c r="A343" s="33" t="s">
        <v>11</v>
      </c>
      <c r="B343" s="34">
        <f t="shared" ref="B343" si="144">D343+F343+J343+L343+N343+P343+R343+T343</f>
        <v>91107694.280000001</v>
      </c>
      <c r="C343" s="35">
        <f t="shared" ref="C343" si="145">(D343*E343+F343*G343+J343*K343+L343*M343+N343*O343+P343*Q343+R343*S343+T343*U343)/(D343+F343+J343+L343+N343+P343+R343+T343)</f>
        <v>0.60173861264848982</v>
      </c>
      <c r="D343" s="34">
        <v>80238139.549999997</v>
      </c>
      <c r="E343" s="35">
        <v>0.44336789035320995</v>
      </c>
      <c r="F343" s="34">
        <v>6140875.8200000003</v>
      </c>
      <c r="G343" s="35">
        <v>1.0146790011949798</v>
      </c>
      <c r="H343" s="34">
        <f t="shared" ref="H343" si="146">J343+L343+N343+P343+R343+T343</f>
        <v>4728678.91</v>
      </c>
      <c r="I343" s="35">
        <f t="shared" ref="I343" si="147">(J343*K343+L343*M343+N343*O343+P343*Q343+R343*S343+T343*U343)/(J343+L343+N343+P343+R343+T343)</f>
        <v>2.7527741688005611</v>
      </c>
      <c r="J343" s="34">
        <v>494273.77</v>
      </c>
      <c r="K343" s="35">
        <v>3.1247442606553899</v>
      </c>
      <c r="L343" s="34">
        <v>807904.08</v>
      </c>
      <c r="M343" s="35">
        <v>2.6841291815236303</v>
      </c>
      <c r="N343" s="34">
        <v>1269690.72</v>
      </c>
      <c r="O343" s="35">
        <v>2.8218469581316596</v>
      </c>
      <c r="P343" s="34">
        <v>1529632.9</v>
      </c>
      <c r="Q343" s="35">
        <v>2.6680036562367295</v>
      </c>
      <c r="R343" s="34">
        <v>575758.44000000006</v>
      </c>
      <c r="S343" s="35">
        <v>2.3406511367857701</v>
      </c>
      <c r="T343" s="34">
        <v>51419</v>
      </c>
      <c r="U343" s="35">
        <v>5.68658278068418</v>
      </c>
    </row>
    <row r="344" spans="1:21" ht="14.25" customHeight="1" thickBot="1" x14ac:dyDescent="0.25">
      <c r="A344" s="36" t="s">
        <v>12</v>
      </c>
      <c r="B344" s="37">
        <f t="shared" ref="B344:B355" si="148">D344+F344+J344+L344+N344+P344+R344+T344</f>
        <v>92316086.390000001</v>
      </c>
      <c r="C344" s="38">
        <f t="shared" ref="C344:C355" si="149">(D344*E344+F344*G344+J344*K344+L344*M344+N344*O344+P344*Q344+R344*S344+T344*U344)/(D344+F344+J344+L344+N344+P344+R344+T344)</f>
        <v>0.72847816417274758</v>
      </c>
      <c r="D344" s="37">
        <v>82148415.319999993</v>
      </c>
      <c r="E344" s="38">
        <v>0.58264313068066098</v>
      </c>
      <c r="F344" s="37">
        <v>5444629.3899999997</v>
      </c>
      <c r="G344" s="38">
        <v>1.1791850694175499</v>
      </c>
      <c r="H344" s="37">
        <f t="shared" ref="H344:H355" si="150">J344+L344+N344+P344+R344+T344</f>
        <v>4723041.6799999988</v>
      </c>
      <c r="I344" s="38">
        <f t="shared" ref="I344:I355" si="151">(J344*K344+L344*M344+N344*O344+P344*Q344+R344*S344+T344*U344)/(J344+L344+N344+P344+R344+T344)</f>
        <v>2.7454378868195821</v>
      </c>
      <c r="J344" s="37">
        <v>286925.93</v>
      </c>
      <c r="K344" s="38">
        <v>2.2798018499059998</v>
      </c>
      <c r="L344" s="37">
        <v>1220628.5</v>
      </c>
      <c r="M344" s="38">
        <v>2.6538926610348703</v>
      </c>
      <c r="N344" s="37">
        <v>841369.75</v>
      </c>
      <c r="O344" s="38">
        <v>2.8678866501915503</v>
      </c>
      <c r="P344" s="37">
        <v>1860123.47</v>
      </c>
      <c r="Q344" s="38">
        <v>2.7255130620442101</v>
      </c>
      <c r="R344" s="37">
        <v>462547.31</v>
      </c>
      <c r="S344" s="38">
        <v>2.8061264412066298</v>
      </c>
      <c r="T344" s="37">
        <v>51446.720000000001</v>
      </c>
      <c r="U344" s="38">
        <v>5.68658526724347</v>
      </c>
    </row>
    <row r="345" spans="1:21" ht="14.25" customHeight="1" x14ac:dyDescent="0.2">
      <c r="A345" s="33" t="s">
        <v>84</v>
      </c>
      <c r="B345" s="34">
        <f t="shared" si="148"/>
        <v>91959000.960000008</v>
      </c>
      <c r="C345" s="35">
        <f t="shared" si="149"/>
        <v>0.73266341510828858</v>
      </c>
      <c r="D345" s="34">
        <v>81788524.829999998</v>
      </c>
      <c r="E345" s="35">
        <v>0.57841499560152898</v>
      </c>
      <c r="F345" s="34">
        <v>5154740.49</v>
      </c>
      <c r="G345" s="35">
        <v>1.22391053821994</v>
      </c>
      <c r="H345" s="34">
        <f t="shared" si="150"/>
        <v>5015735.6400000006</v>
      </c>
      <c r="I345" s="35">
        <f t="shared" si="151"/>
        <v>2.7430363646517835</v>
      </c>
      <c r="J345" s="34">
        <v>611331.78</v>
      </c>
      <c r="K345" s="35">
        <v>2.5291813031542403</v>
      </c>
      <c r="L345" s="34">
        <v>677559.86</v>
      </c>
      <c r="M345" s="35">
        <v>2.6557199253214296</v>
      </c>
      <c r="N345" s="34">
        <v>1266186.1099999999</v>
      </c>
      <c r="O345" s="35">
        <v>2.6941415232394195</v>
      </c>
      <c r="P345" s="34">
        <v>1933741.4</v>
      </c>
      <c r="Q345" s="35">
        <v>2.7915135281790997</v>
      </c>
      <c r="R345" s="34">
        <v>502130.23</v>
      </c>
      <c r="S345" s="35">
        <v>3.0359821076695601</v>
      </c>
      <c r="T345" s="34">
        <v>24786.26</v>
      </c>
      <c r="U345" s="35">
        <v>3.1855907264750698</v>
      </c>
    </row>
    <row r="346" spans="1:21" ht="14.25" customHeight="1" x14ac:dyDescent="0.2">
      <c r="A346" s="33" t="s">
        <v>3</v>
      </c>
      <c r="B346" s="34">
        <f t="shared" si="148"/>
        <v>96756489.689999983</v>
      </c>
      <c r="C346" s="35">
        <f t="shared" si="149"/>
        <v>0.735822782799325</v>
      </c>
      <c r="D346" s="34">
        <v>86710411.700000003</v>
      </c>
      <c r="E346" s="35">
        <v>0.59778320083895997</v>
      </c>
      <c r="F346" s="34">
        <v>5512057.8600000003</v>
      </c>
      <c r="G346" s="35">
        <v>1.2574895469983298</v>
      </c>
      <c r="H346" s="34">
        <f t="shared" si="150"/>
        <v>4534020.1300000008</v>
      </c>
      <c r="I346" s="35">
        <f t="shared" si="151"/>
        <v>2.741550885902222</v>
      </c>
      <c r="J346" s="34">
        <v>680489.3</v>
      </c>
      <c r="K346" s="35">
        <v>2.5001874974375102</v>
      </c>
      <c r="L346" s="34">
        <v>754090.72</v>
      </c>
      <c r="M346" s="35">
        <v>2.7508108720659004</v>
      </c>
      <c r="N346" s="34">
        <v>921441.66</v>
      </c>
      <c r="O346" s="35">
        <v>2.1366752979239103</v>
      </c>
      <c r="P346" s="34">
        <v>1664043.13</v>
      </c>
      <c r="Q346" s="35">
        <v>3.0759983472303403</v>
      </c>
      <c r="R346" s="34">
        <v>489138.5</v>
      </c>
      <c r="S346" s="35">
        <v>3.0422127924912901</v>
      </c>
      <c r="T346" s="34">
        <v>24816.82</v>
      </c>
      <c r="U346" s="35">
        <v>3.1855878392155001</v>
      </c>
    </row>
    <row r="347" spans="1:21" ht="14.25" customHeight="1" x14ac:dyDescent="0.2">
      <c r="A347" s="33" t="s">
        <v>4</v>
      </c>
      <c r="B347" s="34">
        <f t="shared" si="148"/>
        <v>102814413.66999999</v>
      </c>
      <c r="C347" s="35">
        <f t="shared" si="149"/>
        <v>0.75430006426257579</v>
      </c>
      <c r="D347" s="34">
        <v>92668098.209999993</v>
      </c>
      <c r="E347" s="35">
        <v>0.62627505206465206</v>
      </c>
      <c r="F347" s="34">
        <v>6160077.7999999998</v>
      </c>
      <c r="G347" s="35">
        <v>1.2480885702287698</v>
      </c>
      <c r="H347" s="34">
        <f t="shared" si="150"/>
        <v>3986237.66</v>
      </c>
      <c r="I347" s="35">
        <f t="shared" si="151"/>
        <v>2.9674292207906174</v>
      </c>
      <c r="J347" s="34">
        <v>71952.67</v>
      </c>
      <c r="K347" s="35">
        <v>1.64103547234592</v>
      </c>
      <c r="L347" s="34">
        <v>859932.35</v>
      </c>
      <c r="M347" s="35">
        <v>2.78534844700284</v>
      </c>
      <c r="N347" s="34">
        <v>789119.35</v>
      </c>
      <c r="O347" s="35">
        <v>2.1731327978461099</v>
      </c>
      <c r="P347" s="34">
        <v>1826852.41</v>
      </c>
      <c r="Q347" s="35">
        <v>3.2980955757668498</v>
      </c>
      <c r="R347" s="34">
        <v>413552.76</v>
      </c>
      <c r="S347" s="35">
        <v>3.6186503555193301</v>
      </c>
      <c r="T347" s="34">
        <v>24828.12</v>
      </c>
      <c r="U347" s="35">
        <v>3.1855879543034304</v>
      </c>
    </row>
    <row r="348" spans="1:21" ht="14.25" customHeight="1" x14ac:dyDescent="0.2">
      <c r="A348" s="33" t="s">
        <v>35</v>
      </c>
      <c r="B348" s="34">
        <f t="shared" si="148"/>
        <v>98552608.579999998</v>
      </c>
      <c r="C348" s="35">
        <f t="shared" si="149"/>
        <v>0.75682833124862259</v>
      </c>
      <c r="D348" s="34">
        <v>88693224.900000006</v>
      </c>
      <c r="E348" s="35">
        <v>0.63425690372095211</v>
      </c>
      <c r="F348" s="34">
        <v>5533034.3099999996</v>
      </c>
      <c r="G348" s="35">
        <v>1.1995616973320398</v>
      </c>
      <c r="H348" s="34">
        <f t="shared" si="150"/>
        <v>4326349.37</v>
      </c>
      <c r="I348" s="35">
        <f t="shared" si="151"/>
        <v>2.7034109030820153</v>
      </c>
      <c r="J348" s="34">
        <v>742686.61</v>
      </c>
      <c r="K348" s="35">
        <v>2.6791411885021104</v>
      </c>
      <c r="L348" s="34">
        <v>718385.6</v>
      </c>
      <c r="M348" s="35">
        <v>1.6992671993982098</v>
      </c>
      <c r="N348" s="34">
        <v>1130354.8600000001</v>
      </c>
      <c r="O348" s="35">
        <v>2.32398198252538</v>
      </c>
      <c r="P348" s="34">
        <v>1368728.01</v>
      </c>
      <c r="Q348" s="35">
        <v>3.2331807999604001</v>
      </c>
      <c r="R348" s="34">
        <v>341590.66</v>
      </c>
      <c r="S348" s="35">
        <v>3.96603991748486</v>
      </c>
      <c r="T348" s="34">
        <v>24603.63</v>
      </c>
      <c r="U348" s="35">
        <v>3.1855884680431297</v>
      </c>
    </row>
    <row r="349" spans="1:21" ht="14.25" customHeight="1" x14ac:dyDescent="0.2">
      <c r="A349" s="33" t="s">
        <v>5</v>
      </c>
      <c r="B349" s="34">
        <f t="shared" si="148"/>
        <v>102428267.02000001</v>
      </c>
      <c r="C349" s="35">
        <f t="shared" si="149"/>
        <v>0.86200445578230755</v>
      </c>
      <c r="D349" s="34">
        <v>93235881.200000003</v>
      </c>
      <c r="E349" s="35">
        <v>0.74113477273382611</v>
      </c>
      <c r="F349" s="34">
        <v>4636779.51</v>
      </c>
      <c r="G349" s="35">
        <v>1.1441837474605299</v>
      </c>
      <c r="H349" s="34">
        <f t="shared" si="150"/>
        <v>4555606.3099999996</v>
      </c>
      <c r="I349" s="35">
        <f t="shared" si="151"/>
        <v>3.048538491817129</v>
      </c>
      <c r="J349" s="34">
        <v>113161.7</v>
      </c>
      <c r="K349" s="35">
        <v>2.9626296176179698</v>
      </c>
      <c r="L349" s="34">
        <v>926841.61</v>
      </c>
      <c r="M349" s="35">
        <v>1.29673544512098</v>
      </c>
      <c r="N349" s="34">
        <v>822888.38</v>
      </c>
      <c r="O349" s="35">
        <v>2.7749252028568003</v>
      </c>
      <c r="P349" s="34">
        <v>2375050.0099999998</v>
      </c>
      <c r="Q349" s="35">
        <v>3.6895852484386196</v>
      </c>
      <c r="R349" s="34">
        <v>293327.86</v>
      </c>
      <c r="S349" s="35">
        <v>4.1826461076694201</v>
      </c>
      <c r="T349" s="34">
        <v>24336.75</v>
      </c>
      <c r="U349" s="35">
        <v>3.1855855855855904</v>
      </c>
    </row>
    <row r="350" spans="1:21" ht="14.25" customHeight="1" x14ac:dyDescent="0.2">
      <c r="A350" s="33" t="s">
        <v>6</v>
      </c>
      <c r="B350" s="34">
        <f t="shared" si="148"/>
        <v>110089299.99000001</v>
      </c>
      <c r="C350" s="35">
        <f t="shared" si="149"/>
        <v>0.8771441936625215</v>
      </c>
      <c r="D350" s="34">
        <v>100732438.34</v>
      </c>
      <c r="E350" s="35">
        <v>0.75576167439768516</v>
      </c>
      <c r="F350" s="34">
        <v>4745587.7300000004</v>
      </c>
      <c r="G350" s="35">
        <v>1.2713398657577899</v>
      </c>
      <c r="H350" s="34">
        <f t="shared" si="150"/>
        <v>4611273.9200000009</v>
      </c>
      <c r="I350" s="35">
        <f t="shared" si="151"/>
        <v>3.1230456890750045</v>
      </c>
      <c r="J350" s="34">
        <v>563412.86</v>
      </c>
      <c r="K350" s="35">
        <v>1.2284555968424298</v>
      </c>
      <c r="L350" s="34">
        <v>511172.72</v>
      </c>
      <c r="M350" s="35">
        <v>2.2823074850316698</v>
      </c>
      <c r="N350" s="34">
        <v>1012355.91</v>
      </c>
      <c r="O350" s="35">
        <v>2.6502336260377</v>
      </c>
      <c r="P350" s="34">
        <v>2229365.66</v>
      </c>
      <c r="Q350" s="35">
        <v>3.8520283753271798</v>
      </c>
      <c r="R350" s="34">
        <v>270978.15000000002</v>
      </c>
      <c r="S350" s="35">
        <v>4.4116505899091898</v>
      </c>
      <c r="T350" s="34">
        <v>23988.62</v>
      </c>
      <c r="U350" s="35">
        <v>3.1855838309998701</v>
      </c>
    </row>
    <row r="351" spans="1:21" ht="14.25" customHeight="1" x14ac:dyDescent="0.2">
      <c r="A351" s="33" t="s">
        <v>7</v>
      </c>
      <c r="B351" s="34">
        <f t="shared" si="148"/>
        <v>116455496.69</v>
      </c>
      <c r="C351" s="35">
        <f t="shared" si="149"/>
        <v>0.92179692681880954</v>
      </c>
      <c r="D351" s="34">
        <v>107187060.2</v>
      </c>
      <c r="E351" s="35">
        <v>0.82237560536621601</v>
      </c>
      <c r="F351" s="34">
        <v>4892751.12</v>
      </c>
      <c r="G351" s="35">
        <v>1.0542070250857098</v>
      </c>
      <c r="H351" s="34">
        <f t="shared" si="150"/>
        <v>4375685.37</v>
      </c>
      <c r="I351" s="35">
        <f t="shared" si="151"/>
        <v>3.2091710556191098</v>
      </c>
      <c r="J351" s="34">
        <v>299077.3</v>
      </c>
      <c r="K351" s="35">
        <v>1.4754845820796201</v>
      </c>
      <c r="L351" s="34">
        <v>1045917.65</v>
      </c>
      <c r="M351" s="35">
        <v>2.1142996578172299</v>
      </c>
      <c r="N351" s="34">
        <v>760794.72</v>
      </c>
      <c r="O351" s="35">
        <v>3.0184995842242399</v>
      </c>
      <c r="P351" s="34">
        <v>1901805.05</v>
      </c>
      <c r="Q351" s="35">
        <v>3.9379633150621798</v>
      </c>
      <c r="R351" s="34">
        <v>358805.33</v>
      </c>
      <c r="S351" s="35">
        <v>4.2632475334187498</v>
      </c>
      <c r="T351" s="34">
        <v>9285.32</v>
      </c>
      <c r="U351" s="35">
        <v>8</v>
      </c>
    </row>
    <row r="352" spans="1:21" ht="14.25" customHeight="1" x14ac:dyDescent="0.2">
      <c r="A352" s="33" t="s">
        <v>8</v>
      </c>
      <c r="B352" s="34">
        <f t="shared" si="148"/>
        <v>109343560.78999998</v>
      </c>
      <c r="C352" s="35">
        <f t="shared" si="149"/>
        <v>0.81257174469779858</v>
      </c>
      <c r="D352" s="34">
        <v>99318469.879999995</v>
      </c>
      <c r="E352" s="35">
        <v>0.70038001380856618</v>
      </c>
      <c r="F352" s="34">
        <v>5713848.8300000001</v>
      </c>
      <c r="G352" s="35">
        <v>0.86591186035980594</v>
      </c>
      <c r="H352" s="34">
        <f t="shared" si="150"/>
        <v>4311242.08</v>
      </c>
      <c r="I352" s="35">
        <f t="shared" si="151"/>
        <v>3.3264490650917029</v>
      </c>
      <c r="J352" s="34">
        <v>199804.85</v>
      </c>
      <c r="K352" s="35">
        <v>3.5033258757232399</v>
      </c>
      <c r="L352" s="34">
        <v>486661.89</v>
      </c>
      <c r="M352" s="35">
        <v>1.22034586065492</v>
      </c>
      <c r="N352" s="34">
        <v>784183.91</v>
      </c>
      <c r="O352" s="35">
        <v>2.8462500193353901</v>
      </c>
      <c r="P352" s="34">
        <v>2510601.11</v>
      </c>
      <c r="Q352" s="35">
        <v>3.6920590637355404</v>
      </c>
      <c r="R352" s="34">
        <v>320607.19</v>
      </c>
      <c r="S352" s="35">
        <v>4.5879001331816696</v>
      </c>
      <c r="T352" s="34">
        <v>9383.130000000001</v>
      </c>
      <c r="U352" s="35">
        <v>8</v>
      </c>
    </row>
    <row r="353" spans="1:21" ht="14.25" customHeight="1" x14ac:dyDescent="0.2">
      <c r="A353" s="33" t="s">
        <v>9</v>
      </c>
      <c r="B353" s="34">
        <f t="shared" si="148"/>
        <v>130298523.97</v>
      </c>
      <c r="C353" s="35">
        <f t="shared" si="149"/>
        <v>0.86222097946302667</v>
      </c>
      <c r="D353" s="34">
        <v>117318092.62</v>
      </c>
      <c r="E353" s="35">
        <v>0.68932316511011504</v>
      </c>
      <c r="F353" s="34">
        <v>4376634.3</v>
      </c>
      <c r="G353" s="35">
        <v>0.98830422457275025</v>
      </c>
      <c r="H353" s="34">
        <f t="shared" si="150"/>
        <v>8603797.0499999989</v>
      </c>
      <c r="I353" s="35">
        <f t="shared" si="151"/>
        <v>3.1556527547799407</v>
      </c>
      <c r="J353" s="34">
        <v>402981.2</v>
      </c>
      <c r="K353" s="35">
        <v>0.96397826995403302</v>
      </c>
      <c r="L353" s="34">
        <v>467081.6</v>
      </c>
      <c r="M353" s="35">
        <v>2.7939890374615506</v>
      </c>
      <c r="N353" s="34">
        <v>851424.96</v>
      </c>
      <c r="O353" s="35">
        <v>3.4452215023153703</v>
      </c>
      <c r="P353" s="34">
        <v>6560596.1500000004</v>
      </c>
      <c r="Q353" s="35">
        <v>3.2024454000571301</v>
      </c>
      <c r="R353" s="34">
        <v>312409.03999999998</v>
      </c>
      <c r="S353" s="35">
        <v>4.6073523685486197</v>
      </c>
      <c r="T353" s="34">
        <v>9304.1</v>
      </c>
      <c r="U353" s="35">
        <v>8</v>
      </c>
    </row>
    <row r="354" spans="1:21" ht="14.25" customHeight="1" x14ac:dyDescent="0.2">
      <c r="A354" s="33" t="s">
        <v>10</v>
      </c>
      <c r="B354" s="34">
        <f t="shared" si="148"/>
        <v>130266593.78999998</v>
      </c>
      <c r="C354" s="35">
        <f t="shared" si="149"/>
        <v>1.0730537169210193</v>
      </c>
      <c r="D354" s="34">
        <v>114153861.27</v>
      </c>
      <c r="E354" s="35">
        <v>0.86279148776269909</v>
      </c>
      <c r="F354" s="34">
        <v>4522611.05</v>
      </c>
      <c r="G354" s="35">
        <v>0.92610781543993292</v>
      </c>
      <c r="H354" s="34">
        <f t="shared" si="150"/>
        <v>11590121.470000003</v>
      </c>
      <c r="I354" s="35">
        <f t="shared" si="151"/>
        <v>3.2013165275652602</v>
      </c>
      <c r="J354" s="34">
        <v>54633.5</v>
      </c>
      <c r="K354" s="35">
        <v>3.0109121692734302</v>
      </c>
      <c r="L354" s="34">
        <v>798522.6</v>
      </c>
      <c r="M354" s="35">
        <v>2.9316392047012796</v>
      </c>
      <c r="N354" s="34">
        <v>913387.02</v>
      </c>
      <c r="O354" s="35">
        <v>2.6922394955864402</v>
      </c>
      <c r="P354" s="34">
        <v>9450681.2100000009</v>
      </c>
      <c r="Q354" s="35">
        <v>3.2275959538793897</v>
      </c>
      <c r="R354" s="34">
        <v>363416.24</v>
      </c>
      <c r="S354" s="35">
        <v>4.2933864034254494</v>
      </c>
      <c r="T354" s="34">
        <v>9480.9</v>
      </c>
      <c r="U354" s="35">
        <v>8</v>
      </c>
    </row>
    <row r="355" spans="1:21" ht="14.25" customHeight="1" x14ac:dyDescent="0.2">
      <c r="A355" s="33" t="s">
        <v>11</v>
      </c>
      <c r="B355" s="34">
        <f t="shared" si="148"/>
        <v>139678630.70000005</v>
      </c>
      <c r="C355" s="35">
        <f t="shared" si="149"/>
        <v>1.3543073794637337</v>
      </c>
      <c r="D355" s="34">
        <v>121972027.54000001</v>
      </c>
      <c r="E355" s="35">
        <v>1.1586839351026799</v>
      </c>
      <c r="F355" s="34">
        <v>5074291.7</v>
      </c>
      <c r="G355" s="35">
        <v>1.1869510028956398</v>
      </c>
      <c r="H355" s="34">
        <f t="shared" si="150"/>
        <v>12632311.460000001</v>
      </c>
      <c r="I355" s="35">
        <f t="shared" si="151"/>
        <v>3.3103866998542175</v>
      </c>
      <c r="J355" s="34">
        <v>426231.4</v>
      </c>
      <c r="K355" s="35">
        <v>2.7658486915792704</v>
      </c>
      <c r="L355" s="34">
        <v>545149.17000000004</v>
      </c>
      <c r="M355" s="35">
        <v>2.4850767836627199</v>
      </c>
      <c r="N355" s="34">
        <v>1944972.83</v>
      </c>
      <c r="O355" s="35">
        <v>3.3872359888441199</v>
      </c>
      <c r="P355" s="34">
        <v>9318883.5500000007</v>
      </c>
      <c r="Q355" s="35">
        <v>3.3189690694761409</v>
      </c>
      <c r="R355" s="34">
        <v>387483.11</v>
      </c>
      <c r="S355" s="35">
        <v>4.3622735143217</v>
      </c>
      <c r="T355" s="34">
        <v>9591.4</v>
      </c>
      <c r="U355" s="35">
        <v>8</v>
      </c>
    </row>
    <row r="356" spans="1:21" ht="14.25" customHeight="1" thickBot="1" x14ac:dyDescent="0.25">
      <c r="A356" s="36" t="s">
        <v>12</v>
      </c>
      <c r="B356" s="37">
        <f t="shared" ref="B356:B367" si="152">D356+F356+J356+L356+N356+P356+R356+T356</f>
        <v>131451360.27</v>
      </c>
      <c r="C356" s="38">
        <f t="shared" ref="C356:C367" si="153">(D356*E356+F356*G356+J356*K356+L356*M356+N356*O356+P356*Q356+R356*S356+T356*U356)/(D356+F356+J356+L356+N356+P356+R356+T356)</f>
        <v>1.2221050505641913</v>
      </c>
      <c r="D356" s="37">
        <v>109501340.62</v>
      </c>
      <c r="E356" s="38">
        <v>0.87756982699578612</v>
      </c>
      <c r="F356" s="37">
        <v>4386082.16</v>
      </c>
      <c r="G356" s="38">
        <v>1.32578502478394</v>
      </c>
      <c r="H356" s="37">
        <f t="shared" ref="H356:H367" si="154">J356+L356+N356+P356+R356+T356</f>
        <v>17563937.490000002</v>
      </c>
      <c r="I356" s="38">
        <f t="shared" ref="I356:I367" si="155">(J356*K356+L356*M356+N356*O356+P356*Q356+R356*S356+T356*U356)/(J356+L356+N356+P356+R356+T356)</f>
        <v>3.3441986874550187</v>
      </c>
      <c r="J356" s="37">
        <v>380401.5</v>
      </c>
      <c r="K356" s="38">
        <v>3.1079175555301402</v>
      </c>
      <c r="L356" s="37">
        <v>643813.9</v>
      </c>
      <c r="M356" s="38">
        <v>3.2791287715285402</v>
      </c>
      <c r="N356" s="37">
        <v>1785797.66</v>
      </c>
      <c r="O356" s="38">
        <v>3.38082007745491</v>
      </c>
      <c r="P356" s="37">
        <v>9447466.3800000008</v>
      </c>
      <c r="Q356" s="38">
        <v>3.27599930738256</v>
      </c>
      <c r="R356" s="37">
        <v>5279444.55</v>
      </c>
      <c r="S356" s="38">
        <v>3.4681734874931096</v>
      </c>
      <c r="T356" s="37">
        <v>27013.5</v>
      </c>
      <c r="U356" s="38">
        <v>5.4235104669887289</v>
      </c>
    </row>
    <row r="357" spans="1:21" ht="14.25" customHeight="1" x14ac:dyDescent="0.2">
      <c r="A357" s="48" t="s">
        <v>85</v>
      </c>
      <c r="B357" s="34">
        <f t="shared" si="152"/>
        <v>130795651.91</v>
      </c>
      <c r="C357" s="35">
        <f t="shared" si="153"/>
        <v>0.99026931839235999</v>
      </c>
      <c r="D357" s="34">
        <v>106424580.48999999</v>
      </c>
      <c r="E357" s="35">
        <v>0.70544046884971712</v>
      </c>
      <c r="F357" s="34">
        <v>7020034.7800000003</v>
      </c>
      <c r="G357" s="35">
        <v>0.73119102238977807</v>
      </c>
      <c r="H357" s="34">
        <f t="shared" si="154"/>
        <v>17351036.640000001</v>
      </c>
      <c r="I357" s="35">
        <f t="shared" si="155"/>
        <v>2.8421200256078771</v>
      </c>
      <c r="J357" s="34">
        <v>165785.84</v>
      </c>
      <c r="K357" s="35">
        <v>1.2363338328532798</v>
      </c>
      <c r="L357" s="34">
        <v>870742.72</v>
      </c>
      <c r="M357" s="35">
        <v>2.8013123479229294</v>
      </c>
      <c r="N357" s="34">
        <v>1499483.12</v>
      </c>
      <c r="O357" s="35">
        <v>3.8541286143988098</v>
      </c>
      <c r="P357" s="34">
        <v>9446139.5999999996</v>
      </c>
      <c r="Q357" s="35">
        <v>3.2772549806483897</v>
      </c>
      <c r="R357" s="34">
        <v>5341732.13</v>
      </c>
      <c r="S357" s="35">
        <v>1.8319273212226799</v>
      </c>
      <c r="T357" s="34">
        <v>27153.23</v>
      </c>
      <c r="U357" s="35">
        <v>5.4235109414239098</v>
      </c>
    </row>
    <row r="358" spans="1:21" ht="14.25" customHeight="1" x14ac:dyDescent="0.2">
      <c r="A358" s="33" t="s">
        <v>3</v>
      </c>
      <c r="B358" s="34">
        <f t="shared" si="152"/>
        <v>120267248.05000001</v>
      </c>
      <c r="C358" s="35">
        <f t="shared" si="153"/>
        <v>1.1011887968147445</v>
      </c>
      <c r="D358" s="34">
        <v>98056493.790000007</v>
      </c>
      <c r="E358" s="35">
        <v>0.66801293898579206</v>
      </c>
      <c r="F358" s="34">
        <v>3846448.63</v>
      </c>
      <c r="G358" s="35">
        <v>1.2694734375277499</v>
      </c>
      <c r="H358" s="34">
        <f t="shared" si="154"/>
        <v>18364305.629999999</v>
      </c>
      <c r="I358" s="35">
        <f t="shared" si="155"/>
        <v>3.3788903571248152</v>
      </c>
      <c r="J358" s="34">
        <v>500403.20000000001</v>
      </c>
      <c r="K358" s="35">
        <v>3.8888450373618699</v>
      </c>
      <c r="L358" s="34">
        <v>492780.68</v>
      </c>
      <c r="M358" s="35">
        <v>1.5250363098650697</v>
      </c>
      <c r="N358" s="34">
        <v>2194996.9300000002</v>
      </c>
      <c r="O358" s="35">
        <v>3.4257593144332996</v>
      </c>
      <c r="P358" s="34">
        <v>8922722.6400000006</v>
      </c>
      <c r="Q358" s="35">
        <v>3.3211216777214498</v>
      </c>
      <c r="R358" s="34">
        <v>6226249.0499999998</v>
      </c>
      <c r="S358" s="35">
        <v>3.5419772094725293</v>
      </c>
      <c r="T358" s="34">
        <v>27153.13</v>
      </c>
      <c r="U358" s="35">
        <v>5.4235102914470597</v>
      </c>
    </row>
    <row r="359" spans="1:21" ht="14.25" customHeight="1" x14ac:dyDescent="0.2">
      <c r="A359" s="33" t="s">
        <v>4</v>
      </c>
      <c r="B359" s="34">
        <f t="shared" si="152"/>
        <v>122546428.18000001</v>
      </c>
      <c r="C359" s="35">
        <f t="shared" si="153"/>
        <v>1.1348855585217101</v>
      </c>
      <c r="D359" s="34">
        <v>98709757.120000005</v>
      </c>
      <c r="E359" s="35">
        <v>0.66785175556817289</v>
      </c>
      <c r="F359" s="34">
        <v>3295583.98</v>
      </c>
      <c r="G359" s="35">
        <v>1.2330717908150499</v>
      </c>
      <c r="H359" s="34">
        <f t="shared" si="154"/>
        <v>20541087.079999998</v>
      </c>
      <c r="I359" s="35">
        <f t="shared" si="155"/>
        <v>3.3634537011855166</v>
      </c>
      <c r="J359" s="34">
        <v>396390.7</v>
      </c>
      <c r="K359" s="35">
        <v>1.6451361321040099</v>
      </c>
      <c r="L359" s="34">
        <v>463813.05</v>
      </c>
      <c r="M359" s="35">
        <v>3.4138484956384896</v>
      </c>
      <c r="N359" s="34">
        <v>6612885.3600000003</v>
      </c>
      <c r="O359" s="35">
        <v>3.2082844294309698</v>
      </c>
      <c r="P359" s="34">
        <v>5850347.2999999998</v>
      </c>
      <c r="Q359" s="35">
        <v>3.4672277661191204</v>
      </c>
      <c r="R359" s="34">
        <v>7190823.4699999997</v>
      </c>
      <c r="S359" s="35">
        <v>3.5055080952362698</v>
      </c>
      <c r="T359" s="34">
        <v>26827.200000000001</v>
      </c>
      <c r="U359" s="35">
        <v>5.4235104669887289</v>
      </c>
    </row>
    <row r="360" spans="1:21" ht="14.25" customHeight="1" x14ac:dyDescent="0.2">
      <c r="A360" s="33" t="s">
        <v>35</v>
      </c>
      <c r="B360" s="34">
        <f t="shared" si="152"/>
        <v>128163044.95</v>
      </c>
      <c r="C360" s="35">
        <f t="shared" si="153"/>
        <v>1.099796874972734</v>
      </c>
      <c r="D360" s="34">
        <v>104967388.31</v>
      </c>
      <c r="E360" s="35">
        <v>0.65394610729073999</v>
      </c>
      <c r="F360" s="34">
        <v>2828189.33</v>
      </c>
      <c r="G360" s="35">
        <v>1.2426625698358</v>
      </c>
      <c r="H360" s="34">
        <f t="shared" si="154"/>
        <v>20367467.310000002</v>
      </c>
      <c r="I360" s="35">
        <f t="shared" si="155"/>
        <v>3.3777305384760687</v>
      </c>
      <c r="J360" s="34">
        <v>1108833.05</v>
      </c>
      <c r="K360" s="35">
        <v>3.9078075820341001</v>
      </c>
      <c r="L360" s="34">
        <v>670733.44000000006</v>
      </c>
      <c r="M360" s="35">
        <v>2.9653119729649999</v>
      </c>
      <c r="N360" s="34">
        <v>6558082.5499999998</v>
      </c>
      <c r="O360" s="35">
        <v>3.1692902724897802</v>
      </c>
      <c r="P360" s="34">
        <v>4820314.42</v>
      </c>
      <c r="Q360" s="35">
        <v>3.4059274462017397</v>
      </c>
      <c r="R360" s="34">
        <v>7191095.6200000001</v>
      </c>
      <c r="S360" s="35">
        <v>3.5035498484721903</v>
      </c>
      <c r="T360" s="34">
        <v>18408.23</v>
      </c>
      <c r="U360" s="35">
        <v>4.1995259728936496</v>
      </c>
    </row>
    <row r="361" spans="1:21" ht="14.25" customHeight="1" x14ac:dyDescent="0.2">
      <c r="A361" s="33" t="s">
        <v>5</v>
      </c>
      <c r="B361" s="34">
        <f t="shared" si="152"/>
        <v>134407810.27000001</v>
      </c>
      <c r="C361" s="35">
        <f t="shared" si="153"/>
        <v>1.116717300925343</v>
      </c>
      <c r="D361" s="34">
        <v>110158763.87</v>
      </c>
      <c r="E361" s="35">
        <v>0.72471132590878118</v>
      </c>
      <c r="F361" s="34">
        <v>4368724.8600000003</v>
      </c>
      <c r="G361" s="35">
        <v>0.88048765314096711</v>
      </c>
      <c r="H361" s="34">
        <f t="shared" si="154"/>
        <v>19880321.539999999</v>
      </c>
      <c r="I361" s="35">
        <f t="shared" si="155"/>
        <v>3.3407716696366858</v>
      </c>
      <c r="J361" s="34">
        <v>578602.68000000005</v>
      </c>
      <c r="K361" s="35">
        <v>2.9821111831006402</v>
      </c>
      <c r="L361" s="34">
        <v>741734.13</v>
      </c>
      <c r="M361" s="35">
        <v>2.4448382652959499</v>
      </c>
      <c r="N361" s="34">
        <v>7256765.7999999998</v>
      </c>
      <c r="O361" s="35">
        <v>3.4173473957365399</v>
      </c>
      <c r="P361" s="34">
        <v>4093714.98</v>
      </c>
      <c r="Q361" s="35">
        <v>3.1282538653680301</v>
      </c>
      <c r="R361" s="34">
        <v>7191095.7199999997</v>
      </c>
      <c r="S361" s="35">
        <v>3.50354983451673</v>
      </c>
      <c r="T361" s="34">
        <v>18408.23</v>
      </c>
      <c r="U361" s="35">
        <v>4.1995259728936496</v>
      </c>
    </row>
    <row r="362" spans="1:21" ht="14.25" hidden="1" customHeight="1" x14ac:dyDescent="0.2">
      <c r="A362" s="33" t="s">
        <v>6</v>
      </c>
      <c r="B362" s="34">
        <f t="shared" si="152"/>
        <v>0</v>
      </c>
      <c r="C362" s="35" t="e">
        <f t="shared" si="153"/>
        <v>#DIV/0!</v>
      </c>
      <c r="D362" s="34"/>
      <c r="E362" s="35"/>
      <c r="F362" s="34"/>
      <c r="G362" s="35"/>
      <c r="H362" s="34">
        <f t="shared" si="154"/>
        <v>0</v>
      </c>
      <c r="I362" s="35" t="e">
        <f t="shared" si="15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2"/>
        <v>0</v>
      </c>
      <c r="C363" s="35" t="e">
        <f t="shared" si="153"/>
        <v>#DIV/0!</v>
      </c>
      <c r="D363" s="34"/>
      <c r="E363" s="35"/>
      <c r="F363" s="34"/>
      <c r="G363" s="35"/>
      <c r="H363" s="34">
        <f t="shared" si="154"/>
        <v>0</v>
      </c>
      <c r="I363" s="35" t="e">
        <f t="shared" si="15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2"/>
        <v>0</v>
      </c>
      <c r="C364" s="35" t="e">
        <f t="shared" si="153"/>
        <v>#DIV/0!</v>
      </c>
      <c r="D364" s="34"/>
      <c r="E364" s="35"/>
      <c r="F364" s="34"/>
      <c r="G364" s="35"/>
      <c r="H364" s="34">
        <f t="shared" si="154"/>
        <v>0</v>
      </c>
      <c r="I364" s="35" t="e">
        <f t="shared" si="15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2"/>
        <v>0</v>
      </c>
      <c r="C365" s="35" t="e">
        <f t="shared" si="153"/>
        <v>#DIV/0!</v>
      </c>
      <c r="D365" s="34"/>
      <c r="E365" s="35"/>
      <c r="F365" s="34"/>
      <c r="G365" s="35"/>
      <c r="H365" s="34">
        <f t="shared" si="154"/>
        <v>0</v>
      </c>
      <c r="I365" s="35" t="e">
        <f t="shared" si="15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2"/>
        <v>0</v>
      </c>
      <c r="C366" s="35" t="e">
        <f t="shared" si="153"/>
        <v>#DIV/0!</v>
      </c>
      <c r="D366" s="34"/>
      <c r="E366" s="35"/>
      <c r="F366" s="34"/>
      <c r="G366" s="35"/>
      <c r="H366" s="34">
        <f t="shared" si="154"/>
        <v>0</v>
      </c>
      <c r="I366" s="35" t="e">
        <f t="shared" si="15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2"/>
        <v>0</v>
      </c>
      <c r="C367" s="35" t="e">
        <f t="shared" si="153"/>
        <v>#DIV/0!</v>
      </c>
      <c r="D367" s="34"/>
      <c r="E367" s="35"/>
      <c r="F367" s="34"/>
      <c r="G367" s="35"/>
      <c r="H367" s="34">
        <f t="shared" si="154"/>
        <v>0</v>
      </c>
      <c r="I367" s="35" t="e">
        <f t="shared" si="15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56">D368+F368+J368+L368+N368+P368+R368+T368</f>
        <v>0</v>
      </c>
      <c r="C368" s="38" t="e">
        <f t="shared" ref="C368" si="157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58">J368+L368+N368+P368+R368+T368</f>
        <v>0</v>
      </c>
      <c r="I368" s="38" t="e">
        <f t="shared" ref="I368" si="15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8"/>
      <c r="U369" s="23"/>
    </row>
    <row r="370" spans="1:21" x14ac:dyDescent="0.2">
      <c r="A370" s="17" t="s">
        <v>61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8" t="s">
        <v>34</v>
      </c>
      <c r="B6" s="68" t="s">
        <v>36</v>
      </c>
      <c r="C6" s="68" t="s">
        <v>41</v>
      </c>
      <c r="D6" s="71" t="s">
        <v>63</v>
      </c>
      <c r="E6" s="72"/>
      <c r="F6" s="71" t="s">
        <v>51</v>
      </c>
      <c r="G6" s="72"/>
      <c r="H6" s="71" t="s">
        <v>50</v>
      </c>
      <c r="I6" s="72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9"/>
      <c r="B7" s="69"/>
      <c r="C7" s="69"/>
      <c r="D7" s="73"/>
      <c r="E7" s="74"/>
      <c r="F7" s="73"/>
      <c r="G7" s="74"/>
      <c r="H7" s="73"/>
      <c r="I7" s="74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9"/>
      <c r="B8" s="69"/>
      <c r="C8" s="69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x14ac:dyDescent="0.2">
      <c r="A174" s="33" t="s">
        <v>10</v>
      </c>
      <c r="B174" s="34">
        <f t="shared" ref="B174" si="136">D174+F174+H174</f>
        <v>53376227.500000007</v>
      </c>
      <c r="C174" s="35">
        <f t="shared" ref="C174" si="137">(D174*E174+F174*G174+J174*K174+L174*M174+N174*O174+P174*Q174+R174*S174+T174*U174)/(D174+F174+J174+L174+N174+P174+R174+T174)</f>
        <v>0.31703462701817942</v>
      </c>
      <c r="D174" s="34">
        <v>2813354.56</v>
      </c>
      <c r="E174" s="35">
        <v>0</v>
      </c>
      <c r="F174" s="34">
        <v>40290313.700000003</v>
      </c>
      <c r="G174" s="35">
        <v>0</v>
      </c>
      <c r="H174" s="34">
        <f t="shared" ref="H174" si="138">J174+L174+N174+P174+R174+T174</f>
        <v>10272559.240000002</v>
      </c>
      <c r="I174" s="35">
        <f t="shared" ref="I174" si="139">(J174*K174+L174*M174+N174*O174+P174*Q174+R174*S174+T174*U174)/H174</f>
        <v>1.6473122210098825</v>
      </c>
      <c r="J174" s="34">
        <v>1010158.84</v>
      </c>
      <c r="K174" s="35">
        <v>1.8520051219865599</v>
      </c>
      <c r="L174" s="34">
        <v>1394864.52</v>
      </c>
      <c r="M174" s="35">
        <v>1.13722443524479</v>
      </c>
      <c r="N174" s="34">
        <v>2350358.7000000002</v>
      </c>
      <c r="O174" s="35">
        <v>1.0019316554107298</v>
      </c>
      <c r="P174" s="34">
        <v>3328726.42</v>
      </c>
      <c r="Q174" s="35">
        <v>1.60601760913112</v>
      </c>
      <c r="R174" s="34">
        <v>2079492.46</v>
      </c>
      <c r="S174" s="35">
        <v>2.4535429418195598</v>
      </c>
      <c r="T174" s="34">
        <v>108958.3</v>
      </c>
      <c r="U174" s="35">
        <v>6.0757458403811393</v>
      </c>
    </row>
    <row r="175" spans="1:21" ht="12.75" customHeight="1" x14ac:dyDescent="0.2">
      <c r="A175" s="33" t="s">
        <v>11</v>
      </c>
      <c r="B175" s="34">
        <f t="shared" ref="B175" si="140">D175+F175+H175</f>
        <v>53226516.910000004</v>
      </c>
      <c r="C175" s="35">
        <f t="shared" ref="C175" si="141">(D175*E175+F175*G175+J175*K175+L175*M175+N175*O175+P175*Q175+R175*S175+T175*U175)/(D175+F175+J175+L175+N175+P175+R175+T175)</f>
        <v>0.33773596777704312</v>
      </c>
      <c r="D175" s="34">
        <v>2733706.97</v>
      </c>
      <c r="E175" s="35">
        <v>0</v>
      </c>
      <c r="F175" s="34">
        <v>39535049.920000002</v>
      </c>
      <c r="G175" s="35">
        <v>0</v>
      </c>
      <c r="H175" s="34">
        <f t="shared" ref="H175" si="142">J175+L175+N175+P175+R175+T175</f>
        <v>10957760.020000001</v>
      </c>
      <c r="I175" s="35">
        <f t="shared" ref="I175" si="143">(J175*K175+L175*M175+N175*O175+P175*Q175+R175*S175+T175*U175)/H175</f>
        <v>1.6405277326013201</v>
      </c>
      <c r="J175" s="34">
        <v>1293684.4100000001</v>
      </c>
      <c r="K175" s="35">
        <v>0.913398353467056</v>
      </c>
      <c r="L175" s="34">
        <v>1497140.15</v>
      </c>
      <c r="M175" s="35">
        <v>1.49430016762292</v>
      </c>
      <c r="N175" s="34">
        <v>2804094.91</v>
      </c>
      <c r="O175" s="35">
        <v>0.85840027476102809</v>
      </c>
      <c r="P175" s="34">
        <v>3096740.73</v>
      </c>
      <c r="Q175" s="35">
        <v>2.0153333710310299</v>
      </c>
      <c r="R175" s="34">
        <v>2157361.19</v>
      </c>
      <c r="S175" s="35">
        <v>2.4331463893164802</v>
      </c>
      <c r="T175" s="34">
        <v>108738.63</v>
      </c>
      <c r="U175" s="35">
        <v>6.0742612556365687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56672889.959999993</v>
      </c>
      <c r="C176" s="38">
        <f t="shared" ref="C176:C187" si="145">(D176*E176+F176*G176+J176*K176+L176*M176+N176*O176+P176*Q176+R176*S176+T176*U176)/(D176+F176+J176+L176+N176+P176+R176+T176)</f>
        <v>0.31852858325102418</v>
      </c>
      <c r="D176" s="37">
        <v>3399106.4</v>
      </c>
      <c r="E176" s="38">
        <v>0</v>
      </c>
      <c r="F176" s="37">
        <v>42242475.899999999</v>
      </c>
      <c r="G176" s="38">
        <v>0</v>
      </c>
      <c r="H176" s="37">
        <f t="shared" ref="H176:H187" si="146">J176+L176+N176+P176+R176+T176</f>
        <v>11031307.66</v>
      </c>
      <c r="I176" s="38">
        <f t="shared" ref="I176:I187" si="147">(J176*K176+L176*M176+N176*O176+P176*Q176+R176*S176+T176*U176)/H176</f>
        <v>1.6364275119582685</v>
      </c>
      <c r="J176" s="37">
        <v>1352329.74</v>
      </c>
      <c r="K176" s="38">
        <v>1.14167910520107</v>
      </c>
      <c r="L176" s="37">
        <v>1891601.23</v>
      </c>
      <c r="M176" s="38">
        <v>0.80540220382495709</v>
      </c>
      <c r="N176" s="37">
        <v>2654593.98</v>
      </c>
      <c r="O176" s="38">
        <v>1.2486220567335098</v>
      </c>
      <c r="P176" s="37">
        <v>3417457.31</v>
      </c>
      <c r="Q176" s="38">
        <v>2.0920749586773897</v>
      </c>
      <c r="R176" s="37">
        <v>1606015.23</v>
      </c>
      <c r="S176" s="38">
        <v>2.4015367209811598</v>
      </c>
      <c r="T176" s="37">
        <v>109310.17</v>
      </c>
      <c r="U176" s="38">
        <v>6.0693614857611093</v>
      </c>
    </row>
    <row r="177" spans="1:21" ht="12.75" customHeight="1" x14ac:dyDescent="0.2">
      <c r="A177" s="33" t="s">
        <v>84</v>
      </c>
      <c r="B177" s="34">
        <f t="shared" si="144"/>
        <v>56523921.939999998</v>
      </c>
      <c r="C177" s="35">
        <f t="shared" si="145"/>
        <v>0.3228918113674687</v>
      </c>
      <c r="D177" s="34">
        <v>2971607.01</v>
      </c>
      <c r="E177" s="35">
        <v>0</v>
      </c>
      <c r="F177" s="34">
        <v>42778722.829999998</v>
      </c>
      <c r="G177" s="35">
        <v>2.2122406827356903E-3</v>
      </c>
      <c r="H177" s="34">
        <f t="shared" si="146"/>
        <v>10773592.1</v>
      </c>
      <c r="I177" s="35">
        <f t="shared" si="147"/>
        <v>1.6852758616877657</v>
      </c>
      <c r="J177" s="34">
        <v>1125797.5900000001</v>
      </c>
      <c r="K177" s="35">
        <v>0.950893957767311</v>
      </c>
      <c r="L177" s="34">
        <v>1905641.64</v>
      </c>
      <c r="M177" s="35">
        <v>0.97501429765147207</v>
      </c>
      <c r="N177" s="34">
        <v>2752479.9</v>
      </c>
      <c r="O177" s="35">
        <v>1.24338678106242</v>
      </c>
      <c r="P177" s="34">
        <v>3185390.87</v>
      </c>
      <c r="Q177" s="35">
        <v>2.21232182215679</v>
      </c>
      <c r="R177" s="34">
        <v>1694594.32</v>
      </c>
      <c r="S177" s="35">
        <v>2.41516487899003</v>
      </c>
      <c r="T177" s="34">
        <v>109687.78</v>
      </c>
      <c r="U177" s="35">
        <v>6.0690552420698092</v>
      </c>
    </row>
    <row r="178" spans="1:21" ht="12.75" customHeight="1" x14ac:dyDescent="0.2">
      <c r="A178" s="33" t="s">
        <v>3</v>
      </c>
      <c r="B178" s="34">
        <f t="shared" si="144"/>
        <v>59047256.400000006</v>
      </c>
      <c r="C178" s="35">
        <f t="shared" si="145"/>
        <v>0.34908647263753317</v>
      </c>
      <c r="D178" s="34">
        <v>2584894.59</v>
      </c>
      <c r="E178" s="35">
        <v>0</v>
      </c>
      <c r="F178" s="34">
        <v>44629524.590000004</v>
      </c>
      <c r="G178" s="35">
        <v>2.2574423081032401E-3</v>
      </c>
      <c r="H178" s="34">
        <f t="shared" si="146"/>
        <v>11832837.219999999</v>
      </c>
      <c r="I178" s="35">
        <f t="shared" si="147"/>
        <v>1.733468440175163</v>
      </c>
      <c r="J178" s="34">
        <v>2059412.73</v>
      </c>
      <c r="K178" s="35">
        <v>0.71789374187271304</v>
      </c>
      <c r="L178" s="34">
        <v>2091309.18</v>
      </c>
      <c r="M178" s="35">
        <v>1.03214057344692</v>
      </c>
      <c r="N178" s="34">
        <v>1649624.02</v>
      </c>
      <c r="O178" s="35">
        <v>2.0634936066219498</v>
      </c>
      <c r="P178" s="34">
        <v>4177609.29</v>
      </c>
      <c r="Q178" s="35">
        <v>1.9940048708576099</v>
      </c>
      <c r="R178" s="34">
        <v>1745137.23</v>
      </c>
      <c r="S178" s="35">
        <v>2.5638233431075204</v>
      </c>
      <c r="T178" s="34">
        <v>109744.77</v>
      </c>
      <c r="U178" s="35">
        <v>6.0731810080790209</v>
      </c>
    </row>
    <row r="179" spans="1:21" ht="12.75" customHeight="1" x14ac:dyDescent="0.2">
      <c r="A179" s="33" t="s">
        <v>4</v>
      </c>
      <c r="B179" s="34">
        <f t="shared" si="144"/>
        <v>59815858.860000007</v>
      </c>
      <c r="C179" s="35">
        <f t="shared" si="145"/>
        <v>0.34086701470627384</v>
      </c>
      <c r="D179" s="34">
        <v>2555743.42</v>
      </c>
      <c r="E179" s="35">
        <v>0</v>
      </c>
      <c r="F179" s="34">
        <v>46312636.950000003</v>
      </c>
      <c r="G179" s="35">
        <v>2.4378722403972301E-3</v>
      </c>
      <c r="H179" s="34">
        <f t="shared" si="146"/>
        <v>10947478.49</v>
      </c>
      <c r="I179" s="35">
        <f t="shared" si="147"/>
        <v>1.8521478684083739</v>
      </c>
      <c r="J179" s="34">
        <v>1412124.08</v>
      </c>
      <c r="K179" s="35">
        <v>1.0498859168947801</v>
      </c>
      <c r="L179" s="34">
        <v>2412496.71</v>
      </c>
      <c r="M179" s="35">
        <v>1.22600542895663</v>
      </c>
      <c r="N179" s="34">
        <v>1999371.92</v>
      </c>
      <c r="O179" s="35">
        <v>1.8889485158919299</v>
      </c>
      <c r="P179" s="34">
        <v>3367769.15</v>
      </c>
      <c r="Q179" s="35">
        <v>2.1024562770877604</v>
      </c>
      <c r="R179" s="34">
        <v>1645770.3</v>
      </c>
      <c r="S179" s="35">
        <v>2.6195221565245195</v>
      </c>
      <c r="T179" s="34">
        <v>109946.33</v>
      </c>
      <c r="U179" s="35">
        <v>6.0721983698773787</v>
      </c>
    </row>
    <row r="180" spans="1:21" ht="12.75" customHeight="1" x14ac:dyDescent="0.2">
      <c r="A180" s="33" t="s">
        <v>35</v>
      </c>
      <c r="B180" s="34">
        <f t="shared" si="144"/>
        <v>62209044.739999995</v>
      </c>
      <c r="C180" s="35">
        <f t="shared" si="145"/>
        <v>0.36993074503525936</v>
      </c>
      <c r="D180" s="34">
        <v>2779050.75</v>
      </c>
      <c r="E180" s="35">
        <v>0</v>
      </c>
      <c r="F180" s="34">
        <v>48147122.609999999</v>
      </c>
      <c r="G180" s="35">
        <v>2.83666511301827E-3</v>
      </c>
      <c r="H180" s="34">
        <f t="shared" si="146"/>
        <v>11282871.379999999</v>
      </c>
      <c r="I180" s="35">
        <f t="shared" si="147"/>
        <v>2.0275389335866012</v>
      </c>
      <c r="J180" s="34">
        <v>2342332.19</v>
      </c>
      <c r="K180" s="35">
        <v>0.72335586648792083</v>
      </c>
      <c r="L180" s="34">
        <v>1633407.61</v>
      </c>
      <c r="M180" s="35">
        <v>2.0690359582076403</v>
      </c>
      <c r="N180" s="34">
        <v>2423291.14</v>
      </c>
      <c r="O180" s="35">
        <v>2.0457405093718899</v>
      </c>
      <c r="P180" s="34">
        <v>3275018.28</v>
      </c>
      <c r="Q180" s="35">
        <v>2.52647798903278</v>
      </c>
      <c r="R180" s="34">
        <v>1501988.5</v>
      </c>
      <c r="S180" s="35">
        <v>2.6031130780295602</v>
      </c>
      <c r="T180" s="34">
        <v>106833.66</v>
      </c>
      <c r="U180" s="35">
        <v>6.1872806622931389</v>
      </c>
    </row>
    <row r="181" spans="1:21" ht="12.75" customHeight="1" x14ac:dyDescent="0.2">
      <c r="A181" s="33" t="s">
        <v>5</v>
      </c>
      <c r="B181" s="34">
        <f t="shared" si="144"/>
        <v>65049227.640000001</v>
      </c>
      <c r="C181" s="35">
        <f t="shared" si="145"/>
        <v>0.35424132096735794</v>
      </c>
      <c r="D181" s="34">
        <v>3056662.91</v>
      </c>
      <c r="E181" s="35">
        <v>0</v>
      </c>
      <c r="F181" s="34">
        <v>51583225.729999997</v>
      </c>
      <c r="G181" s="35">
        <v>0</v>
      </c>
      <c r="H181" s="34">
        <f t="shared" si="146"/>
        <v>10409339</v>
      </c>
      <c r="I181" s="35">
        <f t="shared" si="147"/>
        <v>2.2136971739608025</v>
      </c>
      <c r="J181" s="34">
        <v>1536591.47</v>
      </c>
      <c r="K181" s="35">
        <v>1.3800136388886799</v>
      </c>
      <c r="L181" s="34">
        <v>1479265.41</v>
      </c>
      <c r="M181" s="35">
        <v>1.9562277447560898</v>
      </c>
      <c r="N181" s="34">
        <v>2577094.08</v>
      </c>
      <c r="O181" s="35">
        <v>2.0510978814944898</v>
      </c>
      <c r="P181" s="34">
        <v>3182084.92</v>
      </c>
      <c r="Q181" s="35">
        <v>2.5279518933768697</v>
      </c>
      <c r="R181" s="34">
        <v>1528304.96</v>
      </c>
      <c r="S181" s="35">
        <v>2.6456348295172698</v>
      </c>
      <c r="T181" s="34">
        <v>105998.16</v>
      </c>
      <c r="U181" s="35">
        <v>6.1836966377529601</v>
      </c>
    </row>
    <row r="182" spans="1:21" ht="12.75" customHeight="1" x14ac:dyDescent="0.2">
      <c r="A182" s="33" t="s">
        <v>6</v>
      </c>
      <c r="B182" s="34">
        <f t="shared" si="144"/>
        <v>65815409.300000004</v>
      </c>
      <c r="C182" s="35">
        <f t="shared" si="145"/>
        <v>0.34470624373827274</v>
      </c>
      <c r="D182" s="34">
        <v>2147727.27</v>
      </c>
      <c r="E182" s="35">
        <v>0</v>
      </c>
      <c r="F182" s="34">
        <v>53629600.490000002</v>
      </c>
      <c r="G182" s="35">
        <v>2.8231789089727005E-3</v>
      </c>
      <c r="H182" s="34">
        <f t="shared" si="146"/>
        <v>10038081.539999999</v>
      </c>
      <c r="I182" s="35">
        <f t="shared" si="147"/>
        <v>2.2450083188804211</v>
      </c>
      <c r="J182" s="34">
        <v>1594749.6800000004</v>
      </c>
      <c r="K182" s="35">
        <v>1.2706899456471399</v>
      </c>
      <c r="L182" s="34">
        <v>1567851.16</v>
      </c>
      <c r="M182" s="35">
        <v>1.8975797069920799</v>
      </c>
      <c r="N182" s="34">
        <v>2687568.01</v>
      </c>
      <c r="O182" s="35">
        <v>2.2554587035734199</v>
      </c>
      <c r="P182" s="34">
        <v>2671285.09</v>
      </c>
      <c r="Q182" s="35">
        <v>2.5485722251008402</v>
      </c>
      <c r="R182" s="34">
        <v>1411398.35</v>
      </c>
      <c r="S182" s="35">
        <v>2.8461760732538801</v>
      </c>
      <c r="T182" s="34">
        <v>105229.25</v>
      </c>
      <c r="U182" s="35">
        <v>6.1510632737570594</v>
      </c>
    </row>
    <row r="183" spans="1:21" ht="12.75" customHeight="1" x14ac:dyDescent="0.2">
      <c r="A183" s="33" t="s">
        <v>7</v>
      </c>
      <c r="B183" s="34">
        <f t="shared" si="144"/>
        <v>62864503.829999998</v>
      </c>
      <c r="C183" s="35">
        <f t="shared" si="145"/>
        <v>0.34475703365779703</v>
      </c>
      <c r="D183" s="34">
        <v>2749013.33</v>
      </c>
      <c r="E183" s="35">
        <v>0.13048077871633998</v>
      </c>
      <c r="F183" s="34">
        <v>50604654.890000001</v>
      </c>
      <c r="G183" s="35">
        <v>3.2342708463434797E-4</v>
      </c>
      <c r="H183" s="34">
        <f t="shared" si="146"/>
        <v>9510835.6100000013</v>
      </c>
      <c r="I183" s="35">
        <f t="shared" si="147"/>
        <v>2.239332107097582</v>
      </c>
      <c r="J183" s="34">
        <v>1394435.75</v>
      </c>
      <c r="K183" s="35">
        <v>0.92127204763647219</v>
      </c>
      <c r="L183" s="34">
        <v>2207358.4300000002</v>
      </c>
      <c r="M183" s="35">
        <v>2.0865418644764504</v>
      </c>
      <c r="N183" s="34">
        <v>1951711.52</v>
      </c>
      <c r="O183" s="35">
        <v>2.3249547706210203</v>
      </c>
      <c r="P183" s="34">
        <v>2403516.5300000003</v>
      </c>
      <c r="Q183" s="35">
        <v>2.5853784829181103</v>
      </c>
      <c r="R183" s="34">
        <v>1492920.71</v>
      </c>
      <c r="S183" s="35">
        <v>2.9200336593227401</v>
      </c>
      <c r="T183" s="34">
        <v>60892.67</v>
      </c>
      <c r="U183" s="35">
        <v>4.8692139924230595</v>
      </c>
    </row>
    <row r="184" spans="1:21" ht="12.75" customHeight="1" x14ac:dyDescent="0.2">
      <c r="A184" s="33" t="s">
        <v>8</v>
      </c>
      <c r="B184" s="34">
        <f t="shared" si="144"/>
        <v>63692049.32</v>
      </c>
      <c r="C184" s="35">
        <f t="shared" si="145"/>
        <v>0.3459215573140863</v>
      </c>
      <c r="D184" s="34">
        <v>3283925.82</v>
      </c>
      <c r="E184" s="35">
        <v>0.10366355717499101</v>
      </c>
      <c r="F184" s="34">
        <v>50736445.740000002</v>
      </c>
      <c r="G184" s="35">
        <v>1.0508484428180199E-3</v>
      </c>
      <c r="H184" s="34">
        <f t="shared" si="146"/>
        <v>9671677.7599999998</v>
      </c>
      <c r="I184" s="35">
        <f t="shared" si="147"/>
        <v>2.2373277604215787</v>
      </c>
      <c r="J184" s="34">
        <v>1866626.12</v>
      </c>
      <c r="K184" s="35">
        <v>1.0160598693433001</v>
      </c>
      <c r="L184" s="34">
        <v>2070602.66</v>
      </c>
      <c r="M184" s="35">
        <v>2.2800268195347497</v>
      </c>
      <c r="N184" s="34">
        <v>1783499.89</v>
      </c>
      <c r="O184" s="35">
        <v>2.1843599724584197</v>
      </c>
      <c r="P184" s="34">
        <v>2356554.33</v>
      </c>
      <c r="Q184" s="35">
        <v>2.7417392090001202</v>
      </c>
      <c r="R184" s="34">
        <v>1532329.91</v>
      </c>
      <c r="S184" s="35">
        <v>2.8446578857160101</v>
      </c>
      <c r="T184" s="34">
        <v>62064.85</v>
      </c>
      <c r="U184" s="35">
        <v>4.9184379886521903</v>
      </c>
    </row>
    <row r="185" spans="1:21" ht="12.75" customHeight="1" x14ac:dyDescent="0.2">
      <c r="A185" s="33" t="s">
        <v>9</v>
      </c>
      <c r="B185" s="34">
        <f t="shared" si="144"/>
        <v>62012814.530000001</v>
      </c>
      <c r="C185" s="35">
        <f t="shared" si="145"/>
        <v>0.3797340473735149</v>
      </c>
      <c r="D185" s="34">
        <v>2315064.59</v>
      </c>
      <c r="E185" s="35">
        <v>8.5436897032751896E-2</v>
      </c>
      <c r="F185" s="34">
        <v>49657024.719999999</v>
      </c>
      <c r="G185" s="35">
        <v>9.9669060478498983E-4</v>
      </c>
      <c r="H185" s="34">
        <f t="shared" si="146"/>
        <v>10040725.220000001</v>
      </c>
      <c r="I185" s="35">
        <f t="shared" si="147"/>
        <v>2.3206583105259018</v>
      </c>
      <c r="J185" s="34">
        <v>2104161.85</v>
      </c>
      <c r="K185" s="35">
        <v>1.4268239120959298</v>
      </c>
      <c r="L185" s="34">
        <v>2189043.9900000002</v>
      </c>
      <c r="M185" s="35">
        <v>2.2290549717093602</v>
      </c>
      <c r="N185" s="34">
        <v>1340502.99</v>
      </c>
      <c r="O185" s="35">
        <v>2.14221536148905</v>
      </c>
      <c r="P185" s="34">
        <v>2559635.48</v>
      </c>
      <c r="Q185" s="35">
        <v>2.8032275700053999</v>
      </c>
      <c r="R185" s="34">
        <v>1785753.58</v>
      </c>
      <c r="S185" s="35">
        <v>2.8387978782044501</v>
      </c>
      <c r="T185" s="34">
        <v>61627.33</v>
      </c>
      <c r="U185" s="35">
        <v>4.9173682504174696</v>
      </c>
    </row>
    <row r="186" spans="1:21" ht="12.75" customHeight="1" x14ac:dyDescent="0.2">
      <c r="A186" s="33" t="s">
        <v>10</v>
      </c>
      <c r="B186" s="34">
        <f t="shared" si="144"/>
        <v>61517650.260000005</v>
      </c>
      <c r="C186" s="35">
        <f t="shared" si="145"/>
        <v>0.4019389076370094</v>
      </c>
      <c r="D186" s="34">
        <v>2306246.8199999998</v>
      </c>
      <c r="E186" s="35">
        <v>0.16035508723216399</v>
      </c>
      <c r="F186" s="34">
        <v>48832527.130000003</v>
      </c>
      <c r="G186" s="35">
        <v>3.2244149802205797E-3</v>
      </c>
      <c r="H186" s="34">
        <f t="shared" si="146"/>
        <v>10378876.310000001</v>
      </c>
      <c r="I186" s="35">
        <f t="shared" si="147"/>
        <v>2.3315686285406736</v>
      </c>
      <c r="J186" s="34">
        <v>1811417.55</v>
      </c>
      <c r="K186" s="35">
        <v>1.0354030559105498</v>
      </c>
      <c r="L186" s="34">
        <v>2036457.89</v>
      </c>
      <c r="M186" s="35">
        <v>2.3585150221790196</v>
      </c>
      <c r="N186" s="34">
        <v>2126255.2200000002</v>
      </c>
      <c r="O186" s="35">
        <v>2.7406839057636692</v>
      </c>
      <c r="P186" s="34">
        <v>3054540.05</v>
      </c>
      <c r="Q186" s="35">
        <v>2.4865332536726803</v>
      </c>
      <c r="R186" s="34">
        <v>1287179.54</v>
      </c>
      <c r="S186" s="35">
        <v>2.9428779420312998</v>
      </c>
      <c r="T186" s="34">
        <v>63026.060000000012</v>
      </c>
      <c r="U186" s="35">
        <v>4.9166561546128698</v>
      </c>
    </row>
    <row r="187" spans="1:21" ht="12.75" customHeight="1" x14ac:dyDescent="0.2">
      <c r="A187" s="33" t="s">
        <v>11</v>
      </c>
      <c r="B187" s="34">
        <f t="shared" si="144"/>
        <v>64056746.980000004</v>
      </c>
      <c r="C187" s="35">
        <f t="shared" si="145"/>
        <v>0.3871861283143796</v>
      </c>
      <c r="D187" s="34">
        <v>2392087.38</v>
      </c>
      <c r="E187" s="35">
        <v>0.13956749899328499</v>
      </c>
      <c r="F187" s="34">
        <v>51278081.960000001</v>
      </c>
      <c r="G187" s="35">
        <v>1.02510065218516E-2</v>
      </c>
      <c r="H187" s="34">
        <f t="shared" si="146"/>
        <v>10386577.640000001</v>
      </c>
      <c r="I187" s="35">
        <f t="shared" si="147"/>
        <v>2.3051263929126158</v>
      </c>
      <c r="J187" s="34">
        <v>2450534.15</v>
      </c>
      <c r="K187" s="35">
        <v>1.3838147097031899</v>
      </c>
      <c r="L187" s="34">
        <v>1328379.98</v>
      </c>
      <c r="M187" s="35">
        <v>2.1337456086924802</v>
      </c>
      <c r="N187" s="34">
        <v>2467583.56</v>
      </c>
      <c r="O187" s="35">
        <v>2.6698164263179001</v>
      </c>
      <c r="P187" s="34">
        <v>2889773.64</v>
      </c>
      <c r="Q187" s="35">
        <v>2.5286771369746504</v>
      </c>
      <c r="R187" s="34">
        <v>1184306.57</v>
      </c>
      <c r="S187" s="35">
        <v>2.9620795714238097</v>
      </c>
      <c r="T187" s="34">
        <v>65999.740000000005</v>
      </c>
      <c r="U187" s="35">
        <v>4.7508390790630397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67895237.030000001</v>
      </c>
      <c r="C188" s="38">
        <f t="shared" ref="C188:C199" si="149">(D188*E188+F188*G188+J188*K188+L188*M188+N188*O188+P188*Q188+R188*S188+T188*U188)/(D188+F188+J188+L188+N188+P188+R188+T188)</f>
        <v>0.36813602318312727</v>
      </c>
      <c r="D188" s="37">
        <v>2525313.21</v>
      </c>
      <c r="E188" s="38">
        <v>0.134140647052648</v>
      </c>
      <c r="F188" s="37">
        <v>52977729.109999999</v>
      </c>
      <c r="G188" s="38">
        <v>9.12349147688864E-5</v>
      </c>
      <c r="H188" s="37">
        <f t="shared" ref="H188:H199" si="150">J188+L188+N188+P188+R188+T188</f>
        <v>12392194.710000001</v>
      </c>
      <c r="I188" s="38">
        <f t="shared" ref="I188:I199" si="151">(J188*K188+L188*M188+N188*O188+P188*Q188+R188*S188+T188*U188)/H188</f>
        <v>1.989244243136977</v>
      </c>
      <c r="J188" s="37">
        <v>2531023.54</v>
      </c>
      <c r="K188" s="38">
        <v>0.69596177216905697</v>
      </c>
      <c r="L188" s="37">
        <v>2572576.54</v>
      </c>
      <c r="M188" s="38">
        <v>1.38582549738248</v>
      </c>
      <c r="N188" s="37">
        <v>2780649.98</v>
      </c>
      <c r="O188" s="38">
        <v>2.2288471056324801</v>
      </c>
      <c r="P188" s="37">
        <v>3406069.84</v>
      </c>
      <c r="Q188" s="38">
        <v>2.9256792929413296</v>
      </c>
      <c r="R188" s="37">
        <v>1040421.66</v>
      </c>
      <c r="S188" s="38">
        <v>2.7588899618833396</v>
      </c>
      <c r="T188" s="37">
        <v>61453.15</v>
      </c>
      <c r="U188" s="38">
        <v>4.7409068615685293</v>
      </c>
    </row>
    <row r="189" spans="1:21" ht="12.75" customHeight="1" x14ac:dyDescent="0.2">
      <c r="A189" s="48" t="s">
        <v>85</v>
      </c>
      <c r="B189" s="34">
        <f t="shared" si="148"/>
        <v>68235295.820000008</v>
      </c>
      <c r="C189" s="35">
        <f t="shared" si="149"/>
        <v>0.3853788453437379</v>
      </c>
      <c r="D189" s="34">
        <v>3286363.19</v>
      </c>
      <c r="E189" s="35">
        <v>0.110494268285667</v>
      </c>
      <c r="F189" s="34">
        <v>51722565.310000002</v>
      </c>
      <c r="G189" s="35">
        <v>2.7368944782913004E-3</v>
      </c>
      <c r="H189" s="34">
        <f t="shared" si="150"/>
        <v>13226367.320000002</v>
      </c>
      <c r="I189" s="35">
        <f t="shared" si="151"/>
        <v>1.9500256866750909</v>
      </c>
      <c r="J189" s="34">
        <v>2612555.7000000002</v>
      </c>
      <c r="K189" s="35">
        <v>0.51508350221968502</v>
      </c>
      <c r="L189" s="34">
        <v>2996381.91</v>
      </c>
      <c r="M189" s="35">
        <v>1.94361653808676</v>
      </c>
      <c r="N189" s="34">
        <v>2399315.29</v>
      </c>
      <c r="O189" s="35">
        <v>1.7355191610519798</v>
      </c>
      <c r="P189" s="34">
        <v>4211235.08</v>
      </c>
      <c r="Q189" s="35">
        <v>2.7428984627949098</v>
      </c>
      <c r="R189" s="34">
        <v>944913.38</v>
      </c>
      <c r="S189" s="35">
        <v>2.7657287703979794</v>
      </c>
      <c r="T189" s="34">
        <v>61965.96</v>
      </c>
      <c r="U189" s="35">
        <v>4.7418329966968997</v>
      </c>
    </row>
    <row r="190" spans="1:21" ht="12.75" customHeight="1" x14ac:dyDescent="0.2">
      <c r="A190" s="33" t="s">
        <v>3</v>
      </c>
      <c r="B190" s="34">
        <f t="shared" si="148"/>
        <v>69647444.5</v>
      </c>
      <c r="C190" s="35">
        <f t="shared" si="149"/>
        <v>0.36963647937147232</v>
      </c>
      <c r="D190" s="34">
        <v>2590344.85</v>
      </c>
      <c r="E190" s="35">
        <v>1.9339181808167401E-2</v>
      </c>
      <c r="F190" s="34">
        <v>54134159.380000003</v>
      </c>
      <c r="G190" s="35">
        <v>3.0001504015226806E-3</v>
      </c>
      <c r="H190" s="34">
        <f t="shared" si="150"/>
        <v>12922940.270000001</v>
      </c>
      <c r="I190" s="35">
        <f t="shared" si="151"/>
        <v>1.975690506863266</v>
      </c>
      <c r="J190" s="34">
        <v>3326686.45</v>
      </c>
      <c r="K190" s="35">
        <v>0.33516907407970498</v>
      </c>
      <c r="L190" s="34">
        <v>2522682.6</v>
      </c>
      <c r="M190" s="35">
        <v>2.6717860997257401</v>
      </c>
      <c r="N190" s="34">
        <v>1888107.86</v>
      </c>
      <c r="O190" s="35">
        <v>1.7612487736267399</v>
      </c>
      <c r="P190" s="34">
        <v>4188686.93</v>
      </c>
      <c r="Q190" s="35">
        <v>2.7502288158117403</v>
      </c>
      <c r="R190" s="34">
        <v>934532.69</v>
      </c>
      <c r="S190" s="35">
        <v>2.7133851183953799</v>
      </c>
      <c r="T190" s="34">
        <v>62243.74</v>
      </c>
      <c r="U190" s="35">
        <v>4.7496735960917498</v>
      </c>
    </row>
    <row r="191" spans="1:21" ht="12.75" customHeight="1" x14ac:dyDescent="0.2">
      <c r="A191" s="33" t="s">
        <v>4</v>
      </c>
      <c r="B191" s="34">
        <f t="shared" si="148"/>
        <v>71700096.50999999</v>
      </c>
      <c r="C191" s="35">
        <f t="shared" si="149"/>
        <v>0.36054470134352673</v>
      </c>
      <c r="D191" s="34">
        <v>3017820.58</v>
      </c>
      <c r="E191" s="35">
        <v>6.4938442099165494E-2</v>
      </c>
      <c r="F191" s="34">
        <v>56512693.609999999</v>
      </c>
      <c r="G191" s="35">
        <v>3.17208480694821E-3</v>
      </c>
      <c r="H191" s="34">
        <f t="shared" si="150"/>
        <v>12169582.32</v>
      </c>
      <c r="I191" s="35">
        <f t="shared" si="151"/>
        <v>2.0934041603738449</v>
      </c>
      <c r="J191" s="34">
        <v>2175403.44</v>
      </c>
      <c r="K191" s="35">
        <v>0.44038856617786698</v>
      </c>
      <c r="L191" s="34">
        <v>2042127.49</v>
      </c>
      <c r="M191" s="35">
        <v>1.78660863705429</v>
      </c>
      <c r="N191" s="34">
        <v>2102693.09</v>
      </c>
      <c r="O191" s="35">
        <v>2.5945426141577297</v>
      </c>
      <c r="P191" s="34">
        <v>4678188.49</v>
      </c>
      <c r="Q191" s="35">
        <v>2.6017742990727601</v>
      </c>
      <c r="R191" s="34">
        <v>1087110.6299999999</v>
      </c>
      <c r="S191" s="35">
        <v>2.6414741564066899</v>
      </c>
      <c r="T191" s="34">
        <v>84059.18</v>
      </c>
      <c r="U191" s="35">
        <v>4.4094744321797998</v>
      </c>
    </row>
    <row r="192" spans="1:21" ht="12.75" customHeight="1" x14ac:dyDescent="0.2">
      <c r="A192" s="33" t="s">
        <v>35</v>
      </c>
      <c r="B192" s="34">
        <f t="shared" si="148"/>
        <v>75411234.870000005</v>
      </c>
      <c r="C192" s="35">
        <f t="shared" si="149"/>
        <v>0.34175990708319215</v>
      </c>
      <c r="D192" s="34">
        <v>3092467.04</v>
      </c>
      <c r="E192" s="35">
        <v>6.1194657065771006E-2</v>
      </c>
      <c r="F192" s="34">
        <v>59301757.009999998</v>
      </c>
      <c r="G192" s="35">
        <v>3.1733760260807503E-3</v>
      </c>
      <c r="H192" s="34">
        <f t="shared" si="150"/>
        <v>13017010.82</v>
      </c>
      <c r="I192" s="35">
        <f t="shared" si="151"/>
        <v>1.9509169762063687</v>
      </c>
      <c r="J192" s="34">
        <v>3481827.49</v>
      </c>
      <c r="K192" s="35">
        <v>0.66483783689696796</v>
      </c>
      <c r="L192" s="34">
        <v>2081727.91</v>
      </c>
      <c r="M192" s="35">
        <v>1.5049752660039</v>
      </c>
      <c r="N192" s="34">
        <v>2933611.64</v>
      </c>
      <c r="O192" s="35">
        <v>2.57368687864219</v>
      </c>
      <c r="P192" s="34">
        <v>3568666.44</v>
      </c>
      <c r="Q192" s="35">
        <v>2.7081249521599999</v>
      </c>
      <c r="R192" s="34">
        <v>888082.28</v>
      </c>
      <c r="S192" s="35">
        <v>2.7390520184683798</v>
      </c>
      <c r="T192" s="34">
        <v>63095.060000000012</v>
      </c>
      <c r="U192" s="35">
        <v>4.7580862527113892</v>
      </c>
    </row>
    <row r="193" spans="1:21" ht="12.75" customHeight="1" x14ac:dyDescent="0.2">
      <c r="A193" s="33" t="s">
        <v>5</v>
      </c>
      <c r="B193" s="34">
        <f t="shared" si="148"/>
        <v>75982065.99000001</v>
      </c>
      <c r="C193" s="35">
        <f t="shared" si="149"/>
        <v>0.33103945161494297</v>
      </c>
      <c r="D193" s="34">
        <v>4488694.49</v>
      </c>
      <c r="E193" s="35">
        <v>5.0481297068627196E-2</v>
      </c>
      <c r="F193" s="34">
        <v>58677746.200000003</v>
      </c>
      <c r="G193" s="35">
        <v>3.1256811462196197E-3</v>
      </c>
      <c r="H193" s="34">
        <f t="shared" si="150"/>
        <v>12815625.300000001</v>
      </c>
      <c r="I193" s="35">
        <f t="shared" si="151"/>
        <v>1.9306945883397515</v>
      </c>
      <c r="J193" s="34">
        <v>3974392.87</v>
      </c>
      <c r="K193" s="35">
        <v>0.54986647676328004</v>
      </c>
      <c r="L193" s="34">
        <v>1713186.63</v>
      </c>
      <c r="M193" s="35">
        <v>1.91674207573053</v>
      </c>
      <c r="N193" s="34">
        <v>2697982.01</v>
      </c>
      <c r="O193" s="35">
        <v>2.5284112934466898</v>
      </c>
      <c r="P193" s="34">
        <v>3511654.74</v>
      </c>
      <c r="Q193" s="35">
        <v>2.7896402197273007</v>
      </c>
      <c r="R193" s="34">
        <v>853772.08</v>
      </c>
      <c r="S193" s="35">
        <v>2.75215502268474</v>
      </c>
      <c r="T193" s="34">
        <v>64636.97</v>
      </c>
      <c r="U193" s="35">
        <v>4.7397257111526097</v>
      </c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4.5" customHeight="1" x14ac:dyDescent="0.2">
      <c r="A201" s="26"/>
      <c r="B201" s="21"/>
      <c r="C201" s="24"/>
      <c r="D201" s="21"/>
      <c r="E201" s="24"/>
      <c r="F201" s="21"/>
      <c r="G201" s="24"/>
      <c r="H201" s="34"/>
      <c r="I201" s="35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4"/>
    </row>
    <row r="202" spans="1:21" x14ac:dyDescent="0.2">
      <c r="A202" s="13" t="s">
        <v>1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2025-06-25T11:37:29Z</dcterms:modified>
</cp:coreProperties>
</file>