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D354" i="7" l="1"/>
  <c r="E354" i="7"/>
  <c r="D355" i="7"/>
  <c r="E355" i="7"/>
  <c r="D356" i="7"/>
  <c r="E356" i="7"/>
  <c r="D357" i="7"/>
  <c r="E357" i="7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P364" i="5" s="1"/>
  <c r="O196" i="28"/>
  <c r="N196" i="28"/>
  <c r="M196" i="28"/>
  <c r="L196" i="28"/>
  <c r="K196" i="28"/>
  <c r="J196" i="28"/>
  <c r="J364" i="5" s="1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B361" i="6" s="1"/>
  <c r="D361" i="4" s="1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68" i="13"/>
  <c r="F368" i="13"/>
  <c r="C368" i="13"/>
  <c r="B368" i="13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G357" i="10"/>
  <c r="F357" i="10"/>
  <c r="C357" i="10"/>
  <c r="B357" i="10"/>
  <c r="G200" i="30"/>
  <c r="F200" i="30"/>
  <c r="C200" i="30"/>
  <c r="B200" i="30"/>
  <c r="B368" i="7" s="1"/>
  <c r="F368" i="4" s="1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B364" i="7" s="1"/>
  <c r="F364" i="4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B358" i="7" s="1"/>
  <c r="F358" i="4" s="1"/>
  <c r="G189" i="30"/>
  <c r="F189" i="30"/>
  <c r="C189" i="30"/>
  <c r="B189" i="30"/>
  <c r="B360" i="8" l="1"/>
  <c r="B368" i="6"/>
  <c r="D368" i="4" s="1"/>
  <c r="F199" i="28"/>
  <c r="F357" i="11"/>
  <c r="F364" i="11"/>
  <c r="B360" i="11"/>
  <c r="B359" i="6"/>
  <c r="D359" i="4" s="1"/>
  <c r="F363" i="11"/>
  <c r="B366" i="11"/>
  <c r="B361" i="8"/>
  <c r="B367" i="8"/>
  <c r="B365" i="8"/>
  <c r="B199" i="28"/>
  <c r="S368" i="5"/>
  <c r="B357" i="8"/>
  <c r="C189" i="28"/>
  <c r="C359" i="8"/>
  <c r="C362" i="8"/>
  <c r="C368" i="8"/>
  <c r="C365" i="6"/>
  <c r="E365" i="4" s="1"/>
  <c r="C358" i="8"/>
  <c r="C364" i="8"/>
  <c r="C192" i="28"/>
  <c r="C195" i="28"/>
  <c r="C198" i="28"/>
  <c r="F367" i="6"/>
  <c r="S363" i="5"/>
  <c r="S366" i="5"/>
  <c r="C359" i="11"/>
  <c r="C362" i="11"/>
  <c r="C365" i="11"/>
  <c r="C368" i="11"/>
  <c r="K358" i="5"/>
  <c r="C361" i="8"/>
  <c r="F362" i="8"/>
  <c r="G364" i="8"/>
  <c r="C367" i="8"/>
  <c r="Q358" i="5"/>
  <c r="O362" i="5"/>
  <c r="D363" i="5"/>
  <c r="L363" i="5"/>
  <c r="D366" i="5"/>
  <c r="E361" i="5"/>
  <c r="S361" i="5"/>
  <c r="R359" i="5"/>
  <c r="M365" i="5"/>
  <c r="S365" i="5"/>
  <c r="J366" i="5"/>
  <c r="P366" i="5"/>
  <c r="F361" i="11"/>
  <c r="F362" i="11"/>
  <c r="F367" i="11"/>
  <c r="F368" i="11"/>
  <c r="N357" i="5"/>
  <c r="R361" i="5"/>
  <c r="K365" i="5"/>
  <c r="P365" i="5"/>
  <c r="F358" i="11"/>
  <c r="F360" i="11"/>
  <c r="F365" i="11"/>
  <c r="F366" i="11"/>
  <c r="C358" i="6"/>
  <c r="E358" i="4" s="1"/>
  <c r="E365" i="5"/>
  <c r="D364" i="5"/>
  <c r="H367" i="5"/>
  <c r="N367" i="5"/>
  <c r="M368" i="5"/>
  <c r="L359" i="5"/>
  <c r="H359" i="5"/>
  <c r="K364" i="5"/>
  <c r="C362" i="6"/>
  <c r="E362" i="4" s="1"/>
  <c r="D359" i="5"/>
  <c r="E362" i="5"/>
  <c r="G364" i="6"/>
  <c r="G367" i="6"/>
  <c r="F200" i="28"/>
  <c r="I358" i="5"/>
  <c r="O358" i="5"/>
  <c r="G359" i="6"/>
  <c r="G362" i="6"/>
  <c r="G365" i="6"/>
  <c r="G368" i="6"/>
  <c r="K357" i="5"/>
  <c r="P357" i="5"/>
  <c r="J358" i="5"/>
  <c r="P358" i="5"/>
  <c r="J367" i="5"/>
  <c r="P367" i="5"/>
  <c r="I368" i="5"/>
  <c r="O368" i="5"/>
  <c r="G357" i="6"/>
  <c r="F359" i="6"/>
  <c r="F360" i="6"/>
  <c r="F363" i="6"/>
  <c r="F365" i="6"/>
  <c r="F368" i="6"/>
  <c r="G189" i="28"/>
  <c r="C190" i="28"/>
  <c r="G194" i="28"/>
  <c r="M361" i="5"/>
  <c r="R364" i="5"/>
  <c r="F362" i="6"/>
  <c r="G360" i="6"/>
  <c r="G363" i="6"/>
  <c r="G366" i="6"/>
  <c r="S358" i="5"/>
  <c r="K359" i="5"/>
  <c r="Q359" i="5"/>
  <c r="C193" i="28"/>
  <c r="G358" i="6"/>
  <c r="G361" i="6"/>
  <c r="F364" i="6"/>
  <c r="F366" i="6"/>
  <c r="Q357" i="5"/>
  <c r="N361" i="5"/>
  <c r="S362" i="5"/>
  <c r="O367" i="5"/>
  <c r="C359" i="6"/>
  <c r="E359" i="4" s="1"/>
  <c r="C368" i="6"/>
  <c r="E368" i="4" s="1"/>
  <c r="B358" i="6"/>
  <c r="D358" i="4" s="1"/>
  <c r="C361" i="6"/>
  <c r="E361" i="4" s="1"/>
  <c r="C364" i="6"/>
  <c r="E364" i="4" s="1"/>
  <c r="C367" i="6"/>
  <c r="E367" i="4" s="1"/>
  <c r="E359" i="5"/>
  <c r="C357" i="6"/>
  <c r="E357" i="4" s="1"/>
  <c r="C360" i="6"/>
  <c r="E360" i="4" s="1"/>
  <c r="C363" i="6"/>
  <c r="E363" i="4" s="1"/>
  <c r="C366" i="6"/>
  <c r="E366" i="4" s="1"/>
  <c r="B362" i="6"/>
  <c r="D362" i="4" s="1"/>
  <c r="B365" i="6"/>
  <c r="D365" i="4" s="1"/>
  <c r="D365" i="5"/>
  <c r="D362" i="5"/>
  <c r="C357" i="11"/>
  <c r="C363" i="11"/>
  <c r="F367" i="7"/>
  <c r="M357" i="5"/>
  <c r="S357" i="5"/>
  <c r="I361" i="5"/>
  <c r="O361" i="5"/>
  <c r="J363" i="5"/>
  <c r="P363" i="5"/>
  <c r="O364" i="5"/>
  <c r="H361" i="5"/>
  <c r="L364" i="5"/>
  <c r="G358" i="11"/>
  <c r="G363" i="11"/>
  <c r="G367" i="11"/>
  <c r="L362" i="5"/>
  <c r="C358" i="11"/>
  <c r="C361" i="11"/>
  <c r="C364" i="11"/>
  <c r="C367" i="11"/>
  <c r="M364" i="5"/>
  <c r="S364" i="5"/>
  <c r="M362" i="5"/>
  <c r="R362" i="5"/>
  <c r="J365" i="5"/>
  <c r="Q365" i="5"/>
  <c r="G359" i="11"/>
  <c r="G361" i="11"/>
  <c r="G365" i="11"/>
  <c r="G357" i="11"/>
  <c r="N359" i="5"/>
  <c r="N360" i="5"/>
  <c r="Q364" i="5"/>
  <c r="I367" i="5"/>
  <c r="F359" i="11"/>
  <c r="G360" i="11"/>
  <c r="G362" i="11"/>
  <c r="G364" i="11"/>
  <c r="G366" i="11"/>
  <c r="G368" i="11"/>
  <c r="C360" i="11"/>
  <c r="B365" i="11"/>
  <c r="C366" i="11"/>
  <c r="E358" i="5"/>
  <c r="E367" i="5"/>
  <c r="B359" i="11"/>
  <c r="B364" i="11"/>
  <c r="B358" i="11"/>
  <c r="B363" i="11"/>
  <c r="B357" i="11"/>
  <c r="B362" i="11"/>
  <c r="B368" i="11"/>
  <c r="B361" i="11"/>
  <c r="B367" i="11"/>
  <c r="E364" i="5"/>
  <c r="C363" i="8"/>
  <c r="C366" i="8"/>
  <c r="G359" i="7"/>
  <c r="G362" i="7"/>
  <c r="F364" i="7"/>
  <c r="F365" i="7"/>
  <c r="H358" i="5"/>
  <c r="N358" i="5"/>
  <c r="K360" i="5"/>
  <c r="Q360" i="5"/>
  <c r="M367" i="5"/>
  <c r="S367" i="5"/>
  <c r="Q368" i="5"/>
  <c r="G357" i="8"/>
  <c r="F359" i="8"/>
  <c r="F361" i="8"/>
  <c r="G362" i="8"/>
  <c r="G366" i="8"/>
  <c r="K366" i="5"/>
  <c r="G360" i="8"/>
  <c r="F368" i="7"/>
  <c r="I359" i="5"/>
  <c r="O359" i="5"/>
  <c r="K361" i="5"/>
  <c r="Q361" i="5"/>
  <c r="I365" i="5"/>
  <c r="N365" i="5"/>
  <c r="M366" i="5"/>
  <c r="G358" i="8"/>
  <c r="F367" i="8"/>
  <c r="H360" i="5"/>
  <c r="F366" i="7"/>
  <c r="M358" i="5"/>
  <c r="O360" i="5"/>
  <c r="K367" i="5"/>
  <c r="Q367" i="5"/>
  <c r="H368" i="5"/>
  <c r="N368" i="5"/>
  <c r="B358" i="8"/>
  <c r="F358" i="8"/>
  <c r="G365" i="8"/>
  <c r="J357" i="5"/>
  <c r="Q366" i="5"/>
  <c r="L361" i="5"/>
  <c r="J362" i="5"/>
  <c r="P362" i="5"/>
  <c r="O363" i="5"/>
  <c r="I366" i="5"/>
  <c r="N366" i="5"/>
  <c r="G361" i="8"/>
  <c r="F363" i="8"/>
  <c r="C365" i="8"/>
  <c r="F368" i="8"/>
  <c r="D357" i="5"/>
  <c r="D361" i="5"/>
  <c r="D367" i="5"/>
  <c r="C357" i="8"/>
  <c r="C360" i="8"/>
  <c r="B363" i="8"/>
  <c r="E357" i="5"/>
  <c r="D360" i="5"/>
  <c r="E368" i="5"/>
  <c r="B359" i="8"/>
  <c r="B362" i="8"/>
  <c r="E360" i="5"/>
  <c r="B364" i="8"/>
  <c r="B366" i="8"/>
  <c r="B368" i="8"/>
  <c r="D358" i="5"/>
  <c r="E363" i="5"/>
  <c r="E366" i="5"/>
  <c r="M363" i="5"/>
  <c r="G364" i="7"/>
  <c r="G368" i="7"/>
  <c r="G191" i="28"/>
  <c r="G196" i="28"/>
  <c r="G200" i="28"/>
  <c r="I357" i="5"/>
  <c r="O357" i="5"/>
  <c r="M359" i="5"/>
  <c r="S359" i="5"/>
  <c r="M360" i="5"/>
  <c r="S360" i="5"/>
  <c r="K362" i="5"/>
  <c r="Q362" i="5"/>
  <c r="K363" i="5"/>
  <c r="Q363" i="5"/>
  <c r="O365" i="5"/>
  <c r="O366" i="5"/>
  <c r="G365" i="7"/>
  <c r="G192" i="28"/>
  <c r="G197" i="28"/>
  <c r="P368" i="5"/>
  <c r="C359" i="7"/>
  <c r="G359" i="4" s="1"/>
  <c r="C362" i="7"/>
  <c r="G362" i="4" s="1"/>
  <c r="C365" i="7"/>
  <c r="G365" i="4" s="1"/>
  <c r="G357" i="7"/>
  <c r="G360" i="7"/>
  <c r="G363" i="7"/>
  <c r="G367" i="7"/>
  <c r="G195" i="28"/>
  <c r="C196" i="28"/>
  <c r="G199" i="28"/>
  <c r="L357" i="5"/>
  <c r="R357" i="5"/>
  <c r="J359" i="5"/>
  <c r="P359" i="5"/>
  <c r="J360" i="5"/>
  <c r="P360" i="5"/>
  <c r="H362" i="5"/>
  <c r="N362" i="5"/>
  <c r="H363" i="5"/>
  <c r="N363" i="5"/>
  <c r="L365" i="5"/>
  <c r="R365" i="5"/>
  <c r="L366" i="5"/>
  <c r="R366" i="5"/>
  <c r="K368" i="5"/>
  <c r="I360" i="5"/>
  <c r="J368" i="5"/>
  <c r="C367" i="7"/>
  <c r="G367" i="4" s="1"/>
  <c r="G190" i="28"/>
  <c r="F198" i="28"/>
  <c r="C199" i="28"/>
  <c r="L358" i="5"/>
  <c r="R358" i="5"/>
  <c r="J361" i="5"/>
  <c r="P361" i="5"/>
  <c r="I362" i="5"/>
  <c r="I363" i="5"/>
  <c r="H364" i="5"/>
  <c r="N364" i="5"/>
  <c r="L367" i="5"/>
  <c r="R367" i="5"/>
  <c r="L368" i="5"/>
  <c r="R368" i="5"/>
  <c r="R363" i="5"/>
  <c r="G358" i="7"/>
  <c r="G361" i="7"/>
  <c r="G366" i="7"/>
  <c r="G193" i="28"/>
  <c r="G198" i="28"/>
  <c r="H357" i="5"/>
  <c r="I364" i="5"/>
  <c r="H365" i="5"/>
  <c r="H366" i="5"/>
  <c r="B365" i="7"/>
  <c r="F365" i="4" s="1"/>
  <c r="C358" i="7"/>
  <c r="G358" i="4" s="1"/>
  <c r="C361" i="7"/>
  <c r="G361" i="4" s="1"/>
  <c r="C364" i="7"/>
  <c r="G364" i="4" s="1"/>
  <c r="B367" i="7"/>
  <c r="F367" i="4" s="1"/>
  <c r="C368" i="7"/>
  <c r="G368" i="4" s="1"/>
  <c r="B191" i="28"/>
  <c r="B194" i="28"/>
  <c r="B197" i="28"/>
  <c r="B357" i="7"/>
  <c r="F357" i="4" s="1"/>
  <c r="B360" i="7"/>
  <c r="F360" i="4" s="1"/>
  <c r="B363" i="7"/>
  <c r="F363" i="4" s="1"/>
  <c r="B366" i="7"/>
  <c r="F366" i="4" s="1"/>
  <c r="C191" i="28"/>
  <c r="C194" i="28"/>
  <c r="C197" i="28"/>
  <c r="B200" i="28"/>
  <c r="C357" i="7"/>
  <c r="G357" i="4" s="1"/>
  <c r="C360" i="7"/>
  <c r="G360" i="4" s="1"/>
  <c r="C363" i="7"/>
  <c r="G363" i="4" s="1"/>
  <c r="C366" i="7"/>
  <c r="G366" i="4" s="1"/>
  <c r="B190" i="28"/>
  <c r="B193" i="28"/>
  <c r="B196" i="28"/>
  <c r="C200" i="28"/>
  <c r="B189" i="28"/>
  <c r="B192" i="28"/>
  <c r="B195" i="28"/>
  <c r="B198" i="28"/>
  <c r="D368" i="5"/>
  <c r="B359" i="7"/>
  <c r="F359" i="4" s="1"/>
  <c r="B362" i="7"/>
  <c r="F362" i="4" s="1"/>
  <c r="G359" i="8"/>
  <c r="G363" i="8"/>
  <c r="G367" i="8"/>
  <c r="G368" i="8"/>
  <c r="F365" i="8"/>
  <c r="F366" i="8"/>
  <c r="F357" i="8"/>
  <c r="F360" i="8"/>
  <c r="F364" i="8"/>
  <c r="F189" i="28"/>
  <c r="F190" i="28"/>
  <c r="F191" i="28"/>
  <c r="F192" i="28"/>
  <c r="F193" i="28"/>
  <c r="F194" i="28"/>
  <c r="F195" i="28"/>
  <c r="F196" i="28"/>
  <c r="F197" i="28"/>
  <c r="F357" i="6"/>
  <c r="F358" i="6"/>
  <c r="F361" i="6"/>
  <c r="F357" i="7"/>
  <c r="F358" i="7"/>
  <c r="F359" i="7"/>
  <c r="F360" i="7"/>
  <c r="F361" i="7"/>
  <c r="F362" i="7"/>
  <c r="F363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67" i="5" l="1"/>
  <c r="B367" i="4" s="1"/>
  <c r="C367" i="5"/>
  <c r="C367" i="4" s="1"/>
  <c r="F363" i="5"/>
  <c r="G359" i="5"/>
  <c r="F366" i="5"/>
  <c r="F361" i="5"/>
  <c r="G362" i="5"/>
  <c r="F357" i="5"/>
  <c r="G365" i="5"/>
  <c r="G358" i="5"/>
  <c r="F368" i="5"/>
  <c r="F358" i="5"/>
  <c r="G367" i="5"/>
  <c r="G366" i="5"/>
  <c r="F367" i="5"/>
  <c r="G361" i="5"/>
  <c r="G360" i="5"/>
  <c r="G364" i="5"/>
  <c r="G363" i="5"/>
  <c r="F362" i="5"/>
  <c r="G357" i="5"/>
  <c r="G368" i="5"/>
  <c r="F365" i="5"/>
  <c r="F360" i="5"/>
  <c r="F364" i="5"/>
  <c r="F359" i="5"/>
  <c r="C363" i="5"/>
  <c r="C363" i="4" s="1"/>
  <c r="B363" i="5"/>
  <c r="B363" i="4" s="1"/>
  <c r="C358" i="5"/>
  <c r="C358" i="4" s="1"/>
  <c r="B358" i="5"/>
  <c r="B358" i="4" s="1"/>
  <c r="C365" i="5"/>
  <c r="C365" i="4" s="1"/>
  <c r="B365" i="5"/>
  <c r="B365" i="4" s="1"/>
  <c r="C357" i="5"/>
  <c r="C357" i="4" s="1"/>
  <c r="B357" i="5"/>
  <c r="B357" i="4" s="1"/>
  <c r="C362" i="5"/>
  <c r="C362" i="4" s="1"/>
  <c r="B362" i="5"/>
  <c r="B362" i="4" s="1"/>
  <c r="C359" i="5"/>
  <c r="C359" i="4" s="1"/>
  <c r="B359" i="5"/>
  <c r="B359" i="4" s="1"/>
  <c r="C364" i="5"/>
  <c r="C364" i="4" s="1"/>
  <c r="B364" i="5"/>
  <c r="B364" i="4" s="1"/>
  <c r="C360" i="5"/>
  <c r="C360" i="4" s="1"/>
  <c r="B360" i="5"/>
  <c r="B360" i="4" s="1"/>
  <c r="C366" i="5"/>
  <c r="C366" i="4" s="1"/>
  <c r="B366" i="5"/>
  <c r="B366" i="4" s="1"/>
  <c r="C361" i="5"/>
  <c r="C361" i="4" s="1"/>
  <c r="B361" i="5"/>
  <c r="B361" i="4" s="1"/>
  <c r="C368" i="5"/>
  <c r="C368" i="4" s="1"/>
  <c r="B368" i="5"/>
  <c r="B368" i="4" s="1"/>
  <c r="F345" i="11"/>
  <c r="C345" i="1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F338" i="11" l="1"/>
  <c r="B338" i="6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E118" i="5" l="1"/>
  <c r="F239" i="11"/>
  <c r="F11" i="11"/>
  <c r="F9" i="11"/>
  <c r="S206" i="5"/>
  <c r="E170" i="5"/>
  <c r="E134" i="5"/>
  <c r="L147" i="5"/>
  <c r="J23" i="5"/>
  <c r="R234" i="5"/>
  <c r="J234" i="5"/>
  <c r="R248" i="5"/>
  <c r="R224" i="5"/>
  <c r="R176" i="5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<sst xmlns="http://schemas.openxmlformats.org/spreadsheetml/2006/main" count="4579" uniqueCount="76">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</sst>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99"/>
  <sheetViews>
    <sheetView tabSelected="1" zoomScale="75" zoomScaleNormal="75" workbookViewId="0">
      <pane ySplit="8" topLeftCell="A345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0.87911320687774674</v>
      </c>
      <c r="D334" s="21">
        <f>'6.deposits by maturity NC'!B334</f>
        <v>113522478.57000001</v>
      </c>
      <c r="E334" s="22">
        <f>'6.deposits by maturity NC'!C334</f>
        <v>1.2107251184728955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211705845.19</v>
      </c>
      <c r="C336" s="22">
        <f>'2.deposits by maturity'!C336</f>
        <v>0.96390219261947507</v>
      </c>
      <c r="D336" s="21">
        <f>'6.deposits by maturity NC'!B336</f>
        <v>139491126.31</v>
      </c>
      <c r="E336" s="22">
        <f>'6.deposits by maturity NC'!C336</f>
        <v>1.3162757024999188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481774059.85000002</v>
      </c>
      <c r="C354" s="22">
        <f>'2.deposits by maturity'!C354</f>
        <v>1.3997046531852617</v>
      </c>
      <c r="D354" s="21">
        <f>'6.deposits by maturity NC'!B354</f>
        <v>391175653.39000005</v>
      </c>
      <c r="E354" s="22">
        <f>'6.deposits by maturity NC'!C354</f>
        <v>1.6623987219934782</v>
      </c>
      <c r="F354" s="21">
        <f>'10.deposits by maturity FC'!B354</f>
        <v>90598406.459999993</v>
      </c>
      <c r="G354" s="22">
        <f>'10.deposits by maturity FC'!C354</f>
        <v>0.26547362172555367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A357" s="20" t="s">
        <v>75</v>
      </c>
      <c r="B357" s="21">
        <f>'2.deposits by maturity'!B357</f>
        <v>501655876.13</v>
      </c>
      <c r="C357" s="22">
        <f>'2.deposits by maturity'!C357</f>
        <v>1.6571777980829741</v>
      </c>
      <c r="D357" s="21">
        <f>'6.deposits by maturity NC'!B357</f>
        <v>415369918.58000004</v>
      </c>
      <c r="E357" s="22">
        <f>'6.deposits by maturity NC'!C357</f>
        <v>1.9729706797741078</v>
      </c>
      <c r="F357" s="21">
        <f>'10.deposits by maturity FC'!B357</f>
        <v>86285957.550000012</v>
      </c>
      <c r="G357" s="22">
        <f>'10.deposits by maturity FC'!C357</f>
        <v>0.1369899566235965</v>
      </c>
    </row>
    <row r="358" spans="1:14" x14ac:dyDescent="0.2">
      <c r="A358" s="20" t="s">
        <v>19</v>
      </c>
      <c r="B358" s="21">
        <f>'2.deposits by maturity'!B358</f>
        <v>488042282.28000009</v>
      </c>
      <c r="C358" s="22">
        <f>'2.deposits by maturity'!C358</f>
        <v>1.4563008418865562</v>
      </c>
      <c r="D358" s="21">
        <f>'6.deposits by maturity NC'!B358</f>
        <v>408230914.72000009</v>
      </c>
      <c r="E358" s="22">
        <f>'6.deposits by maturity NC'!C358</f>
        <v>1.698930611749482</v>
      </c>
      <c r="F358" s="21">
        <f>'10.deposits by maturity FC'!B358</f>
        <v>79811367.560000002</v>
      </c>
      <c r="G358" s="22">
        <f>'10.deposits by maturity FC'!C358</f>
        <v>0.21526242947014104</v>
      </c>
      <c r="I358" s="38"/>
      <c r="J358" s="38"/>
      <c r="K358" s="38"/>
      <c r="L358" s="38"/>
      <c r="M358" s="38"/>
      <c r="N358" s="38"/>
    </row>
    <row r="359" spans="1:14" x14ac:dyDescent="0.2">
      <c r="A359" s="20" t="s">
        <v>20</v>
      </c>
      <c r="B359" s="21">
        <f>'2.deposits by maturity'!B359</f>
        <v>581196626.63999999</v>
      </c>
      <c r="C359" s="22">
        <f>'2.deposits by maturity'!C359</f>
        <v>1.4277543581451126</v>
      </c>
      <c r="D359" s="21">
        <f>'6.deposits by maturity NC'!B359</f>
        <v>495845141.92000008</v>
      </c>
      <c r="E359" s="22">
        <f>'6.deposits by maturity NC'!C359</f>
        <v>1.6359390874372484</v>
      </c>
      <c r="F359" s="21">
        <f>'10.deposits by maturity FC'!B359</f>
        <v>85351484.719999999</v>
      </c>
      <c r="G359" s="22">
        <f>'10.deposits by maturity FC'!C359</f>
        <v>0.21831568253122241</v>
      </c>
      <c r="I359" s="38"/>
      <c r="J359" s="38"/>
      <c r="K359" s="38"/>
      <c r="L359" s="38"/>
      <c r="M359" s="38"/>
      <c r="N359" s="38"/>
    </row>
    <row r="360" spans="1:14" x14ac:dyDescent="0.2">
      <c r="A360" s="20" t="s">
        <v>21</v>
      </c>
      <c r="B360" s="21">
        <f>'2.deposits by maturity'!B360</f>
        <v>653241038.24000001</v>
      </c>
      <c r="C360" s="22">
        <f>'2.deposits by maturity'!C360</f>
        <v>1.4123153712890935</v>
      </c>
      <c r="D360" s="21">
        <f>'6.deposits by maturity NC'!B360</f>
        <v>560339053.09000003</v>
      </c>
      <c r="E360" s="22">
        <f>'6.deposits by maturity NC'!C360</f>
        <v>1.6222819091927421</v>
      </c>
      <c r="F360" s="21">
        <f>'10.deposits by maturity FC'!B360</f>
        <v>92901985.150000006</v>
      </c>
      <c r="G360" s="22">
        <f>'10.deposits by maturity FC'!C360</f>
        <v>0.14590054883342815</v>
      </c>
      <c r="I360" s="38"/>
      <c r="J360" s="38"/>
      <c r="K360" s="38"/>
      <c r="L360" s="38"/>
      <c r="M360" s="38"/>
      <c r="N360" s="38"/>
    </row>
    <row r="361" spans="1:14" x14ac:dyDescent="0.2">
      <c r="A361" s="20" t="s">
        <v>22</v>
      </c>
      <c r="B361" s="21">
        <f>'2.deposits by maturity'!B361</f>
        <v>652468496.24000001</v>
      </c>
      <c r="C361" s="22">
        <f>'2.deposits by maturity'!C361</f>
        <v>1.5137796894840319</v>
      </c>
      <c r="D361" s="21">
        <f>'6.deposits by maturity NC'!B361</f>
        <v>556631356.2299999</v>
      </c>
      <c r="E361" s="22">
        <f>'6.deposits by maturity NC'!C361</f>
        <v>1.7471564303006217</v>
      </c>
      <c r="F361" s="21">
        <f>'10.deposits by maturity FC'!B361</f>
        <v>95837140.010000005</v>
      </c>
      <c r="G361" s="22">
        <f>'10.deposits by maturity FC'!C361</f>
        <v>0.15830506096610297</v>
      </c>
      <c r="I361" s="38"/>
      <c r="J361" s="38"/>
      <c r="K361" s="38"/>
      <c r="L361" s="38"/>
      <c r="M361" s="38"/>
      <c r="N361" s="38"/>
    </row>
    <row r="362" spans="1:14" hidden="1" x14ac:dyDescent="0.2">
      <c r="A362" s="20" t="s">
        <v>23</v>
      </c>
      <c r="B362" s="21">
        <f>'2.deposits by maturity'!B362</f>
        <v>0</v>
      </c>
      <c r="C362" s="22" t="e">
        <f>'2.deposits by maturity'!C362</f>
        <v>#DIV/0!</v>
      </c>
      <c r="D362" s="21">
        <f>'6.deposits by maturity NC'!B362</f>
        <v>0</v>
      </c>
      <c r="E362" s="22" t="e">
        <f>'6.deposits by maturity NC'!C362</f>
        <v>#DIV/0!</v>
      </c>
      <c r="F362" s="21">
        <f>'10.deposits by maturity FC'!B362</f>
        <v>0</v>
      </c>
      <c r="G362" s="22" t="e">
        <f>'10.deposits by maturity FC'!C362</f>
        <v>#DIV/0!</v>
      </c>
      <c r="I362" s="38"/>
      <c r="J362" s="38"/>
      <c r="K362" s="38"/>
      <c r="L362" s="38"/>
      <c r="M362" s="38"/>
      <c r="N362" s="38"/>
    </row>
    <row r="363" spans="1:14" hidden="1" x14ac:dyDescent="0.2">
      <c r="A363" s="20" t="s">
        <v>24</v>
      </c>
      <c r="B363" s="21">
        <f>'2.deposits by maturity'!B363</f>
        <v>0</v>
      </c>
      <c r="C363" s="22" t="e">
        <f>'2.deposits by maturity'!C363</f>
        <v>#DIV/0!</v>
      </c>
      <c r="D363" s="21">
        <f>'6.deposits by maturity NC'!B363</f>
        <v>0</v>
      </c>
      <c r="E363" s="22" t="e">
        <f>'6.deposits by maturity NC'!C363</f>
        <v>#DIV/0!</v>
      </c>
      <c r="F363" s="21">
        <f>'10.deposits by maturity FC'!B363</f>
        <v>0</v>
      </c>
      <c r="G363" s="22" t="e">
        <f>'10.deposits by maturity FC'!C363</f>
        <v>#DIV/0!</v>
      </c>
      <c r="I363" s="38"/>
      <c r="J363" s="38"/>
      <c r="K363" s="38"/>
      <c r="L363" s="38"/>
      <c r="M363" s="38"/>
      <c r="N363" s="38"/>
    </row>
    <row r="364" spans="1:14" hidden="1" x14ac:dyDescent="0.2">
      <c r="A364" s="20" t="s">
        <v>25</v>
      </c>
      <c r="B364" s="21">
        <f>'2.deposits by maturity'!B364</f>
        <v>0</v>
      </c>
      <c r="C364" s="22" t="e">
        <f>'2.deposits by maturity'!C364</f>
        <v>#DIV/0!</v>
      </c>
      <c r="D364" s="21">
        <f>'6.deposits by maturity NC'!B364</f>
        <v>0</v>
      </c>
      <c r="E364" s="22" t="e">
        <f>'6.deposits by maturity NC'!C364</f>
        <v>#DIV/0!</v>
      </c>
      <c r="F364" s="21">
        <f>'10.deposits by maturity FC'!B364</f>
        <v>0</v>
      </c>
      <c r="G364" s="22" t="e">
        <f>'10.deposits by maturity FC'!C364</f>
        <v>#DIV/0!</v>
      </c>
      <c r="I364" s="38"/>
      <c r="J364" s="38"/>
      <c r="K364" s="38"/>
      <c r="L364" s="38"/>
      <c r="M364" s="38"/>
      <c r="N364" s="38"/>
    </row>
    <row r="365" spans="1:14" hidden="1" x14ac:dyDescent="0.2">
      <c r="A365" s="20" t="s">
        <v>26</v>
      </c>
      <c r="B365" s="21">
        <f>'2.deposits by maturity'!B365</f>
        <v>0</v>
      </c>
      <c r="C365" s="22" t="e">
        <f>'2.deposits by maturity'!C365</f>
        <v>#DIV/0!</v>
      </c>
      <c r="D365" s="21">
        <f>'6.deposits by maturity NC'!B365</f>
        <v>0</v>
      </c>
      <c r="E365" s="22" t="e">
        <f>'6.deposits by maturity NC'!C365</f>
        <v>#DIV/0!</v>
      </c>
      <c r="F365" s="21">
        <f>'10.deposits by maturity FC'!B365</f>
        <v>0</v>
      </c>
      <c r="G365" s="22" t="e">
        <f>'10.deposits by maturity FC'!C365</f>
        <v>#DIV/0!</v>
      </c>
      <c r="I365" s="38"/>
      <c r="J365" s="38"/>
      <c r="K365" s="38"/>
      <c r="L365" s="38"/>
      <c r="M365" s="38"/>
      <c r="N365" s="38"/>
    </row>
    <row r="366" spans="1:14" ht="12.75" hidden="1" customHeight="1" x14ac:dyDescent="0.2">
      <c r="A366" s="20" t="s">
        <v>27</v>
      </c>
      <c r="B366" s="21">
        <f>'2.deposits by maturity'!B366</f>
        <v>0</v>
      </c>
      <c r="C366" s="22" t="e">
        <f>'2.deposits by maturity'!C366</f>
        <v>#DIV/0!</v>
      </c>
      <c r="D366" s="21">
        <f>'6.deposits by maturity NC'!B366</f>
        <v>0</v>
      </c>
      <c r="E366" s="22" t="e">
        <f>'6.deposits by maturity NC'!C366</f>
        <v>#DIV/0!</v>
      </c>
      <c r="F366" s="21">
        <f>'10.deposits by maturity FC'!B366</f>
        <v>0</v>
      </c>
      <c r="G366" s="22" t="e">
        <f>'10.deposits by maturity FC'!C366</f>
        <v>#DIV/0!</v>
      </c>
      <c r="I366" s="38"/>
      <c r="J366" s="38"/>
      <c r="K366" s="38"/>
      <c r="L366" s="38"/>
      <c r="M366" s="38"/>
      <c r="N366" s="38"/>
    </row>
    <row r="367" spans="1:14" ht="12.75" hidden="1" customHeight="1" x14ac:dyDescent="0.2">
      <c r="A367" s="20" t="s">
        <v>28</v>
      </c>
      <c r="B367" s="21">
        <f>'2.deposits by maturity'!B367</f>
        <v>0</v>
      </c>
      <c r="C367" s="22" t="e">
        <f>'2.deposits by maturity'!C367</f>
        <v>#DIV/0!</v>
      </c>
      <c r="D367" s="21">
        <f>'6.deposits by maturity NC'!B367</f>
        <v>0</v>
      </c>
      <c r="E367" s="22" t="e">
        <f>'6.deposits by maturity NC'!C367</f>
        <v>#DIV/0!</v>
      </c>
      <c r="F367" s="21">
        <f>'10.deposits by maturity FC'!B367</f>
        <v>0</v>
      </c>
      <c r="G367" s="22" t="e">
        <f>'10.deposits by maturity FC'!C367</f>
        <v>#DIV/0!</v>
      </c>
      <c r="I367" s="38"/>
      <c r="J367" s="38"/>
      <c r="K367" s="38"/>
      <c r="L367" s="38"/>
      <c r="M367" s="38"/>
      <c r="N367" s="38"/>
    </row>
    <row r="368" spans="1:14" ht="13.5" hidden="1" customHeight="1" thickBot="1" x14ac:dyDescent="0.25">
      <c r="A368" s="23" t="s">
        <v>29</v>
      </c>
      <c r="B368" s="24">
        <f>'2.deposits by maturity'!B368</f>
        <v>0</v>
      </c>
      <c r="C368" s="25" t="e">
        <f>'2.deposits by maturity'!C368</f>
        <v>#DIV/0!</v>
      </c>
      <c r="D368" s="24">
        <f>'6.deposits by maturity NC'!B368</f>
        <v>0</v>
      </c>
      <c r="E368" s="25" t="e">
        <f>'6.deposits by maturity NC'!C368</f>
        <v>#DIV/0!</v>
      </c>
      <c r="F368" s="24">
        <f>'10.deposits by maturity FC'!B368</f>
        <v>0</v>
      </c>
      <c r="G368" s="25" t="e">
        <f>'10.deposits by maturity FC'!C368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7"/>
      <c r="C370" s="18"/>
      <c r="D370" s="17"/>
      <c r="E370" s="18"/>
      <c r="F370" s="17"/>
      <c r="G370" s="18"/>
      <c r="I370" s="38"/>
      <c r="J370" s="38"/>
      <c r="K370" s="38"/>
      <c r="L370" s="38"/>
      <c r="M370" s="38"/>
      <c r="N370" s="38"/>
    </row>
    <row r="371" spans="2:14" x14ac:dyDescent="0.2">
      <c r="B371" s="40"/>
      <c r="C371" s="40"/>
      <c r="D371" s="40"/>
      <c r="E371" s="40"/>
      <c r="F371" s="40"/>
      <c r="G371" s="40"/>
      <c r="I371" s="38"/>
      <c r="J371" s="38"/>
      <c r="K371" s="38"/>
      <c r="L371" s="38"/>
      <c r="M371" s="38"/>
      <c r="N371" s="38"/>
    </row>
    <row r="372" spans="2:14" x14ac:dyDescent="0.2">
      <c r="B372" s="40"/>
      <c r="C372" s="40"/>
      <c r="D372" s="40"/>
      <c r="E372" s="40"/>
      <c r="F372" s="40"/>
      <c r="G372" s="40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18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18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7"/>
      <c r="C377" s="18"/>
      <c r="D377" s="17"/>
      <c r="E377" s="18"/>
      <c r="F377" s="17"/>
      <c r="G377" s="18"/>
      <c r="I377" s="38"/>
      <c r="J377" s="38"/>
      <c r="K377" s="38"/>
      <c r="L377" s="38"/>
      <c r="M377" s="38"/>
      <c r="N377" s="38"/>
    </row>
    <row r="378" spans="2:14" x14ac:dyDescent="0.2">
      <c r="B378" s="17"/>
      <c r="C378" s="18"/>
      <c r="D378" s="17"/>
      <c r="E378" s="18"/>
      <c r="F378" s="17"/>
      <c r="G378" s="18"/>
      <c r="I378" s="38"/>
      <c r="J378" s="38"/>
      <c r="K378" s="38"/>
      <c r="L378" s="38"/>
      <c r="M378" s="38"/>
      <c r="N378" s="38"/>
    </row>
    <row r="379" spans="2:14" x14ac:dyDescent="0.2">
      <c r="B379" s="17"/>
      <c r="C379" s="18"/>
      <c r="D379" s="17"/>
      <c r="E379" s="18"/>
      <c r="F379" s="17"/>
      <c r="G379" s="18"/>
      <c r="I379" s="38"/>
      <c r="J379" s="38"/>
      <c r="K379" s="38"/>
      <c r="L379" s="38"/>
      <c r="M379" s="38"/>
      <c r="N379" s="38"/>
    </row>
    <row r="380" spans="2:14" x14ac:dyDescent="0.2">
      <c r="B380" s="17"/>
      <c r="C380" s="18"/>
      <c r="D380" s="17"/>
      <c r="E380" s="18"/>
      <c r="F380" s="17"/>
      <c r="G380" s="18"/>
      <c r="I380" s="38"/>
      <c r="J380" s="38"/>
      <c r="K380" s="38"/>
      <c r="L380" s="38"/>
      <c r="M380" s="38"/>
      <c r="N380" s="38"/>
    </row>
    <row r="381" spans="2:14" x14ac:dyDescent="0.2">
      <c r="B381" s="17"/>
      <c r="C381" s="18"/>
      <c r="D381" s="17"/>
      <c r="E381" s="18"/>
      <c r="F381" s="17"/>
      <c r="G381" s="18"/>
      <c r="I381" s="38"/>
      <c r="J381" s="38"/>
      <c r="K381" s="38"/>
      <c r="L381" s="38"/>
      <c r="M381" s="38"/>
      <c r="N381" s="38"/>
    </row>
    <row r="382" spans="2:14" x14ac:dyDescent="0.2">
      <c r="B382" s="18"/>
      <c r="C382" s="18"/>
      <c r="D382" s="18"/>
      <c r="E382" s="18"/>
      <c r="F382" s="18"/>
      <c r="G382" s="18"/>
      <c r="I382" s="38"/>
      <c r="J382" s="38"/>
      <c r="K382" s="38"/>
      <c r="L382" s="38"/>
      <c r="M382" s="38"/>
      <c r="N382" s="38"/>
    </row>
    <row r="383" spans="2:14" x14ac:dyDescent="0.2">
      <c r="B383" s="18"/>
      <c r="C383" s="18"/>
      <c r="D383" s="18"/>
      <c r="E383" s="18"/>
      <c r="F383" s="18"/>
      <c r="G383" s="18"/>
      <c r="I383" s="38"/>
      <c r="J383" s="38"/>
      <c r="K383" s="38"/>
      <c r="L383" s="38"/>
      <c r="M383" s="38"/>
      <c r="N383" s="38"/>
    </row>
    <row r="384" spans="2:14" x14ac:dyDescent="0.2">
      <c r="B384" s="18"/>
      <c r="C384" s="18"/>
      <c r="D384" s="18"/>
      <c r="E384" s="18"/>
      <c r="F384" s="18"/>
      <c r="G384" s="18"/>
    </row>
    <row r="385" spans="2:7" x14ac:dyDescent="0.2">
      <c r="B385" s="18"/>
      <c r="C385" s="18"/>
      <c r="D385" s="18"/>
      <c r="E385" s="18"/>
      <c r="F385" s="18"/>
      <c r="G385" s="18"/>
    </row>
    <row r="386" spans="2:7" x14ac:dyDescent="0.2">
      <c r="B386" s="18"/>
      <c r="C386" s="18"/>
      <c r="D386" s="18"/>
      <c r="E386" s="18"/>
      <c r="F386" s="18"/>
      <c r="G386" s="18"/>
    </row>
    <row r="387" spans="2:7" x14ac:dyDescent="0.2">
      <c r="B387" s="18"/>
      <c r="C387" s="18"/>
      <c r="D387" s="18"/>
      <c r="E387" s="18"/>
      <c r="F387" s="18"/>
      <c r="G387" s="18"/>
    </row>
    <row r="388" spans="2:7" x14ac:dyDescent="0.2">
      <c r="B388" s="18"/>
      <c r="C388" s="18"/>
      <c r="D388" s="18"/>
      <c r="E388" s="18"/>
      <c r="F388" s="18"/>
      <c r="G388" s="18"/>
    </row>
    <row r="389" spans="2:7" x14ac:dyDescent="0.2">
      <c r="B389" s="18"/>
      <c r="C389" s="18"/>
      <c r="D389" s="18"/>
      <c r="E389" s="18"/>
      <c r="F389" s="18"/>
      <c r="G389" s="18"/>
    </row>
    <row r="390" spans="2:7" x14ac:dyDescent="0.2">
      <c r="B390" s="18"/>
      <c r="C390" s="18"/>
      <c r="D390" s="18"/>
      <c r="E390" s="18"/>
      <c r="F390" s="18"/>
      <c r="G390" s="18"/>
    </row>
    <row r="391" spans="2:7" x14ac:dyDescent="0.2">
      <c r="B391" s="18"/>
      <c r="C391" s="18"/>
      <c r="D391" s="18"/>
      <c r="E391" s="18"/>
      <c r="F391" s="18"/>
      <c r="G391" s="18"/>
    </row>
    <row r="392" spans="2:7" x14ac:dyDescent="0.2">
      <c r="B392" s="18"/>
      <c r="C392" s="18"/>
      <c r="D392" s="18"/>
      <c r="E392" s="18"/>
      <c r="F392" s="18"/>
      <c r="G392" s="18"/>
    </row>
    <row r="393" spans="2:7" x14ac:dyDescent="0.2">
      <c r="B393" s="18"/>
      <c r="C393" s="18"/>
      <c r="D393" s="18"/>
      <c r="E393" s="18"/>
      <c r="F393" s="18"/>
      <c r="G393" s="18"/>
    </row>
    <row r="394" spans="2:7" x14ac:dyDescent="0.2">
      <c r="B394" s="18"/>
      <c r="C394" s="18"/>
      <c r="D394" s="18"/>
      <c r="E394" s="18"/>
      <c r="F394" s="18"/>
      <c r="G394" s="18"/>
    </row>
    <row r="395" spans="2:7" x14ac:dyDescent="0.2">
      <c r="B395" s="17"/>
      <c r="C395" s="18"/>
      <c r="D395" s="17"/>
      <c r="E395" s="18"/>
      <c r="F395" s="17"/>
      <c r="G395" s="18"/>
    </row>
    <row r="396" spans="2:7" x14ac:dyDescent="0.2">
      <c r="B396" s="17"/>
      <c r="C396" s="18"/>
      <c r="D396" s="17"/>
      <c r="E396" s="18"/>
      <c r="F396" s="17"/>
      <c r="G396" s="18"/>
    </row>
    <row r="397" spans="2:7" x14ac:dyDescent="0.2">
      <c r="B397" s="17"/>
      <c r="C397" s="18"/>
      <c r="D397" s="17"/>
      <c r="E397" s="18"/>
      <c r="F397" s="17"/>
      <c r="G397" s="18"/>
    </row>
    <row r="398" spans="2:7" x14ac:dyDescent="0.2">
      <c r="B398" s="17"/>
      <c r="C398" s="18"/>
      <c r="D398" s="17"/>
      <c r="E398" s="18"/>
      <c r="F398" s="17"/>
      <c r="G398" s="18"/>
    </row>
    <row r="399" spans="2:7" x14ac:dyDescent="0.2">
      <c r="B399" s="17"/>
      <c r="C399" s="18"/>
      <c r="D399" s="17"/>
      <c r="E399" s="18"/>
      <c r="F399" s="17"/>
      <c r="G399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0.87911320687774674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0.41978366679859652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211705845.19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0.96390219261947507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9">
        <f>'3.deposits individuals'!H336+'4.deposits legal entities'!H336+'5.deposits non-residents'!H168</f>
        <v>1834894.97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0.88219752359994685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481774059.85000002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1.3997046531852617</v>
      </c>
      <c r="D354" s="29">
        <f>'3.deposits individuals'!D354+'4.deposits legal entities'!D354+'5.deposits non-residents'!D186</f>
        <v>465895902.91000003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1.2034181170623164</v>
      </c>
      <c r="F354" s="29">
        <f t="shared" si="34"/>
        <v>15878156.940000001</v>
      </c>
      <c r="G354" s="28">
        <f t="shared" si="35"/>
        <v>7.1591321057316621</v>
      </c>
      <c r="H354" s="29">
        <f>'3.deposits individuals'!H354+'4.deposits legal entities'!H354+'5.deposits non-residents'!H186</f>
        <v>1258856.77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1.2930416975872459</v>
      </c>
      <c r="J354" s="29">
        <f>'3.deposits individuals'!J354+'4.deposits legal entities'!J354+'5.deposits non-residents'!J186</f>
        <v>1197307.6600000001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4.6263969714350583</v>
      </c>
      <c r="L354" s="29">
        <f>'3.deposits individuals'!L354+'4.deposits legal entities'!L354+'5.deposits non-residents'!L186</f>
        <v>2114796.62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5.495489721418223</v>
      </c>
      <c r="N354" s="29">
        <f>'3.deposits individuals'!N354+'4.deposits legal entities'!N354+'5.deposits non-residents'!N186</f>
        <v>7525739.8599999994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7.6113051220322214</v>
      </c>
      <c r="P354" s="29">
        <f>'3.deposits individuals'!P354+'4.deposits legal entities'!P354+'5.deposits non-residents'!P186</f>
        <v>3758412.98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9.9262415693604691</v>
      </c>
      <c r="R354" s="29">
        <f>'3.deposits individuals'!R354+'4.deposits legal entities'!R354+'5.deposits non-residents'!R186</f>
        <v>23043.050000000003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12.905744400155394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>
        <f t="shared" si="35"/>
        <v>8.2053822877969509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12.098076733623556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:F367" si="36">H356+J356+L356+N356+P356+R356</f>
        <v>25357394.32</v>
      </c>
      <c r="G356" s="34">
        <f t="shared" ref="G356:G367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14.25" customHeight="1" x14ac:dyDescent="0.2">
      <c r="A357" s="20" t="s">
        <v>75</v>
      </c>
      <c r="B357" s="27">
        <f>'3.deposits individuals'!B357+'4.deposits legal entities'!B357+'5.deposits non-residents'!B189</f>
        <v>501655876.13</v>
      </c>
      <c r="C357" s="28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1.6571777980829741</v>
      </c>
      <c r="D357" s="29">
        <f>'3.deposits individuals'!D357+'4.deposits legal entities'!D357+'5.deposits non-residents'!D189</f>
        <v>479239980.68000001</v>
      </c>
      <c r="E357" s="28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1.3119949632377133</v>
      </c>
      <c r="F357" s="29">
        <f t="shared" si="36"/>
        <v>22415895.449999996</v>
      </c>
      <c r="G357" s="28">
        <f t="shared" si="37"/>
        <v>9.0370041124634</v>
      </c>
      <c r="H357" s="29">
        <f>'3.deposits individuals'!H357+'4.deposits legal entities'!H357+'5.deposits non-residents'!H189</f>
        <v>2232517.19</v>
      </c>
      <c r="I357" s="28">
        <f>('3.deposits individuals'!H357*'3.deposits individuals'!I357+'4.deposits legal entities'!H357*'4.deposits legal entities'!I357+'5.deposits non-residents'!H189*'5.deposits non-residents'!I189)/('3.deposits individuals'!H357+'4.deposits legal entities'!H357+'5.deposits non-residents'!H189)</f>
        <v>0.70754579945697971</v>
      </c>
      <c r="J357" s="29">
        <f>'3.deposits individuals'!J357+'4.deposits legal entities'!J357+'5.deposits non-residents'!J189</f>
        <v>1438043.29</v>
      </c>
      <c r="K357" s="28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4.8275367718589308</v>
      </c>
      <c r="L357" s="29">
        <f>'3.deposits individuals'!L357+'4.deposits legal entities'!L357+'5.deposits non-residents'!L189</f>
        <v>1838513.71</v>
      </c>
      <c r="M357" s="28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7.2438224130512481</v>
      </c>
      <c r="N357" s="29">
        <f>'3.deposits individuals'!N357+'4.deposits legal entities'!N357+'5.deposits non-residents'!N189</f>
        <v>14458739.279999999</v>
      </c>
      <c r="O357" s="28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10.631829728815726</v>
      </c>
      <c r="P357" s="29">
        <f>'3.deposits individuals'!P357+'4.deposits legal entities'!P357+'5.deposits non-residents'!P189</f>
        <v>2379828.08</v>
      </c>
      <c r="Q357" s="28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11.085766541547789</v>
      </c>
      <c r="R357" s="29">
        <f>'3.deposits individuals'!R357+'4.deposits legal entities'!R357+'5.deposits non-residents'!R189</f>
        <v>68253.899999999994</v>
      </c>
      <c r="S357" s="28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9.1977880062531039</v>
      </c>
    </row>
    <row r="358" spans="1:19" ht="14.25" customHeight="1" x14ac:dyDescent="0.2">
      <c r="A358" s="26" t="s">
        <v>19</v>
      </c>
      <c r="B358" s="27">
        <f>'3.deposits individuals'!B358+'4.deposits legal entities'!B358+'5.deposits non-residents'!B190</f>
        <v>488042282.28000009</v>
      </c>
      <c r="C358" s="28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1.4563008418865562</v>
      </c>
      <c r="D358" s="29">
        <f>'3.deposits individuals'!D358+'4.deposits legal entities'!D358+'5.deposits non-residents'!D190</f>
        <v>472884944.51999998</v>
      </c>
      <c r="E358" s="28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1.2521965430733997</v>
      </c>
      <c r="F358" s="29">
        <f t="shared" si="36"/>
        <v>15157337.76</v>
      </c>
      <c r="G358" s="28">
        <f t="shared" si="37"/>
        <v>7.82403187413039</v>
      </c>
      <c r="H358" s="29">
        <f>'3.deposits individuals'!H358+'4.deposits legal entities'!H358+'5.deposits non-residents'!H190</f>
        <v>2266270.96</v>
      </c>
      <c r="I358" s="28">
        <f>('3.deposits individuals'!H358*'3.deposits individuals'!I358+'4.deposits legal entities'!H358*'4.deposits legal entities'!I358+'5.deposits non-residents'!H190*'5.deposits non-residents'!I190)/('3.deposits individuals'!H358+'4.deposits legal entities'!H358+'5.deposits non-residents'!H190)</f>
        <v>1.1867470432573508</v>
      </c>
      <c r="J358" s="29">
        <f>'3.deposits individuals'!J358+'4.deposits legal entities'!J358+'5.deposits non-residents'!J190</f>
        <v>1239464.73</v>
      </c>
      <c r="K358" s="28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5.2367570821478724</v>
      </c>
      <c r="L358" s="29">
        <f>'3.deposits individuals'!L358+'4.deposits legal entities'!L358+'5.deposits non-residents'!L190</f>
        <v>1914130.7399999998</v>
      </c>
      <c r="M358" s="28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6.1353269509166344</v>
      </c>
      <c r="N358" s="29">
        <f>'3.deposits individuals'!N358+'4.deposits legal entities'!N358+'5.deposits non-residents'!N190</f>
        <v>5124041.82</v>
      </c>
      <c r="O358" s="28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11.440510027921697</v>
      </c>
      <c r="P358" s="29">
        <f>'3.deposits individuals'!P358+'4.deposits legal entities'!P358+'5.deposits non-residents'!P190</f>
        <v>4570466.8499999996</v>
      </c>
      <c r="Q358" s="28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8.4453882094342294</v>
      </c>
      <c r="R358" s="29">
        <f>'3.deposits individuals'!R358+'4.deposits legal entities'!R358+'5.deposits non-residents'!R190</f>
        <v>42962.66</v>
      </c>
      <c r="S358" s="28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10.390211146144148</v>
      </c>
    </row>
    <row r="359" spans="1:19" ht="14.25" customHeight="1" x14ac:dyDescent="0.2">
      <c r="A359" s="26" t="s">
        <v>20</v>
      </c>
      <c r="B359" s="27">
        <f>'3.deposits individuals'!B359+'4.deposits legal entities'!B359+'5.deposits non-residents'!B191</f>
        <v>581196626.63999999</v>
      </c>
      <c r="C359" s="28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1.4277543581451126</v>
      </c>
      <c r="D359" s="29">
        <f>'3.deposits individuals'!D359+'4.deposits legal entities'!D359+'5.deposits non-residents'!D191</f>
        <v>559257148.44000006</v>
      </c>
      <c r="E359" s="28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1.2403012445058017</v>
      </c>
      <c r="F359" s="29">
        <f t="shared" si="36"/>
        <v>21777778.199999999</v>
      </c>
      <c r="G359" s="28">
        <f t="shared" si="37"/>
        <v>6.166351139327884</v>
      </c>
      <c r="H359" s="29">
        <f>'3.deposits individuals'!H359+'4.deposits legal entities'!H359+'5.deposits non-residents'!H191</f>
        <v>6296633.040000001</v>
      </c>
      <c r="I359" s="28">
        <f>('3.deposits individuals'!H359*'3.deposits individuals'!I359+'4.deposits legal entities'!H359*'4.deposits legal entities'!I359+'5.deposits non-residents'!H191*'5.deposits non-residents'!I191)/('3.deposits individuals'!H359+'4.deposits legal entities'!H359+'5.deposits non-residents'!H191)</f>
        <v>0.4625096655148262</v>
      </c>
      <c r="J359" s="29">
        <f>'3.deposits individuals'!J359+'4.deposits legal entities'!J359+'5.deposits non-residents'!J191</f>
        <v>2457642.33</v>
      </c>
      <c r="K359" s="28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3.6189090016609535</v>
      </c>
      <c r="L359" s="29">
        <f>'3.deposits individuals'!L359+'4.deposits legal entities'!L359+'5.deposits non-residents'!L191</f>
        <v>2769650.25</v>
      </c>
      <c r="M359" s="28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8.2004200739064217</v>
      </c>
      <c r="N359" s="29">
        <f>'3.deposits individuals'!N359+'4.deposits legal entities'!N359+'5.deposits non-residents'!N191</f>
        <v>5902366.7300000004</v>
      </c>
      <c r="O359" s="28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11.007287143237187</v>
      </c>
      <c r="P359" s="29">
        <f>'3.deposits individuals'!P359+'4.deposits legal entities'!P359+'5.deposits non-residents'!P191</f>
        <v>4300017.5199999996</v>
      </c>
      <c r="Q359" s="28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7.9502455657901807</v>
      </c>
      <c r="R359" s="29">
        <f>'3.deposits individuals'!R359+'4.deposits legal entities'!R359+'5.deposits non-residents'!R191</f>
        <v>51468.33</v>
      </c>
      <c r="S359" s="28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11.96179617057717</v>
      </c>
    </row>
    <row r="360" spans="1:19" ht="14.25" customHeight="1" x14ac:dyDescent="0.2">
      <c r="A360" s="26" t="s">
        <v>21</v>
      </c>
      <c r="B360" s="27">
        <f>'3.deposits individuals'!B360+'4.deposits legal entities'!B360+'5.deposits non-residents'!B192</f>
        <v>653241038.24000001</v>
      </c>
      <c r="C360" s="28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1.4123153712890935</v>
      </c>
      <c r="D360" s="29">
        <f>'3.deposits individuals'!D360+'4.deposits legal entities'!D360+'5.deposits non-residents'!D192</f>
        <v>635342276.17000008</v>
      </c>
      <c r="E360" s="28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1.2155483152064874</v>
      </c>
      <c r="F360" s="29">
        <f t="shared" si="36"/>
        <v>17898762.07</v>
      </c>
      <c r="G360" s="28">
        <f t="shared" si="37"/>
        <v>8.3968447369444306</v>
      </c>
      <c r="H360" s="29">
        <f>'3.deposits individuals'!H360+'4.deposits legal entities'!H360+'5.deposits non-residents'!H192</f>
        <v>3483873.2800000003</v>
      </c>
      <c r="I360" s="28">
        <f>('3.deposits individuals'!H360*'3.deposits individuals'!I360+'4.deposits legal entities'!H360*'4.deposits legal entities'!I360+'5.deposits non-residents'!H192*'5.deposits non-residents'!I192)/('3.deposits individuals'!H360+'4.deposits legal entities'!H360+'5.deposits non-residents'!H192)</f>
        <v>1.0098415499486817</v>
      </c>
      <c r="J360" s="29">
        <f>'3.deposits individuals'!J360+'4.deposits legal entities'!J360+'5.deposits non-residents'!J192</f>
        <v>1655531.41</v>
      </c>
      <c r="K360" s="28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4.9344387368041529</v>
      </c>
      <c r="L360" s="29">
        <f>'3.deposits individuals'!L360+'4.deposits legal entities'!L360+'5.deposits non-residents'!L192</f>
        <v>1908500.6199999999</v>
      </c>
      <c r="M360" s="28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6.8094201965205547</v>
      </c>
      <c r="N360" s="29">
        <f>'3.deposits individuals'!N360+'4.deposits legal entities'!N360+'5.deposits non-residents'!N192</f>
        <v>8094809.5</v>
      </c>
      <c r="O360" s="28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11.810634659308553</v>
      </c>
      <c r="P360" s="29">
        <f>'3.deposits individuals'!P360+'4.deposits legal entities'!P360+'5.deposits non-residents'!P192</f>
        <v>2630385.9099999997</v>
      </c>
      <c r="Q360" s="28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10.764722890984455</v>
      </c>
      <c r="R360" s="29">
        <f>'3.deposits individuals'!R360+'4.deposits legal entities'!R360+'5.deposits non-residents'!R192</f>
        <v>125661.34999999999</v>
      </c>
      <c r="S360" s="28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13.4476674594058</v>
      </c>
    </row>
    <row r="361" spans="1:19" ht="14.25" customHeight="1" x14ac:dyDescent="0.2">
      <c r="A361" s="26" t="s">
        <v>22</v>
      </c>
      <c r="B361" s="27">
        <f>'3.deposits individuals'!B361+'4.deposits legal entities'!B361+'5.deposits non-residents'!B193</f>
        <v>652468496.24000001</v>
      </c>
      <c r="C361" s="28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1.5137796894840319</v>
      </c>
      <c r="D361" s="29">
        <f>'3.deposits individuals'!D361+'4.deposits legal entities'!D361+'5.deposits non-residents'!D193</f>
        <v>638357859.3900001</v>
      </c>
      <c r="E361" s="28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1.3868639182370015</v>
      </c>
      <c r="F361" s="29">
        <f t="shared" si="36"/>
        <v>13911946.85</v>
      </c>
      <c r="G361" s="28">
        <f t="shared" si="37"/>
        <v>7.2590304300436488</v>
      </c>
      <c r="H361" s="29">
        <f>'3.deposits individuals'!H361+'4.deposits legal entities'!H361+'5.deposits non-residents'!H193</f>
        <v>3051252.2</v>
      </c>
      <c r="I361" s="28">
        <f>('3.deposits individuals'!H361*'3.deposits individuals'!I361+'4.deposits legal entities'!H361*'4.deposits legal entities'!I361+'5.deposits non-residents'!H193*'5.deposits non-residents'!I193)/('3.deposits individuals'!H361+'4.deposits legal entities'!H361+'5.deposits non-residents'!H193)</f>
        <v>0.70848602694985363</v>
      </c>
      <c r="J361" s="29">
        <f>'3.deposits individuals'!J361+'4.deposits legal entities'!J361+'5.deposits non-residents'!J193</f>
        <v>1622160.8900000001</v>
      </c>
      <c r="K361" s="28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4.7702193925412635</v>
      </c>
      <c r="L361" s="29">
        <f>'3.deposits individuals'!L361+'4.deposits legal entities'!L361+'5.deposits non-residents'!L193</f>
        <v>1871617.78</v>
      </c>
      <c r="M361" s="28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6.1105627690713638</v>
      </c>
      <c r="N361" s="29">
        <f>'3.deposits individuals'!N361+'4.deposits legal entities'!N361+'5.deposits non-residents'!N193</f>
        <v>4930507.8199999994</v>
      </c>
      <c r="O361" s="28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10.605761664667625</v>
      </c>
      <c r="P361" s="29">
        <f>'3.deposits individuals'!P361+'4.deposits legal entities'!P361+'5.deposits non-residents'!P193</f>
        <v>2405079.6799999997</v>
      </c>
      <c r="Q361" s="28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11.223122345243858</v>
      </c>
      <c r="R361" s="29">
        <f>'3.deposits individuals'!R361+'4.deposits legal entities'!R361+'5.deposits non-residents'!R193</f>
        <v>31328.480000000003</v>
      </c>
      <c r="S361" s="28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11.697994725566002</v>
      </c>
    </row>
    <row r="362" spans="1:19" ht="14.25" hidden="1" customHeight="1" x14ac:dyDescent="0.2">
      <c r="A362" s="26" t="s">
        <v>23</v>
      </c>
      <c r="B362" s="27">
        <f>'3.deposits individuals'!B362+'4.deposits legal entities'!B362+'5.deposits non-residents'!B194</f>
        <v>0</v>
      </c>
      <c r="C362" s="28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29">
        <f>'3.deposits individuals'!D362+'4.deposits legal entities'!D362+'5.deposits non-residents'!D194</f>
        <v>0</v>
      </c>
      <c r="E362" s="28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29">
        <f t="shared" si="36"/>
        <v>0</v>
      </c>
      <c r="G362" s="28" t="e">
        <f t="shared" si="37"/>
        <v>#DIV/0!</v>
      </c>
      <c r="H362" s="29">
        <f>'3.deposits individuals'!H362+'4.deposits legal entities'!H362+'5.deposits non-residents'!H194</f>
        <v>0</v>
      </c>
      <c r="I362" s="28" t="e">
        <f>('3.deposits individuals'!H362*'3.deposits individuals'!I362+'4.deposits legal entities'!H362*'4.deposits legal entities'!I362+'5.deposits non-residents'!H194*'5.deposits non-residents'!I194)/('3.deposits individuals'!H362+'4.deposits legal entities'!H362+'5.deposits non-residents'!H194)</f>
        <v>#DIV/0!</v>
      </c>
      <c r="J362" s="29">
        <f>'3.deposits individuals'!J362+'4.deposits legal entities'!J362+'5.deposits non-residents'!J194</f>
        <v>0</v>
      </c>
      <c r="K362" s="28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29">
        <f>'3.deposits individuals'!L362+'4.deposits legal entities'!L362+'5.deposits non-residents'!L194</f>
        <v>0</v>
      </c>
      <c r="M362" s="28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29">
        <f>'3.deposits individuals'!N362+'4.deposits legal entities'!N362+'5.deposits non-residents'!N194</f>
        <v>0</v>
      </c>
      <c r="O362" s="28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29">
        <f>'3.deposits individuals'!P362+'4.deposits legal entities'!P362+'5.deposits non-residents'!P194</f>
        <v>0</v>
      </c>
      <c r="Q362" s="28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29">
        <f>'3.deposits individuals'!R362+'4.deposits legal entities'!R362+'5.deposits non-residents'!R194</f>
        <v>0</v>
      </c>
      <c r="S362" s="28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</row>
    <row r="363" spans="1:19" ht="14.25" hidden="1" customHeight="1" x14ac:dyDescent="0.2">
      <c r="A363" s="26" t="s">
        <v>24</v>
      </c>
      <c r="B363" s="27">
        <f>'3.deposits individuals'!B363+'4.deposits legal entities'!B363+'5.deposits non-residents'!B195</f>
        <v>0</v>
      </c>
      <c r="C363" s="28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29">
        <f>'3.deposits individuals'!D363+'4.deposits legal entities'!D363+'5.deposits non-residents'!D195</f>
        <v>0</v>
      </c>
      <c r="E363" s="28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29">
        <f t="shared" si="36"/>
        <v>0</v>
      </c>
      <c r="G363" s="28" t="e">
        <f t="shared" si="37"/>
        <v>#DIV/0!</v>
      </c>
      <c r="H363" s="29">
        <f>'3.deposits individuals'!H363+'4.deposits legal entities'!H363+'5.deposits non-residents'!H195</f>
        <v>0</v>
      </c>
      <c r="I363" s="28" t="e">
        <f>('3.deposits individuals'!H363*'3.deposits individuals'!I363+'4.deposits legal entities'!H363*'4.deposits legal entities'!I363+'5.deposits non-residents'!H195*'5.deposits non-residents'!I195)/('3.deposits individuals'!H363+'4.deposits legal entities'!H363+'5.deposits non-residents'!H195)</f>
        <v>#DIV/0!</v>
      </c>
      <c r="J363" s="29">
        <f>'3.deposits individuals'!J363+'4.deposits legal entities'!J363+'5.deposits non-residents'!J195</f>
        <v>0</v>
      </c>
      <c r="K363" s="28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29">
        <f>'3.deposits individuals'!L363+'4.deposits legal entities'!L363+'5.deposits non-residents'!L195</f>
        <v>0</v>
      </c>
      <c r="M363" s="28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29">
        <f>'3.deposits individuals'!N363+'4.deposits legal entities'!N363+'5.deposits non-residents'!N195</f>
        <v>0</v>
      </c>
      <c r="O363" s="28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29">
        <f>'3.deposits individuals'!P363+'4.deposits legal entities'!P363+'5.deposits non-residents'!P195</f>
        <v>0</v>
      </c>
      <c r="Q363" s="28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29">
        <f>'3.deposits individuals'!R363+'4.deposits legal entities'!R363+'5.deposits non-residents'!R195</f>
        <v>0</v>
      </c>
      <c r="S363" s="28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</row>
    <row r="364" spans="1:19" ht="14.25" hidden="1" customHeight="1" x14ac:dyDescent="0.2">
      <c r="A364" s="26" t="s">
        <v>25</v>
      </c>
      <c r="B364" s="27">
        <f>'3.deposits individuals'!B364+'4.deposits legal entities'!B364+'5.deposits non-residents'!B196</f>
        <v>0</v>
      </c>
      <c r="C364" s="28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29">
        <f>'3.deposits individuals'!D364+'4.deposits legal entities'!D364+'5.deposits non-residents'!D196</f>
        <v>0</v>
      </c>
      <c r="E364" s="28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29">
        <f t="shared" si="36"/>
        <v>0</v>
      </c>
      <c r="G364" s="28" t="e">
        <f t="shared" si="37"/>
        <v>#DIV/0!</v>
      </c>
      <c r="H364" s="29">
        <f>'3.deposits individuals'!H364+'4.deposits legal entities'!H364+'5.deposits non-residents'!H196</f>
        <v>0</v>
      </c>
      <c r="I364" s="28" t="e">
        <f>('3.deposits individuals'!H364*'3.deposits individuals'!I364+'4.deposits legal entities'!H364*'4.deposits legal entities'!I364+'5.deposits non-residents'!H196*'5.deposits non-residents'!I196)/('3.deposits individuals'!H364+'4.deposits legal entities'!H364+'5.deposits non-residents'!H196)</f>
        <v>#DIV/0!</v>
      </c>
      <c r="J364" s="29">
        <f>'3.deposits individuals'!J364+'4.deposits legal entities'!J364+'5.deposits non-residents'!J196</f>
        <v>0</v>
      </c>
      <c r="K364" s="28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29">
        <f>'3.deposits individuals'!L364+'4.deposits legal entities'!L364+'5.deposits non-residents'!L196</f>
        <v>0</v>
      </c>
      <c r="M364" s="28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29">
        <f>'3.deposits individuals'!N364+'4.deposits legal entities'!N364+'5.deposits non-residents'!N196</f>
        <v>0</v>
      </c>
      <c r="O364" s="28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29">
        <f>'3.deposits individuals'!P364+'4.deposits legal entities'!P364+'5.deposits non-residents'!P196</f>
        <v>0</v>
      </c>
      <c r="Q364" s="28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29">
        <f>'3.deposits individuals'!R364+'4.deposits legal entities'!R364+'5.deposits non-residents'!R196</f>
        <v>0</v>
      </c>
      <c r="S364" s="28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</row>
    <row r="365" spans="1:19" ht="14.25" hidden="1" customHeight="1" x14ac:dyDescent="0.2">
      <c r="A365" s="26" t="s">
        <v>26</v>
      </c>
      <c r="B365" s="27">
        <f>'3.deposits individuals'!B365+'4.deposits legal entities'!B365+'5.deposits non-residents'!B197</f>
        <v>0</v>
      </c>
      <c r="C365" s="28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29">
        <f>'3.deposits individuals'!D365+'4.deposits legal entities'!D365+'5.deposits non-residents'!D197</f>
        <v>0</v>
      </c>
      <c r="E365" s="28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29">
        <f t="shared" si="36"/>
        <v>0</v>
      </c>
      <c r="G365" s="28" t="e">
        <f t="shared" si="37"/>
        <v>#DIV/0!</v>
      </c>
      <c r="H365" s="29">
        <f>'3.deposits individuals'!H365+'4.deposits legal entities'!H365+'5.deposits non-residents'!H197</f>
        <v>0</v>
      </c>
      <c r="I365" s="28" t="e">
        <f>('3.deposits individuals'!H365*'3.deposits individuals'!I365+'4.deposits legal entities'!H365*'4.deposits legal entities'!I365+'5.deposits non-residents'!H197*'5.deposits non-residents'!I197)/('3.deposits individuals'!H365+'4.deposits legal entities'!H365+'5.deposits non-residents'!H197)</f>
        <v>#DIV/0!</v>
      </c>
      <c r="J365" s="29">
        <f>'3.deposits individuals'!J365+'4.deposits legal entities'!J365+'5.deposits non-residents'!J197</f>
        <v>0</v>
      </c>
      <c r="K365" s="28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29">
        <f>'3.deposits individuals'!L365+'4.deposits legal entities'!L365+'5.deposits non-residents'!L197</f>
        <v>0</v>
      </c>
      <c r="M365" s="28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29">
        <f>'3.deposits individuals'!N365+'4.deposits legal entities'!N365+'5.deposits non-residents'!N197</f>
        <v>0</v>
      </c>
      <c r="O365" s="28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29">
        <f>'3.deposits individuals'!P365+'4.deposits legal entities'!P365+'5.deposits non-residents'!P197</f>
        <v>0</v>
      </c>
      <c r="Q365" s="28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29">
        <f>'3.deposits individuals'!R365+'4.deposits legal entities'!R365+'5.deposits non-residents'!R197</f>
        <v>0</v>
      </c>
      <c r="S365" s="28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</row>
    <row r="366" spans="1:19" ht="14.25" hidden="1" customHeight="1" x14ac:dyDescent="0.2">
      <c r="A366" s="26" t="s">
        <v>27</v>
      </c>
      <c r="B366" s="27">
        <f>'3.deposits individuals'!B366+'4.deposits legal entities'!B366+'5.deposits non-residents'!B198</f>
        <v>0</v>
      </c>
      <c r="C366" s="28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29">
        <f>'3.deposits individuals'!D366+'4.deposits legal entities'!D366+'5.deposits non-residents'!D198</f>
        <v>0</v>
      </c>
      <c r="E366" s="28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29">
        <f t="shared" si="36"/>
        <v>0</v>
      </c>
      <c r="G366" s="28" t="e">
        <f t="shared" si="37"/>
        <v>#DIV/0!</v>
      </c>
      <c r="H366" s="29">
        <f>'3.deposits individuals'!H366+'4.deposits legal entities'!H366+'5.deposits non-residents'!H198</f>
        <v>0</v>
      </c>
      <c r="I366" s="28" t="e">
        <f>('3.deposits individuals'!H366*'3.deposits individuals'!I366+'4.deposits legal entities'!H366*'4.deposits legal entities'!I366+'5.deposits non-residents'!H198*'5.deposits non-residents'!I198)/('3.deposits individuals'!H366+'4.deposits legal entities'!H366+'5.deposits non-residents'!H198)</f>
        <v>#DIV/0!</v>
      </c>
      <c r="J366" s="29">
        <f>'3.deposits individuals'!J366+'4.deposits legal entities'!J366+'5.deposits non-residents'!J198</f>
        <v>0</v>
      </c>
      <c r="K366" s="28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29">
        <f>'3.deposits individuals'!L366+'4.deposits legal entities'!L366+'5.deposits non-residents'!L198</f>
        <v>0</v>
      </c>
      <c r="M366" s="28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29">
        <f>'3.deposits individuals'!N366+'4.deposits legal entities'!N366+'5.deposits non-residents'!N198</f>
        <v>0</v>
      </c>
      <c r="O366" s="28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29">
        <f>'3.deposits individuals'!P366+'4.deposits legal entities'!P366+'5.deposits non-residents'!P198</f>
        <v>0</v>
      </c>
      <c r="Q366" s="28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29">
        <f>'3.deposits individuals'!R366+'4.deposits legal entities'!R366+'5.deposits non-residents'!R198</f>
        <v>0</v>
      </c>
      <c r="S366" s="28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</row>
    <row r="367" spans="1:19" ht="14.25" hidden="1" customHeight="1" x14ac:dyDescent="0.2">
      <c r="A367" s="26" t="s">
        <v>28</v>
      </c>
      <c r="B367" s="27">
        <f>'3.deposits individuals'!B367+'4.deposits legal entities'!B367+'5.deposits non-residents'!B199</f>
        <v>0</v>
      </c>
      <c r="C367" s="28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29">
        <f>'3.deposits individuals'!D367+'4.deposits legal entities'!D367+'5.deposits non-residents'!D199</f>
        <v>0</v>
      </c>
      <c r="E367" s="28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29">
        <f t="shared" si="36"/>
        <v>0</v>
      </c>
      <c r="G367" s="28" t="e">
        <f t="shared" si="37"/>
        <v>#DIV/0!</v>
      </c>
      <c r="H367" s="29">
        <f>'3.deposits individuals'!H367+'4.deposits legal entities'!H367+'5.deposits non-residents'!H199</f>
        <v>0</v>
      </c>
      <c r="I367" s="28" t="e">
        <f>('3.deposits individuals'!H367*'3.deposits individuals'!I367+'4.deposits legal entities'!H367*'4.deposits legal entities'!I367+'5.deposits non-residents'!H199*'5.deposits non-residents'!I199)/('3.deposits individuals'!H367+'4.deposits legal entities'!H367+'5.deposits non-residents'!H199)</f>
        <v>#DIV/0!</v>
      </c>
      <c r="J367" s="29">
        <f>'3.deposits individuals'!J367+'4.deposits legal entities'!J367+'5.deposits non-residents'!J199</f>
        <v>0</v>
      </c>
      <c r="K367" s="28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29">
        <f>'3.deposits individuals'!L367+'4.deposits legal entities'!L367+'5.deposits non-residents'!L199</f>
        <v>0</v>
      </c>
      <c r="M367" s="28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29">
        <f>'3.deposits individuals'!N367+'4.deposits legal entities'!N367+'5.deposits non-residents'!N199</f>
        <v>0</v>
      </c>
      <c r="O367" s="28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29">
        <f>'3.deposits individuals'!P367+'4.deposits legal entities'!P367+'5.deposits non-residents'!P199</f>
        <v>0</v>
      </c>
      <c r="Q367" s="28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29">
        <f>'3.deposits individuals'!R367+'4.deposits legal entities'!R367+'5.deposits non-residents'!R199</f>
        <v>0</v>
      </c>
      <c r="S367" s="28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</row>
    <row r="368" spans="1:19" ht="14.25" hidden="1" customHeight="1" thickBot="1" x14ac:dyDescent="0.25">
      <c r="A368" s="32" t="s">
        <v>29</v>
      </c>
      <c r="B368" s="33">
        <f>'3.deposits individuals'!B368+'4.deposits legal entities'!B368+'5.deposits non-residents'!B200</f>
        <v>0</v>
      </c>
      <c r="C368" s="3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35">
        <f>'3.deposits individuals'!D368+'4.deposits legal entities'!D368+'5.deposits non-residents'!D200</f>
        <v>0</v>
      </c>
      <c r="E368" s="3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'3.deposits individuals'!H368+'4.deposits legal entities'!H368+'5.deposits non-residents'!H200</f>
        <v>0</v>
      </c>
      <c r="I368" s="34" t="e">
        <f>('3.deposits individuals'!H368*'3.deposits individuals'!I368+'4.deposits legal entities'!H368*'4.deposits legal entities'!I368+'5.deposits non-residents'!H200*'5.deposits non-residents'!I200)/('3.deposits individuals'!H368+'4.deposits legal entities'!H368+'5.deposits non-residents'!H200)</f>
        <v>#DIV/0!</v>
      </c>
      <c r="J368" s="35">
        <f>'3.deposits individuals'!J368+'4.deposits legal entities'!J368+'5.deposits non-residents'!J200</f>
        <v>0</v>
      </c>
      <c r="K368" s="3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35">
        <f>'3.deposits individuals'!L368+'4.deposits legal entities'!L368+'5.deposits non-residents'!L200</f>
        <v>0</v>
      </c>
      <c r="M368" s="3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35">
        <f>'3.deposits individuals'!N368+'4.deposits legal entities'!N368+'5.deposits non-residents'!N200</f>
        <v>0</v>
      </c>
      <c r="O368" s="3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35">
        <f>'3.deposits individuals'!P368+'4.deposits legal entities'!P368+'5.deposits non-residents'!P200</f>
        <v>0</v>
      </c>
      <c r="Q368" s="3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35">
        <f>'3.deposits individuals'!R368+'4.deposits legal entities'!R368+'5.deposits non-residents'!R200</f>
        <v>0</v>
      </c>
      <c r="S368" s="3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55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404951076.37</v>
      </c>
      <c r="C354" s="28">
        <f>('7.individuals NC'!B354*'7.individuals NC'!C354+'11.individulas FC'!B354*'11.individulas FC'!C354)/('7.individuals NC'!B354+'11.individulas FC'!B354)</f>
        <v>1.5505500912838575</v>
      </c>
      <c r="D354" s="29">
        <f>'7.individuals NC'!D354+'11.individulas FC'!D354</f>
        <v>395642832.44</v>
      </c>
      <c r="E354" s="28">
        <f>('7.individuals NC'!D354*'7.individuals NC'!E354+'11.individulas FC'!D354*'11.individulas FC'!E354)/('7.individuals NC'!D354+'11.individulas FC'!D354)</f>
        <v>1.3781049299658077</v>
      </c>
      <c r="F354" s="29">
        <f t="shared" si="34"/>
        <v>9308243.9299999997</v>
      </c>
      <c r="G354" s="28">
        <f t="shared" si="35"/>
        <v>8.8802561644729039</v>
      </c>
      <c r="H354" s="29">
        <f>'7.individuals NC'!H354+'11.individulas FC'!H354</f>
        <v>921001.54</v>
      </c>
      <c r="I354" s="28">
        <f>('7.individuals NC'!H354*'7.individuals NC'!I354+'11.individulas FC'!H354*'11.individulas FC'!I354)/('7.individuals NC'!H354+'11.individulas FC'!H354)</f>
        <v>1.4162969892536736</v>
      </c>
      <c r="J354" s="29">
        <f>'7.individuals NC'!J354+'11.individulas FC'!J354</f>
        <v>811957.3600000001</v>
      </c>
      <c r="K354" s="28">
        <f>('7.individuals NC'!J354*'7.individuals NC'!K354+'11.individulas FC'!J354*'11.individulas FC'!K354)/('7.individuals NC'!J354+'11.individulas FC'!J354)</f>
        <v>5.299968278260323</v>
      </c>
      <c r="L354" s="29">
        <f>'7.individuals NC'!L354+'11.individulas FC'!L354</f>
        <v>1380325.3599999999</v>
      </c>
      <c r="M354" s="28">
        <f>('7.individuals NC'!L354*'7.individuals NC'!M354+'11.individulas FC'!L354*'11.individulas FC'!M354)/('7.individuals NC'!L354+'11.individulas FC'!L354)</f>
        <v>6.8786148191177174</v>
      </c>
      <c r="N354" s="29">
        <f>'7.individuals NC'!N354+'11.individulas FC'!N354</f>
        <v>3371095.95</v>
      </c>
      <c r="O354" s="28">
        <f>('7.individuals NC'!N354*'7.individuals NC'!O354+'11.individulas FC'!N354*'11.individulas FC'!O354)/('7.individuals NC'!N354+'11.individulas FC'!N354)</f>
        <v>10.651092671479743</v>
      </c>
      <c r="P354" s="29">
        <f>'7.individuals NC'!P354+'11.individulas FC'!P354</f>
        <v>2802580.14</v>
      </c>
      <c r="Q354" s="28">
        <f>('7.individuals NC'!P354*'7.individuals NC'!Q354+'11.individulas FC'!P354*'11.individulas FC'!Q354)/('7.individuals NC'!P354+'11.individulas FC'!P354)</f>
        <v>11.195269182810931</v>
      </c>
      <c r="R354" s="30">
        <f>'7.individuals NC'!R354+'11.individulas FC'!R354</f>
        <v>21283.58</v>
      </c>
      <c r="S354" s="31">
        <f>('7.individuals NC'!R354*'7.individuals NC'!S354+'11.individulas FC'!R354*'11.individulas FC'!S354)/('7.individuals NC'!R354+'11.individulas FC'!R354)</f>
        <v>12.949403352255624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:F367" si="36">H356+J356+L356+N356+P356+R356</f>
        <v>12097371.069999998</v>
      </c>
      <c r="G356" s="34">
        <f t="shared" ref="G356:G367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  <row r="357" spans="1:19" x14ac:dyDescent="0.2">
      <c r="A357" s="20" t="s">
        <v>75</v>
      </c>
      <c r="B357" s="27">
        <f>'7.individuals NC'!B357+'11.individulas FC'!B357</f>
        <v>366676342.75999999</v>
      </c>
      <c r="C357" s="28">
        <f>('7.individuals NC'!B357*'7.individuals NC'!C357+'11.individulas FC'!B357*'11.individulas FC'!C357)/('7.individuals NC'!B357+'11.individulas FC'!B357)</f>
        <v>1.6355680535134367</v>
      </c>
      <c r="D357" s="29">
        <f>'7.individuals NC'!D357+'11.individulas FC'!D357</f>
        <v>357738765.98000002</v>
      </c>
      <c r="E357" s="28">
        <f>('7.individuals NC'!D357*'7.individuals NC'!E357+'11.individulas FC'!D357*'11.individulas FC'!E357)/('7.individuals NC'!D357+'11.individulas FC'!D357)</f>
        <v>1.4774440653120271</v>
      </c>
      <c r="F357" s="29">
        <f t="shared" si="36"/>
        <v>8937576.7800000012</v>
      </c>
      <c r="G357" s="28">
        <f t="shared" si="37"/>
        <v>7.9646975036336167</v>
      </c>
      <c r="H357" s="29">
        <f>'7.individuals NC'!H357+'11.individulas FC'!H357</f>
        <v>1269735.76</v>
      </c>
      <c r="I357" s="28">
        <f>('7.individuals NC'!H357*'7.individuals NC'!I357+'11.individulas FC'!H357*'11.individulas FC'!I357)/('7.individuals NC'!H357+'11.individulas FC'!H357)</f>
        <v>1.0380685180513463</v>
      </c>
      <c r="J357" s="29">
        <f>'7.individuals NC'!J357+'11.individulas FC'!J357</f>
        <v>1054764.95</v>
      </c>
      <c r="K357" s="28">
        <f>('7.individuals NC'!J357*'7.individuals NC'!K357+'11.individulas FC'!J357*'11.individulas FC'!K357)/('7.individuals NC'!J357+'11.individulas FC'!J357)</f>
        <v>5.4018958919710007</v>
      </c>
      <c r="L357" s="29">
        <f>'7.individuals NC'!L357+'11.individulas FC'!L357</f>
        <v>1117172.5899999999</v>
      </c>
      <c r="M357" s="28">
        <f>('7.individuals NC'!L357*'7.individuals NC'!M357+'11.individulas FC'!L357*'11.individulas FC'!M357)/('7.individuals NC'!L357+'11.individulas FC'!L357)</f>
        <v>7.1011660479425105</v>
      </c>
      <c r="N357" s="29">
        <f>'7.individuals NC'!N357+'11.individulas FC'!N357</f>
        <v>3366088.74</v>
      </c>
      <c r="O357" s="28">
        <f>('7.individuals NC'!N357*'7.individuals NC'!O357+'11.individulas FC'!N357*'11.individulas FC'!O357)/('7.individuals NC'!N357+'11.individulas FC'!N357)</f>
        <v>9.429783096360044</v>
      </c>
      <c r="P357" s="29">
        <f>'7.individuals NC'!P357+'11.individulas FC'!P357</f>
        <v>2086686.08</v>
      </c>
      <c r="Q357" s="28">
        <f>('7.individuals NC'!P357*'7.individuals NC'!Q357+'11.individulas FC'!P357*'11.individulas FC'!Q357)/('7.individuals NC'!P357+'11.individulas FC'!P357)</f>
        <v>11.495846148070303</v>
      </c>
      <c r="R357" s="30">
        <f>'7.individuals NC'!R357+'11.individulas FC'!R357</f>
        <v>43128.66</v>
      </c>
      <c r="S357" s="31">
        <f>('7.individuals NC'!R357*'7.individuals NC'!S357+'11.individulas FC'!R357*'11.individulas FC'!S357)/('7.individuals NC'!R357+'11.individulas FC'!R357)</f>
        <v>11.740578005437651</v>
      </c>
    </row>
    <row r="358" spans="1:19" x14ac:dyDescent="0.2">
      <c r="A358" s="26" t="s">
        <v>19</v>
      </c>
      <c r="B358" s="27">
        <f>'7.individuals NC'!B358+'11.individulas FC'!B358</f>
        <v>410093256.9600001</v>
      </c>
      <c r="C358" s="28">
        <f>('7.individuals NC'!B358*'7.individuals NC'!C358+'11.individulas FC'!B358*'11.individulas FC'!C358)/('7.individuals NC'!B358+'11.individulas FC'!B358)</f>
        <v>1.5278213598313639</v>
      </c>
      <c r="D358" s="29">
        <f>'7.individuals NC'!D358+'11.individulas FC'!D358</f>
        <v>400532658.13</v>
      </c>
      <c r="E358" s="28">
        <f>('7.individuals NC'!D358*'7.individuals NC'!E358+'11.individulas FC'!D358*'11.individulas FC'!E358)/('7.individuals NC'!D358+'11.individulas FC'!D358)</f>
        <v>1.3645422546605668</v>
      </c>
      <c r="F358" s="29">
        <f t="shared" si="36"/>
        <v>9560598.8300000001</v>
      </c>
      <c r="G358" s="28">
        <f t="shared" si="37"/>
        <v>8.3682520874479707</v>
      </c>
      <c r="H358" s="29">
        <f>'7.individuals NC'!H358+'11.individulas FC'!H358</f>
        <v>1590212.24</v>
      </c>
      <c r="I358" s="28">
        <f>('7.individuals NC'!H358*'7.individuals NC'!I358+'11.individulas FC'!H358*'11.individulas FC'!I358)/('7.individuals NC'!H358+'11.individulas FC'!H358)</f>
        <v>0.75745780569516807</v>
      </c>
      <c r="J358" s="29">
        <f>'7.individuals NC'!J358+'11.individulas FC'!J358</f>
        <v>937609.64</v>
      </c>
      <c r="K358" s="28">
        <f>('7.individuals NC'!J358*'7.individuals NC'!K358+'11.individulas FC'!J358*'11.individulas FC'!K358)/('7.individuals NC'!J358+'11.individulas FC'!J358)</f>
        <v>6.0374465143084493</v>
      </c>
      <c r="L358" s="29">
        <f>'7.individuals NC'!L358+'11.individulas FC'!L358</f>
        <v>1221614.02</v>
      </c>
      <c r="M358" s="28">
        <f>('7.individuals NC'!L358*'7.individuals NC'!M358+'11.individulas FC'!L358*'11.individulas FC'!M358)/('7.individuals NC'!L358+'11.individulas FC'!L358)</f>
        <v>7.5627616681249297</v>
      </c>
      <c r="N358" s="29">
        <f>'7.individuals NC'!N358+'11.individulas FC'!N358</f>
        <v>3389874.59</v>
      </c>
      <c r="O358" s="28">
        <f>('7.individuals NC'!N358*'7.individuals NC'!O358+'11.individulas FC'!N358*'11.individulas FC'!O358)/('7.individuals NC'!N358+'11.individulas FC'!N358)</f>
        <v>11.625643426443133</v>
      </c>
      <c r="P358" s="29">
        <f>'7.individuals NC'!P358+'11.individulas FC'!P358</f>
        <v>2378800.1799999997</v>
      </c>
      <c r="Q358" s="28">
        <f>('7.individuals NC'!P358*'7.individuals NC'!Q358+'11.individulas FC'!P358*'11.individulas FC'!Q358)/('7.individuals NC'!P358+'11.individulas FC'!P358)</f>
        <v>10.110263046137831</v>
      </c>
      <c r="R358" s="30">
        <f>'7.individuals NC'!R358+'11.individulas FC'!R358</f>
        <v>42488.160000000003</v>
      </c>
      <c r="S358" s="31">
        <f>('7.individuals NC'!R358*'7.individuals NC'!S358+'11.individulas FC'!R358*'11.individulas FC'!S358)/('7.individuals NC'!R358+'11.individulas FC'!R358)</f>
        <v>10.395129097141448</v>
      </c>
    </row>
    <row r="359" spans="1:19" x14ac:dyDescent="0.2">
      <c r="A359" s="26" t="s">
        <v>20</v>
      </c>
      <c r="B359" s="27">
        <f>'7.individuals NC'!B359+'11.individulas FC'!B359</f>
        <v>490102033.80000001</v>
      </c>
      <c r="C359" s="28">
        <f>('7.individuals NC'!B359*'7.individuals NC'!C359+'11.individulas FC'!B359*'11.individulas FC'!C359)/('7.individuals NC'!B359+'11.individulas FC'!B359)</f>
        <v>1.5401253185062742</v>
      </c>
      <c r="D359" s="29">
        <f>'7.individuals NC'!D359+'11.individulas FC'!D359</f>
        <v>477599585.42000002</v>
      </c>
      <c r="E359" s="28">
        <f>('7.individuals NC'!D359*'7.individuals NC'!E359+'11.individulas FC'!D359*'11.individulas FC'!E359)/('7.individuals NC'!D359+'11.individulas FC'!D359)</f>
        <v>1.391868575201993</v>
      </c>
      <c r="F359" s="29">
        <f t="shared" si="36"/>
        <v>12502448.380000001</v>
      </c>
      <c r="G359" s="28">
        <f t="shared" si="37"/>
        <v>7.2036047415538214</v>
      </c>
      <c r="H359" s="29">
        <f>'7.individuals NC'!H359+'11.individulas FC'!H359</f>
        <v>3806986.0100000002</v>
      </c>
      <c r="I359" s="28">
        <f>('7.individuals NC'!H359*'7.individuals NC'!I359+'11.individulas FC'!H359*'11.individulas FC'!I359)/('7.individuals NC'!H359+'11.individulas FC'!H359)</f>
        <v>0.41400265035384293</v>
      </c>
      <c r="J359" s="29">
        <f>'7.individuals NC'!J359+'11.individulas FC'!J359</f>
        <v>1132404.97</v>
      </c>
      <c r="K359" s="28">
        <f>('7.individuals NC'!J359*'7.individuals NC'!K359+'11.individulas FC'!J359*'11.individulas FC'!K359)/('7.individuals NC'!J359+'11.individulas FC'!J359)</f>
        <v>5.8772975944286108</v>
      </c>
      <c r="L359" s="29">
        <f>'7.individuals NC'!L359+'11.individulas FC'!L359</f>
        <v>1638327.4300000002</v>
      </c>
      <c r="M359" s="28">
        <f>('7.individuals NC'!L359*'7.individuals NC'!M359+'11.individulas FC'!L359*'11.individulas FC'!M359)/('7.individuals NC'!L359+'11.individulas FC'!L359)</f>
        <v>9.4095797156981842</v>
      </c>
      <c r="N359" s="29">
        <f>'7.individuals NC'!N359+'11.individulas FC'!N359</f>
        <v>3657990.84</v>
      </c>
      <c r="O359" s="28">
        <f>('7.individuals NC'!N359*'7.individuals NC'!O359+'11.individulas FC'!N359*'11.individulas FC'!O359)/('7.individuals NC'!N359+'11.individulas FC'!N359)</f>
        <v>11.870524012465784</v>
      </c>
      <c r="P359" s="29">
        <f>'7.individuals NC'!P359+'11.individulas FC'!P359</f>
        <v>2215818.31</v>
      </c>
      <c r="Q359" s="28">
        <f>('7.individuals NC'!P359*'7.individuals NC'!Q359+'11.individulas FC'!P359*'11.individulas FC'!Q359)/('7.individuals NC'!P359+'11.individulas FC'!P359)</f>
        <v>10.099571226803372</v>
      </c>
      <c r="R359" s="30">
        <f>'7.individuals NC'!R359+'11.individulas FC'!R359</f>
        <v>50920.82</v>
      </c>
      <c r="S359" s="31">
        <f>('7.individuals NC'!R359*'7.individuals NC'!S359+'11.individulas FC'!R359*'11.individulas FC'!S359)/('7.individuals NC'!R359+'11.individulas FC'!R359)</f>
        <v>12.059067842976647</v>
      </c>
    </row>
    <row r="360" spans="1:19" x14ac:dyDescent="0.2">
      <c r="A360" s="26" t="s">
        <v>21</v>
      </c>
      <c r="B360" s="27">
        <f>'7.individuals NC'!B360+'11.individulas FC'!B360</f>
        <v>550672644.12</v>
      </c>
      <c r="C360" s="28">
        <f>('7.individuals NC'!B360*'7.individuals NC'!C360+'11.individulas FC'!B360*'11.individulas FC'!C360)/('7.individuals NC'!B360+'11.individulas FC'!B360)</f>
        <v>1.4968330265479439</v>
      </c>
      <c r="D360" s="29">
        <f>'7.individuals NC'!D360+'11.individulas FC'!D360</f>
        <v>540250375.24000001</v>
      </c>
      <c r="E360" s="28">
        <f>('7.individuals NC'!D360*'7.individuals NC'!E360+'11.individulas FC'!D360*'11.individulas FC'!E360)/('7.individuals NC'!D360+'11.individulas FC'!D360)</f>
        <v>1.3541256263237358</v>
      </c>
      <c r="F360" s="29">
        <f t="shared" si="36"/>
        <v>10422268.879999999</v>
      </c>
      <c r="G360" s="28">
        <f t="shared" si="37"/>
        <v>8.8942363567001106</v>
      </c>
      <c r="H360" s="29">
        <f>'7.individuals NC'!H360+'11.individulas FC'!H360</f>
        <v>1462014.15</v>
      </c>
      <c r="I360" s="28">
        <f>('7.individuals NC'!H360*'7.individuals NC'!I360+'11.individulas FC'!H360*'11.individulas FC'!I360)/('7.individuals NC'!H360+'11.individulas FC'!H360)</f>
        <v>1.1918545095476656</v>
      </c>
      <c r="J360" s="29">
        <f>'7.individuals NC'!J360+'11.individulas FC'!J360</f>
        <v>1239417.52</v>
      </c>
      <c r="K360" s="28">
        <f>('7.individuals NC'!J360*'7.individuals NC'!K360+'11.individulas FC'!J360*'11.individulas FC'!K360)/('7.individuals NC'!J360+'11.individulas FC'!J360)</f>
        <v>5.4557894404300482</v>
      </c>
      <c r="L360" s="29">
        <f>'7.individuals NC'!L360+'11.individulas FC'!L360</f>
        <v>1483394.67</v>
      </c>
      <c r="M360" s="28">
        <f>('7.individuals NC'!L360*'7.individuals NC'!M360+'11.individulas FC'!L360*'11.individulas FC'!M360)/('7.individuals NC'!L360+'11.individulas FC'!L360)</f>
        <v>7.703315504160468</v>
      </c>
      <c r="N360" s="29">
        <f>'7.individuals NC'!N360+'11.individulas FC'!N360</f>
        <v>3983434.27</v>
      </c>
      <c r="O360" s="28">
        <f>('7.individuals NC'!N360*'7.individuals NC'!O360+'11.individulas FC'!N360*'11.individulas FC'!O360)/('7.individuals NC'!N360+'11.individulas FC'!N360)</f>
        <v>11.642684885296267</v>
      </c>
      <c r="P360" s="29">
        <f>'7.individuals NC'!P360+'11.individulas FC'!P360</f>
        <v>2130950.2599999998</v>
      </c>
      <c r="Q360" s="28">
        <f>('7.individuals NC'!P360*'7.individuals NC'!Q360+'11.individulas FC'!P360*'11.individulas FC'!Q360)/('7.individuals NC'!P360+'11.individulas FC'!P360)</f>
        <v>11.604842725892615</v>
      </c>
      <c r="R360" s="30">
        <f>'7.individuals NC'!R360+'11.individulas FC'!R360</f>
        <v>123058.01</v>
      </c>
      <c r="S360" s="31">
        <f>('7.individuals NC'!R360*'7.individuals NC'!S360+'11.individulas FC'!R360*'11.individulas FC'!S360)/('7.individuals NC'!R360+'11.individulas FC'!R360)</f>
        <v>13.484241010398291</v>
      </c>
    </row>
    <row r="361" spans="1:19" x14ac:dyDescent="0.2">
      <c r="A361" s="26" t="s">
        <v>22</v>
      </c>
      <c r="B361" s="27">
        <f>'7.individuals NC'!B361+'11.individulas FC'!B361</f>
        <v>548555955.3499999</v>
      </c>
      <c r="C361" s="28">
        <f>('7.individuals NC'!B361*'7.individuals NC'!C361+'11.individulas FC'!B361*'11.individulas FC'!C361)/('7.individuals NC'!B361+'11.individulas FC'!B361)</f>
        <v>1.6948703081495049</v>
      </c>
      <c r="D361" s="29">
        <f>'7.individuals NC'!D361+'11.individulas FC'!D361</f>
        <v>538966619.96000004</v>
      </c>
      <c r="E361" s="28">
        <f>('7.individuals NC'!D361*'7.individuals NC'!E361+'11.individulas FC'!D361*'11.individulas FC'!E361)/('7.individuals NC'!D361+'11.individulas FC'!D361)</f>
        <v>1.5813162337362432</v>
      </c>
      <c r="F361" s="29">
        <f t="shared" si="36"/>
        <v>9589335.3900000006</v>
      </c>
      <c r="G361" s="28">
        <f t="shared" si="37"/>
        <v>8.0771536656618981</v>
      </c>
      <c r="H361" s="29">
        <f>'7.individuals NC'!H361+'11.individulas FC'!H361</f>
        <v>1789359.94</v>
      </c>
      <c r="I361" s="28">
        <f>('7.individuals NC'!H361*'7.individuals NC'!I361+'11.individulas FC'!H361*'11.individulas FC'!I361)/('7.individuals NC'!H361+'11.individulas FC'!H361)</f>
        <v>0.9545168959689575</v>
      </c>
      <c r="J361" s="29">
        <f>'7.individuals NC'!J361+'11.individulas FC'!J361</f>
        <v>1112836.9100000001</v>
      </c>
      <c r="K361" s="28">
        <f>('7.individuals NC'!J361*'7.individuals NC'!K361+'11.individulas FC'!J361*'11.individulas FC'!K361)/('7.individuals NC'!J361+'11.individulas FC'!J361)</f>
        <v>5.7930660042539355</v>
      </c>
      <c r="L361" s="29">
        <f>'7.individuals NC'!L361+'11.individulas FC'!L361</f>
        <v>1348675.99</v>
      </c>
      <c r="M361" s="28">
        <f>('7.individuals NC'!L361*'7.individuals NC'!M361+'11.individulas FC'!L361*'11.individulas FC'!M361)/('7.individuals NC'!L361+'11.individulas FC'!L361)</f>
        <v>6.9119616361673337</v>
      </c>
      <c r="N361" s="29">
        <f>'7.individuals NC'!N361+'11.individulas FC'!N361</f>
        <v>3365066.8</v>
      </c>
      <c r="O361" s="28">
        <f>('7.individuals NC'!N361*'7.individuals NC'!O361+'11.individulas FC'!N361*'11.individulas FC'!O361)/('7.individuals NC'!N361+'11.individulas FC'!N361)</f>
        <v>11.27158253250721</v>
      </c>
      <c r="P361" s="29">
        <f>'7.individuals NC'!P361+'11.individulas FC'!P361</f>
        <v>1953158.0299999998</v>
      </c>
      <c r="Q361" s="28">
        <f>('7.individuals NC'!P361*'7.individuals NC'!Q361+'11.individulas FC'!P361*'11.individulas FC'!Q361)/('7.individuals NC'!P361+'11.individulas FC'!P361)</f>
        <v>11.172625846153347</v>
      </c>
      <c r="R361" s="30">
        <f>'7.individuals NC'!R361+'11.individulas FC'!R361</f>
        <v>20237.72</v>
      </c>
      <c r="S361" s="31">
        <f>('7.individuals NC'!R361*'7.individuals NC'!S361+'11.individulas FC'!R361*'11.individulas FC'!S361)/('7.individuals NC'!R361+'11.individulas FC'!R361)</f>
        <v>11.181831530429312</v>
      </c>
    </row>
    <row r="362" spans="1:19" hidden="1" x14ac:dyDescent="0.2">
      <c r="A362" s="26" t="s">
        <v>23</v>
      </c>
      <c r="B362" s="27">
        <f>'7.individuals NC'!B362+'11.individulas FC'!B362</f>
        <v>0</v>
      </c>
      <c r="C362" s="28" t="e">
        <f>('7.individuals NC'!B362*'7.individuals NC'!C362+'11.individulas FC'!B362*'11.individulas FC'!C362)/('7.individuals NC'!B362+'11.individulas FC'!B362)</f>
        <v>#DIV/0!</v>
      </c>
      <c r="D362" s="29">
        <f>'7.individuals NC'!D362+'11.individulas FC'!D362</f>
        <v>0</v>
      </c>
      <c r="E362" s="28" t="e">
        <f>('7.individuals NC'!D362*'7.individuals NC'!E362+'11.individulas FC'!D362*'11.individulas FC'!E362)/('7.individuals NC'!D362+'11.individulas FC'!D362)</f>
        <v>#DIV/0!</v>
      </c>
      <c r="F362" s="29">
        <f t="shared" si="36"/>
        <v>0</v>
      </c>
      <c r="G362" s="28" t="e">
        <f t="shared" si="37"/>
        <v>#DIV/0!</v>
      </c>
      <c r="H362" s="29">
        <f>'7.individuals NC'!H362+'11.individulas FC'!H362</f>
        <v>0</v>
      </c>
      <c r="I362" s="28" t="e">
        <f>('7.individuals NC'!H362*'7.individuals NC'!I362+'11.individulas FC'!H362*'11.individulas FC'!I362)/('7.individuals NC'!H362+'11.individulas FC'!H362)</f>
        <v>#DIV/0!</v>
      </c>
      <c r="J362" s="29">
        <f>'7.individuals NC'!J362+'11.individulas FC'!J362</f>
        <v>0</v>
      </c>
      <c r="K362" s="28" t="e">
        <f>('7.individuals NC'!J362*'7.individuals NC'!K362+'11.individulas FC'!J362*'11.individulas FC'!K362)/('7.individuals NC'!J362+'11.individulas FC'!J362)</f>
        <v>#DIV/0!</v>
      </c>
      <c r="L362" s="29">
        <f>'7.individuals NC'!L362+'11.individulas FC'!L362</f>
        <v>0</v>
      </c>
      <c r="M362" s="28" t="e">
        <f>('7.individuals NC'!L362*'7.individuals NC'!M362+'11.individulas FC'!L362*'11.individulas FC'!M362)/('7.individuals NC'!L362+'11.individulas FC'!L362)</f>
        <v>#DIV/0!</v>
      </c>
      <c r="N362" s="29">
        <f>'7.individuals NC'!N362+'11.individulas FC'!N362</f>
        <v>0</v>
      </c>
      <c r="O362" s="28" t="e">
        <f>('7.individuals NC'!N362*'7.individuals NC'!O362+'11.individulas FC'!N362*'11.individulas FC'!O362)/('7.individuals NC'!N362+'11.individulas FC'!N362)</f>
        <v>#DIV/0!</v>
      </c>
      <c r="P362" s="29">
        <f>'7.individuals NC'!P362+'11.individulas FC'!P362</f>
        <v>0</v>
      </c>
      <c r="Q362" s="28" t="e">
        <f>('7.individuals NC'!P362*'7.individuals NC'!Q362+'11.individulas FC'!P362*'11.individulas FC'!Q362)/('7.individuals NC'!P362+'11.individulas FC'!P362)</f>
        <v>#DIV/0!</v>
      </c>
      <c r="R362" s="30">
        <f>'7.individuals NC'!R362+'11.individulas FC'!R362</f>
        <v>0</v>
      </c>
      <c r="S362" s="31" t="e">
        <f>('7.individuals NC'!R362*'7.individuals NC'!S362+'11.individulas FC'!R362*'11.individulas FC'!S362)/('7.individuals NC'!R362+'11.individulas FC'!R362)</f>
        <v>#DIV/0!</v>
      </c>
    </row>
    <row r="363" spans="1:19" hidden="1" x14ac:dyDescent="0.2">
      <c r="A363" s="26" t="s">
        <v>24</v>
      </c>
      <c r="B363" s="27">
        <f>'7.individuals NC'!B363+'11.individulas FC'!B363</f>
        <v>0</v>
      </c>
      <c r="C363" s="28" t="e">
        <f>('7.individuals NC'!B363*'7.individuals NC'!C363+'11.individulas FC'!B363*'11.individulas FC'!C363)/('7.individuals NC'!B363+'11.individulas FC'!B363)</f>
        <v>#DIV/0!</v>
      </c>
      <c r="D363" s="29">
        <f>'7.individuals NC'!D363+'11.individulas FC'!D363</f>
        <v>0</v>
      </c>
      <c r="E363" s="28" t="e">
        <f>('7.individuals NC'!D363*'7.individuals NC'!E363+'11.individulas FC'!D363*'11.individulas FC'!E363)/('7.individuals NC'!D363+'11.individulas FC'!D363)</f>
        <v>#DIV/0!</v>
      </c>
      <c r="F363" s="29">
        <f t="shared" si="36"/>
        <v>0</v>
      </c>
      <c r="G363" s="28" t="e">
        <f t="shared" si="37"/>
        <v>#DIV/0!</v>
      </c>
      <c r="H363" s="29">
        <f>'7.individuals NC'!H363+'11.individulas FC'!H363</f>
        <v>0</v>
      </c>
      <c r="I363" s="28" t="e">
        <f>('7.individuals NC'!H363*'7.individuals NC'!I363+'11.individulas FC'!H363*'11.individulas FC'!I363)/('7.individuals NC'!H363+'11.individulas FC'!H363)</f>
        <v>#DIV/0!</v>
      </c>
      <c r="J363" s="29">
        <f>'7.individuals NC'!J363+'11.individulas FC'!J363</f>
        <v>0</v>
      </c>
      <c r="K363" s="28" t="e">
        <f>('7.individuals NC'!J363*'7.individuals NC'!K363+'11.individulas FC'!J363*'11.individulas FC'!K363)/('7.individuals NC'!J363+'11.individulas FC'!J363)</f>
        <v>#DIV/0!</v>
      </c>
      <c r="L363" s="29">
        <f>'7.individuals NC'!L363+'11.individulas FC'!L363</f>
        <v>0</v>
      </c>
      <c r="M363" s="28" t="e">
        <f>('7.individuals NC'!L363*'7.individuals NC'!M363+'11.individulas FC'!L363*'11.individulas FC'!M363)/('7.individuals NC'!L363+'11.individulas FC'!L363)</f>
        <v>#DIV/0!</v>
      </c>
      <c r="N363" s="29">
        <f>'7.individuals NC'!N363+'11.individulas FC'!N363</f>
        <v>0</v>
      </c>
      <c r="O363" s="28" t="e">
        <f>('7.individuals NC'!N363*'7.individuals NC'!O363+'11.individulas FC'!N363*'11.individulas FC'!O363)/('7.individuals NC'!N363+'11.individulas FC'!N363)</f>
        <v>#DIV/0!</v>
      </c>
      <c r="P363" s="29">
        <f>'7.individuals NC'!P363+'11.individulas FC'!P363</f>
        <v>0</v>
      </c>
      <c r="Q363" s="28" t="e">
        <f>('7.individuals NC'!P363*'7.individuals NC'!Q363+'11.individulas FC'!P363*'11.individulas FC'!Q363)/('7.individuals NC'!P363+'11.individulas FC'!P363)</f>
        <v>#DIV/0!</v>
      </c>
      <c r="R363" s="30">
        <f>'7.individuals NC'!R363+'11.individulas FC'!R363</f>
        <v>0</v>
      </c>
      <c r="S363" s="31" t="e">
        <f>('7.individuals NC'!R363*'7.individuals NC'!S363+'11.individulas FC'!R363*'11.individulas FC'!S363)/('7.individuals NC'!R363+'11.individulas FC'!R363)</f>
        <v>#DIV/0!</v>
      </c>
    </row>
    <row r="364" spans="1:19" hidden="1" x14ac:dyDescent="0.2">
      <c r="A364" s="26" t="s">
        <v>25</v>
      </c>
      <c r="B364" s="27">
        <f>'7.individuals NC'!B364+'11.individulas FC'!B364</f>
        <v>0</v>
      </c>
      <c r="C364" s="28" t="e">
        <f>('7.individuals NC'!B364*'7.individuals NC'!C364+'11.individulas FC'!B364*'11.individulas FC'!C364)/('7.individuals NC'!B364+'11.individulas FC'!B364)</f>
        <v>#DIV/0!</v>
      </c>
      <c r="D364" s="29">
        <f>'7.individuals NC'!D364+'11.individulas FC'!D364</f>
        <v>0</v>
      </c>
      <c r="E364" s="28" t="e">
        <f>('7.individuals NC'!D364*'7.individuals NC'!E364+'11.individulas FC'!D364*'11.individulas FC'!E364)/('7.individuals NC'!D364+'11.individulas FC'!D364)</f>
        <v>#DIV/0!</v>
      </c>
      <c r="F364" s="29">
        <f t="shared" si="36"/>
        <v>0</v>
      </c>
      <c r="G364" s="28" t="e">
        <f t="shared" si="37"/>
        <v>#DIV/0!</v>
      </c>
      <c r="H364" s="29">
        <f>'7.individuals NC'!H364+'11.individulas FC'!H364</f>
        <v>0</v>
      </c>
      <c r="I364" s="28" t="e">
        <f>('7.individuals NC'!H364*'7.individuals NC'!I364+'11.individulas FC'!H364*'11.individulas FC'!I364)/('7.individuals NC'!H364+'11.individulas FC'!H364)</f>
        <v>#DIV/0!</v>
      </c>
      <c r="J364" s="29">
        <f>'7.individuals NC'!J364+'11.individulas FC'!J364</f>
        <v>0</v>
      </c>
      <c r="K364" s="28" t="e">
        <f>('7.individuals NC'!J364*'7.individuals NC'!K364+'11.individulas FC'!J364*'11.individulas FC'!K364)/('7.individuals NC'!J364+'11.individulas FC'!J364)</f>
        <v>#DIV/0!</v>
      </c>
      <c r="L364" s="29">
        <f>'7.individuals NC'!L364+'11.individulas FC'!L364</f>
        <v>0</v>
      </c>
      <c r="M364" s="28" t="e">
        <f>('7.individuals NC'!L364*'7.individuals NC'!M364+'11.individulas FC'!L364*'11.individulas FC'!M364)/('7.individuals NC'!L364+'11.individulas FC'!L364)</f>
        <v>#DIV/0!</v>
      </c>
      <c r="N364" s="29">
        <f>'7.individuals NC'!N364+'11.individulas FC'!N364</f>
        <v>0</v>
      </c>
      <c r="O364" s="28" t="e">
        <f>('7.individuals NC'!N364*'7.individuals NC'!O364+'11.individulas FC'!N364*'11.individulas FC'!O364)/('7.individuals NC'!N364+'11.individulas FC'!N364)</f>
        <v>#DIV/0!</v>
      </c>
      <c r="P364" s="29">
        <f>'7.individuals NC'!P364+'11.individulas FC'!P364</f>
        <v>0</v>
      </c>
      <c r="Q364" s="28" t="e">
        <f>('7.individuals NC'!P364*'7.individuals NC'!Q364+'11.individulas FC'!P364*'11.individulas FC'!Q364)/('7.individuals NC'!P364+'11.individulas FC'!P364)</f>
        <v>#DIV/0!</v>
      </c>
      <c r="R364" s="30">
        <f>'7.individuals NC'!R364+'11.individulas FC'!R364</f>
        <v>0</v>
      </c>
      <c r="S364" s="31" t="e">
        <f>('7.individuals NC'!R364*'7.individuals NC'!S364+'11.individulas FC'!R364*'11.individulas FC'!S364)/('7.individuals NC'!R364+'11.individulas FC'!R364)</f>
        <v>#DIV/0!</v>
      </c>
    </row>
    <row r="365" spans="1:19" hidden="1" x14ac:dyDescent="0.2">
      <c r="A365" s="26" t="s">
        <v>26</v>
      </c>
      <c r="B365" s="27">
        <f>'7.individuals NC'!B365+'11.individulas FC'!B365</f>
        <v>0</v>
      </c>
      <c r="C365" s="28" t="e">
        <f>('7.individuals NC'!B365*'7.individuals NC'!C365+'11.individulas FC'!B365*'11.individulas FC'!C365)/('7.individuals NC'!B365+'11.individulas FC'!B365)</f>
        <v>#DIV/0!</v>
      </c>
      <c r="D365" s="29">
        <f>'7.individuals NC'!D365+'11.individulas FC'!D365</f>
        <v>0</v>
      </c>
      <c r="E365" s="28" t="e">
        <f>('7.individuals NC'!D365*'7.individuals NC'!E365+'11.individulas FC'!D365*'11.individulas FC'!E365)/('7.individuals NC'!D365+'11.individulas FC'!D365)</f>
        <v>#DIV/0!</v>
      </c>
      <c r="F365" s="29">
        <f t="shared" si="36"/>
        <v>0</v>
      </c>
      <c r="G365" s="28" t="e">
        <f t="shared" si="37"/>
        <v>#DIV/0!</v>
      </c>
      <c r="H365" s="29">
        <f>'7.individuals NC'!H365+'11.individulas FC'!H365</f>
        <v>0</v>
      </c>
      <c r="I365" s="28" t="e">
        <f>('7.individuals NC'!H365*'7.individuals NC'!I365+'11.individulas FC'!H365*'11.individulas FC'!I365)/('7.individuals NC'!H365+'11.individulas FC'!H365)</f>
        <v>#DIV/0!</v>
      </c>
      <c r="J365" s="29">
        <f>'7.individuals NC'!J365+'11.individulas FC'!J365</f>
        <v>0</v>
      </c>
      <c r="K365" s="28" t="e">
        <f>('7.individuals NC'!J365*'7.individuals NC'!K365+'11.individulas FC'!J365*'11.individulas FC'!K365)/('7.individuals NC'!J365+'11.individulas FC'!J365)</f>
        <v>#DIV/0!</v>
      </c>
      <c r="L365" s="29">
        <f>'7.individuals NC'!L365+'11.individulas FC'!L365</f>
        <v>0</v>
      </c>
      <c r="M365" s="28" t="e">
        <f>('7.individuals NC'!L365*'7.individuals NC'!M365+'11.individulas FC'!L365*'11.individulas FC'!M365)/('7.individuals NC'!L365+'11.individulas FC'!L365)</f>
        <v>#DIV/0!</v>
      </c>
      <c r="N365" s="29">
        <f>'7.individuals NC'!N365+'11.individulas FC'!N365</f>
        <v>0</v>
      </c>
      <c r="O365" s="28" t="e">
        <f>('7.individuals NC'!N365*'7.individuals NC'!O365+'11.individulas FC'!N365*'11.individulas FC'!O365)/('7.individuals NC'!N365+'11.individulas FC'!N365)</f>
        <v>#DIV/0!</v>
      </c>
      <c r="P365" s="29">
        <f>'7.individuals NC'!P365+'11.individulas FC'!P365</f>
        <v>0</v>
      </c>
      <c r="Q365" s="28" t="e">
        <f>('7.individuals NC'!P365*'7.individuals NC'!Q365+'11.individulas FC'!P365*'11.individulas FC'!Q365)/('7.individuals NC'!P365+'11.individulas FC'!P365)</f>
        <v>#DIV/0!</v>
      </c>
      <c r="R365" s="30">
        <f>'7.individuals NC'!R365+'11.individulas FC'!R365</f>
        <v>0</v>
      </c>
      <c r="S365" s="31" t="e">
        <f>('7.individuals NC'!R365*'7.individuals NC'!S365+'11.individulas FC'!R365*'11.individulas FC'!S365)/('7.individuals NC'!R365+'11.individulas FC'!R365)</f>
        <v>#DIV/0!</v>
      </c>
    </row>
    <row r="366" spans="1:19" hidden="1" x14ac:dyDescent="0.2">
      <c r="A366" s="26" t="s">
        <v>27</v>
      </c>
      <c r="B366" s="27">
        <f>'7.individuals NC'!B366+'11.individulas FC'!B366</f>
        <v>0</v>
      </c>
      <c r="C366" s="28" t="e">
        <f>('7.individuals NC'!B366*'7.individuals NC'!C366+'11.individulas FC'!B366*'11.individulas FC'!C366)/('7.individuals NC'!B366+'11.individulas FC'!B366)</f>
        <v>#DIV/0!</v>
      </c>
      <c r="D366" s="29">
        <f>'7.individuals NC'!D366+'11.individulas FC'!D366</f>
        <v>0</v>
      </c>
      <c r="E366" s="28" t="e">
        <f>('7.individuals NC'!D366*'7.individuals NC'!E366+'11.individulas FC'!D366*'11.individulas FC'!E366)/('7.individuals NC'!D366+'11.individulas FC'!D366)</f>
        <v>#DIV/0!</v>
      </c>
      <c r="F366" s="29">
        <f t="shared" si="36"/>
        <v>0</v>
      </c>
      <c r="G366" s="28" t="e">
        <f t="shared" si="37"/>
        <v>#DIV/0!</v>
      </c>
      <c r="H366" s="29">
        <f>'7.individuals NC'!H366+'11.individulas FC'!H366</f>
        <v>0</v>
      </c>
      <c r="I366" s="28" t="e">
        <f>('7.individuals NC'!H366*'7.individuals NC'!I366+'11.individulas FC'!H366*'11.individulas FC'!I366)/('7.individuals NC'!H366+'11.individulas FC'!H366)</f>
        <v>#DIV/0!</v>
      </c>
      <c r="J366" s="29">
        <f>'7.individuals NC'!J366+'11.individulas FC'!J366</f>
        <v>0</v>
      </c>
      <c r="K366" s="28" t="e">
        <f>('7.individuals NC'!J366*'7.individuals NC'!K366+'11.individulas FC'!J366*'11.individulas FC'!K366)/('7.individuals NC'!J366+'11.individulas FC'!J366)</f>
        <v>#DIV/0!</v>
      </c>
      <c r="L366" s="29">
        <f>'7.individuals NC'!L366+'11.individulas FC'!L366</f>
        <v>0</v>
      </c>
      <c r="M366" s="28" t="e">
        <f>('7.individuals NC'!L366*'7.individuals NC'!M366+'11.individulas FC'!L366*'11.individulas FC'!M366)/('7.individuals NC'!L366+'11.individulas FC'!L366)</f>
        <v>#DIV/0!</v>
      </c>
      <c r="N366" s="29">
        <f>'7.individuals NC'!N366+'11.individulas FC'!N366</f>
        <v>0</v>
      </c>
      <c r="O366" s="28" t="e">
        <f>('7.individuals NC'!N366*'7.individuals NC'!O366+'11.individulas FC'!N366*'11.individulas FC'!O366)/('7.individuals NC'!N366+'11.individulas FC'!N366)</f>
        <v>#DIV/0!</v>
      </c>
      <c r="P366" s="29">
        <f>'7.individuals NC'!P366+'11.individulas FC'!P366</f>
        <v>0</v>
      </c>
      <c r="Q366" s="28" t="e">
        <f>('7.individuals NC'!P366*'7.individuals NC'!Q366+'11.individulas FC'!P366*'11.individulas FC'!Q366)/('7.individuals NC'!P366+'11.individulas FC'!P366)</f>
        <v>#DIV/0!</v>
      </c>
      <c r="R366" s="30">
        <f>'7.individuals NC'!R366+'11.individulas FC'!R366</f>
        <v>0</v>
      </c>
      <c r="S366" s="31" t="e">
        <f>('7.individuals NC'!R366*'7.individuals NC'!S366+'11.individulas FC'!R366*'11.individulas FC'!S366)/('7.individuals NC'!R366+'11.individulas FC'!R366)</f>
        <v>#DIV/0!</v>
      </c>
    </row>
    <row r="367" spans="1:19" hidden="1" x14ac:dyDescent="0.2">
      <c r="A367" s="26" t="s">
        <v>28</v>
      </c>
      <c r="B367" s="27">
        <f>'7.individuals NC'!B367+'11.individulas FC'!B367</f>
        <v>0</v>
      </c>
      <c r="C367" s="28" t="e">
        <f>('7.individuals NC'!B367*'7.individuals NC'!C367+'11.individulas FC'!B367*'11.individulas FC'!C367)/('7.individuals NC'!B367+'11.individulas FC'!B367)</f>
        <v>#DIV/0!</v>
      </c>
      <c r="D367" s="29">
        <f>'7.individuals NC'!D367+'11.individulas FC'!D367</f>
        <v>0</v>
      </c>
      <c r="E367" s="28" t="e">
        <f>('7.individuals NC'!D367*'7.individuals NC'!E367+'11.individulas FC'!D367*'11.individulas FC'!E367)/('7.individuals NC'!D367+'11.individulas FC'!D367)</f>
        <v>#DIV/0!</v>
      </c>
      <c r="F367" s="29">
        <f t="shared" si="36"/>
        <v>0</v>
      </c>
      <c r="G367" s="28" t="e">
        <f t="shared" si="37"/>
        <v>#DIV/0!</v>
      </c>
      <c r="H367" s="29">
        <f>'7.individuals NC'!H367+'11.individulas FC'!H367</f>
        <v>0</v>
      </c>
      <c r="I367" s="28" t="e">
        <f>('7.individuals NC'!H367*'7.individuals NC'!I367+'11.individulas FC'!H367*'11.individulas FC'!I367)/('7.individuals NC'!H367+'11.individulas FC'!H367)</f>
        <v>#DIV/0!</v>
      </c>
      <c r="J367" s="29">
        <f>'7.individuals NC'!J367+'11.individulas FC'!J367</f>
        <v>0</v>
      </c>
      <c r="K367" s="28" t="e">
        <f>('7.individuals NC'!J367*'7.individuals NC'!K367+'11.individulas FC'!J367*'11.individulas FC'!K367)/('7.individuals NC'!J367+'11.individulas FC'!J367)</f>
        <v>#DIV/0!</v>
      </c>
      <c r="L367" s="29">
        <f>'7.individuals NC'!L367+'11.individulas FC'!L367</f>
        <v>0</v>
      </c>
      <c r="M367" s="28" t="e">
        <f>('7.individuals NC'!L367*'7.individuals NC'!M367+'11.individulas FC'!L367*'11.individulas FC'!M367)/('7.individuals NC'!L367+'11.individulas FC'!L367)</f>
        <v>#DIV/0!</v>
      </c>
      <c r="N367" s="29">
        <f>'7.individuals NC'!N367+'11.individulas FC'!N367</f>
        <v>0</v>
      </c>
      <c r="O367" s="28" t="e">
        <f>('7.individuals NC'!N367*'7.individuals NC'!O367+'11.individulas FC'!N367*'11.individulas FC'!O367)/('7.individuals NC'!N367+'11.individulas FC'!N367)</f>
        <v>#DIV/0!</v>
      </c>
      <c r="P367" s="29">
        <f>'7.individuals NC'!P367+'11.individulas FC'!P367</f>
        <v>0</v>
      </c>
      <c r="Q367" s="28" t="e">
        <f>('7.individuals NC'!P367*'7.individuals NC'!Q367+'11.individulas FC'!P367*'11.individulas FC'!Q367)/('7.individuals NC'!P367+'11.individulas FC'!P367)</f>
        <v>#DIV/0!</v>
      </c>
      <c r="R367" s="30">
        <f>'7.individuals NC'!R367+'11.individulas FC'!R367</f>
        <v>0</v>
      </c>
      <c r="S367" s="31" t="e">
        <f>('7.individuals NC'!R367*'7.individuals NC'!S367+'11.individulas FC'!R367*'11.individulas FC'!S367)/('7.individuals NC'!R367+'11.individulas FC'!R367)</f>
        <v>#DIV/0!</v>
      </c>
    </row>
    <row r="368" spans="1:19" ht="13.5" hidden="1" thickBot="1" x14ac:dyDescent="0.25">
      <c r="A368" s="32" t="s">
        <v>29</v>
      </c>
      <c r="B368" s="33">
        <f>'7.individuals NC'!B368+'11.individulas FC'!B368</f>
        <v>0</v>
      </c>
      <c r="C368" s="34" t="e">
        <f>('7.individuals NC'!B368*'7.individuals NC'!C368+'11.individulas FC'!B368*'11.individulas FC'!C368)/('7.individuals NC'!B368+'11.individulas FC'!B368)</f>
        <v>#DIV/0!</v>
      </c>
      <c r="D368" s="35">
        <f>'7.individuals NC'!D368+'11.individulas FC'!D368</f>
        <v>0</v>
      </c>
      <c r="E368" s="34" t="e">
        <f>('7.individuals NC'!D368*'7.individuals NC'!E368+'11.individulas FC'!D368*'11.individulas FC'!E368)/('7.individuals NC'!D368+'11.individulas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'7.individuals NC'!H368+'11.individulas FC'!H368</f>
        <v>0</v>
      </c>
      <c r="I368" s="34" t="e">
        <f>('7.individuals NC'!H368*'7.individuals NC'!I368+'11.individulas FC'!H368*'11.individulas FC'!I368)/('7.individuals NC'!H368+'11.individulas FC'!H368)</f>
        <v>#DIV/0!</v>
      </c>
      <c r="J368" s="35">
        <f>'7.individuals NC'!J368+'11.individulas FC'!J368</f>
        <v>0</v>
      </c>
      <c r="K368" s="34" t="e">
        <f>('7.individuals NC'!J368*'7.individuals NC'!K368+'11.individulas FC'!J368*'11.individulas FC'!K368)/('7.individuals NC'!J368+'11.individulas FC'!J368)</f>
        <v>#DIV/0!</v>
      </c>
      <c r="L368" s="35">
        <f>'7.individuals NC'!L368+'11.individulas FC'!L368</f>
        <v>0</v>
      </c>
      <c r="M368" s="34" t="e">
        <f>('7.individuals NC'!L368*'7.individuals NC'!M368+'11.individulas FC'!L368*'11.individulas FC'!M368)/('7.individuals NC'!L368+'11.individulas FC'!L368)</f>
        <v>#DIV/0!</v>
      </c>
      <c r="N368" s="35">
        <f>'7.individuals NC'!N368+'11.individulas FC'!N368</f>
        <v>0</v>
      </c>
      <c r="O368" s="34" t="e">
        <f>('7.individuals NC'!N368*'7.individuals NC'!O368+'11.individulas FC'!N368*'11.individulas FC'!O368)/('7.individuals NC'!N368+'11.individulas FC'!N368)</f>
        <v>#DIV/0!</v>
      </c>
      <c r="P368" s="35">
        <f>'7.individuals NC'!P368+'11.individulas FC'!P368</f>
        <v>0</v>
      </c>
      <c r="Q368" s="34" t="e">
        <f>('7.individuals NC'!P368*'7.individuals NC'!Q368+'11.individulas FC'!P368*'11.individulas FC'!Q368)/('7.individuals NC'!P368+'11.individulas FC'!P368)</f>
        <v>#DIV/0!</v>
      </c>
      <c r="R368" s="35">
        <f>'7.individuals NC'!R368+'11.individulas FC'!R368</f>
        <v>0</v>
      </c>
      <c r="S368" s="39" t="e">
        <f>('7.individuals NC'!R368*'7.individuals NC'!S368+'11.individulas FC'!R368*'11.individulas FC'!S368)/('7.individuals NC'!R368+'11.individulas FC'!R368)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2.623433327252553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0.92485738143358431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25991667.879999995</v>
      </c>
      <c r="C336" s="28">
        <f>('8.legal entities NC'!B336*'8.legal entities NC'!C336+'12.legal entities FC'!B336*'12.legal entities FC'!C336)/('8.legal entities NC'!B336+'12.legal entities FC'!B336)</f>
        <v>2.3765022947730943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9">
        <f>'8.legal entities NC'!H336+'12.legal entities FC'!H336</f>
        <v>22302.720000000001</v>
      </c>
      <c r="I336" s="28">
        <f>('8.legal entities NC'!H336*'8.legal entities NC'!I336+'12.legal entities FC'!H336*'12.legal entities FC'!I336)/('8.legal entities NC'!H336+'12.legal entities FC'!H336)</f>
        <v>6.5331020162563238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22077068.43</v>
      </c>
      <c r="C354" s="28">
        <f>('8.legal entities NC'!B354*'8.legal entities NC'!C354+'12.legal entities FC'!B354*'12.legal entities FC'!C354)/('8.legal entities NC'!B354+'12.legal entities FC'!B354)</f>
        <v>1.4238236083231639</v>
      </c>
      <c r="D354" s="29">
        <f>'8.legal entities NC'!D354+'12.legal entities FC'!D354</f>
        <v>17511974.550000001</v>
      </c>
      <c r="E354" s="28">
        <f>('8.legal entities NC'!D354*'8.legal entities NC'!E354+'12.legal entities FC'!D354*'12.legal entities FC'!E354)/('8.legal entities NC'!D354+'12.legal entities FC'!D354)</f>
        <v>0.4943615077661242</v>
      </c>
      <c r="F354" s="29">
        <f t="shared" si="34"/>
        <v>4565093.88</v>
      </c>
      <c r="G354" s="28">
        <f t="shared" si="35"/>
        <v>4.9892960997989402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96636.27</v>
      </c>
      <c r="K354" s="28">
        <f>('8.legal entities NC'!J354*'8.legal entities NC'!K354+'12.legal entities FC'!J354*'12.legal entities FC'!K354)/('8.legal entities NC'!J354+'12.legal entities FC'!J354)</f>
        <v>4.5211759518449997</v>
      </c>
      <c r="L354" s="29">
        <f>'8.legal entities NC'!L354+'12.legal entities FC'!L354</f>
        <v>358657.76</v>
      </c>
      <c r="M354" s="28">
        <f>('8.legal entities NC'!L354*'8.legal entities NC'!M354+'12.legal entities FC'!L354*'12.legal entities FC'!M354)/('8.legal entities NC'!L354+'12.legal entities FC'!L354)</f>
        <v>1.8556350820347507</v>
      </c>
      <c r="N354" s="29">
        <f>'8.legal entities NC'!N354+'12.legal entities FC'!N354</f>
        <v>3552133.4299999997</v>
      </c>
      <c r="O354" s="28">
        <f>('8.legal entities NC'!N354*'8.legal entities NC'!O354+'12.legal entities FC'!N354*'12.legal entities FC'!O354)/('8.legal entities NC'!N354+'12.legal entities FC'!N354)</f>
        <v>5.2329773459551632</v>
      </c>
      <c r="P354" s="29">
        <f>'8.legal entities NC'!P354+'12.legal entities FC'!P354</f>
        <v>535250.07000000007</v>
      </c>
      <c r="Q354" s="28">
        <f>('8.legal entities NC'!P354*'8.legal entities NC'!Q354+'12.legal entities FC'!P354*'12.legal entities FC'!Q354)/('8.legal entities NC'!P354+'12.legal entities FC'!P354)</f>
        <v>5.3872870886313073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>
        <f t="shared" si="35"/>
        <v>9.1927426312169995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/>
      <c r="S355" s="31"/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:F367" si="36">H356+J356+L356+N356+P356+R356</f>
        <v>9052669.9299999997</v>
      </c>
      <c r="G356" s="34">
        <f t="shared" ref="G356:G367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14.25" customHeight="1" x14ac:dyDescent="0.2">
      <c r="A357" s="20" t="s">
        <v>75</v>
      </c>
      <c r="B357" s="27">
        <f>'8.legal entities NC'!B357+'12.legal entities FC'!B357</f>
        <v>76048801.010000005</v>
      </c>
      <c r="C357" s="28">
        <f>('8.legal entities NC'!B357*'8.legal entities NC'!C357+'12.legal entities FC'!B357*'12.legal entities FC'!C357)/('8.legal entities NC'!B357+'12.legal entities FC'!B357)</f>
        <v>2.902799988451779</v>
      </c>
      <c r="D357" s="29">
        <f>'8.legal entities NC'!D357+'12.legal entities FC'!D357</f>
        <v>65152761.130000003</v>
      </c>
      <c r="E357" s="28">
        <f>('8.legal entities NC'!D357*'8.legal entities NC'!E357+'12.legal entities FC'!D357*'12.legal entities FC'!E357)/('8.legal entities NC'!D357+'12.legal entities FC'!D357)</f>
        <v>1.4462373472305954</v>
      </c>
      <c r="F357" s="29">
        <f t="shared" si="36"/>
        <v>10896039.879999999</v>
      </c>
      <c r="G357" s="28">
        <f t="shared" si="37"/>
        <v>11.612301686270975</v>
      </c>
      <c r="H357" s="29">
        <f>'8.legal entities NC'!H357+'12.legal entities FC'!H357</f>
        <v>25438.02</v>
      </c>
      <c r="I357" s="28">
        <f>('8.legal entities NC'!H357*'8.legal entities NC'!I357+'12.legal entities FC'!H357*'12.legal entities FC'!I357)/('8.legal entities NC'!H357+'12.legal entities FC'!H357)</f>
        <v>7.8291407546656533</v>
      </c>
      <c r="J357" s="29">
        <f>'8.legal entities NC'!J357+'12.legal entities FC'!J357</f>
        <v>92874.27</v>
      </c>
      <c r="K357" s="28">
        <f>('8.legal entities NC'!J357*'8.legal entities NC'!K357+'12.legal entities FC'!J357*'12.legal entities FC'!K357)/('8.legal entities NC'!J357+'12.legal entities FC'!J357)</f>
        <v>5.048868278587813</v>
      </c>
      <c r="L357" s="29">
        <f>'8.legal entities NC'!L357+'12.legal entities FC'!L357</f>
        <v>463605.12</v>
      </c>
      <c r="M357" s="28">
        <f>('8.legal entities NC'!L357*'8.legal entities NC'!M357+'12.legal entities FC'!L357*'12.legal entities FC'!M357)/('8.legal entities NC'!L357+'12.legal entities FC'!L357)</f>
        <v>10.25666935300457</v>
      </c>
      <c r="N357" s="29">
        <f>'8.legal entities NC'!N357+'12.legal entities FC'!N357</f>
        <v>10174474.6</v>
      </c>
      <c r="O357" s="28">
        <f>('8.legal entities NC'!N357*'8.legal entities NC'!O357+'12.legal entities FC'!N357*'12.legal entities FC'!O357)/('8.legal entities NC'!N357+'12.legal entities FC'!N357)</f>
        <v>11.760447699166676</v>
      </c>
      <c r="P357" s="29">
        <f>'8.legal entities NC'!P357+'12.legal entities FC'!P357</f>
        <v>139647.87</v>
      </c>
      <c r="Q357" s="28">
        <f>('8.legal entities NC'!P357*'8.legal entities NC'!Q357+'12.legal entities FC'!P357*'12.legal entities FC'!Q357)/('8.legal entities NC'!P357+'12.legal entities FC'!P357)</f>
        <v>10.373331518769296</v>
      </c>
      <c r="R357" s="30"/>
      <c r="S357" s="31"/>
    </row>
    <row r="358" spans="1:19" ht="14.25" customHeight="1" x14ac:dyDescent="0.2">
      <c r="A358" s="26" t="s">
        <v>19</v>
      </c>
      <c r="B358" s="27">
        <f>'8.legal entities NC'!B358+'12.legal entities FC'!B358</f>
        <v>25762718.969999999</v>
      </c>
      <c r="C358" s="28">
        <f>('8.legal entities NC'!B358*'8.legal entities NC'!C358+'12.legal entities FC'!B358*'12.legal entities FC'!C358)/('8.legal entities NC'!B358+'12.legal entities FC'!B358)</f>
        <v>2.8027831919365176</v>
      </c>
      <c r="D358" s="29">
        <f>'8.legal entities NC'!D358+'12.legal entities FC'!D358</f>
        <v>21788026.789999999</v>
      </c>
      <c r="E358" s="28">
        <f>('8.legal entities NC'!D358*'8.legal entities NC'!E358+'12.legal entities FC'!D358*'12.legal entities FC'!E358)/('8.legal entities NC'!D358+'12.legal entities FC'!D358)</f>
        <v>1.7938807868888267</v>
      </c>
      <c r="F358" s="29">
        <f t="shared" si="36"/>
        <v>3974692.1799999997</v>
      </c>
      <c r="G358" s="28">
        <f t="shared" si="37"/>
        <v>8.3332725063755824</v>
      </c>
      <c r="H358" s="29">
        <f>'8.legal entities NC'!H358+'12.legal entities FC'!H358</f>
        <v>205228.75</v>
      </c>
      <c r="I358" s="28">
        <f>('8.legal entities NC'!H358*'8.legal entities NC'!I358+'12.legal entities FC'!H358*'12.legal entities FC'!I358)/('8.legal entities NC'!H358+'12.legal entities FC'!H358)</f>
        <v>6.9300659892924363</v>
      </c>
      <c r="J358" s="29">
        <f>'8.legal entities NC'!J358+'12.legal entities FC'!J358</f>
        <v>74181.02</v>
      </c>
      <c r="K358" s="28">
        <f>('8.legal entities NC'!J358*'8.legal entities NC'!K358+'12.legal entities FC'!J358*'12.legal entities FC'!K358)/('8.legal entities NC'!J358+'12.legal entities FC'!J358)</f>
        <v>6.3774490213264761</v>
      </c>
      <c r="L358" s="29">
        <f>'8.legal entities NC'!L358+'12.legal entities FC'!L358</f>
        <v>314182.86</v>
      </c>
      <c r="M358" s="28">
        <f>('8.legal entities NC'!L358*'8.legal entities NC'!M358+'12.legal entities FC'!L358*'12.legal entities FC'!M358)/('8.legal entities NC'!L358+'12.legal entities FC'!L358)</f>
        <v>4.9193938421720418</v>
      </c>
      <c r="N358" s="29">
        <f>'8.legal entities NC'!N358+'12.legal entities FC'!N358</f>
        <v>1436135.98</v>
      </c>
      <c r="O358" s="28">
        <f>('8.legal entities NC'!N358*'8.legal entities NC'!O358+'12.legal entities FC'!N358*'12.legal entities FC'!O358)/('8.legal entities NC'!N358+'12.legal entities FC'!N358)</f>
        <v>12.241835285680981</v>
      </c>
      <c r="P358" s="29">
        <f>'8.legal entities NC'!P358+'12.legal entities FC'!P358</f>
        <v>1944963.5699999998</v>
      </c>
      <c r="Q358" s="28">
        <f>('8.legal entities NC'!P358*'8.legal entities NC'!Q358+'12.legal entities FC'!P358*'12.legal entities FC'!Q358)/('8.legal entities NC'!P358+'12.legal entities FC'!P358)</f>
        <v>6.221365508301008</v>
      </c>
      <c r="R358" s="30"/>
      <c r="S358" s="31"/>
    </row>
    <row r="359" spans="1:19" ht="14.25" customHeight="1" x14ac:dyDescent="0.2">
      <c r="A359" s="26" t="s">
        <v>20</v>
      </c>
      <c r="B359" s="27">
        <f>'8.legal entities NC'!B359+'12.legal entities FC'!B359</f>
        <v>31382600.75</v>
      </c>
      <c r="C359" s="28">
        <f>('8.legal entities NC'!B359*'8.legal entities NC'!C359+'12.legal entities FC'!B359*'12.legal entities FC'!C359)/('8.legal entities NC'!B359+'12.legal entities FC'!B359)</f>
        <v>1.990336220843649</v>
      </c>
      <c r="D359" s="29">
        <f>'8.legal entities NC'!D359+'12.legal entities FC'!D359</f>
        <v>24910386.259999998</v>
      </c>
      <c r="E359" s="28">
        <f>('8.legal entities NC'!D359*'8.legal entities NC'!E359+'12.legal entities FC'!D359*'12.legal entities FC'!E359)/('8.legal entities NC'!D359+'12.legal entities FC'!D359)</f>
        <v>0.85398166003789633</v>
      </c>
      <c r="F359" s="29">
        <f t="shared" si="36"/>
        <v>6310514.4900000002</v>
      </c>
      <c r="G359" s="28">
        <f t="shared" si="37"/>
        <v>6.2308171590142498</v>
      </c>
      <c r="H359" s="29">
        <f>'8.legal entities NC'!H359+'12.legal entities FC'!H359</f>
        <v>474740.83999999997</v>
      </c>
      <c r="I359" s="28">
        <f>('8.legal entities NC'!H359*'8.legal entities NC'!I359+'12.legal entities FC'!H359*'12.legal entities FC'!I359)/('8.legal entities NC'!H359+'12.legal entities FC'!H359)</f>
        <v>2.5852608147215688</v>
      </c>
      <c r="J359" s="29">
        <f>'8.legal entities NC'!J359+'12.legal entities FC'!J359</f>
        <v>1166850.74</v>
      </c>
      <c r="K359" s="28">
        <f>('8.legal entities NC'!J359*'8.legal entities NC'!K359+'12.legal entities FC'!J359*'12.legal entities FC'!K359)/('8.legal entities NC'!J359+'12.legal entities FC'!J359)</f>
        <v>1.4641263598975793</v>
      </c>
      <c r="L359" s="29">
        <f>'8.legal entities NC'!L359+'12.legal entities FC'!L359</f>
        <v>908484.29999999993</v>
      </c>
      <c r="M359" s="28">
        <f>('8.legal entities NC'!L359*'8.legal entities NC'!M359+'12.legal entities FC'!L359*'12.legal entities FC'!M359)/('8.legal entities NC'!L359+'12.legal entities FC'!L359)</f>
        <v>7.1546756118955539</v>
      </c>
      <c r="N359" s="29">
        <f>'8.legal entities NC'!N359+'12.legal entities FC'!N359</f>
        <v>1898262.4500000002</v>
      </c>
      <c r="O359" s="28">
        <f>('8.legal entities NC'!N359*'8.legal entities NC'!O359+'12.legal entities FC'!N359*'12.legal entities FC'!O359)/('8.legal entities NC'!N359+'12.legal entities FC'!N359)</f>
        <v>10.290735304910047</v>
      </c>
      <c r="P359" s="29">
        <f>'8.legal entities NC'!P359+'12.legal entities FC'!P359</f>
        <v>1862176.16</v>
      </c>
      <c r="Q359" s="28">
        <f>('8.legal entities NC'!P359*'8.legal entities NC'!Q359+'12.legal entities FC'!P359*'12.legal entities FC'!Q359)/('8.legal entities NC'!P359+'12.legal entities FC'!P359)</f>
        <v>5.5577391088499448</v>
      </c>
      <c r="R359" s="30"/>
      <c r="S359" s="31"/>
    </row>
    <row r="360" spans="1:19" ht="14.25" customHeight="1" x14ac:dyDescent="0.2">
      <c r="A360" s="26" t="s">
        <v>21</v>
      </c>
      <c r="B360" s="27">
        <f>'8.legal entities NC'!B360+'12.legal entities FC'!B360</f>
        <v>38716900.839999996</v>
      </c>
      <c r="C360" s="28">
        <f>('8.legal entities NC'!B360*'8.legal entities NC'!C360+'12.legal entities FC'!B360*'12.legal entities FC'!C360)/('8.legal entities NC'!B360+'12.legal entities FC'!B360)</f>
        <v>2.1310139139535536</v>
      </c>
      <c r="D360" s="29">
        <f>'8.legal entities NC'!D360+'12.legal entities FC'!D360</f>
        <v>34528780.230000004</v>
      </c>
      <c r="E360" s="28">
        <f>('8.legal entities NC'!D360*'8.legal entities NC'!E360+'12.legal entities FC'!D360*'12.legal entities FC'!E360)/('8.legal entities NC'!D360+'12.legal entities FC'!D360)</f>
        <v>0.94190005314300218</v>
      </c>
      <c r="F360" s="29">
        <f t="shared" si="36"/>
        <v>4188120.6100000003</v>
      </c>
      <c r="G360" s="28">
        <f t="shared" si="37"/>
        <v>11.934611993325563</v>
      </c>
      <c r="H360" s="29">
        <f>'8.legal entities NC'!H360+'12.legal entities FC'!H360</f>
        <v>275728.37</v>
      </c>
      <c r="I360" s="28">
        <f>('8.legal entities NC'!H360*'8.legal entities NC'!I360+'12.legal entities FC'!H360*'12.legal entities FC'!I360)/('8.legal entities NC'!H360+'12.legal entities FC'!H360)</f>
        <v>6.3228454039749344</v>
      </c>
      <c r="J360" s="29">
        <f>'8.legal entities NC'!J360+'12.legal entities FC'!J360</f>
        <v>137739.94999999998</v>
      </c>
      <c r="K360" s="28">
        <f>('8.legal entities NC'!J360*'8.legal entities NC'!K360+'12.legal entities FC'!J360*'12.legal entities FC'!K360)/('8.legal entities NC'!J360+'12.legal entities FC'!J360)</f>
        <v>4.7835506038734561</v>
      </c>
      <c r="L360" s="29">
        <f>'8.legal entities NC'!L360+'12.legal entities FC'!L360</f>
        <v>47634.43</v>
      </c>
      <c r="M360" s="28">
        <f>('8.legal entities NC'!L360*'8.legal entities NC'!M360+'12.legal entities FC'!L360*'12.legal entities FC'!M360)/('8.legal entities NC'!L360+'12.legal entities FC'!L360)</f>
        <v>5.9634224824355018</v>
      </c>
      <c r="N360" s="29">
        <f>'8.legal entities NC'!N360+'12.legal entities FC'!N360</f>
        <v>3659363.0500000003</v>
      </c>
      <c r="O360" s="28">
        <f>('8.legal entities NC'!N360*'8.legal entities NC'!O360+'12.legal entities FC'!N360*'12.legal entities FC'!O360)/('8.legal entities NC'!N360+'12.legal entities FC'!N360)</f>
        <v>12.719491401324602</v>
      </c>
      <c r="P360" s="29">
        <f>'8.legal entities NC'!P360+'12.legal entities FC'!P360</f>
        <v>67654.81</v>
      </c>
      <c r="Q360" s="28">
        <f>('8.legal entities NC'!P360*'8.legal entities NC'!Q360+'12.legal entities FC'!P360*'12.legal entities FC'!Q360)/('8.legal entities NC'!P360+'12.legal entities FC'!P360)</f>
        <v>11.115536411971274</v>
      </c>
      <c r="R360" s="30"/>
      <c r="S360" s="31"/>
    </row>
    <row r="361" spans="1:19" ht="14.25" customHeight="1" x14ac:dyDescent="0.2">
      <c r="A361" s="26" t="s">
        <v>22</v>
      </c>
      <c r="B361" s="27">
        <f>'8.legal entities NC'!B361+'12.legal entities FC'!B361</f>
        <v>32929741.330000006</v>
      </c>
      <c r="C361" s="28">
        <f>('8.legal entities NC'!B361*'8.legal entities NC'!C361+'12.legal entities FC'!B361*'12.legal entities FC'!C361)/('8.legal entities NC'!B361+'12.legal entities FC'!B361)</f>
        <v>1.3324959217771053</v>
      </c>
      <c r="D361" s="29">
        <f>'8.legal entities NC'!D361+'12.legal entities FC'!D361</f>
        <v>30547489.830000002</v>
      </c>
      <c r="E361" s="28">
        <f>('8.legal entities NC'!D361*'8.legal entities NC'!E361+'12.legal entities FC'!D361*'12.legal entities FC'!E361)/('8.legal entities NC'!D361+'12.legal entities FC'!D361)</f>
        <v>0.75835636854355593</v>
      </c>
      <c r="F361" s="29">
        <f t="shared" si="36"/>
        <v>2183561.5</v>
      </c>
      <c r="G361" s="28">
        <f t="shared" si="37"/>
        <v>8.8488611709814435</v>
      </c>
      <c r="H361" s="29">
        <f>'8.legal entities NC'!H361+'12.legal entities FC'!H361</f>
        <v>75115.290000000008</v>
      </c>
      <c r="I361" s="28">
        <f>('8.legal entities NC'!H361*'8.legal entities NC'!I361+'12.legal entities FC'!H361*'12.legal entities FC'!I361)/('8.legal entities NC'!H361+'12.legal entities FC'!H361)</f>
        <v>5.320222860086143</v>
      </c>
      <c r="J361" s="29">
        <f>'8.legal entities NC'!J361+'12.legal entities FC'!J361</f>
        <v>301371.5</v>
      </c>
      <c r="K361" s="28">
        <f>('8.legal entities NC'!J361*'8.legal entities NC'!K361+'12.legal entities FC'!J361*'12.legal entities FC'!K361)/('8.legal entities NC'!J361+'12.legal entities FC'!J361)</f>
        <v>2.9938268482587067</v>
      </c>
      <c r="L361" s="29">
        <f>'8.legal entities NC'!L361+'12.legal entities FC'!L361</f>
        <v>403025.19</v>
      </c>
      <c r="M361" s="28">
        <f>('8.legal entities NC'!L361*'8.legal entities NC'!M361+'12.legal entities FC'!L361*'12.legal entities FC'!M361)/('8.legal entities NC'!L361+'12.legal entities FC'!L361)</f>
        <v>4.2304679218686045</v>
      </c>
      <c r="N361" s="29">
        <f>'8.legal entities NC'!N361+'12.legal entities FC'!N361</f>
        <v>1090166.97</v>
      </c>
      <c r="O361" s="28">
        <f>('8.legal entities NC'!N361*'8.legal entities NC'!O361+'12.legal entities FC'!N361*'12.legal entities FC'!O361)/('8.legal entities NC'!N361+'12.legal entities FC'!N361)</f>
        <v>11.10250013913007</v>
      </c>
      <c r="P361" s="29">
        <f>'8.legal entities NC'!P361+'12.legal entities FC'!P361</f>
        <v>313882.55</v>
      </c>
      <c r="Q361" s="28">
        <f>('8.legal entities NC'!P361*'8.legal entities NC'!Q361+'12.legal entities FC'!P361*'12.legal entities FC'!Q361)/('8.legal entities NC'!P361+'12.legal entities FC'!P361)</f>
        <v>13.417707759478798</v>
      </c>
      <c r="R361" s="30"/>
      <c r="S361" s="31"/>
    </row>
    <row r="362" spans="1:19" ht="14.25" hidden="1" customHeight="1" x14ac:dyDescent="0.2">
      <c r="A362" s="26" t="s">
        <v>23</v>
      </c>
      <c r="B362" s="27">
        <f>'8.legal entities NC'!B362+'12.legal entities FC'!B362</f>
        <v>0</v>
      </c>
      <c r="C362" s="28" t="e">
        <f>('8.legal entities NC'!B362*'8.legal entities NC'!C362+'12.legal entities FC'!B362*'12.legal entities FC'!C362)/('8.legal entities NC'!B362+'12.legal entities FC'!B362)</f>
        <v>#DIV/0!</v>
      </c>
      <c r="D362" s="29">
        <f>'8.legal entities NC'!D362+'12.legal entities FC'!D362</f>
        <v>0</v>
      </c>
      <c r="E362" s="28" t="e">
        <f>('8.legal entities NC'!D362*'8.legal entities NC'!E362+'12.legal entities FC'!D362*'12.legal entities FC'!E362)/('8.legal entities NC'!D362+'12.legal entities FC'!D362)</f>
        <v>#DIV/0!</v>
      </c>
      <c r="F362" s="29">
        <f t="shared" si="36"/>
        <v>0</v>
      </c>
      <c r="G362" s="28" t="e">
        <f t="shared" si="37"/>
        <v>#DIV/0!</v>
      </c>
      <c r="H362" s="29">
        <f>'8.legal entities NC'!H362+'12.legal entities FC'!H362</f>
        <v>0</v>
      </c>
      <c r="I362" s="28" t="e">
        <f>('8.legal entities NC'!H362*'8.legal entities NC'!I362+'12.legal entities FC'!H362*'12.legal entities FC'!I362)/('8.legal entities NC'!H362+'12.legal entities FC'!H362)</f>
        <v>#DIV/0!</v>
      </c>
      <c r="J362" s="29">
        <f>'8.legal entities NC'!J362+'12.legal entities FC'!J362</f>
        <v>0</v>
      </c>
      <c r="K362" s="28" t="e">
        <f>('8.legal entities NC'!J362*'8.legal entities NC'!K362+'12.legal entities FC'!J362*'12.legal entities FC'!K362)/('8.legal entities NC'!J362+'12.legal entities FC'!J362)</f>
        <v>#DIV/0!</v>
      </c>
      <c r="L362" s="29">
        <f>'8.legal entities NC'!L362+'12.legal entities FC'!L362</f>
        <v>0</v>
      </c>
      <c r="M362" s="28" t="e">
        <f>('8.legal entities NC'!L362*'8.legal entities NC'!M362+'12.legal entities FC'!L362*'12.legal entities FC'!M362)/('8.legal entities NC'!L362+'12.legal entities FC'!L362)</f>
        <v>#DIV/0!</v>
      </c>
      <c r="N362" s="29">
        <f>'8.legal entities NC'!N362+'12.legal entities FC'!N362</f>
        <v>0</v>
      </c>
      <c r="O362" s="28" t="e">
        <f>('8.legal entities NC'!N362*'8.legal entities NC'!O362+'12.legal entities FC'!N362*'12.legal entities FC'!O362)/('8.legal entities NC'!N362+'12.legal entities FC'!N362)</f>
        <v>#DIV/0!</v>
      </c>
      <c r="P362" s="29">
        <f>'8.legal entities NC'!P362+'12.legal entities FC'!P362</f>
        <v>0</v>
      </c>
      <c r="Q362" s="28" t="e">
        <f>('8.legal entities NC'!P362*'8.legal entities NC'!Q362+'12.legal entities FC'!P362*'12.legal entities FC'!Q362)/('8.legal entities NC'!P362+'12.legal entities FC'!P362)</f>
        <v>#DIV/0!</v>
      </c>
      <c r="R362" s="30">
        <f>'8.legal entities NC'!R362+'12.legal entities FC'!R362</f>
        <v>0</v>
      </c>
      <c r="S362" s="31" t="e">
        <f>('8.legal entities NC'!R362*'8.legal entities NC'!S362+'12.legal entities FC'!R362*'12.legal entities FC'!S362)/('8.legal entities NC'!R362+'12.legal entities FC'!R362)</f>
        <v>#DIV/0!</v>
      </c>
    </row>
    <row r="363" spans="1:19" ht="14.25" hidden="1" customHeight="1" x14ac:dyDescent="0.2">
      <c r="A363" s="26" t="s">
        <v>24</v>
      </c>
      <c r="B363" s="27">
        <f>'8.legal entities NC'!B363+'12.legal entities FC'!B363</f>
        <v>0</v>
      </c>
      <c r="C363" s="28" t="e">
        <f>('8.legal entities NC'!B363*'8.legal entities NC'!C363+'12.legal entities FC'!B363*'12.legal entities FC'!C363)/('8.legal entities NC'!B363+'12.legal entities FC'!B363)</f>
        <v>#DIV/0!</v>
      </c>
      <c r="D363" s="29">
        <f>'8.legal entities NC'!D363+'12.legal entities FC'!D363</f>
        <v>0</v>
      </c>
      <c r="E363" s="28" t="e">
        <f>('8.legal entities NC'!D363*'8.legal entities NC'!E363+'12.legal entities FC'!D363*'12.legal entities FC'!E363)/('8.legal entities NC'!D363+'12.legal entities FC'!D363)</f>
        <v>#DIV/0!</v>
      </c>
      <c r="F363" s="29">
        <f t="shared" si="36"/>
        <v>0</v>
      </c>
      <c r="G363" s="28" t="e">
        <f t="shared" si="37"/>
        <v>#DIV/0!</v>
      </c>
      <c r="H363" s="29">
        <f>'8.legal entities NC'!H363+'12.legal entities FC'!H363</f>
        <v>0</v>
      </c>
      <c r="I363" s="28" t="e">
        <f>('8.legal entities NC'!H363*'8.legal entities NC'!I363+'12.legal entities FC'!H363*'12.legal entities FC'!I363)/('8.legal entities NC'!H363+'12.legal entities FC'!H363)</f>
        <v>#DIV/0!</v>
      </c>
      <c r="J363" s="29">
        <f>'8.legal entities NC'!J363+'12.legal entities FC'!J363</f>
        <v>0</v>
      </c>
      <c r="K363" s="28" t="e">
        <f>('8.legal entities NC'!J363*'8.legal entities NC'!K363+'12.legal entities FC'!J363*'12.legal entities FC'!K363)/('8.legal entities NC'!J363+'12.legal entities FC'!J363)</f>
        <v>#DIV/0!</v>
      </c>
      <c r="L363" s="29">
        <f>'8.legal entities NC'!L363+'12.legal entities FC'!L363</f>
        <v>0</v>
      </c>
      <c r="M363" s="28" t="e">
        <f>('8.legal entities NC'!L363*'8.legal entities NC'!M363+'12.legal entities FC'!L363*'12.legal entities FC'!M363)/('8.legal entities NC'!L363+'12.legal entities FC'!L363)</f>
        <v>#DIV/0!</v>
      </c>
      <c r="N363" s="29">
        <f>'8.legal entities NC'!N363+'12.legal entities FC'!N363</f>
        <v>0</v>
      </c>
      <c r="O363" s="28" t="e">
        <f>('8.legal entities NC'!N363*'8.legal entities NC'!O363+'12.legal entities FC'!N363*'12.legal entities FC'!O363)/('8.legal entities NC'!N363+'12.legal entities FC'!N363)</f>
        <v>#DIV/0!</v>
      </c>
      <c r="P363" s="29">
        <f>'8.legal entities NC'!P363+'12.legal entities FC'!P363</f>
        <v>0</v>
      </c>
      <c r="Q363" s="28" t="e">
        <f>('8.legal entities NC'!P363*'8.legal entities NC'!Q363+'12.legal entities FC'!P363*'12.legal entities FC'!Q363)/('8.legal entities NC'!P363+'12.legal entities FC'!P363)</f>
        <v>#DIV/0!</v>
      </c>
      <c r="R363" s="30"/>
      <c r="S363" s="31"/>
    </row>
    <row r="364" spans="1:19" ht="14.25" hidden="1" customHeight="1" x14ac:dyDescent="0.2">
      <c r="A364" s="26" t="s">
        <v>25</v>
      </c>
      <c r="B364" s="27">
        <f>'8.legal entities NC'!B364+'12.legal entities FC'!B364</f>
        <v>0</v>
      </c>
      <c r="C364" s="28" t="e">
        <f>('8.legal entities NC'!B364*'8.legal entities NC'!C364+'12.legal entities FC'!B364*'12.legal entities FC'!C364)/('8.legal entities NC'!B364+'12.legal entities FC'!B364)</f>
        <v>#DIV/0!</v>
      </c>
      <c r="D364" s="29">
        <f>'8.legal entities NC'!D364+'12.legal entities FC'!D364</f>
        <v>0</v>
      </c>
      <c r="E364" s="28" t="e">
        <f>('8.legal entities NC'!D364*'8.legal entities NC'!E364+'12.legal entities FC'!D364*'12.legal entities FC'!E364)/('8.legal entities NC'!D364+'12.legal entities FC'!D364)</f>
        <v>#DIV/0!</v>
      </c>
      <c r="F364" s="29">
        <f t="shared" si="36"/>
        <v>0</v>
      </c>
      <c r="G364" s="28" t="e">
        <f t="shared" si="37"/>
        <v>#DIV/0!</v>
      </c>
      <c r="H364" s="29">
        <f>'8.legal entities NC'!H364+'12.legal entities FC'!H364</f>
        <v>0</v>
      </c>
      <c r="I364" s="28" t="e">
        <f>('8.legal entities NC'!H364*'8.legal entities NC'!I364+'12.legal entities FC'!H364*'12.legal entities FC'!I364)/('8.legal entities NC'!H364+'12.legal entities FC'!H364)</f>
        <v>#DIV/0!</v>
      </c>
      <c r="J364" s="29">
        <f>'8.legal entities NC'!J364+'12.legal entities FC'!J364</f>
        <v>0</v>
      </c>
      <c r="K364" s="28" t="e">
        <f>('8.legal entities NC'!J364*'8.legal entities NC'!K364+'12.legal entities FC'!J364*'12.legal entities FC'!K364)/('8.legal entities NC'!J364+'12.legal entities FC'!J364)</f>
        <v>#DIV/0!</v>
      </c>
      <c r="L364" s="29">
        <f>'8.legal entities NC'!L364+'12.legal entities FC'!L364</f>
        <v>0</v>
      </c>
      <c r="M364" s="28" t="e">
        <f>('8.legal entities NC'!L364*'8.legal entities NC'!M364+'12.legal entities FC'!L364*'12.legal entities FC'!M364)/('8.legal entities NC'!L364+'12.legal entities FC'!L364)</f>
        <v>#DIV/0!</v>
      </c>
      <c r="N364" s="29">
        <f>'8.legal entities NC'!N364+'12.legal entities FC'!N364</f>
        <v>0</v>
      </c>
      <c r="O364" s="28" t="e">
        <f>('8.legal entities NC'!N364*'8.legal entities NC'!O364+'12.legal entities FC'!N364*'12.legal entities FC'!O364)/('8.legal entities NC'!N364+'12.legal entities FC'!N364)</f>
        <v>#DIV/0!</v>
      </c>
      <c r="P364" s="29">
        <f>'8.legal entities NC'!P364+'12.legal entities FC'!P364</f>
        <v>0</v>
      </c>
      <c r="Q364" s="28" t="e">
        <f>('8.legal entities NC'!P364*'8.legal entities NC'!Q364+'12.legal entities FC'!P364*'12.legal entities FC'!Q364)/('8.legal entities NC'!P364+'12.legal entities FC'!P364)</f>
        <v>#DIV/0!</v>
      </c>
      <c r="R364" s="30"/>
      <c r="S364" s="31"/>
    </row>
    <row r="365" spans="1:19" ht="14.25" hidden="1" customHeight="1" x14ac:dyDescent="0.2">
      <c r="A365" s="26" t="s">
        <v>26</v>
      </c>
      <c r="B365" s="27">
        <f>'8.legal entities NC'!B365+'12.legal entities FC'!B365</f>
        <v>0</v>
      </c>
      <c r="C365" s="28" t="e">
        <f>('8.legal entities NC'!B365*'8.legal entities NC'!C365+'12.legal entities FC'!B365*'12.legal entities FC'!C365)/('8.legal entities NC'!B365+'12.legal entities FC'!B365)</f>
        <v>#DIV/0!</v>
      </c>
      <c r="D365" s="29">
        <f>'8.legal entities NC'!D365+'12.legal entities FC'!D365</f>
        <v>0</v>
      </c>
      <c r="E365" s="28" t="e">
        <f>('8.legal entities NC'!D365*'8.legal entities NC'!E365+'12.legal entities FC'!D365*'12.legal entities FC'!E365)/('8.legal entities NC'!D365+'12.legal entities FC'!D365)</f>
        <v>#DIV/0!</v>
      </c>
      <c r="F365" s="29">
        <f t="shared" si="36"/>
        <v>0</v>
      </c>
      <c r="G365" s="28" t="e">
        <f t="shared" si="37"/>
        <v>#DIV/0!</v>
      </c>
      <c r="H365" s="29">
        <f>'8.legal entities NC'!H365+'12.legal entities FC'!H365</f>
        <v>0</v>
      </c>
      <c r="I365" s="28" t="e">
        <f>('8.legal entities NC'!H365*'8.legal entities NC'!I365+'12.legal entities FC'!H365*'12.legal entities FC'!I365)/('8.legal entities NC'!H365+'12.legal entities FC'!H365)</f>
        <v>#DIV/0!</v>
      </c>
      <c r="J365" s="29">
        <f>'8.legal entities NC'!J365+'12.legal entities FC'!J365</f>
        <v>0</v>
      </c>
      <c r="K365" s="28" t="e">
        <f>('8.legal entities NC'!J365*'8.legal entities NC'!K365+'12.legal entities FC'!J365*'12.legal entities FC'!K365)/('8.legal entities NC'!J365+'12.legal entities FC'!J365)</f>
        <v>#DIV/0!</v>
      </c>
      <c r="L365" s="29">
        <f>'8.legal entities NC'!L365+'12.legal entities FC'!L365</f>
        <v>0</v>
      </c>
      <c r="M365" s="28" t="e">
        <f>('8.legal entities NC'!L365*'8.legal entities NC'!M365+'12.legal entities FC'!L365*'12.legal entities FC'!M365)/('8.legal entities NC'!L365+'12.legal entities FC'!L365)</f>
        <v>#DIV/0!</v>
      </c>
      <c r="N365" s="29">
        <f>'8.legal entities NC'!N365+'12.legal entities FC'!N365</f>
        <v>0</v>
      </c>
      <c r="O365" s="28" t="e">
        <f>('8.legal entities NC'!N365*'8.legal entities NC'!O365+'12.legal entities FC'!N365*'12.legal entities FC'!O365)/('8.legal entities NC'!N365+'12.legal entities FC'!N365)</f>
        <v>#DIV/0!</v>
      </c>
      <c r="P365" s="29">
        <f>'8.legal entities NC'!P365+'12.legal entities FC'!P365</f>
        <v>0</v>
      </c>
      <c r="Q365" s="28" t="e">
        <f>('8.legal entities NC'!P365*'8.legal entities NC'!Q365+'12.legal entities FC'!P365*'12.legal entities FC'!Q365)/('8.legal entities NC'!P365+'12.legal entities FC'!P365)</f>
        <v>#DIV/0!</v>
      </c>
      <c r="R365" s="30">
        <f>'8.legal entities NC'!R365+'12.legal entities FC'!R365</f>
        <v>0</v>
      </c>
      <c r="S365" s="31" t="e">
        <f>('8.legal entities NC'!R365*'8.legal entities NC'!S365+'12.legal entities FC'!R365*'12.legal entities FC'!S365)/('8.legal entities NC'!R365+'12.legal entities FC'!R365)</f>
        <v>#DIV/0!</v>
      </c>
    </row>
    <row r="366" spans="1:19" ht="14.25" hidden="1" customHeight="1" x14ac:dyDescent="0.2">
      <c r="A366" s="26" t="s">
        <v>27</v>
      </c>
      <c r="B366" s="27">
        <f>'8.legal entities NC'!B366+'12.legal entities FC'!B366</f>
        <v>0</v>
      </c>
      <c r="C366" s="28" t="e">
        <f>('8.legal entities NC'!B366*'8.legal entities NC'!C366+'12.legal entities FC'!B366*'12.legal entities FC'!C366)/('8.legal entities NC'!B366+'12.legal entities FC'!B366)</f>
        <v>#DIV/0!</v>
      </c>
      <c r="D366" s="29">
        <f>'8.legal entities NC'!D366+'12.legal entities FC'!D366</f>
        <v>0</v>
      </c>
      <c r="E366" s="28" t="e">
        <f>('8.legal entities NC'!D366*'8.legal entities NC'!E366+'12.legal entities FC'!D366*'12.legal entities FC'!E366)/('8.legal entities NC'!D366+'12.legal entities FC'!D366)</f>
        <v>#DIV/0!</v>
      </c>
      <c r="F366" s="29">
        <f t="shared" si="36"/>
        <v>0</v>
      </c>
      <c r="G366" s="28" t="e">
        <f t="shared" si="37"/>
        <v>#DIV/0!</v>
      </c>
      <c r="H366" s="29">
        <f>'8.legal entities NC'!H366+'12.legal entities FC'!H366</f>
        <v>0</v>
      </c>
      <c r="I366" s="28" t="e">
        <f>('8.legal entities NC'!H366*'8.legal entities NC'!I366+'12.legal entities FC'!H366*'12.legal entities FC'!I366)/('8.legal entities NC'!H366+'12.legal entities FC'!H366)</f>
        <v>#DIV/0!</v>
      </c>
      <c r="J366" s="29">
        <f>'8.legal entities NC'!J366+'12.legal entities FC'!J366</f>
        <v>0</v>
      </c>
      <c r="K366" s="28" t="e">
        <f>('8.legal entities NC'!J366*'8.legal entities NC'!K366+'12.legal entities FC'!J366*'12.legal entities FC'!K366)/('8.legal entities NC'!J366+'12.legal entities FC'!J366)</f>
        <v>#DIV/0!</v>
      </c>
      <c r="L366" s="29">
        <f>'8.legal entities NC'!L366+'12.legal entities FC'!L366</f>
        <v>0</v>
      </c>
      <c r="M366" s="28" t="e">
        <f>('8.legal entities NC'!L366*'8.legal entities NC'!M366+'12.legal entities FC'!L366*'12.legal entities FC'!M366)/('8.legal entities NC'!L366+'12.legal entities FC'!L366)</f>
        <v>#DIV/0!</v>
      </c>
      <c r="N366" s="29">
        <f>'8.legal entities NC'!N366+'12.legal entities FC'!N366</f>
        <v>0</v>
      </c>
      <c r="O366" s="28" t="e">
        <f>('8.legal entities NC'!N366*'8.legal entities NC'!O366+'12.legal entities FC'!N366*'12.legal entities FC'!O366)/('8.legal entities NC'!N366+'12.legal entities FC'!N366)</f>
        <v>#DIV/0!</v>
      </c>
      <c r="P366" s="29">
        <f>'8.legal entities NC'!P366+'12.legal entities FC'!P366</f>
        <v>0</v>
      </c>
      <c r="Q366" s="28" t="e">
        <f>('8.legal entities NC'!P366*'8.legal entities NC'!Q366+'12.legal entities FC'!P366*'12.legal entities FC'!Q366)/('8.legal entities NC'!P366+'12.legal entities FC'!P366)</f>
        <v>#DIV/0!</v>
      </c>
      <c r="R366" s="30"/>
      <c r="S366" s="31"/>
    </row>
    <row r="367" spans="1:19" ht="14.25" hidden="1" customHeight="1" x14ac:dyDescent="0.2">
      <c r="A367" s="26" t="s">
        <v>28</v>
      </c>
      <c r="B367" s="27">
        <f>'8.legal entities NC'!B367+'12.legal entities FC'!B367</f>
        <v>0</v>
      </c>
      <c r="C367" s="28" t="e">
        <f>('8.legal entities NC'!B367*'8.legal entities NC'!C367+'12.legal entities FC'!B367*'12.legal entities FC'!C367)/('8.legal entities NC'!B367+'12.legal entities FC'!B367)</f>
        <v>#DIV/0!</v>
      </c>
      <c r="D367" s="29">
        <f>'8.legal entities NC'!D367+'12.legal entities FC'!D367</f>
        <v>0</v>
      </c>
      <c r="E367" s="28" t="e">
        <f>('8.legal entities NC'!D367*'8.legal entities NC'!E367+'12.legal entities FC'!D367*'12.legal entities FC'!E367)/('8.legal entities NC'!D367+'12.legal entities FC'!D367)</f>
        <v>#DIV/0!</v>
      </c>
      <c r="F367" s="29">
        <f t="shared" si="36"/>
        <v>0</v>
      </c>
      <c r="G367" s="28" t="e">
        <f t="shared" si="37"/>
        <v>#DIV/0!</v>
      </c>
      <c r="H367" s="29">
        <f>'8.legal entities NC'!H367+'12.legal entities FC'!H367</f>
        <v>0</v>
      </c>
      <c r="I367" s="28" t="e">
        <f>('8.legal entities NC'!H367*'8.legal entities NC'!I367+'12.legal entities FC'!H367*'12.legal entities FC'!I367)/('8.legal entities NC'!H367+'12.legal entities FC'!H367)</f>
        <v>#DIV/0!</v>
      </c>
      <c r="J367" s="29">
        <f>'8.legal entities NC'!J367+'12.legal entities FC'!J367</f>
        <v>0</v>
      </c>
      <c r="K367" s="28" t="e">
        <f>('8.legal entities NC'!J367*'8.legal entities NC'!K367+'12.legal entities FC'!J367*'12.legal entities FC'!K367)/('8.legal entities NC'!J367+'12.legal entities FC'!J367)</f>
        <v>#DIV/0!</v>
      </c>
      <c r="L367" s="29">
        <f>'8.legal entities NC'!L367+'12.legal entities FC'!L367</f>
        <v>0</v>
      </c>
      <c r="M367" s="28" t="e">
        <f>('8.legal entities NC'!L367*'8.legal entities NC'!M367+'12.legal entities FC'!L367*'12.legal entities FC'!M367)/('8.legal entities NC'!L367+'12.legal entities FC'!L367)</f>
        <v>#DIV/0!</v>
      </c>
      <c r="N367" s="29">
        <f>'8.legal entities NC'!N367+'12.legal entities FC'!N367</f>
        <v>0</v>
      </c>
      <c r="O367" s="28" t="e">
        <f>('8.legal entities NC'!N367*'8.legal entities NC'!O367+'12.legal entities FC'!N367*'12.legal entities FC'!O367)/('8.legal entities NC'!N367+'12.legal entities FC'!N367)</f>
        <v>#DIV/0!</v>
      </c>
      <c r="P367" s="29">
        <f>'8.legal entities NC'!P367+'12.legal entities FC'!P367</f>
        <v>0</v>
      </c>
      <c r="Q367" s="28" t="e">
        <f>('8.legal entities NC'!P367*'8.legal entities NC'!Q367+'12.legal entities FC'!P367*'12.legal entities FC'!Q367)/('8.legal entities NC'!P367+'12.legal entities FC'!P367)</f>
        <v>#DIV/0!</v>
      </c>
      <c r="R367" s="30">
        <f>'8.legal entities NC'!R367+'12.legal entities FC'!R367</f>
        <v>0</v>
      </c>
      <c r="S367" s="31" t="e">
        <f>('8.legal entities NC'!R367*'8.legal entities NC'!S367+'12.legal entities FC'!R367*'12.legal entities FC'!S367)/('8.legal entities NC'!R367+'12.legal entities FC'!R367)</f>
        <v>#DIV/0!</v>
      </c>
    </row>
    <row r="368" spans="1:19" ht="14.25" hidden="1" customHeight="1" thickBot="1" x14ac:dyDescent="0.25">
      <c r="A368" s="32" t="s">
        <v>29</v>
      </c>
      <c r="B368" s="33">
        <f>'8.legal entities NC'!B368+'12.legal entities FC'!B368</f>
        <v>0</v>
      </c>
      <c r="C368" s="34" t="e">
        <f>('8.legal entities NC'!B368*'8.legal entities NC'!C368+'12.legal entities FC'!B368*'12.legal entities FC'!C368)/('8.legal entities NC'!B368+'12.legal entities FC'!B368)</f>
        <v>#DIV/0!</v>
      </c>
      <c r="D368" s="35">
        <f>'8.legal entities NC'!D368+'12.legal entities FC'!D368</f>
        <v>0</v>
      </c>
      <c r="E368" s="34" t="e">
        <f>('8.legal entities NC'!D368*'8.legal entities NC'!E368+'12.legal entities FC'!D368*'12.legal entities FC'!E368)/('8.legal entities NC'!D368+'12.legal entities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'8.legal entities NC'!H368+'12.legal entities FC'!H368</f>
        <v>0</v>
      </c>
      <c r="I368" s="34" t="e">
        <f>('8.legal entities NC'!H368*'8.legal entities NC'!I368+'12.legal entities FC'!H368*'12.legal entities FC'!I368)/('8.legal entities NC'!H368+'12.legal entities FC'!H368)</f>
        <v>#DIV/0!</v>
      </c>
      <c r="J368" s="35">
        <f>'8.legal entities NC'!J368+'12.legal entities FC'!J368</f>
        <v>0</v>
      </c>
      <c r="K368" s="34" t="e">
        <f>('8.legal entities NC'!J368*'8.legal entities NC'!K368+'12.legal entities FC'!J368*'12.legal entities FC'!K368)/('8.legal entities NC'!J368+'12.legal entities FC'!J368)</f>
        <v>#DIV/0!</v>
      </c>
      <c r="L368" s="35">
        <f>'8.legal entities NC'!L368+'12.legal entities FC'!L368</f>
        <v>0</v>
      </c>
      <c r="M368" s="34" t="e">
        <f>('8.legal entities NC'!L368*'8.legal entities NC'!M368+'12.legal entities FC'!L368*'12.legal entities FC'!M368)/('8.legal entities NC'!L368+'12.legal entities FC'!L368)</f>
        <v>#DIV/0!</v>
      </c>
      <c r="N368" s="35">
        <f>'8.legal entities NC'!N368+'12.legal entities FC'!N368</f>
        <v>0</v>
      </c>
      <c r="O368" s="34" t="e">
        <f>('8.legal entities NC'!N368*'8.legal entities NC'!O368+'12.legal entities FC'!N368*'12.legal entities FC'!O368)/('8.legal entities NC'!N368+'12.legal entities FC'!N368)</f>
        <v>#DIV/0!</v>
      </c>
      <c r="P368" s="35">
        <f>'8.legal entities NC'!P368+'12.legal entities FC'!P368</f>
        <v>0</v>
      </c>
      <c r="Q368" s="34" t="e">
        <f>('8.legal entities NC'!P368*'8.legal entities NC'!Q368+'12.legal entities FC'!P368*'12.legal entities FC'!Q368)/('8.legal entities NC'!P368+'12.legal entities FC'!P368)</f>
        <v>#DIV/0!</v>
      </c>
      <c r="R368" s="35"/>
      <c r="S368" s="39"/>
    </row>
    <row r="369" spans="1:18" ht="4.5" customHeight="1" x14ac:dyDescent="0.2">
      <c r="R369" s="6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54745915.050000004</v>
      </c>
      <c r="C186" s="28">
        <f>('9.non-residents NC'!B186*'9.non-residents NC'!C186+'13.non-residents FC'!B186*'13.non-residents FC'!C186)/('9.non-residents NC'!B186+'13.non-residents FC'!B186)</f>
        <v>0.27418691747303259</v>
      </c>
      <c r="D186" s="29">
        <f>'9.non-residents NC'!D186+'13.non-residents FC'!D186</f>
        <v>52741095.920000002</v>
      </c>
      <c r="E186" s="28">
        <f>('9.non-residents NC'!D186*'9.non-residents NC'!E186+'13.non-residents FC'!D186*'13.non-residents FC'!E186)/('9.non-residents NC'!D186+'13.non-residents FC'!D186)</f>
        <v>0.1284195194497581</v>
      </c>
      <c r="F186" s="29">
        <f t="shared" si="30"/>
        <v>2004819.1300000001</v>
      </c>
      <c r="G186" s="28">
        <f t="shared" si="31"/>
        <v>4.1089130561618319</v>
      </c>
      <c r="H186" s="29">
        <f>'9.non-residents NC'!H186+'13.non-residents FC'!H186</f>
        <v>315438.88</v>
      </c>
      <c r="I186" s="28">
        <f>('9.non-residents NC'!H186*'9.non-residents NC'!I186+'13.non-residents FC'!H186*'13.non-residents FC'!I186)/('9.non-residents NC'!H186+'13.non-residents FC'!H186)</f>
        <v>0.38348017910791482</v>
      </c>
      <c r="J186" s="29">
        <f>'9.non-residents NC'!J186+'13.non-residents FC'!J186</f>
        <v>288714.03000000003</v>
      </c>
      <c r="K186" s="28">
        <f>('9.non-residents NC'!J186*'9.non-residents NC'!K186+'13.non-residents FC'!J186*'13.non-residents FC'!K186)/('9.non-residents NC'!J186+'13.non-residents FC'!J186)</f>
        <v>2.7673151207788549</v>
      </c>
      <c r="L186" s="29">
        <f>'9.non-residents NC'!L186+'13.non-residents FC'!L186</f>
        <v>375813.5</v>
      </c>
      <c r="M186" s="28">
        <f>('9.non-residents NC'!L186*'9.non-residents NC'!M186+'13.non-residents FC'!L186*'13.non-residents FC'!M186)/('9.non-residents NC'!L186+'13.non-residents FC'!L186)</f>
        <v>3.8891064043734493</v>
      </c>
      <c r="N186" s="29">
        <f>'9.non-residents NC'!N186+'13.non-residents FC'!N186</f>
        <v>602510.48</v>
      </c>
      <c r="O186" s="28">
        <f>('9.non-residents NC'!N186*'9.non-residents NC'!O186+'13.non-residents FC'!N186*'13.non-residents FC'!O186)/('9.non-residents NC'!N186+'13.non-residents FC'!N186)</f>
        <v>4.6250037121345944</v>
      </c>
      <c r="P186" s="29">
        <f>'9.non-residents NC'!P186+'13.non-residents FC'!P186</f>
        <v>420582.77</v>
      </c>
      <c r="Q186" s="28">
        <f>('9.non-residents NC'!P186*'9.non-residents NC'!Q186+'13.non-residents FC'!P186*'13.non-residents FC'!Q186)/('9.non-residents NC'!P186+'13.non-residents FC'!P186)</f>
        <v>7.2464459062362634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:F199" si="32">H188+J188+L188+N188+P188+R188</f>
        <v>4207353.32</v>
      </c>
      <c r="G188" s="34">
        <f t="shared" ref="G188:G199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  <row r="189" spans="1:19" x14ac:dyDescent="0.2">
      <c r="A189" s="20" t="s">
        <v>75</v>
      </c>
      <c r="B189" s="27">
        <f>'9.non-residents NC'!B189+'13.non-residents FC'!B189</f>
        <v>58930732.359999999</v>
      </c>
      <c r="C189" s="28">
        <f>('9.non-residents NC'!B189*'9.non-residents NC'!C189+'13.non-residents FC'!B189*'13.non-residents FC'!C189)/('9.non-residents NC'!B189+'13.non-residents FC'!B189)</f>
        <v>0.18418928248153882</v>
      </c>
      <c r="D189" s="29">
        <f>'9.non-residents NC'!D189+'13.non-residents FC'!D189</f>
        <v>56348453.57</v>
      </c>
      <c r="E189" s="28">
        <f>('9.non-residents NC'!D189*'9.non-residents NC'!E189+'13.non-residents FC'!D189*'13.non-residents FC'!E189)/('9.non-residents NC'!D189+'13.non-residents FC'!D189)</f>
        <v>0.10639276331252831</v>
      </c>
      <c r="F189" s="29">
        <f t="shared" si="32"/>
        <v>2582278.79</v>
      </c>
      <c r="G189" s="28">
        <f t="shared" si="33"/>
        <v>1.8818036397224172</v>
      </c>
      <c r="H189" s="29">
        <f>'9.non-residents NC'!H189+'13.non-residents FC'!H189</f>
        <v>937343.41</v>
      </c>
      <c r="I189" s="28">
        <f>('9.non-residents NC'!H189*'9.non-residents NC'!I189+'13.non-residents FC'!H189*'13.non-residents FC'!I189)/('9.non-residents NC'!H189+'13.non-residents FC'!H189)</f>
        <v>6.654722435185198E-2</v>
      </c>
      <c r="J189" s="29">
        <f>'9.non-residents NC'!J189+'13.non-residents FC'!J189</f>
        <v>290404.07</v>
      </c>
      <c r="K189" s="28">
        <f>('9.non-residents NC'!J189*'9.non-residents NC'!K189+'13.non-residents FC'!J189*'13.non-residents FC'!K189)/('9.non-residents NC'!J189+'13.non-residents FC'!J189)</f>
        <v>2.6706459585776425</v>
      </c>
      <c r="L189" s="29">
        <f>'9.non-residents NC'!L189+'13.non-residents FC'!L189</f>
        <v>257736</v>
      </c>
      <c r="M189" s="28">
        <f>('9.non-residents NC'!L189*'9.non-residents NC'!M189+'13.non-residents FC'!L189*'13.non-residents FC'!M189)/('9.non-residents NC'!L189+'13.non-residents FC'!L189)</f>
        <v>2.4427876866250733</v>
      </c>
      <c r="N189" s="29">
        <f>'9.non-residents NC'!N189+'13.non-residents FC'!N189</f>
        <v>918175.94</v>
      </c>
      <c r="O189" s="28">
        <f>('9.non-residents NC'!N189*'9.non-residents NC'!O189+'13.non-residents FC'!N189*'13.non-residents FC'!O189)/('9.non-residents NC'!N189+'13.non-residents FC'!N189)</f>
        <v>2.5321846455702137</v>
      </c>
      <c r="P189" s="29">
        <f>'9.non-residents NC'!P189+'13.non-residents FC'!P189</f>
        <v>153494.13</v>
      </c>
      <c r="Q189" s="28">
        <f>('9.non-residents NC'!P189*'9.non-residents NC'!Q189+'13.non-residents FC'!P189*'13.non-residents FC'!Q189)/('9.non-residents NC'!P189+'13.non-residents FC'!P189)</f>
        <v>6.1590805948084322</v>
      </c>
      <c r="R189" s="29">
        <f>'9.non-residents NC'!R189+'13.non-residents FC'!R189</f>
        <v>25125.239999999998</v>
      </c>
      <c r="S189" s="28">
        <f>('9.non-residents NC'!R189*'9.non-residents NC'!S189+'13.non-residents FC'!R189*'13.non-residents FC'!S189)/('9.non-residents NC'!R189+'13.non-residents FC'!R189)</f>
        <v>4.8329689905449653</v>
      </c>
    </row>
    <row r="190" spans="1:19" x14ac:dyDescent="0.2">
      <c r="A190" s="26" t="s">
        <v>19</v>
      </c>
      <c r="B190" s="27">
        <f>'9.non-residents NC'!B190+'13.non-residents FC'!B190</f>
        <v>52186306.349999994</v>
      </c>
      <c r="C190" s="28">
        <f>('9.non-residents NC'!B190*'9.non-residents NC'!C190+'13.non-residents FC'!B190*'13.non-residents FC'!C190)/('9.non-residents NC'!B190+'13.non-residents FC'!B190)</f>
        <v>0.22955894341811356</v>
      </c>
      <c r="D190" s="29">
        <f>'9.non-residents NC'!D190+'13.non-residents FC'!D190</f>
        <v>50564259.599999994</v>
      </c>
      <c r="E190" s="28">
        <f>('9.non-residents NC'!D190*'9.non-residents NC'!E190+'13.non-residents FC'!D190*'13.non-residents FC'!E190)/('9.non-residents NC'!D190+'13.non-residents FC'!D190)</f>
        <v>0.12886639334277925</v>
      </c>
      <c r="F190" s="29">
        <f t="shared" si="32"/>
        <v>1622046.75</v>
      </c>
      <c r="G190" s="28">
        <f t="shared" si="33"/>
        <v>3.3684599903794319</v>
      </c>
      <c r="H190" s="29">
        <f>'9.non-residents NC'!H190+'13.non-residents FC'!H190</f>
        <v>470829.97</v>
      </c>
      <c r="I190" s="28">
        <f>('9.non-residents NC'!H190*'9.non-residents NC'!I190+'13.non-residents FC'!H190*'13.non-residents FC'!I190)/('9.non-residents NC'!H190+'13.non-residents FC'!H190)</f>
        <v>0.13321774461383554</v>
      </c>
      <c r="J190" s="29">
        <f>'9.non-residents NC'!J190+'13.non-residents FC'!J190</f>
        <v>227674.07</v>
      </c>
      <c r="K190" s="28">
        <f>('9.non-residents NC'!J190*'9.non-residents NC'!K190+'13.non-residents FC'!J190*'13.non-residents FC'!K190)/('9.non-residents NC'!J190+'13.non-residents FC'!J190)</f>
        <v>1.5676883041621776</v>
      </c>
      <c r="L190" s="29">
        <f>'9.non-residents NC'!L190+'13.non-residents FC'!L190</f>
        <v>378333.86</v>
      </c>
      <c r="M190" s="28">
        <f>('9.non-residents NC'!L190*'9.non-residents NC'!M190+'13.non-residents FC'!L190*'13.non-residents FC'!M190)/('9.non-residents NC'!L190+'13.non-residents FC'!L190)</f>
        <v>2.5359956050457648</v>
      </c>
      <c r="N190" s="29">
        <f>'9.non-residents NC'!N190+'13.non-residents FC'!N190</f>
        <v>298031.25</v>
      </c>
      <c r="O190" s="28">
        <f>('9.non-residents NC'!N190*'9.non-residents NC'!O190+'13.non-residents FC'!N190*'13.non-residents FC'!O190)/('9.non-residents NC'!N190+'13.non-residents FC'!N190)</f>
        <v>5.4733806152878115</v>
      </c>
      <c r="P190" s="29">
        <f>'9.non-residents NC'!P190+'13.non-residents FC'!P190</f>
        <v>246703.10000000003</v>
      </c>
      <c r="Q190" s="28">
        <f>('9.non-residents NC'!P190*'9.non-residents NC'!Q190+'13.non-residents FC'!P190*'13.non-residents FC'!Q190)/('9.non-residents NC'!P190+'13.non-residents FC'!P190)</f>
        <v>9.9258664495905933</v>
      </c>
      <c r="R190" s="29">
        <f>'9.non-residents NC'!R190+'13.non-residents FC'!R190</f>
        <v>474.5</v>
      </c>
      <c r="S190" s="28">
        <f>('9.non-residents NC'!R190*'9.non-residents NC'!S190+'13.non-residents FC'!R190*'13.non-residents FC'!S190)/('9.non-residents NC'!R190+'13.non-residents FC'!R190)</f>
        <v>9.9498429926237897</v>
      </c>
    </row>
    <row r="191" spans="1:19" x14ac:dyDescent="0.2">
      <c r="A191" s="26" t="s">
        <v>20</v>
      </c>
      <c r="B191" s="27">
        <f>'9.non-residents NC'!B191+'13.non-residents FC'!B191</f>
        <v>59711992.090000004</v>
      </c>
      <c r="C191" s="28">
        <f>('9.non-residents NC'!B191*'9.non-residents NC'!C191+'13.non-residents FC'!B191*'13.non-residents FC'!C191)/('9.non-residents NC'!B191+'13.non-residents FC'!B191)</f>
        <v>0.2097658829037401</v>
      </c>
      <c r="D191" s="29">
        <f>'9.non-residents NC'!D191+'13.non-residents FC'!D191</f>
        <v>56747176.760000005</v>
      </c>
      <c r="E191" s="28">
        <f>('9.non-residents NC'!D191*'9.non-residents NC'!E191+'13.non-residents FC'!D191*'13.non-residents FC'!E191)/('9.non-residents NC'!D191+'13.non-residents FC'!D191)</f>
        <v>0.13425284142364791</v>
      </c>
      <c r="F191" s="29">
        <f t="shared" si="32"/>
        <v>2964815.3299999996</v>
      </c>
      <c r="G191" s="28">
        <f t="shared" si="33"/>
        <v>1.6551010675933056</v>
      </c>
      <c r="H191" s="29">
        <f>'9.non-residents NC'!H191+'13.non-residents FC'!H191</f>
        <v>2014906.19</v>
      </c>
      <c r="I191" s="28">
        <f>('9.non-residents NC'!H191*'9.non-residents NC'!I191+'13.non-residents FC'!H191*'13.non-residents FC'!I191)/('9.non-residents NC'!H191+'13.non-residents FC'!H191)</f>
        <v>5.4008694270774017E-2</v>
      </c>
      <c r="J191" s="29">
        <f>'9.non-residents NC'!J191+'13.non-residents FC'!J191</f>
        <v>158386.62</v>
      </c>
      <c r="K191" s="28">
        <f>('9.non-residents NC'!J191*'9.non-residents NC'!K191+'13.non-residents FC'!J191*'13.non-residents FC'!K191)/('9.non-residents NC'!J191+'13.non-residents FC'!J191)</f>
        <v>3.346785342726549</v>
      </c>
      <c r="L191" s="29">
        <f>'9.non-residents NC'!L191+'13.non-residents FC'!L191</f>
        <v>222838.52000000002</v>
      </c>
      <c r="M191" s="28">
        <f>('9.non-residents NC'!L191*'9.non-residents NC'!M191+'13.non-residents FC'!L191*'13.non-residents FC'!M191)/('9.non-residents NC'!L191+'13.non-residents FC'!L191)</f>
        <v>3.5739444410239289</v>
      </c>
      <c r="N191" s="29">
        <f>'9.non-residents NC'!N191+'13.non-residents FC'!N191</f>
        <v>346113.44</v>
      </c>
      <c r="O191" s="28">
        <f>('9.non-residents NC'!N191*'9.non-residents NC'!O191+'13.non-residents FC'!N191*'13.non-residents FC'!O191)/('9.non-residents NC'!N191+'13.non-residents FC'!N191)</f>
        <v>5.8138768202702513</v>
      </c>
      <c r="P191" s="29">
        <f>'9.non-residents NC'!P191+'13.non-residents FC'!P191</f>
        <v>222023.05</v>
      </c>
      <c r="Q191" s="28">
        <f>('9.non-residents NC'!P191*'9.non-residents NC'!Q191+'13.non-residents FC'!P191*'13.non-residents FC'!Q191)/('9.non-residents NC'!P191+'13.non-residents FC'!P191)</f>
        <v>6.5663952535558794</v>
      </c>
      <c r="R191" s="29">
        <f>'9.non-residents NC'!R191+'13.non-residents FC'!R191</f>
        <v>547.51</v>
      </c>
      <c r="S191" s="28">
        <f>('9.non-residents NC'!R191*'9.non-residents NC'!S191+'13.non-residents FC'!R191*'13.non-residents FC'!S191)/('9.non-residents NC'!R191+'13.non-residents FC'!R191)</f>
        <v>2.9151060254607231</v>
      </c>
    </row>
    <row r="192" spans="1:19" x14ac:dyDescent="0.2">
      <c r="A192" s="26" t="s">
        <v>21</v>
      </c>
      <c r="B192" s="27">
        <f>'9.non-residents NC'!B192+'13.non-residents FC'!B192</f>
        <v>63851493.279999994</v>
      </c>
      <c r="C192" s="28">
        <f>('9.non-residents NC'!B192*'9.non-residents NC'!C192+'13.non-residents FC'!B192*'13.non-residents FC'!C192)/('9.non-residents NC'!B192+'13.non-residents FC'!B192)</f>
        <v>0.24762309729179768</v>
      </c>
      <c r="D192" s="29">
        <f>'9.non-residents NC'!D192+'13.non-residents FC'!D192</f>
        <v>60563120.699999996</v>
      </c>
      <c r="E192" s="28">
        <f>('9.non-residents NC'!D192*'9.non-residents NC'!E192+'13.non-residents FC'!D192*'13.non-residents FC'!E192)/('9.non-residents NC'!D192+'13.non-residents FC'!D192)</f>
        <v>0.13539090466320711</v>
      </c>
      <c r="F192" s="29">
        <f t="shared" si="32"/>
        <v>3288372.5799999996</v>
      </c>
      <c r="G192" s="28">
        <f t="shared" si="33"/>
        <v>2.3146430785224457</v>
      </c>
      <c r="H192" s="29">
        <f>'9.non-residents NC'!H192+'13.non-residents FC'!H192</f>
        <v>1746130.76</v>
      </c>
      <c r="I192" s="28">
        <f>('9.non-residents NC'!H192*'9.non-residents NC'!I192+'13.non-residents FC'!H192*'13.non-residents FC'!I192)/('9.non-residents NC'!H192+'13.non-residents FC'!H192)</f>
        <v>1.8477412424714422E-2</v>
      </c>
      <c r="J192" s="29">
        <f>'9.non-residents NC'!J192+'13.non-residents FC'!J192</f>
        <v>278373.94</v>
      </c>
      <c r="K192" s="28">
        <f>('9.non-residents NC'!J192*'9.non-residents NC'!K192+'13.non-residents FC'!J192*'13.non-residents FC'!K192)/('9.non-residents NC'!J192+'13.non-residents FC'!J192)</f>
        <v>2.6878639595358655</v>
      </c>
      <c r="L192" s="29">
        <f>'9.non-residents NC'!L192+'13.non-residents FC'!L192</f>
        <v>377471.52</v>
      </c>
      <c r="M192" s="28">
        <f>('9.non-residents NC'!L192*'9.non-residents NC'!M192+'13.non-residents FC'!L192*'13.non-residents FC'!M192)/('9.non-residents NC'!L192+'13.non-residents FC'!L192)</f>
        <v>3.4033329876118832</v>
      </c>
      <c r="N192" s="29">
        <f>'9.non-residents NC'!N192+'13.non-residents FC'!N192</f>
        <v>452012.18</v>
      </c>
      <c r="O192" s="28">
        <f>('9.non-residents NC'!N192*'9.non-residents NC'!O192+'13.non-residents FC'!N192*'13.non-residents FC'!O192)/('9.non-residents NC'!N192+'13.non-residents FC'!N192)</f>
        <v>5.9328729272295178</v>
      </c>
      <c r="P192" s="29">
        <f>'9.non-residents NC'!P192+'13.non-residents FC'!P192</f>
        <v>431780.83999999997</v>
      </c>
      <c r="Q192" s="28">
        <f>('9.non-residents NC'!P192*'9.non-residents NC'!Q192+'13.non-residents FC'!P192*'13.non-residents FC'!Q192)/('9.non-residents NC'!P192+'13.non-residents FC'!P192)</f>
        <v>6.5635457319041857</v>
      </c>
      <c r="R192" s="29">
        <f>'9.non-residents NC'!R192+'13.non-residents FC'!R192</f>
        <v>2603.34</v>
      </c>
      <c r="S192" s="28">
        <f>('9.non-residents NC'!R192*'9.non-residents NC'!S192+'13.non-residents FC'!R192*'13.non-residents FC'!S192)/('9.non-residents NC'!R192+'13.non-residents FC'!R192)</f>
        <v>11.718862000353404</v>
      </c>
    </row>
    <row r="193" spans="1:19" x14ac:dyDescent="0.2">
      <c r="A193" s="26" t="s">
        <v>22</v>
      </c>
      <c r="B193" s="27">
        <f>'9.non-residents NC'!B193+'13.non-residents FC'!B193</f>
        <v>70982799.560000002</v>
      </c>
      <c r="C193" s="28">
        <f>('9.non-residents NC'!B193*'9.non-residents NC'!C193+'13.non-residents FC'!B193*'13.non-residents FC'!C193)/('9.non-residents NC'!B193+'13.non-residents FC'!B193)</f>
        <v>0.19840877811103341</v>
      </c>
      <c r="D193" s="29">
        <f>'9.non-residents NC'!D193+'13.non-residents FC'!D193</f>
        <v>68843749.599999994</v>
      </c>
      <c r="E193" s="28">
        <f>('9.non-residents NC'!D193*'9.non-residents NC'!E193+'13.non-residents FC'!D193*'13.non-residents FC'!E193)/('9.non-residents NC'!D193+'13.non-residents FC'!D193)</f>
        <v>0.14341073994464704</v>
      </c>
      <c r="F193" s="29">
        <f t="shared" si="32"/>
        <v>2139049.96</v>
      </c>
      <c r="G193" s="28">
        <f t="shared" si="33"/>
        <v>1.9684801830902554</v>
      </c>
      <c r="H193" s="29">
        <f>'9.non-residents NC'!H193+'13.non-residents FC'!H193</f>
        <v>1186776.9700000002</v>
      </c>
      <c r="I193" s="28">
        <f>('9.non-residents NC'!H193*'9.non-residents NC'!I193+'13.non-residents FC'!H193*'13.non-residents FC'!I193)/('9.non-residents NC'!H193+'13.non-residents FC'!H193)</f>
        <v>4.5640563534022738E-2</v>
      </c>
      <c r="J193" s="29">
        <f>'9.non-residents NC'!J193+'13.non-residents FC'!J193</f>
        <v>207952.48</v>
      </c>
      <c r="K193" s="28">
        <f>('9.non-residents NC'!J193*'9.non-residents NC'!K193+'13.non-residents FC'!J193*'13.non-residents FC'!K193)/('9.non-residents NC'!J193+'13.non-residents FC'!J193)</f>
        <v>1.8709638649175995</v>
      </c>
      <c r="L193" s="29">
        <f>'9.non-residents NC'!L193+'13.non-residents FC'!L193</f>
        <v>119916.59999999999</v>
      </c>
      <c r="M193" s="28">
        <f>('9.non-residents NC'!L193*'9.non-residents NC'!M193+'13.non-residents FC'!L193*'13.non-residents FC'!M193)/('9.non-residents NC'!L193+'13.non-residents FC'!L193)</f>
        <v>3.416174940750484</v>
      </c>
      <c r="N193" s="29">
        <f>'9.non-residents NC'!N193+'13.non-residents FC'!N193</f>
        <v>475274.05</v>
      </c>
      <c r="O193" s="28">
        <f>('9.non-residents NC'!N193*'9.non-residents NC'!O193+'13.non-residents FC'!N193*'13.non-residents FC'!O193)/('9.non-residents NC'!N193+'13.non-residents FC'!N193)</f>
        <v>4.7521713525070455</v>
      </c>
      <c r="P193" s="29">
        <f>'9.non-residents NC'!P193+'13.non-residents FC'!P193</f>
        <v>138039.1</v>
      </c>
      <c r="Q193" s="28">
        <f>('9.non-residents NC'!P193*'9.non-residents NC'!Q193+'13.non-residents FC'!P193*'13.non-residents FC'!Q193)/('9.non-residents NC'!P193+'13.non-residents FC'!P193)</f>
        <v>6.9474176838301798</v>
      </c>
      <c r="R193" s="29">
        <f>'9.non-residents NC'!R193+'13.non-residents FC'!R193</f>
        <v>11090.76</v>
      </c>
      <c r="S193" s="28">
        <f>('9.non-residents NC'!R193*'9.non-residents NC'!S193+'13.non-residents FC'!R193*'13.non-residents FC'!S193)/('9.non-residents NC'!R193+'13.non-residents FC'!R193)</f>
        <v>12.639856799714368</v>
      </c>
    </row>
    <row r="194" spans="1:19" hidden="1" x14ac:dyDescent="0.2">
      <c r="A194" s="26" t="s">
        <v>23</v>
      </c>
      <c r="B194" s="27">
        <f>'9.non-residents NC'!B194+'13.non-residents FC'!B194</f>
        <v>0</v>
      </c>
      <c r="C194" s="28" t="e">
        <f>('9.non-residents NC'!B194*'9.non-residents NC'!C194+'13.non-residents FC'!B194*'13.non-residents FC'!C194)/('9.non-residents NC'!B194+'13.non-residents FC'!B194)</f>
        <v>#DIV/0!</v>
      </c>
      <c r="D194" s="29">
        <f>'9.non-residents NC'!D194+'13.non-residents FC'!D194</f>
        <v>0</v>
      </c>
      <c r="E194" s="28" t="e">
        <f>('9.non-residents NC'!D194*'9.non-residents NC'!E194+'13.non-residents FC'!D194*'13.non-residents FC'!E194)/('9.non-residents NC'!D194+'13.non-residents FC'!D194)</f>
        <v>#DIV/0!</v>
      </c>
      <c r="F194" s="29">
        <f t="shared" si="32"/>
        <v>0</v>
      </c>
      <c r="G194" s="28" t="e">
        <f t="shared" si="33"/>
        <v>#DIV/0!</v>
      </c>
      <c r="H194" s="29">
        <f>'9.non-residents NC'!H194+'13.non-residents FC'!H194</f>
        <v>0</v>
      </c>
      <c r="I194" s="28" t="e">
        <f>('9.non-residents NC'!H194*'9.non-residents NC'!I194+'13.non-residents FC'!H194*'13.non-residents FC'!I194)/('9.non-residents NC'!H194+'13.non-residents FC'!H194)</f>
        <v>#DIV/0!</v>
      </c>
      <c r="J194" s="29">
        <f>'9.non-residents NC'!J194+'13.non-residents FC'!J194</f>
        <v>0</v>
      </c>
      <c r="K194" s="28" t="e">
        <f>('9.non-residents NC'!J194*'9.non-residents NC'!K194+'13.non-residents FC'!J194*'13.non-residents FC'!K194)/('9.non-residents NC'!J194+'13.non-residents FC'!J194)</f>
        <v>#DIV/0!</v>
      </c>
      <c r="L194" s="29">
        <f>'9.non-residents NC'!L194+'13.non-residents FC'!L194</f>
        <v>0</v>
      </c>
      <c r="M194" s="28" t="e">
        <f>('9.non-residents NC'!L194*'9.non-residents NC'!M194+'13.non-residents FC'!L194*'13.non-residents FC'!M194)/('9.non-residents NC'!L194+'13.non-residents FC'!L194)</f>
        <v>#DIV/0!</v>
      </c>
      <c r="N194" s="29">
        <f>'9.non-residents NC'!N194+'13.non-residents FC'!N194</f>
        <v>0</v>
      </c>
      <c r="O194" s="28" t="e">
        <f>('9.non-residents NC'!N194*'9.non-residents NC'!O194+'13.non-residents FC'!N194*'13.non-residents FC'!O194)/('9.non-residents NC'!N194+'13.non-residents FC'!N194)</f>
        <v>#DIV/0!</v>
      </c>
      <c r="P194" s="29">
        <f>'9.non-residents NC'!P194+'13.non-residents FC'!P194</f>
        <v>0</v>
      </c>
      <c r="Q194" s="28" t="e">
        <f>('9.non-residents NC'!P194*'9.non-residents NC'!Q194+'13.non-residents FC'!P194*'13.non-residents FC'!Q194)/('9.non-residents NC'!P194+'13.non-residents FC'!P194)</f>
        <v>#DIV/0!</v>
      </c>
      <c r="R194" s="29">
        <f>'9.non-residents NC'!R194+'13.non-residents FC'!R194</f>
        <v>0</v>
      </c>
      <c r="S194" s="28" t="e">
        <f>('9.non-residents NC'!R194*'9.non-residents NC'!S194+'13.non-residents FC'!R194*'13.non-residents FC'!S194)/('9.non-residents NC'!R194+'13.non-residents FC'!R194)</f>
        <v>#DIV/0!</v>
      </c>
    </row>
    <row r="195" spans="1:19" hidden="1" x14ac:dyDescent="0.2">
      <c r="A195" s="26" t="s">
        <v>24</v>
      </c>
      <c r="B195" s="27">
        <f>'9.non-residents NC'!B195+'13.non-residents FC'!B195</f>
        <v>0</v>
      </c>
      <c r="C195" s="28" t="e">
        <f>('9.non-residents NC'!B195*'9.non-residents NC'!C195+'13.non-residents FC'!B195*'13.non-residents FC'!C195)/('9.non-residents NC'!B195+'13.non-residents FC'!B195)</f>
        <v>#DIV/0!</v>
      </c>
      <c r="D195" s="29">
        <f>'9.non-residents NC'!D195+'13.non-residents FC'!D195</f>
        <v>0</v>
      </c>
      <c r="E195" s="28" t="e">
        <f>('9.non-residents NC'!D195*'9.non-residents NC'!E195+'13.non-residents FC'!D195*'13.non-residents FC'!E195)/('9.non-residents NC'!D195+'13.non-residents FC'!D195)</f>
        <v>#DIV/0!</v>
      </c>
      <c r="F195" s="29">
        <f t="shared" si="32"/>
        <v>0</v>
      </c>
      <c r="G195" s="28" t="e">
        <f t="shared" si="33"/>
        <v>#DIV/0!</v>
      </c>
      <c r="H195" s="29">
        <f>'9.non-residents NC'!H195+'13.non-residents FC'!H195</f>
        <v>0</v>
      </c>
      <c r="I195" s="28" t="e">
        <f>('9.non-residents NC'!H195*'9.non-residents NC'!I195+'13.non-residents FC'!H195*'13.non-residents FC'!I195)/('9.non-residents NC'!H195+'13.non-residents FC'!H195)</f>
        <v>#DIV/0!</v>
      </c>
      <c r="J195" s="29">
        <f>'9.non-residents NC'!J195+'13.non-residents FC'!J195</f>
        <v>0</v>
      </c>
      <c r="K195" s="28" t="e">
        <f>('9.non-residents NC'!J195*'9.non-residents NC'!K195+'13.non-residents FC'!J195*'13.non-residents FC'!K195)/('9.non-residents NC'!J195+'13.non-residents FC'!J195)</f>
        <v>#DIV/0!</v>
      </c>
      <c r="L195" s="29">
        <f>'9.non-residents NC'!L195+'13.non-residents FC'!L195</f>
        <v>0</v>
      </c>
      <c r="M195" s="28" t="e">
        <f>('9.non-residents NC'!L195*'9.non-residents NC'!M195+'13.non-residents FC'!L195*'13.non-residents FC'!M195)/('9.non-residents NC'!L195+'13.non-residents FC'!L195)</f>
        <v>#DIV/0!</v>
      </c>
      <c r="N195" s="29">
        <f>'9.non-residents NC'!N195+'13.non-residents FC'!N195</f>
        <v>0</v>
      </c>
      <c r="O195" s="28" t="e">
        <f>('9.non-residents NC'!N195*'9.non-residents NC'!O195+'13.non-residents FC'!N195*'13.non-residents FC'!O195)/('9.non-residents NC'!N195+'13.non-residents FC'!N195)</f>
        <v>#DIV/0!</v>
      </c>
      <c r="P195" s="29">
        <f>'9.non-residents NC'!P195+'13.non-residents FC'!P195</f>
        <v>0</v>
      </c>
      <c r="Q195" s="28" t="e">
        <f>('9.non-residents NC'!P195*'9.non-residents NC'!Q195+'13.non-residents FC'!P195*'13.non-residents FC'!Q195)/('9.non-residents NC'!P195+'13.non-residents FC'!P195)</f>
        <v>#DIV/0!</v>
      </c>
      <c r="R195" s="29">
        <f>'9.non-residents NC'!R195+'13.non-residents FC'!R195</f>
        <v>0</v>
      </c>
      <c r="S195" s="28" t="e">
        <f>('9.non-residents NC'!R195*'9.non-residents NC'!S195+'13.non-residents FC'!R195*'13.non-residents FC'!S195)/('9.non-residents NC'!R195+'13.non-residents FC'!R195)</f>
        <v>#DIV/0!</v>
      </c>
    </row>
    <row r="196" spans="1:19" hidden="1" x14ac:dyDescent="0.2">
      <c r="A196" s="26" t="s">
        <v>25</v>
      </c>
      <c r="B196" s="27">
        <f>'9.non-residents NC'!B196+'13.non-residents FC'!B196</f>
        <v>0</v>
      </c>
      <c r="C196" s="28" t="e">
        <f>('9.non-residents NC'!B196*'9.non-residents NC'!C196+'13.non-residents FC'!B196*'13.non-residents FC'!C196)/('9.non-residents NC'!B196+'13.non-residents FC'!B196)</f>
        <v>#DIV/0!</v>
      </c>
      <c r="D196" s="29">
        <f>'9.non-residents NC'!D196+'13.non-residents FC'!D196</f>
        <v>0</v>
      </c>
      <c r="E196" s="28" t="e">
        <f>('9.non-residents NC'!D196*'9.non-residents NC'!E196+'13.non-residents FC'!D196*'13.non-residents FC'!E196)/('9.non-residents NC'!D196+'13.non-residents FC'!D196)</f>
        <v>#DIV/0!</v>
      </c>
      <c r="F196" s="29">
        <f t="shared" si="32"/>
        <v>0</v>
      </c>
      <c r="G196" s="28" t="e">
        <f t="shared" si="33"/>
        <v>#DIV/0!</v>
      </c>
      <c r="H196" s="29">
        <f>'9.non-residents NC'!H196+'13.non-residents FC'!H196</f>
        <v>0</v>
      </c>
      <c r="I196" s="28" t="e">
        <f>('9.non-residents NC'!H196*'9.non-residents NC'!I196+'13.non-residents FC'!H196*'13.non-residents FC'!I196)/('9.non-residents NC'!H196+'13.non-residents FC'!H196)</f>
        <v>#DIV/0!</v>
      </c>
      <c r="J196" s="29">
        <f>'9.non-residents NC'!J196+'13.non-residents FC'!J196</f>
        <v>0</v>
      </c>
      <c r="K196" s="28" t="e">
        <f>('9.non-residents NC'!J196*'9.non-residents NC'!K196+'13.non-residents FC'!J196*'13.non-residents FC'!K196)/('9.non-residents NC'!J196+'13.non-residents FC'!J196)</f>
        <v>#DIV/0!</v>
      </c>
      <c r="L196" s="29">
        <f>'9.non-residents NC'!L196+'13.non-residents FC'!L196</f>
        <v>0</v>
      </c>
      <c r="M196" s="28" t="e">
        <f>('9.non-residents NC'!L196*'9.non-residents NC'!M196+'13.non-residents FC'!L196*'13.non-residents FC'!M196)/('9.non-residents NC'!L196+'13.non-residents FC'!L196)</f>
        <v>#DIV/0!</v>
      </c>
      <c r="N196" s="29">
        <f>'9.non-residents NC'!N196+'13.non-residents FC'!N196</f>
        <v>0</v>
      </c>
      <c r="O196" s="28" t="e">
        <f>('9.non-residents NC'!N196*'9.non-residents NC'!O196+'13.non-residents FC'!N196*'13.non-residents FC'!O196)/('9.non-residents NC'!N196+'13.non-residents FC'!N196)</f>
        <v>#DIV/0!</v>
      </c>
      <c r="P196" s="29">
        <f>'9.non-residents NC'!P196+'13.non-residents FC'!P196</f>
        <v>0</v>
      </c>
      <c r="Q196" s="28" t="e">
        <f>('9.non-residents NC'!P196*'9.non-residents NC'!Q196+'13.non-residents FC'!P196*'13.non-residents FC'!Q196)/('9.non-residents NC'!P196+'13.non-residents FC'!P196)</f>
        <v>#DIV/0!</v>
      </c>
      <c r="R196" s="29">
        <f>'9.non-residents NC'!R196+'13.non-residents FC'!R196</f>
        <v>0</v>
      </c>
      <c r="S196" s="28" t="e">
        <f>('9.non-residents NC'!R196*'9.non-residents NC'!S196+'13.non-residents FC'!R196*'13.non-residents FC'!S196)/('9.non-residents NC'!R196+'13.non-residents FC'!R196)</f>
        <v>#DIV/0!</v>
      </c>
    </row>
    <row r="197" spans="1:19" hidden="1" x14ac:dyDescent="0.2">
      <c r="A197" s="26" t="s">
        <v>26</v>
      </c>
      <c r="B197" s="27">
        <f>'9.non-residents NC'!B197+'13.non-residents FC'!B197</f>
        <v>0</v>
      </c>
      <c r="C197" s="28" t="e">
        <f>('9.non-residents NC'!B197*'9.non-residents NC'!C197+'13.non-residents FC'!B197*'13.non-residents FC'!C197)/('9.non-residents NC'!B197+'13.non-residents FC'!B197)</f>
        <v>#DIV/0!</v>
      </c>
      <c r="D197" s="29">
        <f>'9.non-residents NC'!D197+'13.non-residents FC'!D197</f>
        <v>0</v>
      </c>
      <c r="E197" s="28" t="e">
        <f>('9.non-residents NC'!D197*'9.non-residents NC'!E197+'13.non-residents FC'!D197*'13.non-residents FC'!E197)/('9.non-residents NC'!D197+'13.non-residents FC'!D197)</f>
        <v>#DIV/0!</v>
      </c>
      <c r="F197" s="29">
        <f t="shared" si="32"/>
        <v>0</v>
      </c>
      <c r="G197" s="28" t="e">
        <f t="shared" si="33"/>
        <v>#DIV/0!</v>
      </c>
      <c r="H197" s="29">
        <f>'9.non-residents NC'!H197+'13.non-residents FC'!H197</f>
        <v>0</v>
      </c>
      <c r="I197" s="28" t="e">
        <f>('9.non-residents NC'!H197*'9.non-residents NC'!I197+'13.non-residents FC'!H197*'13.non-residents FC'!I197)/('9.non-residents NC'!H197+'13.non-residents FC'!H197)</f>
        <v>#DIV/0!</v>
      </c>
      <c r="J197" s="29">
        <f>'9.non-residents NC'!J197+'13.non-residents FC'!J197</f>
        <v>0</v>
      </c>
      <c r="K197" s="28" t="e">
        <f>('9.non-residents NC'!J197*'9.non-residents NC'!K197+'13.non-residents FC'!J197*'13.non-residents FC'!K197)/('9.non-residents NC'!J197+'13.non-residents FC'!J197)</f>
        <v>#DIV/0!</v>
      </c>
      <c r="L197" s="29">
        <f>'9.non-residents NC'!L197+'13.non-residents FC'!L197</f>
        <v>0</v>
      </c>
      <c r="M197" s="28" t="e">
        <f>('9.non-residents NC'!L197*'9.non-residents NC'!M197+'13.non-residents FC'!L197*'13.non-residents FC'!M197)/('9.non-residents NC'!L197+'13.non-residents FC'!L197)</f>
        <v>#DIV/0!</v>
      </c>
      <c r="N197" s="29">
        <f>'9.non-residents NC'!N197+'13.non-residents FC'!N197</f>
        <v>0</v>
      </c>
      <c r="O197" s="28" t="e">
        <f>('9.non-residents NC'!N197*'9.non-residents NC'!O197+'13.non-residents FC'!N197*'13.non-residents FC'!O197)/('9.non-residents NC'!N197+'13.non-residents FC'!N197)</f>
        <v>#DIV/0!</v>
      </c>
      <c r="P197" s="29">
        <f>'9.non-residents NC'!P197+'13.non-residents FC'!P197</f>
        <v>0</v>
      </c>
      <c r="Q197" s="28" t="e">
        <f>('9.non-residents NC'!P197*'9.non-residents NC'!Q197+'13.non-residents FC'!P197*'13.non-residents FC'!Q197)/('9.non-residents NC'!P197+'13.non-residents FC'!P197)</f>
        <v>#DIV/0!</v>
      </c>
      <c r="R197" s="29">
        <f>'9.non-residents NC'!R197+'13.non-residents FC'!R197</f>
        <v>0</v>
      </c>
      <c r="S197" s="28" t="e">
        <f>('9.non-residents NC'!R197*'9.non-residents NC'!S197+'13.non-residents FC'!R197*'13.non-residents FC'!S197)/('9.non-residents NC'!R197+'13.non-residents FC'!R197)</f>
        <v>#DIV/0!</v>
      </c>
    </row>
    <row r="198" spans="1:19" hidden="1" x14ac:dyDescent="0.2">
      <c r="A198" s="26" t="s">
        <v>27</v>
      </c>
      <c r="B198" s="27">
        <f>'9.non-residents NC'!B198+'13.non-residents FC'!B198</f>
        <v>0</v>
      </c>
      <c r="C198" s="28" t="e">
        <f>('9.non-residents NC'!B198*'9.non-residents NC'!C198+'13.non-residents FC'!B198*'13.non-residents FC'!C198)/('9.non-residents NC'!B198+'13.non-residents FC'!B198)</f>
        <v>#DIV/0!</v>
      </c>
      <c r="D198" s="29">
        <f>'9.non-residents NC'!D198+'13.non-residents FC'!D198</f>
        <v>0</v>
      </c>
      <c r="E198" s="28" t="e">
        <f>('9.non-residents NC'!D198*'9.non-residents NC'!E198+'13.non-residents FC'!D198*'13.non-residents FC'!E198)/('9.non-residents NC'!D198+'13.non-residents FC'!D198)</f>
        <v>#DIV/0!</v>
      </c>
      <c r="F198" s="29">
        <f t="shared" si="32"/>
        <v>0</v>
      </c>
      <c r="G198" s="28" t="e">
        <f t="shared" si="33"/>
        <v>#DIV/0!</v>
      </c>
      <c r="H198" s="29">
        <f>'9.non-residents NC'!H198+'13.non-residents FC'!H198</f>
        <v>0</v>
      </c>
      <c r="I198" s="28" t="e">
        <f>('9.non-residents NC'!H198*'9.non-residents NC'!I198+'13.non-residents FC'!H198*'13.non-residents FC'!I198)/('9.non-residents NC'!H198+'13.non-residents FC'!H198)</f>
        <v>#DIV/0!</v>
      </c>
      <c r="J198" s="29">
        <f>'9.non-residents NC'!J198+'13.non-residents FC'!J198</f>
        <v>0</v>
      </c>
      <c r="K198" s="28" t="e">
        <f>('9.non-residents NC'!J198*'9.non-residents NC'!K198+'13.non-residents FC'!J198*'13.non-residents FC'!K198)/('9.non-residents NC'!J198+'13.non-residents FC'!J198)</f>
        <v>#DIV/0!</v>
      </c>
      <c r="L198" s="29">
        <f>'9.non-residents NC'!L198+'13.non-residents FC'!L198</f>
        <v>0</v>
      </c>
      <c r="M198" s="28" t="e">
        <f>('9.non-residents NC'!L198*'9.non-residents NC'!M198+'13.non-residents FC'!L198*'13.non-residents FC'!M198)/('9.non-residents NC'!L198+'13.non-residents FC'!L198)</f>
        <v>#DIV/0!</v>
      </c>
      <c r="N198" s="29">
        <f>'9.non-residents NC'!N198+'13.non-residents FC'!N198</f>
        <v>0</v>
      </c>
      <c r="O198" s="28" t="e">
        <f>('9.non-residents NC'!N198*'9.non-residents NC'!O198+'13.non-residents FC'!N198*'13.non-residents FC'!O198)/('9.non-residents NC'!N198+'13.non-residents FC'!N198)</f>
        <v>#DIV/0!</v>
      </c>
      <c r="P198" s="29">
        <f>'9.non-residents NC'!P198+'13.non-residents FC'!P198</f>
        <v>0</v>
      </c>
      <c r="Q198" s="28" t="e">
        <f>('9.non-residents NC'!P198*'9.non-residents NC'!Q198+'13.non-residents FC'!P198*'13.non-residents FC'!Q198)/('9.non-residents NC'!P198+'13.non-residents FC'!P198)</f>
        <v>#DIV/0!</v>
      </c>
      <c r="R198" s="29">
        <f>'9.non-residents NC'!R198+'13.non-residents FC'!R198</f>
        <v>0</v>
      </c>
      <c r="S198" s="28" t="e">
        <f>('9.non-residents NC'!R198*'9.non-residents NC'!S198+'13.non-residents FC'!R198*'13.non-residents FC'!S198)/('9.non-residents NC'!R198+'13.non-residents FC'!R198)</f>
        <v>#DIV/0!</v>
      </c>
    </row>
    <row r="199" spans="1:19" hidden="1" x14ac:dyDescent="0.2">
      <c r="A199" s="26" t="s">
        <v>28</v>
      </c>
      <c r="B199" s="27">
        <f>'9.non-residents NC'!B199+'13.non-residents FC'!B199</f>
        <v>0</v>
      </c>
      <c r="C199" s="28" t="e">
        <f>('9.non-residents NC'!B199*'9.non-residents NC'!C199+'13.non-residents FC'!B199*'13.non-residents FC'!C199)/('9.non-residents NC'!B199+'13.non-residents FC'!B199)</f>
        <v>#DIV/0!</v>
      </c>
      <c r="D199" s="29">
        <f>'9.non-residents NC'!D199+'13.non-residents FC'!D199</f>
        <v>0</v>
      </c>
      <c r="E199" s="28" t="e">
        <f>('9.non-residents NC'!D199*'9.non-residents NC'!E199+'13.non-residents FC'!D199*'13.non-residents FC'!E199)/('9.non-residents NC'!D199+'13.non-residents FC'!D199)</f>
        <v>#DIV/0!</v>
      </c>
      <c r="F199" s="29">
        <f t="shared" si="32"/>
        <v>0</v>
      </c>
      <c r="G199" s="28" t="e">
        <f t="shared" si="33"/>
        <v>#DIV/0!</v>
      </c>
      <c r="H199" s="29">
        <f>'9.non-residents NC'!H199+'13.non-residents FC'!H199</f>
        <v>0</v>
      </c>
      <c r="I199" s="28" t="e">
        <f>('9.non-residents NC'!H199*'9.non-residents NC'!I199+'13.non-residents FC'!H199*'13.non-residents FC'!I199)/('9.non-residents NC'!H199+'13.non-residents FC'!H199)</f>
        <v>#DIV/0!</v>
      </c>
      <c r="J199" s="29">
        <f>'9.non-residents NC'!J199+'13.non-residents FC'!J199</f>
        <v>0</v>
      </c>
      <c r="K199" s="28" t="e">
        <f>('9.non-residents NC'!J199*'9.non-residents NC'!K199+'13.non-residents FC'!J199*'13.non-residents FC'!K199)/('9.non-residents NC'!J199+'13.non-residents FC'!J199)</f>
        <v>#DIV/0!</v>
      </c>
      <c r="L199" s="29">
        <f>'9.non-residents NC'!L199+'13.non-residents FC'!L199</f>
        <v>0</v>
      </c>
      <c r="M199" s="28" t="e">
        <f>('9.non-residents NC'!L199*'9.non-residents NC'!M199+'13.non-residents FC'!L199*'13.non-residents FC'!M199)/('9.non-residents NC'!L199+'13.non-residents FC'!L199)</f>
        <v>#DIV/0!</v>
      </c>
      <c r="N199" s="29">
        <f>'9.non-residents NC'!N199+'13.non-residents FC'!N199</f>
        <v>0</v>
      </c>
      <c r="O199" s="28" t="e">
        <f>('9.non-residents NC'!N199*'9.non-residents NC'!O199+'13.non-residents FC'!N199*'13.non-residents FC'!O199)/('9.non-residents NC'!N199+'13.non-residents FC'!N199)</f>
        <v>#DIV/0!</v>
      </c>
      <c r="P199" s="29">
        <f>'9.non-residents NC'!P199+'13.non-residents FC'!P199</f>
        <v>0</v>
      </c>
      <c r="Q199" s="28" t="e">
        <f>('9.non-residents NC'!P199*'9.non-residents NC'!Q199+'13.non-residents FC'!P199*'13.non-residents FC'!Q199)/('9.non-residents NC'!P199+'13.non-residents FC'!P199)</f>
        <v>#DIV/0!</v>
      </c>
      <c r="R199" s="29">
        <f>'9.non-residents NC'!R199+'13.non-residents FC'!R199</f>
        <v>0</v>
      </c>
      <c r="S199" s="28" t="e">
        <f>('9.non-residents NC'!R199*'9.non-residents NC'!S199+'13.non-residents FC'!R199*'13.non-residents FC'!S199)/('9.non-residents NC'!R199+'13.non-residents FC'!R199)</f>
        <v>#DIV/0!</v>
      </c>
    </row>
    <row r="200" spans="1:19" ht="13.5" hidden="1" thickBot="1" x14ac:dyDescent="0.25">
      <c r="A200" s="32" t="s">
        <v>29</v>
      </c>
      <c r="B200" s="33">
        <f>'9.non-residents NC'!B200+'13.non-residents FC'!B200</f>
        <v>0</v>
      </c>
      <c r="C200" s="34" t="e">
        <f>('9.non-residents NC'!B200*'9.non-residents NC'!C200+'13.non-residents FC'!B200*'13.non-residents FC'!C200)/('9.non-residents NC'!B200+'13.non-residents FC'!B200)</f>
        <v>#DIV/0!</v>
      </c>
      <c r="D200" s="35">
        <f>'9.non-residents NC'!D200+'13.non-residents FC'!D200</f>
        <v>0</v>
      </c>
      <c r="E200" s="34" t="e">
        <f>('9.non-residents NC'!D200*'9.non-residents NC'!E200+'13.non-residents FC'!D200*'13.non-residents FC'!E200)/('9.non-residents NC'!D200+'13.non-residents FC'!D200)</f>
        <v>#DIV/0!</v>
      </c>
      <c r="F200" s="35">
        <f t="shared" ref="F200" si="34">H200+J200+L200+N200+P200+R200</f>
        <v>0</v>
      </c>
      <c r="G200" s="34" t="e">
        <f t="shared" ref="G200" si="35">(H200*I200+J200*K200+L200*M200+N200*O200+P200*Q200+R200*S200)/(H200+J200+L200+N200+P200+R200)</f>
        <v>#DIV/0!</v>
      </c>
      <c r="H200" s="35">
        <f>'9.non-residents NC'!H200+'13.non-residents FC'!H200</f>
        <v>0</v>
      </c>
      <c r="I200" s="34" t="e">
        <f>('9.non-residents NC'!H200*'9.non-residents NC'!I200+'13.non-residents FC'!H200*'13.non-residents FC'!I200)/('9.non-residents NC'!H200+'13.non-residents FC'!H200)</f>
        <v>#DIV/0!</v>
      </c>
      <c r="J200" s="35">
        <f>'9.non-residents NC'!J200+'13.non-residents FC'!J200</f>
        <v>0</v>
      </c>
      <c r="K200" s="34" t="e">
        <f>('9.non-residents NC'!J200*'9.non-residents NC'!K200+'13.non-residents FC'!J200*'13.non-residents FC'!K200)/('9.non-residents NC'!J200+'13.non-residents FC'!J200)</f>
        <v>#DIV/0!</v>
      </c>
      <c r="L200" s="35">
        <f>'9.non-residents NC'!L200+'13.non-residents FC'!L200</f>
        <v>0</v>
      </c>
      <c r="M200" s="34" t="e">
        <f>('9.non-residents NC'!L200*'9.non-residents NC'!M200+'13.non-residents FC'!L200*'13.non-residents FC'!M200)/('9.non-residents NC'!L200+'13.non-residents FC'!L200)</f>
        <v>#DIV/0!</v>
      </c>
      <c r="N200" s="35">
        <f>'9.non-residents NC'!N200+'13.non-residents FC'!N200</f>
        <v>0</v>
      </c>
      <c r="O200" s="34" t="e">
        <f>('9.non-residents NC'!N200*'9.non-residents NC'!O200+'13.non-residents FC'!N200*'13.non-residents FC'!O200)/('9.non-residents NC'!N200+'13.non-residents FC'!N200)</f>
        <v>#DIV/0!</v>
      </c>
      <c r="P200" s="35">
        <f>'9.non-residents NC'!P200+'13.non-residents FC'!P200</f>
        <v>0</v>
      </c>
      <c r="Q200" s="34" t="e">
        <f>('9.non-residents NC'!P200*'9.non-residents NC'!Q200+'13.non-residents FC'!P200*'13.non-residents FC'!Q200)/('9.non-residents NC'!P200+'13.non-residents FC'!P200)</f>
        <v>#DIV/0!</v>
      </c>
      <c r="R200" s="35">
        <f>'9.non-residents NC'!R200+'13.non-residents FC'!R200</f>
        <v>0</v>
      </c>
      <c r="S200" s="34" t="e">
        <f>('9.non-residents NC'!R200*'9.non-residents NC'!S200+'13.non-residents FC'!R200*'13.non-residents FC'!S200)/('9.non-residents NC'!R200+'13.non-residents FC'!R200)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1.2107251184728955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0.57914777530519679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139491126.31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1.3162757024999188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9">
        <f>'7.individuals NC'!H336+'8.legal entities NC'!H336+'9.non-residents NC'!H168</f>
        <v>334734.48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4.068321489617678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391175653.39000005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1.6623987219934782</v>
      </c>
      <c r="D354" s="29">
        <f>'7.individuals NC'!D354+'8.legal entities NC'!D354+'9.non-residents NC'!D186</f>
        <v>382177184.18000001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1.4584458279636068</v>
      </c>
      <c r="F354" s="29">
        <f t="shared" si="30"/>
        <v>8998469.2100000009</v>
      </c>
      <c r="G354" s="28">
        <f t="shared" si="31"/>
        <v>10.324554576133286</v>
      </c>
      <c r="H354" s="29">
        <f>'7.individuals NC'!H354+'8.legal entities NC'!H354+'9.non-residents NC'!H186</f>
        <v>811626.77000000014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1.4360458437071961</v>
      </c>
      <c r="J354" s="29">
        <f>'7.individuals NC'!J354+'8.legal entities NC'!J354+'9.non-residents NC'!J186</f>
        <v>619454.30000000005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6.0379146700571731</v>
      </c>
      <c r="L354" s="29">
        <f>'7.individuals NC'!L354+'8.legal entities NC'!L354+'9.non-residents NC'!L186</f>
        <v>1005373.5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8.4195566392987242</v>
      </c>
      <c r="N354" s="29">
        <f>'7.individuals NC'!N354+'8.legal entities NC'!N354+'9.non-residents NC'!N186</f>
        <v>4090800.2800000003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11.327674466718292</v>
      </c>
      <c r="P354" s="29">
        <f>'7.individuals NC'!P354+'8.legal entities NC'!P354+'9.non-residents NC'!P186</f>
        <v>2450271.15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13.430514912523032</v>
      </c>
      <c r="R354" s="29">
        <f>'7.individuals NC'!R354+'8.legal entities NC'!R354+'9.non-residents NC'!R186</f>
        <v>20943.210000000003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13.702998647294315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:F367" si="32">H356+J356+L356+N356+P356+R356</f>
        <v>13772733.110000001</v>
      </c>
      <c r="G356" s="34">
        <f t="shared" ref="G356:G367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14.25" customHeight="1" x14ac:dyDescent="0.2">
      <c r="A357" s="20" t="s">
        <v>75</v>
      </c>
      <c r="B357" s="27">
        <f>'7.individuals NC'!B357+'8.legal entities NC'!B357+'9.non-residents NC'!B189</f>
        <v>415369918.58000004</v>
      </c>
      <c r="C357" s="28">
        <f>('7.individuals NC'!B357*'7.individuals NC'!C357+'8.legal entities NC'!B357*'8.legal entities NC'!C357+'9.non-residents NC'!B189*'9.non-residents NC'!C189)/('7.individuals NC'!B357+'8.legal entities NC'!B357+'9.non-residents NC'!B189)</f>
        <v>1.9729706797741078</v>
      </c>
      <c r="D357" s="29">
        <f>'7.individuals NC'!D357+'8.legal entities NC'!D357+'9.non-residents NC'!D189</f>
        <v>397478275.39999998</v>
      </c>
      <c r="E357" s="28">
        <f>('7.individuals NC'!D357*'7.individuals NC'!E357+'8.legal entities NC'!D357*'8.legal entities NC'!E357+'9.non-residents NC'!D189*'9.non-residents NC'!E189)/('7.individuals NC'!D357+'8.legal entities NC'!D357+'9.non-residents NC'!D189)</f>
        <v>1.5746587555469178</v>
      </c>
      <c r="F357" s="29">
        <f t="shared" si="32"/>
        <v>17891643.179999996</v>
      </c>
      <c r="G357" s="28">
        <f t="shared" si="33"/>
        <v>10.821813411561655</v>
      </c>
      <c r="H357" s="29">
        <f>'7.individuals NC'!H357+'8.legal entities NC'!H357+'9.non-residents NC'!H189</f>
        <v>1113076.45</v>
      </c>
      <c r="I357" s="28">
        <f>('7.individuals NC'!H357*'7.individuals NC'!I357+'8.legal entities NC'!H357*'8.legal entities NC'!I357+'9.non-residents NC'!H189*'9.non-residents NC'!I189)/('7.individuals NC'!H357+'8.legal entities NC'!H357+'9.non-residents NC'!H189)</f>
        <v>0.94664886387633118</v>
      </c>
      <c r="J357" s="29">
        <f>'7.individuals NC'!J357+'8.legal entities NC'!J357+'9.non-residents NC'!J189</f>
        <v>842670.44000000006</v>
      </c>
      <c r="K357" s="28">
        <f>('7.individuals NC'!J357*'7.individuals NC'!K357+'8.legal entities NC'!J357*'8.legal entities NC'!K357+'9.non-residents NC'!J189*'9.non-residents NC'!K189)/('7.individuals NC'!J357+'8.legal entities NC'!J357+'9.non-residents NC'!J189)</f>
        <v>5.6524622936814977</v>
      </c>
      <c r="L357" s="29">
        <f>'7.individuals NC'!L357+'8.legal entities NC'!L357+'9.non-residents NC'!L189</f>
        <v>1309011.96</v>
      </c>
      <c r="M357" s="28">
        <f>('7.individuals NC'!L357*'7.individuals NC'!M357+'8.legal entities NC'!L357*'8.legal entities NC'!M357+'9.non-residents NC'!L189*'9.non-residents NC'!M189)/('7.individuals NC'!L357+'8.legal entities NC'!L357+'9.non-residents NC'!L189)</f>
        <v>9.2738375278863021</v>
      </c>
      <c r="N357" s="29">
        <f>'7.individuals NC'!N357+'8.legal entities NC'!N357+'9.non-residents NC'!N189</f>
        <v>12638468.399999999</v>
      </c>
      <c r="O357" s="28">
        <f>('7.individuals NC'!N357*'7.individuals NC'!O357+'8.legal entities NC'!N357*'8.legal entities NC'!O357+'9.non-residents NC'!N189*'9.non-residents NC'!O189)/('7.individuals NC'!N357+'8.legal entities NC'!N357+'9.non-residents NC'!N189)</f>
        <v>11.858796740465772</v>
      </c>
      <c r="P357" s="29">
        <f>'7.individuals NC'!P357+'8.legal entities NC'!P357+'9.non-residents NC'!P189</f>
        <v>1945574.82</v>
      </c>
      <c r="Q357" s="28">
        <f>('7.individuals NC'!P357*'7.individuals NC'!Q357+'8.legal entities NC'!P357*'8.legal entities NC'!Q357+'9.non-residents NC'!P189*'9.non-residents NC'!Q189)/('7.individuals NC'!P357+'8.legal entities NC'!P357+'9.non-residents NC'!P189)</f>
        <v>12.979815248379868</v>
      </c>
      <c r="R357" s="29">
        <f>'7.individuals NC'!R357+'8.legal entities NC'!R357+'9.non-residents NC'!R189</f>
        <v>42841.11</v>
      </c>
      <c r="S357" s="28">
        <f>('7.individuals NC'!R357*'7.individuals NC'!S357+'8.legal entities NC'!R357*'8.legal entities NC'!S357+'9.non-residents NC'!R189*'9.non-residents NC'!S189)/('7.individuals NC'!R357+'8.legal entities NC'!R357+'9.non-residents NC'!R189)</f>
        <v>12.45007083850065</v>
      </c>
    </row>
    <row r="358" spans="1:19" ht="14.25" customHeight="1" x14ac:dyDescent="0.2">
      <c r="A358" s="26" t="s">
        <v>19</v>
      </c>
      <c r="B358" s="27">
        <f>'7.individuals NC'!B358+'8.legal entities NC'!B358+'9.non-residents NC'!B190</f>
        <v>408230914.72000009</v>
      </c>
      <c r="C358" s="28">
        <f>('7.individuals NC'!B358*'7.individuals NC'!C358+'8.legal entities NC'!B358*'8.legal entities NC'!C358+'9.non-residents NC'!B190*'9.non-residents NC'!C190)/('7.individuals NC'!B358+'8.legal entities NC'!B358+'9.non-residents NC'!B190)</f>
        <v>1.698930611749482</v>
      </c>
      <c r="D358" s="29">
        <f>'7.individuals NC'!D358+'8.legal entities NC'!D358+'9.non-residents NC'!D190</f>
        <v>398043994.84000003</v>
      </c>
      <c r="E358" s="28">
        <f>('7.individuals NC'!D358*'7.individuals NC'!E358+'8.legal entities NC'!D358*'8.legal entities NC'!E358+'9.non-residents NC'!D190*'9.non-residents NC'!E190)/('7.individuals NC'!D358+'8.legal entities NC'!D358+'9.non-residents NC'!D190)</f>
        <v>1.4780923439884956</v>
      </c>
      <c r="F358" s="29">
        <f t="shared" si="32"/>
        <v>10186919.879999999</v>
      </c>
      <c r="G358" s="28">
        <f t="shared" si="33"/>
        <v>10.327971317734576</v>
      </c>
      <c r="H358" s="29">
        <f>'7.individuals NC'!H358+'8.legal entities NC'!H358+'9.non-residents NC'!H190</f>
        <v>1500621.09</v>
      </c>
      <c r="I358" s="28">
        <f>('7.individuals NC'!H358*'7.individuals NC'!I358+'8.legal entities NC'!H358*'8.legal entities NC'!I358+'9.non-residents NC'!H190*'9.non-residents NC'!I190)/('7.individuals NC'!H358+'8.legal entities NC'!H358+'9.non-residents NC'!H190)</f>
        <v>1.4923583336417052</v>
      </c>
      <c r="J358" s="29">
        <f>'7.individuals NC'!J358+'8.legal entities NC'!J358+'9.non-residents NC'!J190</f>
        <v>821801.07</v>
      </c>
      <c r="K358" s="28">
        <f>('7.individuals NC'!J358*'7.individuals NC'!K358+'8.legal entities NC'!J358*'8.legal entities NC'!K358+'9.non-residents NC'!J190*'9.non-residents NC'!K190)/('7.individuals NC'!J358+'8.legal entities NC'!J358+'9.non-residents NC'!J190)</f>
        <v>6.3313944582720003</v>
      </c>
      <c r="L358" s="29">
        <f>'7.individuals NC'!L358+'8.legal entities NC'!L358+'9.non-residents NC'!L190</f>
        <v>1100018.22</v>
      </c>
      <c r="M358" s="28">
        <f>('7.individuals NC'!L358*'7.individuals NC'!M358+'8.legal entities NC'!L358*'8.legal entities NC'!M358+'9.non-residents NC'!L190*'9.non-residents NC'!M190)/('7.individuals NC'!L358+'8.legal entities NC'!L358+'9.non-residents NC'!L190)</f>
        <v>8.9798743456267509</v>
      </c>
      <c r="N358" s="29">
        <f>'7.individuals NC'!N358+'8.legal entities NC'!N358+'9.non-residents NC'!N190</f>
        <v>4362999.2299999995</v>
      </c>
      <c r="O358" s="28">
        <f>('7.individuals NC'!N358*'7.individuals NC'!O358+'8.legal entities NC'!N358*'8.legal entities NC'!O358+'9.non-residents NC'!N190*'9.non-residents NC'!O190)/('7.individuals NC'!N358+'8.legal entities NC'!N358+'9.non-residents NC'!N190)</f>
        <v>12.919542447249102</v>
      </c>
      <c r="P358" s="29">
        <f>'7.individuals NC'!P358+'8.legal entities NC'!P358+'9.non-residents NC'!P190</f>
        <v>2368415.29</v>
      </c>
      <c r="Q358" s="28">
        <f>('7.individuals NC'!P358*'7.individuals NC'!Q358+'8.legal entities NC'!P358*'8.legal entities NC'!Q358+'9.non-residents NC'!P190*'9.non-residents NC'!Q190)/('7.individuals NC'!P358+'8.legal entities NC'!P358+'9.non-residents NC'!P190)</f>
        <v>13.137170584302382</v>
      </c>
      <c r="R358" s="29">
        <f>'7.individuals NC'!R358+'8.legal entities NC'!R358+'9.non-residents NC'!R190</f>
        <v>33064.979999999996</v>
      </c>
      <c r="S358" s="28">
        <f>('7.individuals NC'!R358*'7.individuals NC'!S358+'8.legal entities NC'!R358*'8.legal entities NC'!S358+'9.non-residents NC'!R190*'9.non-residents NC'!S190)/('7.individuals NC'!R358+'8.legal entities NC'!R358+'9.non-residents NC'!R190)</f>
        <v>12.319692466168178</v>
      </c>
    </row>
    <row r="359" spans="1:19" ht="14.25" customHeight="1" x14ac:dyDescent="0.2">
      <c r="A359" s="26" t="s">
        <v>20</v>
      </c>
      <c r="B359" s="27">
        <f>'7.individuals NC'!B359+'8.legal entities NC'!B359+'9.non-residents NC'!B191</f>
        <v>495845141.92000008</v>
      </c>
      <c r="C359" s="28">
        <f>('7.individuals NC'!B359*'7.individuals NC'!C359+'8.legal entities NC'!B359*'8.legal entities NC'!C359+'9.non-residents NC'!B191*'9.non-residents NC'!C191)/('7.individuals NC'!B359+'8.legal entities NC'!B359+'9.non-residents NC'!B191)</f>
        <v>1.6359390874372484</v>
      </c>
      <c r="D359" s="29">
        <f>'7.individuals NC'!D359+'8.legal entities NC'!D359+'9.non-residents NC'!D191</f>
        <v>481561991.16999996</v>
      </c>
      <c r="E359" s="28">
        <f>('7.individuals NC'!D359*'7.individuals NC'!E359+'8.legal entities NC'!D359*'8.legal entities NC'!E359+'9.non-residents NC'!D191*'9.non-residents NC'!E191)/('7.individuals NC'!D359+'8.legal entities NC'!D359+'9.non-residents NC'!D191)</f>
        <v>1.4324879287114984</v>
      </c>
      <c r="F359" s="29">
        <f t="shared" si="32"/>
        <v>14283150.75</v>
      </c>
      <c r="G359" s="28">
        <f t="shared" si="33"/>
        <v>8.4953741530383251</v>
      </c>
      <c r="H359" s="29">
        <f>'7.individuals NC'!H359+'8.legal entities NC'!H359+'9.non-residents NC'!H191</f>
        <v>4006737.67</v>
      </c>
      <c r="I359" s="28">
        <f>('7.individuals NC'!H359*'7.individuals NC'!I359+'8.legal entities NC'!H359*'8.legal entities NC'!I359+'9.non-residents NC'!H191*'9.non-residents NC'!I191)/('7.individuals NC'!H359+'8.legal entities NC'!H359+'9.non-residents NC'!H191)</f>
        <v>0.58028033320184969</v>
      </c>
      <c r="J359" s="29">
        <f>'7.individuals NC'!J359+'8.legal entities NC'!J359+'9.non-residents NC'!J191</f>
        <v>1027282.51</v>
      </c>
      <c r="K359" s="28">
        <f>('7.individuals NC'!J359*'7.individuals NC'!K359+'8.legal entities NC'!J359*'8.legal entities NC'!K359+'9.non-residents NC'!J191*'9.non-residents NC'!K191)/('7.individuals NC'!J359+'8.legal entities NC'!J359+'9.non-residents NC'!J191)</f>
        <v>6.1408520076916346</v>
      </c>
      <c r="L359" s="29">
        <f>'7.individuals NC'!L359+'8.legal entities NC'!L359+'9.non-residents NC'!L191</f>
        <v>2228983.0199999996</v>
      </c>
      <c r="M359" s="28">
        <f>('7.individuals NC'!L359*'7.individuals NC'!M359+'8.legal entities NC'!L359*'8.legal entities NC'!M359+'9.non-residents NC'!L191*'9.non-residents NC'!M191)/('7.individuals NC'!L359+'8.legal entities NC'!L359+'9.non-residents NC'!L191)</f>
        <v>9.5608446272955216</v>
      </c>
      <c r="N359" s="29">
        <f>'7.individuals NC'!N359+'8.legal entities NC'!N359+'9.non-residents NC'!N191</f>
        <v>4624480.67</v>
      </c>
      <c r="O359" s="28">
        <f>('7.individuals NC'!N359*'7.individuals NC'!O359+'8.legal entities NC'!N359*'8.legal entities NC'!O359+'9.non-residents NC'!N191*'9.non-residents NC'!O191)/('7.individuals NC'!N359+'8.legal entities NC'!N359+'9.non-residents NC'!N191)</f>
        <v>13.190950925587916</v>
      </c>
      <c r="P359" s="29">
        <f>'7.individuals NC'!P359+'8.legal entities NC'!P359+'9.non-residents NC'!P191</f>
        <v>2186779.33</v>
      </c>
      <c r="Q359" s="28">
        <f>('7.individuals NC'!P359*'7.individuals NC'!Q359+'8.legal entities NC'!P359*'8.legal entities NC'!Q359+'9.non-residents NC'!P191*'9.non-residents NC'!Q191)/('7.individuals NC'!P359+'8.legal entities NC'!P359+'9.non-residents NC'!P191)</f>
        <v>12.772640119019272</v>
      </c>
      <c r="R359" s="29">
        <f>'7.individuals NC'!R359+'8.legal entities NC'!R359+'9.non-residents NC'!R191</f>
        <v>208887.55000000002</v>
      </c>
      <c r="S359" s="28">
        <f>('7.individuals NC'!R359*'7.individuals NC'!S359+'8.legal entities NC'!R359*'8.legal entities NC'!S359+'9.non-residents NC'!R191*'9.non-residents NC'!S191)/('7.individuals NC'!R359+'8.legal entities NC'!R359+'9.non-residents NC'!R191)</f>
        <v>11.79622942631096</v>
      </c>
    </row>
    <row r="360" spans="1:19" ht="14.25" customHeight="1" x14ac:dyDescent="0.2">
      <c r="A360" s="26" t="s">
        <v>21</v>
      </c>
      <c r="B360" s="27">
        <f>'7.individuals NC'!B360+'8.legal entities NC'!B360+'9.non-residents NC'!B192</f>
        <v>560339053.09000003</v>
      </c>
      <c r="C360" s="28">
        <f>('7.individuals NC'!B360*'7.individuals NC'!C360+'8.legal entities NC'!B360*'8.legal entities NC'!C360+'9.non-residents NC'!B192*'9.non-residents NC'!C192)/('7.individuals NC'!B360+'8.legal entities NC'!B360+'9.non-residents NC'!B192)</f>
        <v>1.6222819091927421</v>
      </c>
      <c r="D360" s="29">
        <f>'7.individuals NC'!D360+'8.legal entities NC'!D360+'9.non-residents NC'!D192</f>
        <v>547446860.30000007</v>
      </c>
      <c r="E360" s="28">
        <f>('7.individuals NC'!D360*'7.individuals NC'!E360+'8.legal entities NC'!D360*'8.legal entities NC'!E360+'9.non-residents NC'!D192*'9.non-residents NC'!E192)/('7.individuals NC'!D360+'8.legal entities NC'!D360+'9.non-residents NC'!D192)</f>
        <v>1.4041218267540374</v>
      </c>
      <c r="F360" s="29">
        <f t="shared" si="32"/>
        <v>12892192.790000001</v>
      </c>
      <c r="G360" s="28">
        <f t="shared" si="33"/>
        <v>10.886109569798025</v>
      </c>
      <c r="H360" s="29">
        <f>'7.individuals NC'!H360+'8.legal entities NC'!H360+'9.non-residents NC'!H192</f>
        <v>1241076.52</v>
      </c>
      <c r="I360" s="28">
        <f>('7.individuals NC'!H360*'7.individuals NC'!I360+'8.legal entities NC'!H360*'8.legal entities NC'!I360+'9.non-residents NC'!H192*'9.non-residents NC'!I192)/('7.individuals NC'!H360+'8.legal entities NC'!H360+'9.non-residents NC'!H192)</f>
        <v>2.050525769031549</v>
      </c>
      <c r="J360" s="29">
        <f>'7.individuals NC'!J360+'8.legal entities NC'!J360+'9.non-residents NC'!J192</f>
        <v>1045121.3500000001</v>
      </c>
      <c r="K360" s="28">
        <f>('7.individuals NC'!J360*'7.individuals NC'!K360+'8.legal entities NC'!J360*'8.legal entities NC'!K360+'9.non-residents NC'!J192*'9.non-residents NC'!K192)/('7.individuals NC'!J360+'8.legal entities NC'!J360+'9.non-residents NC'!J192)</f>
        <v>5.4800992779450919</v>
      </c>
      <c r="L360" s="29">
        <f>'7.individuals NC'!L360+'8.legal entities NC'!L360+'9.non-residents NC'!L192</f>
        <v>1216981.6599999999</v>
      </c>
      <c r="M360" s="28">
        <f>('7.individuals NC'!L360*'7.individuals NC'!M360+'8.legal entities NC'!L360*'8.legal entities NC'!M360+'9.non-residents NC'!L192*'9.non-residents NC'!M192)/('7.individuals NC'!L360+'8.legal entities NC'!L360+'9.non-residents NC'!L192)</f>
        <v>8.889170306149067</v>
      </c>
      <c r="N360" s="29">
        <f>'7.individuals NC'!N360+'8.legal entities NC'!N360+'9.non-residents NC'!N192</f>
        <v>7234688.29</v>
      </c>
      <c r="O360" s="28">
        <f>('7.individuals NC'!N360*'7.individuals NC'!O360+'8.legal entities NC'!N360*'8.legal entities NC'!O360+'9.non-residents NC'!N192*'9.non-residents NC'!O192)/('7.individuals NC'!N360+'8.legal entities NC'!N360+'9.non-residents NC'!N192)</f>
        <v>12.90370140964292</v>
      </c>
      <c r="P360" s="29">
        <f>'7.individuals NC'!P360+'8.legal entities NC'!P360+'9.non-residents NC'!P192</f>
        <v>2032237.66</v>
      </c>
      <c r="Q360" s="28">
        <f>('7.individuals NC'!P360*'7.individuals NC'!Q360+'8.legal entities NC'!P360*'8.legal entities NC'!Q360+'9.non-residents NC'!P192*'9.non-residents NC'!Q192)/('7.individuals NC'!P360+'8.legal entities NC'!P360+'9.non-residents NC'!P192)</f>
        <v>12.909217674915038</v>
      </c>
      <c r="R360" s="29">
        <f>'7.individuals NC'!R360+'8.legal entities NC'!R360+'9.non-residents NC'!R192</f>
        <v>122087.31</v>
      </c>
      <c r="S360" s="28">
        <f>('7.individuals NC'!R360*'7.individuals NC'!S360+'8.legal entities NC'!R360*'8.legal entities NC'!S360+'9.non-residents NC'!R192*'9.non-residents NC'!S192)/('7.individuals NC'!R360+'8.legal entities NC'!R360+'9.non-residents NC'!R192)</f>
        <v>13.652378158712834</v>
      </c>
    </row>
    <row r="361" spans="1:19" ht="14.25" customHeight="1" x14ac:dyDescent="0.2">
      <c r="A361" s="26" t="s">
        <v>22</v>
      </c>
      <c r="B361" s="27">
        <f>'7.individuals NC'!B361+'8.legal entities NC'!B361+'9.non-residents NC'!B193</f>
        <v>556631356.2299999</v>
      </c>
      <c r="C361" s="28">
        <f>('7.individuals NC'!B361*'7.individuals NC'!C361+'8.legal entities NC'!B361*'8.legal entities NC'!C361+'9.non-residents NC'!B193*'9.non-residents NC'!C193)/('7.individuals NC'!B361+'8.legal entities NC'!B361+'9.non-residents NC'!B193)</f>
        <v>1.7471564303006217</v>
      </c>
      <c r="D361" s="29">
        <f>'7.individuals NC'!D361+'8.legal entities NC'!D361+'9.non-residents NC'!D193</f>
        <v>546900177.74000001</v>
      </c>
      <c r="E361" s="28">
        <f>('7.individuals NC'!D361*'7.individuals NC'!E361+'8.legal entities NC'!D361*'8.legal entities NC'!E361+'9.non-residents NC'!D193*'9.non-residents NC'!E193)/('7.individuals NC'!D361+'8.legal entities NC'!D361+'9.non-residents NC'!D193)</f>
        <v>1.6097998537785232</v>
      </c>
      <c r="F361" s="29">
        <f t="shared" si="32"/>
        <v>9731178.4899999984</v>
      </c>
      <c r="G361" s="28">
        <f t="shared" si="33"/>
        <v>9.4667081979399477</v>
      </c>
      <c r="H361" s="29">
        <f>'7.individuals NC'!H361+'8.legal entities NC'!H361+'9.non-residents NC'!H193</f>
        <v>1649053.77</v>
      </c>
      <c r="I361" s="28">
        <f>('7.individuals NC'!H361*'7.individuals NC'!I361+'8.legal entities NC'!H361*'8.legal entities NC'!I361+'9.non-residents NC'!H193*'9.non-residents NC'!I193)/('7.individuals NC'!H361+'8.legal entities NC'!H361+'9.non-residents NC'!H193)</f>
        <v>0.9851756381479303</v>
      </c>
      <c r="J361" s="29">
        <f>'7.individuals NC'!J361+'8.legal entities NC'!J361+'9.non-residents NC'!J193</f>
        <v>900298.42</v>
      </c>
      <c r="K361" s="28">
        <f>('7.individuals NC'!J361*'7.individuals NC'!K361+'8.legal entities NC'!J361*'8.legal entities NC'!K361+'9.non-residents NC'!J193*'9.non-residents NC'!K193)/('7.individuals NC'!J361+'8.legal entities NC'!J361+'9.non-residents NC'!J193)</f>
        <v>5.8855076732223948</v>
      </c>
      <c r="L361" s="29">
        <f>'7.individuals NC'!L361+'8.legal entities NC'!L361+'9.non-residents NC'!L193</f>
        <v>1029342.49</v>
      </c>
      <c r="M361" s="28">
        <f>('7.individuals NC'!L361*'7.individuals NC'!M361+'8.legal entities NC'!L361*'8.legal entities NC'!M361+'9.non-residents NC'!L193*'9.non-residents NC'!M193)/('7.individuals NC'!L361+'8.legal entities NC'!L361+'9.non-residents NC'!L193)</f>
        <v>8.6352108785483033</v>
      </c>
      <c r="N361" s="29">
        <f>'7.individuals NC'!N361+'8.legal entities NC'!N361+'9.non-residents NC'!N193</f>
        <v>3887234.55</v>
      </c>
      <c r="O361" s="28">
        <f>('7.individuals NC'!N361*'7.individuals NC'!O361+'8.legal entities NC'!N361*'8.legal entities NC'!O361+'9.non-residents NC'!N193*'9.non-residents NC'!O193)/('7.individuals NC'!N361+'8.legal entities NC'!N361+'9.non-residents NC'!N193)</f>
        <v>12.501599288831168</v>
      </c>
      <c r="P361" s="29">
        <f>'7.individuals NC'!P361+'8.legal entities NC'!P361+'9.non-residents NC'!P193</f>
        <v>2039404.47</v>
      </c>
      <c r="Q361" s="28">
        <f>('7.individuals NC'!P361*'7.individuals NC'!Q361+'8.legal entities NC'!P361*'8.legal entities NC'!Q361+'9.non-residents NC'!P193*'9.non-residents NC'!Q193)/('7.individuals NC'!P361+'8.legal entities NC'!P361+'9.non-residents NC'!P193)</f>
        <v>12.736594338934614</v>
      </c>
      <c r="R361" s="29">
        <f>'7.individuals NC'!R361+'8.legal entities NC'!R361+'9.non-residents NC'!R193</f>
        <v>225844.79</v>
      </c>
      <c r="S361" s="28">
        <f>('7.individuals NC'!R361*'7.individuals NC'!S361+'8.legal entities NC'!R361*'8.legal entities NC'!S361+'9.non-residents NC'!R193*'9.non-residents NC'!S193)/('7.individuals NC'!R361+'8.legal entities NC'!R361+'9.non-residents NC'!R193)</f>
        <v>7.6982105586761591</v>
      </c>
    </row>
    <row r="362" spans="1:19" ht="14.25" hidden="1" customHeight="1" x14ac:dyDescent="0.2">
      <c r="A362" s="26" t="s">
        <v>23</v>
      </c>
      <c r="B362" s="27">
        <f>'7.individuals NC'!B362+'8.legal entities NC'!B362+'9.non-residents NC'!B194</f>
        <v>0</v>
      </c>
      <c r="C362" s="28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29">
        <f>'7.individuals NC'!D362+'8.legal entities NC'!D362+'9.non-residents NC'!D194</f>
        <v>0</v>
      </c>
      <c r="E362" s="28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29">
        <f t="shared" si="32"/>
        <v>0</v>
      </c>
      <c r="G362" s="28" t="e">
        <f t="shared" si="33"/>
        <v>#DIV/0!</v>
      </c>
      <c r="H362" s="29">
        <f>'7.individuals NC'!H362+'8.legal entities NC'!H362+'9.non-residents NC'!H194</f>
        <v>0</v>
      </c>
      <c r="I362" s="28" t="e">
        <f>('7.individuals NC'!H362*'7.individuals NC'!I362+'8.legal entities NC'!H362*'8.legal entities NC'!I362+'9.non-residents NC'!H194*'9.non-residents NC'!I194)/('7.individuals NC'!H362+'8.legal entities NC'!H362+'9.non-residents NC'!H194)</f>
        <v>#DIV/0!</v>
      </c>
      <c r="J362" s="29">
        <f>'7.individuals NC'!J362+'8.legal entities NC'!J362+'9.non-residents NC'!J194</f>
        <v>0</v>
      </c>
      <c r="K362" s="28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29">
        <f>'7.individuals NC'!L362+'8.legal entities NC'!L362+'9.non-residents NC'!L194</f>
        <v>0</v>
      </c>
      <c r="M362" s="28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29">
        <f>'7.individuals NC'!N362+'8.legal entities NC'!N362+'9.non-residents NC'!N194</f>
        <v>0</v>
      </c>
      <c r="O362" s="28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29">
        <f>'7.individuals NC'!P362+'8.legal entities NC'!P362+'9.non-residents NC'!P194</f>
        <v>0</v>
      </c>
      <c r="Q362" s="28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29">
        <f>'7.individuals NC'!R362+'8.legal entities NC'!R362+'9.non-residents NC'!R194</f>
        <v>0</v>
      </c>
      <c r="S362" s="28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</row>
    <row r="363" spans="1:19" ht="14.25" hidden="1" customHeight="1" x14ac:dyDescent="0.2">
      <c r="A363" s="26" t="s">
        <v>24</v>
      </c>
      <c r="B363" s="27">
        <f>'7.individuals NC'!B363+'8.legal entities NC'!B363+'9.non-residents NC'!B195</f>
        <v>0</v>
      </c>
      <c r="C363" s="28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29">
        <f>'7.individuals NC'!D363+'8.legal entities NC'!D363+'9.non-residents NC'!D195</f>
        <v>0</v>
      </c>
      <c r="E363" s="28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29">
        <f t="shared" si="32"/>
        <v>0</v>
      </c>
      <c r="G363" s="28" t="e">
        <f t="shared" si="33"/>
        <v>#DIV/0!</v>
      </c>
      <c r="H363" s="29">
        <f>'7.individuals NC'!H363+'8.legal entities NC'!H363+'9.non-residents NC'!H195</f>
        <v>0</v>
      </c>
      <c r="I363" s="28" t="e">
        <f>('7.individuals NC'!H363*'7.individuals NC'!I363+'8.legal entities NC'!H363*'8.legal entities NC'!I363+'9.non-residents NC'!H195*'9.non-residents NC'!I195)/('7.individuals NC'!H363+'8.legal entities NC'!H363+'9.non-residents NC'!H195)</f>
        <v>#DIV/0!</v>
      </c>
      <c r="J363" s="29">
        <f>'7.individuals NC'!J363+'8.legal entities NC'!J363+'9.non-residents NC'!J195</f>
        <v>0</v>
      </c>
      <c r="K363" s="28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29">
        <f>'7.individuals NC'!L363+'8.legal entities NC'!L363+'9.non-residents NC'!L195</f>
        <v>0</v>
      </c>
      <c r="M363" s="28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29">
        <f>'7.individuals NC'!N363+'8.legal entities NC'!N363+'9.non-residents NC'!N195</f>
        <v>0</v>
      </c>
      <c r="O363" s="28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29">
        <f>'7.individuals NC'!P363+'8.legal entities NC'!P363+'9.non-residents NC'!P195</f>
        <v>0</v>
      </c>
      <c r="Q363" s="28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29">
        <f>'7.individuals NC'!R363+'8.legal entities NC'!R363+'9.non-residents NC'!R195</f>
        <v>0</v>
      </c>
      <c r="S363" s="28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</row>
    <row r="364" spans="1:19" ht="14.25" hidden="1" customHeight="1" x14ac:dyDescent="0.2">
      <c r="A364" s="26" t="s">
        <v>25</v>
      </c>
      <c r="B364" s="27">
        <f>'7.individuals NC'!B364+'8.legal entities NC'!B364+'9.non-residents NC'!B196</f>
        <v>0</v>
      </c>
      <c r="C364" s="28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29">
        <f>'7.individuals NC'!D364+'8.legal entities NC'!D364+'9.non-residents NC'!D196</f>
        <v>0</v>
      </c>
      <c r="E364" s="28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29">
        <f t="shared" si="32"/>
        <v>0</v>
      </c>
      <c r="G364" s="28" t="e">
        <f t="shared" si="33"/>
        <v>#DIV/0!</v>
      </c>
      <c r="H364" s="29">
        <f>'7.individuals NC'!H364+'8.legal entities NC'!H364+'9.non-residents NC'!H196</f>
        <v>0</v>
      </c>
      <c r="I364" s="28" t="e">
        <f>('7.individuals NC'!H364*'7.individuals NC'!I364+'8.legal entities NC'!H364*'8.legal entities NC'!I364+'9.non-residents NC'!H196*'9.non-residents NC'!I196)/('7.individuals NC'!H364+'8.legal entities NC'!H364+'9.non-residents NC'!H196)</f>
        <v>#DIV/0!</v>
      </c>
      <c r="J364" s="29">
        <f>'7.individuals NC'!J364+'8.legal entities NC'!J364+'9.non-residents NC'!J196</f>
        <v>0</v>
      </c>
      <c r="K364" s="28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29">
        <f>'7.individuals NC'!L364+'8.legal entities NC'!L364+'9.non-residents NC'!L196</f>
        <v>0</v>
      </c>
      <c r="M364" s="28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29">
        <f>'7.individuals NC'!N364+'8.legal entities NC'!N364+'9.non-residents NC'!N196</f>
        <v>0</v>
      </c>
      <c r="O364" s="28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29">
        <f>'7.individuals NC'!P364+'8.legal entities NC'!P364+'9.non-residents NC'!P196</f>
        <v>0</v>
      </c>
      <c r="Q364" s="28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29">
        <f>'7.individuals NC'!R364+'8.legal entities NC'!R364+'9.non-residents NC'!R196</f>
        <v>0</v>
      </c>
      <c r="S364" s="28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</row>
    <row r="365" spans="1:19" ht="14.25" hidden="1" customHeight="1" x14ac:dyDescent="0.2">
      <c r="A365" s="26" t="s">
        <v>26</v>
      </c>
      <c r="B365" s="27">
        <f>'7.individuals NC'!B365+'8.legal entities NC'!B365+'9.non-residents NC'!B197</f>
        <v>0</v>
      </c>
      <c r="C365" s="28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29">
        <f>'7.individuals NC'!D365+'8.legal entities NC'!D365+'9.non-residents NC'!D197</f>
        <v>0</v>
      </c>
      <c r="E365" s="28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29">
        <f t="shared" si="32"/>
        <v>0</v>
      </c>
      <c r="G365" s="28" t="e">
        <f t="shared" si="33"/>
        <v>#DIV/0!</v>
      </c>
      <c r="H365" s="29">
        <f>'7.individuals NC'!H365+'8.legal entities NC'!H365+'9.non-residents NC'!H197</f>
        <v>0</v>
      </c>
      <c r="I365" s="28" t="e">
        <f>('7.individuals NC'!H365*'7.individuals NC'!I365+'8.legal entities NC'!H365*'8.legal entities NC'!I365+'9.non-residents NC'!H197*'9.non-residents NC'!I197)/('7.individuals NC'!H365+'8.legal entities NC'!H365+'9.non-residents NC'!H197)</f>
        <v>#DIV/0!</v>
      </c>
      <c r="J365" s="29">
        <f>'7.individuals NC'!J365+'8.legal entities NC'!J365+'9.non-residents NC'!J197</f>
        <v>0</v>
      </c>
      <c r="K365" s="28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29">
        <f>'7.individuals NC'!L365+'8.legal entities NC'!L365+'9.non-residents NC'!L197</f>
        <v>0</v>
      </c>
      <c r="M365" s="28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29">
        <f>'7.individuals NC'!N365+'8.legal entities NC'!N365+'9.non-residents NC'!N197</f>
        <v>0</v>
      </c>
      <c r="O365" s="28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29">
        <f>'7.individuals NC'!P365+'8.legal entities NC'!P365+'9.non-residents NC'!P197</f>
        <v>0</v>
      </c>
      <c r="Q365" s="28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29">
        <f>'7.individuals NC'!R365+'8.legal entities NC'!R365+'9.non-residents NC'!R197</f>
        <v>0</v>
      </c>
      <c r="S365" s="28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</row>
    <row r="366" spans="1:19" ht="14.25" hidden="1" customHeight="1" x14ac:dyDescent="0.2">
      <c r="A366" s="26" t="s">
        <v>27</v>
      </c>
      <c r="B366" s="27">
        <f>'7.individuals NC'!B366+'8.legal entities NC'!B366+'9.non-residents NC'!B198</f>
        <v>0</v>
      </c>
      <c r="C366" s="28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29">
        <f>'7.individuals NC'!D366+'8.legal entities NC'!D366+'9.non-residents NC'!D198</f>
        <v>0</v>
      </c>
      <c r="E366" s="28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29">
        <f t="shared" si="32"/>
        <v>0</v>
      </c>
      <c r="G366" s="28" t="e">
        <f t="shared" si="33"/>
        <v>#DIV/0!</v>
      </c>
      <c r="H366" s="29">
        <f>'7.individuals NC'!H366+'8.legal entities NC'!H366+'9.non-residents NC'!H198</f>
        <v>0</v>
      </c>
      <c r="I366" s="28" t="e">
        <f>('7.individuals NC'!H366*'7.individuals NC'!I366+'8.legal entities NC'!H366*'8.legal entities NC'!I366+'9.non-residents NC'!H198*'9.non-residents NC'!I198)/('7.individuals NC'!H366+'8.legal entities NC'!H366+'9.non-residents NC'!H198)</f>
        <v>#DIV/0!</v>
      </c>
      <c r="J366" s="29">
        <f>'7.individuals NC'!J366+'8.legal entities NC'!J366+'9.non-residents NC'!J198</f>
        <v>0</v>
      </c>
      <c r="K366" s="28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29">
        <f>'7.individuals NC'!L366+'8.legal entities NC'!L366+'9.non-residents NC'!L198</f>
        <v>0</v>
      </c>
      <c r="M366" s="28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29">
        <f>'7.individuals NC'!N366+'8.legal entities NC'!N366+'9.non-residents NC'!N198</f>
        <v>0</v>
      </c>
      <c r="O366" s="28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29">
        <f>'7.individuals NC'!P366+'8.legal entities NC'!P366+'9.non-residents NC'!P198</f>
        <v>0</v>
      </c>
      <c r="Q366" s="28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29">
        <f>'7.individuals NC'!R366+'8.legal entities NC'!R366+'9.non-residents NC'!R198</f>
        <v>0</v>
      </c>
      <c r="S366" s="28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</row>
    <row r="367" spans="1:19" ht="14.25" hidden="1" customHeight="1" x14ac:dyDescent="0.2">
      <c r="A367" s="26" t="s">
        <v>28</v>
      </c>
      <c r="B367" s="27">
        <f>'7.individuals NC'!B367+'8.legal entities NC'!B367+'9.non-residents NC'!B199</f>
        <v>0</v>
      </c>
      <c r="C367" s="28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29">
        <f>'7.individuals NC'!D367+'8.legal entities NC'!D367+'9.non-residents NC'!D199</f>
        <v>0</v>
      </c>
      <c r="E367" s="28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29">
        <f t="shared" si="32"/>
        <v>0</v>
      </c>
      <c r="G367" s="28" t="e">
        <f t="shared" si="33"/>
        <v>#DIV/0!</v>
      </c>
      <c r="H367" s="29">
        <f>'7.individuals NC'!H367+'8.legal entities NC'!H367+'9.non-residents NC'!H199</f>
        <v>0</v>
      </c>
      <c r="I367" s="28" t="e">
        <f>('7.individuals NC'!H367*'7.individuals NC'!I367+'8.legal entities NC'!H367*'8.legal entities NC'!I367+'9.non-residents NC'!H199*'9.non-residents NC'!I199)/('7.individuals NC'!H367+'8.legal entities NC'!H367+'9.non-residents NC'!H199)</f>
        <v>#DIV/0!</v>
      </c>
      <c r="J367" s="29">
        <f>'7.individuals NC'!J367+'8.legal entities NC'!J367+'9.non-residents NC'!J199</f>
        <v>0</v>
      </c>
      <c r="K367" s="28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29">
        <f>'7.individuals NC'!L367+'8.legal entities NC'!L367+'9.non-residents NC'!L199</f>
        <v>0</v>
      </c>
      <c r="M367" s="28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29">
        <f>'7.individuals NC'!N367+'8.legal entities NC'!N367+'9.non-residents NC'!N199</f>
        <v>0</v>
      </c>
      <c r="O367" s="28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29">
        <f>'7.individuals NC'!P367+'8.legal entities NC'!P367+'9.non-residents NC'!P199</f>
        <v>0</v>
      </c>
      <c r="Q367" s="28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29">
        <f>'7.individuals NC'!R367+'8.legal entities NC'!R367+'9.non-residents NC'!R199</f>
        <v>0</v>
      </c>
      <c r="S367" s="28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</row>
    <row r="368" spans="1:19" ht="14.25" hidden="1" customHeight="1" thickBot="1" x14ac:dyDescent="0.25">
      <c r="A368" s="32" t="s">
        <v>29</v>
      </c>
      <c r="B368" s="33">
        <f>'7.individuals NC'!B368+'8.legal entities NC'!B368+'9.non-residents NC'!B200</f>
        <v>0</v>
      </c>
      <c r="C368" s="3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35">
        <f>'7.individuals NC'!D368+'8.legal entities NC'!D368+'9.non-residents NC'!D200</f>
        <v>0</v>
      </c>
      <c r="E368" s="3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35">
        <f t="shared" ref="F368" si="34">H368+J368+L368+N368+P368+R368</f>
        <v>0</v>
      </c>
      <c r="G368" s="34" t="e">
        <f t="shared" ref="G368" si="35">(H368*I368+J368*K368+L368*M368+N368*O368+P368*Q368+R368*S368)/(H368+J368+L368+N368+P368+R368)</f>
        <v>#DIV/0!</v>
      </c>
      <c r="H368" s="35">
        <f>'7.individuals NC'!H368+'8.legal entities NC'!H368+'9.non-residents NC'!H200</f>
        <v>0</v>
      </c>
      <c r="I368" s="34" t="e">
        <f>('7.individuals NC'!H368*'7.individuals NC'!I368+'8.legal entities NC'!H368*'8.legal entities NC'!I368+'9.non-residents NC'!H200*'9.non-residents NC'!I200)/('7.individuals NC'!H368+'8.legal entities NC'!H368+'9.non-residents NC'!H200)</f>
        <v>#DIV/0!</v>
      </c>
      <c r="J368" s="35">
        <f>'7.individuals NC'!J368+'8.legal entities NC'!J368+'9.non-residents NC'!J200</f>
        <v>0</v>
      </c>
      <c r="K368" s="3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35">
        <f>'7.individuals NC'!L368+'8.legal entities NC'!L368+'9.non-residents NC'!L200</f>
        <v>0</v>
      </c>
      <c r="M368" s="3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35">
        <f>'7.individuals NC'!N368+'8.legal entities NC'!N368+'9.non-residents NC'!N200</f>
        <v>0</v>
      </c>
      <c r="O368" s="3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35">
        <f>'7.individuals NC'!P368+'8.legal entities NC'!P368+'9.non-residents NC'!P200</f>
        <v>0</v>
      </c>
      <c r="Q368" s="3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35">
        <f>'7.individuals NC'!R368+'8.legal entities NC'!R368+'9.non-residents NC'!R200</f>
        <v>0</v>
      </c>
      <c r="S368" s="3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370844053.46000004</v>
      </c>
      <c r="C354" s="28">
        <f t="shared" si="155"/>
        <v>1.6678350416548158</v>
      </c>
      <c r="D354" s="29">
        <v>363623424.44999999</v>
      </c>
      <c r="E354" s="28">
        <v>1.4942829627075198</v>
      </c>
      <c r="F354" s="29">
        <f t="shared" si="156"/>
        <v>7220629.0100000007</v>
      </c>
      <c r="G354" s="28">
        <f t="shared" si="157"/>
        <v>10.407738612359479</v>
      </c>
      <c r="H354" s="29">
        <v>766082.56000000006</v>
      </c>
      <c r="I354" s="28">
        <v>1.2308989793476</v>
      </c>
      <c r="J354" s="29">
        <v>543100.02</v>
      </c>
      <c r="K354" s="28">
        <v>6.2212706304079992</v>
      </c>
      <c r="L354" s="29">
        <v>926917.11</v>
      </c>
      <c r="M354" s="28">
        <v>8.5133805427326692</v>
      </c>
      <c r="N354" s="29">
        <v>2795055.62</v>
      </c>
      <c r="O354" s="28">
        <v>12.012508859519599</v>
      </c>
      <c r="P354" s="29">
        <v>2170042.98</v>
      </c>
      <c r="Q354" s="28">
        <v>13.407717610643799</v>
      </c>
      <c r="R354" s="30">
        <v>19430.72</v>
      </c>
      <c r="S354" s="31">
        <v>13.716678640832702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:B367" si="158">D356+H356+J356+L356+N356+P356+R356</f>
        <v>438513058.93999988</v>
      </c>
      <c r="C356" s="34">
        <f t="shared" ref="C356:C367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:F367" si="160">H356+J356+L356+N356+P356+R356</f>
        <v>9684661.6000000015</v>
      </c>
      <c r="G356" s="34">
        <f t="shared" ref="G356:G367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  <row r="357" spans="1:19" x14ac:dyDescent="0.2">
      <c r="A357" s="20" t="s">
        <v>75</v>
      </c>
      <c r="B357" s="27">
        <f t="shared" si="158"/>
        <v>339878937.87</v>
      </c>
      <c r="C357" s="28">
        <f t="shared" si="159"/>
        <v>1.7401466688871965</v>
      </c>
      <c r="D357" s="29">
        <v>333060643.00999999</v>
      </c>
      <c r="E357" s="28">
        <v>1.58018307600216</v>
      </c>
      <c r="F357" s="29">
        <f t="shared" si="160"/>
        <v>6818294.8600000003</v>
      </c>
      <c r="G357" s="28">
        <f t="shared" si="161"/>
        <v>9.5540617603328162</v>
      </c>
      <c r="H357" s="29">
        <v>1054179.73</v>
      </c>
      <c r="I357" s="28">
        <v>0.81695833811944008</v>
      </c>
      <c r="J357" s="29">
        <v>735106.34</v>
      </c>
      <c r="K357" s="28">
        <v>5.7130693227322702</v>
      </c>
      <c r="L357" s="29">
        <v>798792.59</v>
      </c>
      <c r="M357" s="28">
        <v>8.6838155832166599</v>
      </c>
      <c r="N357" s="29">
        <v>2403372.91</v>
      </c>
      <c r="O357" s="28">
        <v>12.2488446309815</v>
      </c>
      <c r="P357" s="29">
        <v>1787370.32</v>
      </c>
      <c r="Q357" s="28">
        <v>12.990184516491199</v>
      </c>
      <c r="R357" s="30">
        <v>39472.97</v>
      </c>
      <c r="S357" s="31">
        <v>12.365338369522199</v>
      </c>
    </row>
    <row r="358" spans="1:19" x14ac:dyDescent="0.2">
      <c r="A358" s="26" t="s">
        <v>19</v>
      </c>
      <c r="B358" s="27">
        <f t="shared" si="158"/>
        <v>378142497.54000008</v>
      </c>
      <c r="C358" s="28">
        <f t="shared" si="159"/>
        <v>1.634868912186749</v>
      </c>
      <c r="D358" s="29">
        <v>370615639.91000003</v>
      </c>
      <c r="E358" s="28">
        <v>1.4680794590744397</v>
      </c>
      <c r="F358" s="29">
        <f t="shared" si="160"/>
        <v>7526857.6299999999</v>
      </c>
      <c r="G358" s="28">
        <f t="shared" si="161"/>
        <v>9.8474302404468528</v>
      </c>
      <c r="H358" s="29">
        <v>1257521.93</v>
      </c>
      <c r="I358" s="28">
        <v>0.6407182651677491</v>
      </c>
      <c r="J358" s="29">
        <v>728367.22</v>
      </c>
      <c r="K358" s="28">
        <v>6.3518250169193502</v>
      </c>
      <c r="L358" s="29">
        <v>899069.65</v>
      </c>
      <c r="M358" s="28">
        <v>9.1215668065316198</v>
      </c>
      <c r="N358" s="29">
        <v>2936081.88</v>
      </c>
      <c r="O358" s="28">
        <v>12.970020363158302</v>
      </c>
      <c r="P358" s="29">
        <v>1673112.22</v>
      </c>
      <c r="Q358" s="28">
        <v>13.151013340336499</v>
      </c>
      <c r="R358" s="30">
        <v>32704.73</v>
      </c>
      <c r="S358" s="31">
        <v>12.320550253740098</v>
      </c>
    </row>
    <row r="359" spans="1:19" x14ac:dyDescent="0.2">
      <c r="A359" s="26" t="s">
        <v>20</v>
      </c>
      <c r="B359" s="27">
        <f t="shared" si="158"/>
        <v>459573065.71000004</v>
      </c>
      <c r="C359" s="28">
        <f t="shared" si="159"/>
        <v>1.6239110828231871</v>
      </c>
      <c r="D359" s="29">
        <v>449112828.18000001</v>
      </c>
      <c r="E359" s="28">
        <v>1.4741150608760998</v>
      </c>
      <c r="F359" s="29">
        <f t="shared" si="160"/>
        <v>10460237.529999999</v>
      </c>
      <c r="G359" s="28">
        <f t="shared" si="161"/>
        <v>8.0554395135900805</v>
      </c>
      <c r="H359" s="29">
        <v>3418690.81</v>
      </c>
      <c r="I359" s="28">
        <v>0.31149643237260199</v>
      </c>
      <c r="J359" s="29">
        <v>875647.11</v>
      </c>
      <c r="K359" s="28">
        <v>6.2718370298738293</v>
      </c>
      <c r="L359" s="29">
        <v>1339837.78</v>
      </c>
      <c r="M359" s="28">
        <v>10.916704574564198</v>
      </c>
      <c r="N359" s="29">
        <v>3168152.29</v>
      </c>
      <c r="O359" s="28">
        <v>13.191055911014898</v>
      </c>
      <c r="P359" s="29">
        <v>1610754.5</v>
      </c>
      <c r="Q359" s="28">
        <v>12.846589778827299</v>
      </c>
      <c r="R359" s="30">
        <v>47155.040000000001</v>
      </c>
      <c r="S359" s="31">
        <v>12.605126629094199</v>
      </c>
    </row>
    <row r="360" spans="1:19" x14ac:dyDescent="0.2">
      <c r="A360" s="26" t="s">
        <v>21</v>
      </c>
      <c r="B360" s="27">
        <f t="shared" si="158"/>
        <v>513296690.24000001</v>
      </c>
      <c r="C360" s="28">
        <f t="shared" si="159"/>
        <v>1.590914994831895</v>
      </c>
      <c r="D360" s="29">
        <v>504864997.24000001</v>
      </c>
      <c r="E360" s="28">
        <v>1.4459309339502</v>
      </c>
      <c r="F360" s="29">
        <f t="shared" si="160"/>
        <v>8431693</v>
      </c>
      <c r="G360" s="28">
        <f t="shared" si="161"/>
        <v>10.272134471973796</v>
      </c>
      <c r="H360" s="29">
        <v>1001133.35</v>
      </c>
      <c r="I360" s="28">
        <v>1.2242451347765</v>
      </c>
      <c r="J360" s="29">
        <v>886735.93</v>
      </c>
      <c r="K360" s="28">
        <v>5.5614811632816092</v>
      </c>
      <c r="L360" s="29">
        <v>1143421.76</v>
      </c>
      <c r="M360" s="28">
        <v>9.0074751083099898</v>
      </c>
      <c r="N360" s="29">
        <v>3461069.39</v>
      </c>
      <c r="O360" s="28">
        <v>12.961494179895702</v>
      </c>
      <c r="P360" s="29">
        <v>1819197.9</v>
      </c>
      <c r="Q360" s="28">
        <v>13.002522061728401</v>
      </c>
      <c r="R360" s="30">
        <v>120134.67</v>
      </c>
      <c r="S360" s="31">
        <v>13.652610793370499</v>
      </c>
    </row>
    <row r="361" spans="1:19" x14ac:dyDescent="0.2">
      <c r="A361" s="26" t="s">
        <v>22</v>
      </c>
      <c r="B361" s="27">
        <f t="shared" si="158"/>
        <v>520015227.45999992</v>
      </c>
      <c r="C361" s="28">
        <f t="shared" si="159"/>
        <v>1.7731972997370129</v>
      </c>
      <c r="D361" s="29">
        <v>512273674.31999999</v>
      </c>
      <c r="E361" s="28">
        <v>1.66069326526992</v>
      </c>
      <c r="F361" s="29">
        <f t="shared" si="160"/>
        <v>7741553.1399999997</v>
      </c>
      <c r="G361" s="28">
        <f t="shared" si="161"/>
        <v>9.2178087452745796</v>
      </c>
      <c r="H361" s="29">
        <v>1488667.71</v>
      </c>
      <c r="I361" s="28">
        <v>0.79898570682372105</v>
      </c>
      <c r="J361" s="29">
        <v>782721.17</v>
      </c>
      <c r="K361" s="28">
        <v>6.0153177938192197</v>
      </c>
      <c r="L361" s="29">
        <v>897983.32</v>
      </c>
      <c r="M361" s="28">
        <v>8.8842889288856703</v>
      </c>
      <c r="N361" s="29">
        <v>2888643.03</v>
      </c>
      <c r="O361" s="28">
        <v>12.5536685992315</v>
      </c>
      <c r="P361" s="29">
        <v>1667456.88</v>
      </c>
      <c r="Q361" s="28">
        <v>12.602282983653499</v>
      </c>
      <c r="R361" s="30">
        <v>16081.03</v>
      </c>
      <c r="S361" s="31">
        <v>12.912195226300799</v>
      </c>
    </row>
    <row r="362" spans="1:19" hidden="1" x14ac:dyDescent="0.2">
      <c r="A362" s="26" t="s">
        <v>23</v>
      </c>
      <c r="B362" s="27">
        <f t="shared" si="158"/>
        <v>0</v>
      </c>
      <c r="C362" s="28" t="e">
        <f t="shared" si="159"/>
        <v>#DIV/0!</v>
      </c>
      <c r="D362" s="29"/>
      <c r="E362" s="28"/>
      <c r="F362" s="29">
        <f t="shared" si="160"/>
        <v>0</v>
      </c>
      <c r="G362" s="28" t="e">
        <f t="shared" si="161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8"/>
        <v>0</v>
      </c>
      <c r="C363" s="28" t="e">
        <f t="shared" si="159"/>
        <v>#DIV/0!</v>
      </c>
      <c r="D363" s="29"/>
      <c r="E363" s="28"/>
      <c r="F363" s="29">
        <f t="shared" si="160"/>
        <v>0</v>
      </c>
      <c r="G363" s="28" t="e">
        <f t="shared" si="161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8"/>
        <v>0</v>
      </c>
      <c r="C364" s="28" t="e">
        <f t="shared" si="159"/>
        <v>#DIV/0!</v>
      </c>
      <c r="D364" s="29"/>
      <c r="E364" s="28"/>
      <c r="F364" s="29">
        <f t="shared" si="160"/>
        <v>0</v>
      </c>
      <c r="G364" s="28" t="e">
        <f t="shared" si="161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8"/>
        <v>0</v>
      </c>
      <c r="C365" s="28" t="e">
        <f t="shared" si="159"/>
        <v>#DIV/0!</v>
      </c>
      <c r="D365" s="29"/>
      <c r="E365" s="28"/>
      <c r="F365" s="29">
        <f t="shared" si="160"/>
        <v>0</v>
      </c>
      <c r="G365" s="28" t="e">
        <f t="shared" si="161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8"/>
        <v>0</v>
      </c>
      <c r="C366" s="28" t="e">
        <f t="shared" si="159"/>
        <v>#DIV/0!</v>
      </c>
      <c r="D366" s="29"/>
      <c r="E366" s="28"/>
      <c r="F366" s="29">
        <f t="shared" si="160"/>
        <v>0</v>
      </c>
      <c r="G366" s="28" t="e">
        <f t="shared" si="161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8"/>
        <v>0</v>
      </c>
      <c r="C367" s="28" t="e">
        <f t="shared" si="159"/>
        <v>#DIV/0!</v>
      </c>
      <c r="D367" s="29"/>
      <c r="E367" s="28"/>
      <c r="F367" s="29">
        <f t="shared" si="160"/>
        <v>0</v>
      </c>
      <c r="G367" s="28" t="e">
        <f t="shared" si="161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2">D368+H368+J368+L368+N368+P368+R368</f>
        <v>0</v>
      </c>
      <c r="C368" s="34" t="e">
        <f t="shared" ref="C368" si="163">(D368*E368+H368*I368+J368*K368+L368*M368+N368*O368+P368*Q368+R368*S368)/(D368+H368+J368+L368+N368+P368+R368)</f>
        <v>#DIV/0!</v>
      </c>
      <c r="D368" s="35"/>
      <c r="E368" s="34"/>
      <c r="F368" s="35">
        <f t="shared" ref="F368" si="164">H368+J368+L368+N368+P368+R368</f>
        <v>0</v>
      </c>
      <c r="G368" s="34" t="e">
        <f t="shared" ref="G368" si="165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3.5618853872787755</v>
      </c>
      <c r="D334" s="29">
        <v>7507578.75</v>
      </c>
      <c r="E334" s="28">
        <v>1.0021553655231399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11768199.849999998</v>
      </c>
      <c r="C336" s="28">
        <f t="shared" ref="C336" si="121">(D336*E336+H336*I336+J336*K336+L336*M336+N336*O336+P336*Q336+R336*S336)/(D336+H336+J336+L336+N336+P336+R336)</f>
        <v>4.3193341775547864</v>
      </c>
      <c r="D336" s="29">
        <v>8546382.1400000006</v>
      </c>
      <c r="E336" s="28">
        <v>1.1670563082263499</v>
      </c>
      <c r="F336" s="29">
        <f t="shared" ref="F336" si="122">H336+J336+L336+N336+P336+R336</f>
        <v>3221817.71</v>
      </c>
      <c r="G336" s="28">
        <f t="shared" ref="G336" si="123">(H336*I336+J336*K336+L336*M336+N336*O336+P336*Q336+R336*S336)/(H336+J336+L336+N336+P336+R336)</f>
        <v>12.681250867976663</v>
      </c>
      <c r="H336" s="29">
        <v>13378.12</v>
      </c>
      <c r="I336" s="28">
        <v>10.515090685387799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11392364.549999999</v>
      </c>
      <c r="C354" s="28">
        <f t="shared" si="153"/>
        <v>1.8135010189960963</v>
      </c>
      <c r="D354" s="29">
        <v>9980036.5999999996</v>
      </c>
      <c r="E354" s="28">
        <v>0.73766572784913398</v>
      </c>
      <c r="F354" s="29">
        <f t="shared" si="154"/>
        <v>1412327.9500000002</v>
      </c>
      <c r="G354" s="28">
        <f t="shared" si="155"/>
        <v>9.4157548589900859</v>
      </c>
      <c r="H354" s="29">
        <v>22416.15</v>
      </c>
      <c r="I354" s="28">
        <v>9.0281840771051201</v>
      </c>
      <c r="J354" s="29">
        <v>70056.27</v>
      </c>
      <c r="K354" s="28">
        <v>4.3395056573808501</v>
      </c>
      <c r="L354" s="29">
        <v>56684.84</v>
      </c>
      <c r="M354" s="28">
        <v>6.4364114267588999</v>
      </c>
      <c r="N354" s="29">
        <v>1141931.32</v>
      </c>
      <c r="O354" s="28">
        <v>9.5436455022531508</v>
      </c>
      <c r="P354" s="29">
        <v>121239.37</v>
      </c>
      <c r="Q354" s="28">
        <v>12.609042683907099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:B367" si="156">D356+H356+J356+L356+N356+P356+R356</f>
        <v>18821207.589999996</v>
      </c>
      <c r="C356" s="34">
        <f t="shared" ref="C356:C367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:F367" si="158">H356+J356+L356+N356+P356+R356</f>
        <v>3624234.42</v>
      </c>
      <c r="G356" s="34">
        <f t="shared" ref="G356:G367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15" customHeight="1" x14ac:dyDescent="0.2">
      <c r="A357" s="20" t="s">
        <v>75</v>
      </c>
      <c r="B357" s="27">
        <f t="shared" si="156"/>
        <v>67219271.480000004</v>
      </c>
      <c r="C357" s="28">
        <f t="shared" si="157"/>
        <v>3.2766262604278915</v>
      </c>
      <c r="D357" s="29">
        <v>56365441.640000001</v>
      </c>
      <c r="E357" s="28">
        <v>1.6656109584063901</v>
      </c>
      <c r="F357" s="29">
        <f t="shared" si="158"/>
        <v>10853829.839999998</v>
      </c>
      <c r="G357" s="28">
        <f t="shared" si="159"/>
        <v>11.642851853221959</v>
      </c>
      <c r="H357" s="29">
        <v>21681.74</v>
      </c>
      <c r="I357" s="28">
        <v>8.3224113516719598</v>
      </c>
      <c r="J357" s="29">
        <v>92368.67</v>
      </c>
      <c r="K357" s="28">
        <v>5.0729934262342393</v>
      </c>
      <c r="L357" s="29">
        <v>462928.04</v>
      </c>
      <c r="M357" s="28">
        <v>10.261275394335598</v>
      </c>
      <c r="N357" s="29">
        <v>10172275.119999999</v>
      </c>
      <c r="O357" s="28">
        <v>11.762126336866102</v>
      </c>
      <c r="P357" s="29">
        <v>104576.27</v>
      </c>
      <c r="Q357" s="28">
        <v>12.648047701452702</v>
      </c>
      <c r="R357" s="30"/>
      <c r="S357" s="31"/>
    </row>
    <row r="358" spans="1:19" ht="15" customHeight="1" x14ac:dyDescent="0.2">
      <c r="A358" s="26" t="s">
        <v>19</v>
      </c>
      <c r="B358" s="27">
        <f t="shared" si="156"/>
        <v>20307472.550000001</v>
      </c>
      <c r="C358" s="28">
        <f t="shared" si="157"/>
        <v>3.2141688680849683</v>
      </c>
      <c r="D358" s="29">
        <v>17981912.73</v>
      </c>
      <c r="E358" s="28">
        <v>2.1099877641882001</v>
      </c>
      <c r="F358" s="29">
        <f t="shared" si="158"/>
        <v>2325559.8199999998</v>
      </c>
      <c r="G358" s="28">
        <f t="shared" si="159"/>
        <v>11.752022023970136</v>
      </c>
      <c r="H358" s="29">
        <v>205228.35</v>
      </c>
      <c r="I358" s="28">
        <v>6.9300780345405499</v>
      </c>
      <c r="J358" s="29">
        <v>73124.850000000006</v>
      </c>
      <c r="K358" s="28">
        <v>6.2303871857514892</v>
      </c>
      <c r="L358" s="29">
        <v>181524.16</v>
      </c>
      <c r="M358" s="28">
        <v>8.1437377085232097</v>
      </c>
      <c r="N358" s="29">
        <v>1336455.06</v>
      </c>
      <c r="O358" s="28">
        <v>12.800774400973898</v>
      </c>
      <c r="P358" s="29">
        <v>529227.4</v>
      </c>
      <c r="Q358" s="28">
        <v>12.974084008121999</v>
      </c>
      <c r="R358" s="30"/>
      <c r="S358" s="31"/>
    </row>
    <row r="359" spans="1:19" ht="15" customHeight="1" x14ac:dyDescent="0.2">
      <c r="A359" s="26" t="s">
        <v>20</v>
      </c>
      <c r="B359" s="27">
        <f t="shared" si="156"/>
        <v>25415635.050000001</v>
      </c>
      <c r="C359" s="28">
        <f t="shared" si="157"/>
        <v>2.1303904062078538</v>
      </c>
      <c r="D359" s="29">
        <v>21977006.469999999</v>
      </c>
      <c r="E359" s="28">
        <v>0.92748637852587412</v>
      </c>
      <c r="F359" s="29">
        <f t="shared" si="158"/>
        <v>3438628.58</v>
      </c>
      <c r="G359" s="28">
        <f t="shared" si="159"/>
        <v>9.8184058414648714</v>
      </c>
      <c r="H359" s="29">
        <v>474556.3</v>
      </c>
      <c r="I359" s="28">
        <v>2.5850995357136797</v>
      </c>
      <c r="J359" s="29">
        <v>128656.84</v>
      </c>
      <c r="K359" s="28">
        <v>5.1712216505550703</v>
      </c>
      <c r="L359" s="29">
        <v>858492.23</v>
      </c>
      <c r="M359" s="28">
        <v>7.3164930624939997</v>
      </c>
      <c r="N359" s="29">
        <v>1335674.55</v>
      </c>
      <c r="O359" s="28">
        <v>13.253849084868797</v>
      </c>
      <c r="P359" s="29">
        <v>479548.66</v>
      </c>
      <c r="Q359" s="28">
        <v>12.546233101766999</v>
      </c>
      <c r="R359" s="30">
        <v>161700</v>
      </c>
      <c r="S359" s="31">
        <v>11.56</v>
      </c>
    </row>
    <row r="360" spans="1:19" ht="15" customHeight="1" x14ac:dyDescent="0.2">
      <c r="A360" s="26" t="s">
        <v>21</v>
      </c>
      <c r="B360" s="27">
        <f t="shared" si="156"/>
        <v>34566961.909999996</v>
      </c>
      <c r="C360" s="28">
        <f t="shared" si="157"/>
        <v>2.3183860791947746</v>
      </c>
      <c r="D360" s="29">
        <v>30513139.050000001</v>
      </c>
      <c r="E360" s="28">
        <v>1.00540738294181</v>
      </c>
      <c r="F360" s="29">
        <f t="shared" si="158"/>
        <v>4053822.86</v>
      </c>
      <c r="G360" s="28">
        <f t="shared" si="159"/>
        <v>12.201181384279819</v>
      </c>
      <c r="H360" s="29">
        <v>175432.97</v>
      </c>
      <c r="I360" s="28">
        <v>7.368303945375831</v>
      </c>
      <c r="J360" s="29">
        <v>137148.15</v>
      </c>
      <c r="K360" s="28">
        <v>4.7727680686906799</v>
      </c>
      <c r="L360" s="29">
        <v>47565.18</v>
      </c>
      <c r="M360" s="28">
        <v>5.9532762369447596</v>
      </c>
      <c r="N360" s="29">
        <v>3631606.95</v>
      </c>
      <c r="O360" s="28">
        <v>12.801361694387101</v>
      </c>
      <c r="P360" s="29">
        <v>62069.61</v>
      </c>
      <c r="Q360" s="28">
        <v>11.9466757403502</v>
      </c>
      <c r="R360" s="30"/>
      <c r="S360" s="31"/>
    </row>
    <row r="361" spans="1:19" ht="15" customHeight="1" x14ac:dyDescent="0.2">
      <c r="A361" s="26" t="s">
        <v>22</v>
      </c>
      <c r="B361" s="27">
        <f t="shared" si="156"/>
        <v>24399274.010000005</v>
      </c>
      <c r="C361" s="28">
        <f t="shared" si="157"/>
        <v>1.5770346089940892</v>
      </c>
      <c r="D361" s="29">
        <v>22699882.920000002</v>
      </c>
      <c r="E361" s="28">
        <v>0.88607039195689397</v>
      </c>
      <c r="F361" s="29">
        <f t="shared" si="158"/>
        <v>1699391.09</v>
      </c>
      <c r="G361" s="28">
        <f t="shared" si="159"/>
        <v>10.806697469385929</v>
      </c>
      <c r="H361" s="29">
        <v>74649.19</v>
      </c>
      <c r="I361" s="28">
        <v>5.3034522276798999</v>
      </c>
      <c r="J361" s="29">
        <v>99345.4</v>
      </c>
      <c r="K361" s="28">
        <v>4.8163698369526902</v>
      </c>
      <c r="L361" s="29">
        <v>105695.19</v>
      </c>
      <c r="M361" s="28">
        <v>6.2853393612329898</v>
      </c>
      <c r="N361" s="29">
        <v>907128.76</v>
      </c>
      <c r="O361" s="28">
        <v>12.372751059177098</v>
      </c>
      <c r="P361" s="29">
        <v>313882.55</v>
      </c>
      <c r="Q361" s="28">
        <v>13.417707759478798</v>
      </c>
      <c r="R361" s="30">
        <v>198690</v>
      </c>
      <c r="S361" s="31">
        <v>7</v>
      </c>
    </row>
    <row r="362" spans="1:19" ht="15" hidden="1" customHeight="1" x14ac:dyDescent="0.2">
      <c r="A362" s="26" t="s">
        <v>23</v>
      </c>
      <c r="B362" s="27">
        <f t="shared" si="156"/>
        <v>0</v>
      </c>
      <c r="C362" s="28" t="e">
        <f t="shared" si="157"/>
        <v>#DIV/0!</v>
      </c>
      <c r="D362" s="29"/>
      <c r="E362" s="28"/>
      <c r="F362" s="29">
        <f t="shared" si="158"/>
        <v>0</v>
      </c>
      <c r="G362" s="28" t="e">
        <f t="shared" si="159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t="15" hidden="1" customHeight="1" x14ac:dyDescent="0.2">
      <c r="A363" s="26" t="s">
        <v>24</v>
      </c>
      <c r="B363" s="27">
        <f t="shared" si="156"/>
        <v>0</v>
      </c>
      <c r="C363" s="28" t="e">
        <f t="shared" si="157"/>
        <v>#DIV/0!</v>
      </c>
      <c r="D363" s="29"/>
      <c r="E363" s="28"/>
      <c r="F363" s="29">
        <f t="shared" si="158"/>
        <v>0</v>
      </c>
      <c r="G363" s="28" t="e">
        <f t="shared" si="159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t="15" hidden="1" customHeight="1" x14ac:dyDescent="0.2">
      <c r="A364" s="26" t="s">
        <v>25</v>
      </c>
      <c r="B364" s="27">
        <f t="shared" si="156"/>
        <v>0</v>
      </c>
      <c r="C364" s="28" t="e">
        <f t="shared" si="157"/>
        <v>#DIV/0!</v>
      </c>
      <c r="D364" s="29"/>
      <c r="E364" s="28"/>
      <c r="F364" s="29">
        <f t="shared" si="158"/>
        <v>0</v>
      </c>
      <c r="G364" s="28" t="e">
        <f t="shared" si="159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t="15" hidden="1" customHeight="1" x14ac:dyDescent="0.2">
      <c r="A365" s="26" t="s">
        <v>26</v>
      </c>
      <c r="B365" s="27">
        <f t="shared" si="156"/>
        <v>0</v>
      </c>
      <c r="C365" s="28" t="e">
        <f t="shared" si="157"/>
        <v>#DIV/0!</v>
      </c>
      <c r="D365" s="29"/>
      <c r="E365" s="28"/>
      <c r="F365" s="29">
        <f t="shared" si="158"/>
        <v>0</v>
      </c>
      <c r="G365" s="28" t="e">
        <f t="shared" si="159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t="15" hidden="1" customHeight="1" x14ac:dyDescent="0.2">
      <c r="A366" s="26" t="s">
        <v>27</v>
      </c>
      <c r="B366" s="27">
        <f t="shared" si="156"/>
        <v>0</v>
      </c>
      <c r="C366" s="28" t="e">
        <f t="shared" si="157"/>
        <v>#DIV/0!</v>
      </c>
      <c r="D366" s="29"/>
      <c r="E366" s="28"/>
      <c r="F366" s="29">
        <f t="shared" si="158"/>
        <v>0</v>
      </c>
      <c r="G366" s="28" t="e">
        <f t="shared" si="159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t="15" hidden="1" customHeight="1" x14ac:dyDescent="0.2">
      <c r="A367" s="26" t="s">
        <v>28</v>
      </c>
      <c r="B367" s="27">
        <f t="shared" si="156"/>
        <v>0</v>
      </c>
      <c r="C367" s="28" t="e">
        <f t="shared" si="157"/>
        <v>#DIV/0!</v>
      </c>
      <c r="D367" s="29"/>
      <c r="E367" s="28"/>
      <c r="F367" s="29">
        <f t="shared" si="158"/>
        <v>0</v>
      </c>
      <c r="G367" s="28" t="e">
        <f t="shared" si="159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5" hidden="1" customHeight="1" thickBot="1" x14ac:dyDescent="0.25">
      <c r="A368" s="32" t="s">
        <v>29</v>
      </c>
      <c r="B368" s="33">
        <f t="shared" ref="B368" si="160">D368+H368+J368+L368+N368+P368+R368</f>
        <v>0</v>
      </c>
      <c r="C368" s="34" t="e">
        <f t="shared" ref="C368" si="161">(D368*E368+H368*I368+J368*K368+L368*M368+N368*O368+P368*Q368+R368*S368)/(D368+H368+J368+L368+N368+P368+R368)</f>
        <v>#DIV/0!</v>
      </c>
      <c r="D368" s="35"/>
      <c r="E368" s="34"/>
      <c r="F368" s="35">
        <f t="shared" ref="F368" si="162">H368+J368+L368+N368+P368+R368</f>
        <v>0</v>
      </c>
      <c r="G368" s="34" t="e">
        <f t="shared" ref="G368" si="163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8939235.3800000027</v>
      </c>
      <c r="C186" s="28">
        <f t="shared" si="147"/>
        <v>1.2443048792837581</v>
      </c>
      <c r="D186" s="29">
        <v>8573723.1300000008</v>
      </c>
      <c r="E186" s="28">
        <v>0.77755028353708899</v>
      </c>
      <c r="F186" s="29">
        <f t="shared" si="148"/>
        <v>365512.25</v>
      </c>
      <c r="G186" s="28">
        <f t="shared" si="149"/>
        <v>12.192842646723891</v>
      </c>
      <c r="H186" s="29">
        <v>23128.06</v>
      </c>
      <c r="I186" s="28">
        <v>0.87278742791224206</v>
      </c>
      <c r="J186" s="29">
        <v>6298.01</v>
      </c>
      <c r="K186" s="28">
        <v>9.1188203257854497</v>
      </c>
      <c r="L186" s="29">
        <v>21771.55</v>
      </c>
      <c r="M186" s="28">
        <v>9.5883887917948005</v>
      </c>
      <c r="N186" s="29">
        <v>153813.34</v>
      </c>
      <c r="O186" s="28">
        <v>12.127919308559301</v>
      </c>
      <c r="P186" s="29">
        <v>158988.80000000002</v>
      </c>
      <c r="Q186" s="28">
        <v>14.3681023424292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:B199" si="150">D188+H188+J188+L188+N188+P188+R188</f>
        <v>10563255.15</v>
      </c>
      <c r="C188" s="34">
        <f t="shared" ref="C188:C199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:F199" si="152">H188+J188+L188+N188+P188+R188</f>
        <v>463837.09</v>
      </c>
      <c r="G188" s="34">
        <f t="shared" ref="G188:G199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  <row r="189" spans="1:19" x14ac:dyDescent="0.2">
      <c r="A189" s="20" t="s">
        <v>75</v>
      </c>
      <c r="B189" s="27">
        <f t="shared" si="150"/>
        <v>8271709.2300000004</v>
      </c>
      <c r="C189" s="28">
        <f t="shared" si="151"/>
        <v>0.94551666450441729</v>
      </c>
      <c r="D189" s="29">
        <v>8052190.75</v>
      </c>
      <c r="E189" s="28">
        <v>0.70949112333187103</v>
      </c>
      <c r="F189" s="29">
        <f t="shared" si="152"/>
        <v>219518.48000000004</v>
      </c>
      <c r="G189" s="28">
        <f t="shared" si="153"/>
        <v>9.6032054358248118</v>
      </c>
      <c r="H189" s="29">
        <v>37214.980000000003</v>
      </c>
      <c r="I189" s="28">
        <v>0.32318376632205603</v>
      </c>
      <c r="J189" s="29">
        <v>15195.43</v>
      </c>
      <c r="K189" s="28">
        <v>6.2429133232820702</v>
      </c>
      <c r="L189" s="29">
        <v>47291.33</v>
      </c>
      <c r="M189" s="28">
        <v>9.5739449937229484</v>
      </c>
      <c r="N189" s="29">
        <v>62820.37</v>
      </c>
      <c r="O189" s="28">
        <v>12.589887749785598</v>
      </c>
      <c r="P189" s="29">
        <v>53628.23</v>
      </c>
      <c r="Q189" s="28">
        <v>13.281173143323999</v>
      </c>
      <c r="R189" s="30">
        <v>3368.14</v>
      </c>
      <c r="S189" s="31">
        <v>13.4430943488097</v>
      </c>
    </row>
    <row r="190" spans="1:19" x14ac:dyDescent="0.2">
      <c r="A190" s="26" t="s">
        <v>19</v>
      </c>
      <c r="B190" s="27">
        <f t="shared" si="150"/>
        <v>9780944.629999999</v>
      </c>
      <c r="C190" s="28">
        <f t="shared" si="151"/>
        <v>1.0296488117221854</v>
      </c>
      <c r="D190" s="29">
        <v>9446442.1999999993</v>
      </c>
      <c r="E190" s="28">
        <v>0.66807769627807612</v>
      </c>
      <c r="F190" s="29">
        <f t="shared" si="152"/>
        <v>334502.43000000005</v>
      </c>
      <c r="G190" s="28">
        <f t="shared" si="153"/>
        <v>11.240518261107962</v>
      </c>
      <c r="H190" s="29">
        <v>37870.81</v>
      </c>
      <c r="I190" s="28">
        <v>0.30362803172152897</v>
      </c>
      <c r="J190" s="29">
        <v>20309</v>
      </c>
      <c r="K190" s="28">
        <v>5.9623557289871494</v>
      </c>
      <c r="L190" s="29">
        <v>19424.41</v>
      </c>
      <c r="M190" s="28">
        <v>10.235387870210699</v>
      </c>
      <c r="N190" s="29">
        <v>90462.29</v>
      </c>
      <c r="O190" s="28">
        <v>13.035843528833901</v>
      </c>
      <c r="P190" s="29">
        <v>166075.67000000001</v>
      </c>
      <c r="Q190" s="28">
        <v>13.517415327001199</v>
      </c>
      <c r="R190" s="30">
        <v>360.25</v>
      </c>
      <c r="S190" s="31">
        <v>12.2418195697432</v>
      </c>
    </row>
    <row r="191" spans="1:19" x14ac:dyDescent="0.2">
      <c r="A191" s="26" t="s">
        <v>20</v>
      </c>
      <c r="B191" s="27">
        <f t="shared" si="150"/>
        <v>10856441.16</v>
      </c>
      <c r="C191" s="28">
        <f t="shared" si="151"/>
        <v>0.9875638778021063</v>
      </c>
      <c r="D191" s="29">
        <v>10472156.52</v>
      </c>
      <c r="E191" s="28">
        <v>0.70705408849255802</v>
      </c>
      <c r="F191" s="29">
        <f t="shared" si="152"/>
        <v>384284.64</v>
      </c>
      <c r="G191" s="28">
        <f t="shared" si="153"/>
        <v>8.6317476761496348</v>
      </c>
      <c r="H191" s="29">
        <v>113490.56</v>
      </c>
      <c r="I191" s="28">
        <v>0.29382010891478605</v>
      </c>
      <c r="J191" s="29">
        <v>22978.560000000001</v>
      </c>
      <c r="K191" s="28">
        <v>6.5783433731269501</v>
      </c>
      <c r="L191" s="29">
        <v>30653.01</v>
      </c>
      <c r="M191" s="28">
        <v>13.1535096879556</v>
      </c>
      <c r="N191" s="29">
        <v>120653.83</v>
      </c>
      <c r="O191" s="28">
        <v>12.4918924670688</v>
      </c>
      <c r="P191" s="29">
        <v>96476.17</v>
      </c>
      <c r="Q191" s="28">
        <v>12.663374115079399</v>
      </c>
      <c r="R191" s="30">
        <v>32.51</v>
      </c>
      <c r="S191" s="31">
        <v>13.4793509689326</v>
      </c>
    </row>
    <row r="192" spans="1:19" x14ac:dyDescent="0.2">
      <c r="A192" s="26" t="s">
        <v>21</v>
      </c>
      <c r="B192" s="27">
        <f t="shared" si="150"/>
        <v>12475400.939999999</v>
      </c>
      <c r="C192" s="28">
        <f t="shared" si="151"/>
        <v>0.98409215932582339</v>
      </c>
      <c r="D192" s="29">
        <v>12068724.01</v>
      </c>
      <c r="E192" s="28">
        <v>0.6632046000031121</v>
      </c>
      <c r="F192" s="29">
        <f t="shared" si="152"/>
        <v>406676.93000000005</v>
      </c>
      <c r="G192" s="28">
        <f t="shared" si="153"/>
        <v>10.506892952840968</v>
      </c>
      <c r="H192" s="29">
        <v>64510.2</v>
      </c>
      <c r="I192" s="28">
        <v>0.41207913787277101</v>
      </c>
      <c r="J192" s="29">
        <v>21237.27</v>
      </c>
      <c r="K192" s="28">
        <v>6.6499730426745103</v>
      </c>
      <c r="L192" s="29">
        <v>25994.720000000001</v>
      </c>
      <c r="M192" s="28">
        <v>9.0574369679688793</v>
      </c>
      <c r="N192" s="29">
        <v>142011.95000000001</v>
      </c>
      <c r="O192" s="28">
        <v>14.1122816248914</v>
      </c>
      <c r="P192" s="29">
        <v>150970.15</v>
      </c>
      <c r="Q192" s="28">
        <v>12.180632970822398</v>
      </c>
      <c r="R192" s="30">
        <v>1952.64</v>
      </c>
      <c r="S192" s="31">
        <v>13.638065490822699</v>
      </c>
    </row>
    <row r="193" spans="1:19" x14ac:dyDescent="0.2">
      <c r="A193" s="26" t="s">
        <v>22</v>
      </c>
      <c r="B193" s="27">
        <f t="shared" si="150"/>
        <v>12216854.759999998</v>
      </c>
      <c r="C193" s="28">
        <f t="shared" si="151"/>
        <v>0.97848070364552697</v>
      </c>
      <c r="D193" s="29">
        <v>11926620.5</v>
      </c>
      <c r="E193" s="28">
        <v>0.80129078331116499</v>
      </c>
      <c r="F193" s="29">
        <f t="shared" si="152"/>
        <v>290234.26</v>
      </c>
      <c r="G193" s="28">
        <f t="shared" si="153"/>
        <v>8.2597607849604096</v>
      </c>
      <c r="H193" s="29">
        <v>85736.87</v>
      </c>
      <c r="I193" s="28">
        <v>0.45820385908652805</v>
      </c>
      <c r="J193" s="29">
        <v>18231.850000000002</v>
      </c>
      <c r="K193" s="28">
        <v>6.138295872333309</v>
      </c>
      <c r="L193" s="29">
        <v>25663.98</v>
      </c>
      <c r="M193" s="28">
        <v>9.5977343030971785</v>
      </c>
      <c r="N193" s="29">
        <v>91462.76</v>
      </c>
      <c r="O193" s="28">
        <v>12.135026972726399</v>
      </c>
      <c r="P193" s="29">
        <v>58065.04</v>
      </c>
      <c r="Q193" s="28">
        <v>12.9117216814111</v>
      </c>
      <c r="R193" s="30">
        <v>11073.76</v>
      </c>
      <c r="S193" s="31">
        <v>12.654179628238298</v>
      </c>
    </row>
    <row r="194" spans="1:19" hidden="1" x14ac:dyDescent="0.2">
      <c r="A194" s="26" t="s">
        <v>23</v>
      </c>
      <c r="B194" s="27">
        <f t="shared" si="150"/>
        <v>0</v>
      </c>
      <c r="C194" s="28" t="e">
        <f t="shared" si="151"/>
        <v>#DIV/0!</v>
      </c>
      <c r="D194" s="29"/>
      <c r="E194" s="28"/>
      <c r="F194" s="29">
        <f t="shared" si="152"/>
        <v>0</v>
      </c>
      <c r="G194" s="28" t="e">
        <f t="shared" si="153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50"/>
        <v>0</v>
      </c>
      <c r="C195" s="28" t="e">
        <f t="shared" si="151"/>
        <v>#DIV/0!</v>
      </c>
      <c r="D195" s="29"/>
      <c r="E195" s="28"/>
      <c r="F195" s="29">
        <f t="shared" si="152"/>
        <v>0</v>
      </c>
      <c r="G195" s="28" t="e">
        <f t="shared" si="153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50"/>
        <v>0</v>
      </c>
      <c r="C196" s="28" t="e">
        <f t="shared" si="151"/>
        <v>#DIV/0!</v>
      </c>
      <c r="D196" s="29"/>
      <c r="E196" s="28"/>
      <c r="F196" s="29">
        <f t="shared" si="152"/>
        <v>0</v>
      </c>
      <c r="G196" s="28" t="e">
        <f t="shared" si="153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50"/>
        <v>0</v>
      </c>
      <c r="C197" s="28" t="e">
        <f t="shared" si="151"/>
        <v>#DIV/0!</v>
      </c>
      <c r="D197" s="29"/>
      <c r="E197" s="28"/>
      <c r="F197" s="29">
        <f t="shared" si="152"/>
        <v>0</v>
      </c>
      <c r="G197" s="28" t="e">
        <f t="shared" si="153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50"/>
        <v>0</v>
      </c>
      <c r="C198" s="28" t="e">
        <f t="shared" si="151"/>
        <v>#DIV/0!</v>
      </c>
      <c r="D198" s="29"/>
      <c r="E198" s="28"/>
      <c r="F198" s="29">
        <f t="shared" si="152"/>
        <v>0</v>
      </c>
      <c r="G198" s="28" t="e">
        <f t="shared" si="153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50"/>
        <v>0</v>
      </c>
      <c r="C199" s="28" t="e">
        <f t="shared" si="151"/>
        <v>#DIV/0!</v>
      </c>
      <c r="D199" s="29"/>
      <c r="E199" s="28"/>
      <c r="F199" s="29">
        <f t="shared" si="152"/>
        <v>0</v>
      </c>
      <c r="G199" s="28" t="e">
        <f t="shared" si="153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4">D200+H200+J200+L200+N200+P200+R200</f>
        <v>0</v>
      </c>
      <c r="C200" s="34" t="e">
        <f t="shared" ref="C200" si="155">(D200*E200+H200*I200+J200*K200+L200*M200+N200*O200+P200*Q200+R200*S200)/(D200+H200+J200+L200+N200+P200+R200)</f>
        <v>#DIV/0!</v>
      </c>
      <c r="D200" s="35"/>
      <c r="E200" s="34"/>
      <c r="F200" s="35">
        <f t="shared" ref="F200" si="156">H200+J200+L200+N200+P200+R200</f>
        <v>0</v>
      </c>
      <c r="G200" s="34" t="e">
        <f t="shared" ref="G200" si="157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90598406.459999993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0.26547362172555367</v>
      </c>
      <c r="D354" s="29">
        <f>'11.individulas FC'!D354+'12.legal entities FC'!D354+'13.non-residents FC'!D186</f>
        <v>83718718.729999989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3.9212860237236448E-2</v>
      </c>
      <c r="F354" s="29">
        <f t="shared" si="34"/>
        <v>6879687.7300000004</v>
      </c>
      <c r="G354" s="28">
        <f t="shared" si="35"/>
        <v>3.018834209310834</v>
      </c>
      <c r="H354" s="29">
        <f>'11.individulas FC'!H354+'12.legal entities FC'!H354+'13.non-residents FC'!H186</f>
        <v>447230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1.0335197665630669</v>
      </c>
      <c r="J354" s="29">
        <f>'11.individulas FC'!J354+'12.legal entities FC'!J354+'13.non-residents FC'!J186</f>
        <v>577853.3600000001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3.1132609953154899</v>
      </c>
      <c r="L354" s="29">
        <f>'11.individulas FC'!L354+'12.legal entities FC'!L354+'13.non-residents FC'!L186</f>
        <v>1109423.1199999999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2.8456626730475945</v>
      </c>
      <c r="N354" s="29">
        <f>'11.individulas FC'!N354+'12.legal entities FC'!N354+'13.non-residents FC'!N186</f>
        <v>3434939.58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3.1853394240197961</v>
      </c>
      <c r="P354" s="29">
        <f>'11.individulas FC'!P354+'12.legal entities FC'!P354+'13.non-residents FC'!P186</f>
        <v>1308141.83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3.3624121148239681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:F367" si="36">H356+J356+L356+N356+P356+R356</f>
        <v>11602061.210000001</v>
      </c>
      <c r="G356" s="34">
        <f t="shared" ref="G356:G367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14.25" customHeight="1" x14ac:dyDescent="0.2">
      <c r="A357" s="20" t="s">
        <v>75</v>
      </c>
      <c r="B357" s="27">
        <f>'11.individulas FC'!B357+'12.legal entities FC'!B357+'13.non-residents FC'!B189</f>
        <v>86285957.550000012</v>
      </c>
      <c r="C357" s="28">
        <f>('11.individulas FC'!B357*'11.individulas FC'!C357+'12.legal entities FC'!B357*'12.legal entities FC'!C357+'13.non-residents FC'!B189*'13.non-residents FC'!C189)/('11.individulas FC'!B357+'12.legal entities FC'!B357+'13.non-residents FC'!B189)</f>
        <v>0.1369899566235965</v>
      </c>
      <c r="D357" s="29">
        <f>'11.individulas FC'!D357+'12.legal entities FC'!D357+'13.non-residents FC'!D189</f>
        <v>81761705.280000001</v>
      </c>
      <c r="E357" s="28">
        <f>('11.individulas FC'!D357*'11.individulas FC'!E357+'12.legal entities FC'!D357*'12.legal entities FC'!E357+'13.non-residents FC'!D189*'13.non-residents FC'!E189)/('11.individulas FC'!D357+'12.legal entities FC'!D357+'13.non-residents FC'!D189)</f>
        <v>3.5075030861685071E-2</v>
      </c>
      <c r="F357" s="29">
        <f t="shared" si="36"/>
        <v>4524252.2699999996</v>
      </c>
      <c r="G357" s="28">
        <f t="shared" si="37"/>
        <v>1.9787833904319387</v>
      </c>
      <c r="H357" s="29">
        <f>'11.individulas FC'!H357+'12.legal entities FC'!H357+'13.non-residents FC'!H189</f>
        <v>1119440.74</v>
      </c>
      <c r="I357" s="28">
        <f>('11.individulas FC'!H357*'11.individulas FC'!I357+'12.legal entities FC'!H357*'12.legal entities FC'!I357+'13.non-residents FC'!H189*'13.non-residents FC'!I189)/('11.individulas FC'!H357+'12.legal entities FC'!H357+'13.non-residents FC'!H189)</f>
        <v>0.46980209349893748</v>
      </c>
      <c r="J357" s="29">
        <f>'11.individulas FC'!J357+'12.legal entities FC'!J357+'13.non-residents FC'!J189</f>
        <v>595372.85</v>
      </c>
      <c r="K357" s="28">
        <f>('11.individulas FC'!J357*'11.individulas FC'!K357+'12.legal entities FC'!J357*'12.legal entities FC'!K357+'13.non-residents FC'!J189*'13.non-residents FC'!K189)/('11.individulas FC'!J357+'12.legal entities FC'!J357+'13.non-residents FC'!J189)</f>
        <v>3.6599653039267728</v>
      </c>
      <c r="L357" s="29">
        <f>'11.individulas FC'!L357+'12.legal entities FC'!L357+'13.non-residents FC'!L189</f>
        <v>529501.75</v>
      </c>
      <c r="M357" s="28">
        <f>('11.individulas FC'!L357*'11.individulas FC'!M357+'12.legal entities FC'!L357*'12.legal entities FC'!M357+'13.non-residents FC'!L189*'13.non-residents FC'!M189)/('11.individulas FC'!L357+'12.legal entities FC'!L357+'13.non-residents FC'!L189)</f>
        <v>2.225304411364081</v>
      </c>
      <c r="N357" s="29">
        <f>'11.individulas FC'!N357+'12.legal entities FC'!N357+'13.non-residents FC'!N189</f>
        <v>1820270.88</v>
      </c>
      <c r="O357" s="28">
        <f>('11.individulas FC'!N357*'11.individulas FC'!O357+'12.legal entities FC'!N357*'12.legal entities FC'!O357+'13.non-residents FC'!N189*'13.non-residents FC'!O189)/('11.individulas FC'!N357+'12.legal entities FC'!N357+'13.non-residents FC'!N189)</f>
        <v>2.1127768917008636</v>
      </c>
      <c r="P357" s="29">
        <f>'11.individulas FC'!P357+'12.legal entities FC'!P357+'13.non-residents FC'!P189</f>
        <v>434253.26</v>
      </c>
      <c r="Q357" s="28">
        <f>('11.individulas FC'!P357*'11.individulas FC'!Q357+'12.legal entities FC'!P357*'12.legal entities FC'!Q357+'13.non-residents FC'!P189*'13.non-residents FC'!Q189)/('11.individulas FC'!P357+'12.legal entities FC'!P357+'13.non-residents FC'!P189)</f>
        <v>2.5999040016418045</v>
      </c>
      <c r="R357" s="30">
        <f>'11.individulas FC'!R357+'12.legal entities FC'!R357+'13.non-residents FC'!R189</f>
        <v>25412.789999999997</v>
      </c>
      <c r="S357" s="31">
        <f>('11.individulas FC'!R357*'11.individulas FC'!S357+'12.legal entities FC'!R357*'12.legal entities FC'!S357+'13.non-residents FC'!R189*'13.non-residents FC'!S189)/('11.individulas FC'!R357+'12.legal entities FC'!R357+'13.non-residents FC'!R189)</f>
        <v>3.7150603495326595</v>
      </c>
    </row>
    <row r="358" spans="1:19" ht="14.25" customHeight="1" x14ac:dyDescent="0.2">
      <c r="A358" s="26" t="s">
        <v>19</v>
      </c>
      <c r="B358" s="27">
        <f>'11.individulas FC'!B358+'12.legal entities FC'!B358+'13.non-residents FC'!B190</f>
        <v>79811367.560000002</v>
      </c>
      <c r="C358" s="28">
        <f>('11.individulas FC'!B358*'11.individulas FC'!C358+'12.legal entities FC'!B358*'12.legal entities FC'!C358+'13.non-residents FC'!B190*'13.non-residents FC'!C190)/('11.individulas FC'!B358+'12.legal entities FC'!B358+'13.non-residents FC'!B190)</f>
        <v>0.21526242947014104</v>
      </c>
      <c r="D358" s="29">
        <f>'11.individulas FC'!D358+'12.legal entities FC'!D358+'13.non-residents FC'!D190</f>
        <v>74840949.680000007</v>
      </c>
      <c r="E358" s="28">
        <f>('11.individulas FC'!D358*'11.individulas FC'!E358+'12.legal entities FC'!D358*'12.legal entities FC'!E358+'13.non-residents FC'!D190*'13.non-residents FC'!E190)/('11.individulas FC'!D358+'12.legal entities FC'!D358+'13.non-residents FC'!D190)</f>
        <v>5.076246990509857E-2</v>
      </c>
      <c r="F358" s="29">
        <f t="shared" si="36"/>
        <v>4970417.88</v>
      </c>
      <c r="G358" s="28">
        <f t="shared" si="37"/>
        <v>2.6921835844715747</v>
      </c>
      <c r="H358" s="29">
        <f>'11.individulas FC'!H358+'12.legal entities FC'!H358+'13.non-residents FC'!H190</f>
        <v>765649.87</v>
      </c>
      <c r="I358" s="28">
        <f>('11.individulas FC'!H358*'11.individulas FC'!I358+'12.legal entities FC'!H358*'12.legal entities FC'!I358+'13.non-residents FC'!H190*'13.non-residents FC'!I190)/('11.individulas FC'!H358+'12.legal entities FC'!H358+'13.non-residents FC'!H190)</f>
        <v>0.58776993157459578</v>
      </c>
      <c r="J358" s="29">
        <f>'11.individulas FC'!J358+'12.legal entities FC'!J358+'13.non-residents FC'!J190</f>
        <v>417663.66000000003</v>
      </c>
      <c r="K358" s="28">
        <f>('11.individulas FC'!J358*'11.individulas FC'!K358+'12.legal entities FC'!J358*'12.legal entities FC'!K358+'13.non-residents FC'!J190*'13.non-residents FC'!K190)/('11.individulas FC'!J358+'12.legal entities FC'!J358+'13.non-residents FC'!J190)</f>
        <v>3.0829327179194888</v>
      </c>
      <c r="L358" s="29">
        <f>'11.individulas FC'!L358+'12.legal entities FC'!L358+'13.non-residents FC'!L190</f>
        <v>814112.52</v>
      </c>
      <c r="M358" s="28">
        <f>('11.individulas FC'!L358*'11.individulas FC'!M358+'12.legal entities FC'!L358*'12.legal entities FC'!M358+'13.non-residents FC'!L190*'13.non-residents FC'!M190)/('11.individulas FC'!L358+'12.legal entities FC'!L358+'13.non-residents FC'!L190)</f>
        <v>2.2918116075650072</v>
      </c>
      <c r="N358" s="29">
        <f>'11.individulas FC'!N358+'12.legal entities FC'!N358+'13.non-residents FC'!N190</f>
        <v>761042.59</v>
      </c>
      <c r="O358" s="28">
        <f>('11.individulas FC'!N358*'11.individulas FC'!O358+'12.legal entities FC'!N358*'12.legal entities FC'!O358+'13.non-residents FC'!N190*'13.non-residents FC'!O190)/('11.individulas FC'!N358+'12.legal entities FC'!N358+'13.non-residents FC'!N190)</f>
        <v>2.9613297672341821</v>
      </c>
      <c r="P358" s="29">
        <f>'11.individulas FC'!P358+'12.legal entities FC'!P358+'13.non-residents FC'!P190</f>
        <v>2202051.56</v>
      </c>
      <c r="Q358" s="28">
        <f>('11.individulas FC'!P358*'11.individulas FC'!Q358+'12.legal entities FC'!P358*'12.legal entities FC'!Q358+'13.non-residents FC'!P190*'13.non-residents FC'!Q190)/('11.individulas FC'!P358+'12.legal entities FC'!P358+'13.non-residents FC'!P190)</f>
        <v>3.3991443721690184</v>
      </c>
      <c r="R358" s="30">
        <f>'11.individulas FC'!R358+'12.legal entities FC'!R358+'13.non-residents FC'!R190</f>
        <v>9897.68</v>
      </c>
      <c r="S358" s="31">
        <f>('11.individulas FC'!R358*'11.individulas FC'!S358+'12.legal entities FC'!R358*'12.legal entities FC'!S358+'13.non-residents FC'!R190*'13.non-residents FC'!S190)/('11.individulas FC'!R358+'12.legal entities FC'!R358+'13.non-residents FC'!R190)</f>
        <v>3.9444318062414627</v>
      </c>
    </row>
    <row r="359" spans="1:19" ht="14.25" customHeight="1" x14ac:dyDescent="0.2">
      <c r="A359" s="26" t="s">
        <v>20</v>
      </c>
      <c r="B359" s="27">
        <f>'11.individulas FC'!B359+'12.legal entities FC'!B359+'13.non-residents FC'!B191</f>
        <v>85351484.719999999</v>
      </c>
      <c r="C359" s="28">
        <f>('11.individulas FC'!B359*'11.individulas FC'!C359+'12.legal entities FC'!B359*'12.legal entities FC'!C359+'13.non-residents FC'!B191*'13.non-residents FC'!C191)/('11.individulas FC'!B359+'12.legal entities FC'!B359+'13.non-residents FC'!B191)</f>
        <v>0.21831568253122241</v>
      </c>
      <c r="D359" s="29">
        <f>'11.individulas FC'!D359+'12.legal entities FC'!D359+'13.non-residents FC'!D191</f>
        <v>77695157.269999996</v>
      </c>
      <c r="E359" s="28">
        <f>('11.individulas FC'!D359*'11.individulas FC'!E359+'12.legal entities FC'!D359*'12.legal entities FC'!E359+'13.non-residents FC'!D191*'13.non-residents FC'!E191)/('11.individulas FC'!D359+'12.legal entities FC'!D359+'13.non-residents FC'!D191)</f>
        <v>4.9109855307201945E-2</v>
      </c>
      <c r="F359" s="29">
        <f t="shared" si="36"/>
        <v>7656327.4500000002</v>
      </c>
      <c r="G359" s="28">
        <f t="shared" si="37"/>
        <v>1.9353887104319178</v>
      </c>
      <c r="H359" s="29">
        <f>'11.individulas FC'!H359+'12.legal entities FC'!H359+'13.non-residents FC'!H191</f>
        <v>2289895.37</v>
      </c>
      <c r="I359" s="28">
        <f>('11.individulas FC'!H359*'11.individulas FC'!I359+'12.legal entities FC'!H359*'12.legal entities FC'!I359+'13.non-residents FC'!H191*'13.non-residents FC'!I191)/('11.individulas FC'!H359+'12.legal entities FC'!H359+'13.non-residents FC'!H191)</f>
        <v>0.25644078707404033</v>
      </c>
      <c r="J359" s="29">
        <f>'11.individulas FC'!J359+'12.legal entities FC'!J359+'13.non-residents FC'!J191</f>
        <v>1430359.82</v>
      </c>
      <c r="K359" s="28">
        <f>('11.individulas FC'!J359*'11.individulas FC'!K359+'12.legal entities FC'!J359*'12.legal entities FC'!K359+'13.non-residents FC'!J191*'13.non-residents FC'!K191)/('11.individulas FC'!J359+'12.legal entities FC'!J359+'13.non-residents FC'!J191)</f>
        <v>1.8076529071545064</v>
      </c>
      <c r="L359" s="29">
        <f>'11.individulas FC'!L359+'12.legal entities FC'!L359+'13.non-residents FC'!L191</f>
        <v>540667.23</v>
      </c>
      <c r="M359" s="28">
        <f>('11.individulas FC'!L359*'11.individulas FC'!M359+'12.legal entities FC'!L359*'12.legal entities FC'!M359+'13.non-residents FC'!L191*'13.non-residents FC'!M191)/('11.individulas FC'!L359+'12.legal entities FC'!L359+'13.non-residents FC'!L191)</f>
        <v>2.591862607800365</v>
      </c>
      <c r="N359" s="29">
        <f>'11.individulas FC'!N359+'12.legal entities FC'!N359+'13.non-residents FC'!N191</f>
        <v>1277886.06</v>
      </c>
      <c r="O359" s="28">
        <f>('11.individulas FC'!N359*'11.individulas FC'!O359+'12.legal entities FC'!N359*'12.legal entities FC'!O359+'13.non-residents FC'!N191*'13.non-residents FC'!O191)/('11.individulas FC'!N359+'12.legal entities FC'!N359+'13.non-residents FC'!N191)</f>
        <v>3.1049308476688422</v>
      </c>
      <c r="P359" s="29">
        <f>'11.individulas FC'!P359+'12.legal entities FC'!P359+'13.non-residents FC'!P191</f>
        <v>2113238.19</v>
      </c>
      <c r="Q359" s="28">
        <f>('11.individulas FC'!P359*'11.individulas FC'!Q359+'12.legal entities FC'!P359*'12.legal entities FC'!Q359+'13.non-residents FC'!P191*'13.non-residents FC'!Q191)/('11.individulas FC'!P359+'12.legal entities FC'!P359+'13.non-residents FC'!P191)</f>
        <v>2.9600306529572995</v>
      </c>
      <c r="R359" s="30">
        <f>'11.individulas FC'!R359+'12.legal entities FC'!R359+'13.non-residents FC'!R191</f>
        <v>4280.7800000000007</v>
      </c>
      <c r="S359" s="31">
        <f>('11.individulas FC'!R359*'11.individulas FC'!S359+'12.legal entities FC'!R359*'12.legal entities FC'!S359+'13.non-residents FC'!R191*'13.non-residents FC'!S191)/('11.individulas FC'!R359+'12.legal entities FC'!R359+'13.non-residents FC'!R191)</f>
        <v>4.8636483538046766</v>
      </c>
    </row>
    <row r="360" spans="1:19" ht="14.25" customHeight="1" x14ac:dyDescent="0.2">
      <c r="A360" s="26" t="s">
        <v>21</v>
      </c>
      <c r="B360" s="27">
        <f>'11.individulas FC'!B360+'12.legal entities FC'!B360+'13.non-residents FC'!B192</f>
        <v>92901985.150000006</v>
      </c>
      <c r="C360" s="28">
        <f>('11.individulas FC'!B360*'11.individulas FC'!C360+'12.legal entities FC'!B360*'12.legal entities FC'!C360+'13.non-residents FC'!B192*'13.non-residents FC'!C192)/('11.individulas FC'!B360+'12.legal entities FC'!B360+'13.non-residents FC'!B192)</f>
        <v>0.14590054883342815</v>
      </c>
      <c r="D360" s="29">
        <f>'11.individulas FC'!D360+'12.legal entities FC'!D360+'13.non-residents FC'!D192</f>
        <v>87895415.870000005</v>
      </c>
      <c r="E360" s="28">
        <f>('11.individulas FC'!D360*'11.individulas FC'!E360+'12.legal entities FC'!D360*'12.legal entities FC'!E360+'13.non-residents FC'!D192*'13.non-residents FC'!E192)/('11.individulas FC'!D360+'12.legal entities FC'!D360+'13.non-residents FC'!D192)</f>
        <v>4.1039089547458073E-2</v>
      </c>
      <c r="F360" s="29">
        <f t="shared" si="36"/>
        <v>5006569.28</v>
      </c>
      <c r="G360" s="28">
        <f t="shared" si="37"/>
        <v>1.9868501207277802</v>
      </c>
      <c r="H360" s="29">
        <f>'11.individulas FC'!H360+'12.legal entities FC'!H360+'13.non-residents FC'!H192</f>
        <v>2242796.7599999998</v>
      </c>
      <c r="I360" s="28">
        <f>('11.individulas FC'!H360*'11.individulas FC'!I360+'12.legal entities FC'!H360*'12.legal entities FC'!I360+'13.non-residents FC'!H192*'13.non-residents FC'!I192)/('11.individulas FC'!H360+'12.legal entities FC'!H360+'13.non-residents FC'!H192)</f>
        <v>0.43396736818007459</v>
      </c>
      <c r="J360" s="29">
        <f>'11.individulas FC'!J360+'12.legal entities FC'!J360+'13.non-residents FC'!J192</f>
        <v>610410.06000000006</v>
      </c>
      <c r="K360" s="28">
        <f>('11.individulas FC'!J360*'11.individulas FC'!K360+'12.legal entities FC'!J360*'12.legal entities FC'!K360+'13.non-residents FC'!J192*'13.non-residents FC'!K192)/('11.individulas FC'!J360+'12.legal entities FC'!J360+'13.non-residents FC'!J192)</f>
        <v>4.0001790992763082</v>
      </c>
      <c r="L360" s="29">
        <f>'11.individulas FC'!L360+'12.legal entities FC'!L360+'13.non-residents FC'!L192</f>
        <v>691518.96</v>
      </c>
      <c r="M360" s="28">
        <f>('11.individulas FC'!L360*'11.individulas FC'!M360+'12.legal entities FC'!L360*'12.legal entities FC'!M360+'13.non-residents FC'!L192*'13.non-residents FC'!M192)/('11.individulas FC'!L360+'12.legal entities FC'!L360+'13.non-residents FC'!L192)</f>
        <v>3.149335821103155</v>
      </c>
      <c r="N360" s="29">
        <f>'11.individulas FC'!N360+'12.legal entities FC'!N360+'13.non-residents FC'!N192</f>
        <v>860121.21</v>
      </c>
      <c r="O360" s="28">
        <f>('11.individulas FC'!N360*'11.individulas FC'!O360+'12.legal entities FC'!N360*'12.legal entities FC'!O360+'13.non-residents FC'!N192*'13.non-residents FC'!O192)/('11.individulas FC'!N360+'12.legal entities FC'!N360+'13.non-residents FC'!N192)</f>
        <v>2.6165848824958053</v>
      </c>
      <c r="P360" s="29">
        <f>'11.individulas FC'!P360+'12.legal entities FC'!P360+'13.non-residents FC'!P192</f>
        <v>598148.25</v>
      </c>
      <c r="Q360" s="28">
        <f>('11.individulas FC'!P360*'11.individulas FC'!Q360+'12.legal entities FC'!P360*'12.legal entities FC'!Q360+'13.non-residents FC'!P192*'13.non-residents FC'!Q192)/('11.individulas FC'!P360+'12.legal entities FC'!P360+'13.non-residents FC'!P192)</f>
        <v>3.4786979605808432</v>
      </c>
      <c r="R360" s="30">
        <f>'11.individulas FC'!R360+'12.legal entities FC'!R360+'13.non-residents FC'!R192</f>
        <v>3574.04</v>
      </c>
      <c r="S360" s="31">
        <f>('11.individulas FC'!R360*'11.individulas FC'!S360+'12.legal entities FC'!R360*'12.legal entities FC'!S360+'13.non-residents FC'!R192*'13.non-residents FC'!S192)/('11.individulas FC'!R360+'12.legal entities FC'!R360+'13.non-residents FC'!R192)</f>
        <v>6.454858591397965</v>
      </c>
    </row>
    <row r="361" spans="1:19" ht="14.25" customHeight="1" x14ac:dyDescent="0.2">
      <c r="A361" s="26" t="s">
        <v>22</v>
      </c>
      <c r="B361" s="27">
        <f>'11.individulas FC'!B361+'12.legal entities FC'!B361+'13.non-residents FC'!B193</f>
        <v>95837140.010000005</v>
      </c>
      <c r="C361" s="28">
        <f>('11.individulas FC'!B361*'11.individulas FC'!C361+'12.legal entities FC'!B361*'12.legal entities FC'!C361+'13.non-residents FC'!B193*'13.non-residents FC'!C193)/('11.individulas FC'!B361+'12.legal entities FC'!B361+'13.non-residents FC'!B193)</f>
        <v>0.15830506096610297</v>
      </c>
      <c r="D361" s="29">
        <f>'11.individulas FC'!D361+'12.legal entities FC'!D361+'13.non-residents FC'!D193</f>
        <v>91457681.650000006</v>
      </c>
      <c r="E361" s="28">
        <f>('11.individulas FC'!D361*'11.individulas FC'!E361+'12.legal entities FC'!D361*'12.legal entities FC'!E361+'13.non-residents FC'!D193*'13.non-residents FC'!E193)/('11.individulas FC'!D361+'12.legal entities FC'!D361+'13.non-residents FC'!D193)</f>
        <v>5.3747874044213773E-2</v>
      </c>
      <c r="F361" s="29">
        <f t="shared" si="36"/>
        <v>4379458.3600000013</v>
      </c>
      <c r="G361" s="28">
        <f t="shared" si="37"/>
        <v>2.3418074783110834</v>
      </c>
      <c r="H361" s="29">
        <f>'11.individulas FC'!H361+'12.legal entities FC'!H361+'13.non-residents FC'!H193</f>
        <v>1402198.4300000002</v>
      </c>
      <c r="I361" s="28">
        <f>('11.individulas FC'!H361*'11.individulas FC'!I361+'12.legal entities FC'!H361*'12.legal entities FC'!I361+'13.non-residents FC'!H193*'13.non-residents FC'!I193)/('11.individulas FC'!H361+'12.legal entities FC'!H361+'13.non-residents FC'!H193)</f>
        <v>0.38308554389124488</v>
      </c>
      <c r="J361" s="29">
        <f>'11.individulas FC'!J361+'12.legal entities FC'!J361+'13.non-residents FC'!J193</f>
        <v>721862.47</v>
      </c>
      <c r="K361" s="28">
        <f>('11.individulas FC'!J361*'11.individulas FC'!K361+'12.legal entities FC'!J361*'12.legal entities FC'!K361+'13.non-residents FC'!J193*'13.non-residents FC'!K193)/('11.individulas FC'!J361+'12.legal entities FC'!J361+'13.non-residents FC'!J193)</f>
        <v>3.3792449082440834</v>
      </c>
      <c r="L361" s="29">
        <f>'11.individulas FC'!L361+'12.legal entities FC'!L361+'13.non-residents FC'!L193</f>
        <v>842275.28999999992</v>
      </c>
      <c r="M361" s="28">
        <f>('11.individulas FC'!L361*'11.individulas FC'!M361+'12.legal entities FC'!L361*'12.legal entities FC'!M361+'13.non-residents FC'!L193*'13.non-residents FC'!M193)/('11.individulas FC'!L361+'12.legal entities FC'!L361+'13.non-residents FC'!L193)</f>
        <v>3.0251967346685427</v>
      </c>
      <c r="N361" s="29">
        <f>'11.individulas FC'!N361+'12.legal entities FC'!N361+'13.non-residents FC'!N193</f>
        <v>1043273.27</v>
      </c>
      <c r="O361" s="28">
        <f>('11.individulas FC'!N361*'11.individulas FC'!O361+'12.legal entities FC'!N361*'12.legal entities FC'!O361+'13.non-residents FC'!N193*'13.non-residents FC'!O193)/('11.individulas FC'!N361+'12.legal entities FC'!N361+'13.non-residents FC'!N193)</f>
        <v>3.541873682721691</v>
      </c>
      <c r="P361" s="29">
        <f>'11.individulas FC'!P361+'12.legal entities FC'!P361+'13.non-residents FC'!P193</f>
        <v>365675.21</v>
      </c>
      <c r="Q361" s="28">
        <f>('11.individulas FC'!P361*'11.individulas FC'!Q361+'12.legal entities FC'!P361*'12.legal entities FC'!Q361+'13.non-residents FC'!P193*'13.non-residents FC'!Q193)/('11.individulas FC'!P361+'12.legal entities FC'!P361+'13.non-residents FC'!P193)</f>
        <v>2.7823490449352555</v>
      </c>
      <c r="R361" s="30">
        <f>'11.individulas FC'!R361+'12.legal entities FC'!R361+'13.non-residents FC'!R193</f>
        <v>4173.6900000000005</v>
      </c>
      <c r="S361" s="31">
        <f>('11.individulas FC'!R361*'11.individulas FC'!S361+'12.legal entities FC'!R361*'12.legal entities FC'!S361+'13.non-residents FC'!R193*'13.non-residents FC'!S193)/('11.individulas FC'!R361+'12.legal entities FC'!R361+'13.non-residents FC'!R193)</f>
        <v>4.4827590932723744</v>
      </c>
    </row>
    <row r="362" spans="1:19" ht="14.25" hidden="1" customHeight="1" x14ac:dyDescent="0.2">
      <c r="A362" s="26" t="s">
        <v>23</v>
      </c>
      <c r="B362" s="27">
        <f>'11.individulas FC'!B362+'12.legal entities FC'!B362+'13.non-residents FC'!B194</f>
        <v>0</v>
      </c>
      <c r="C362" s="28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29">
        <f>'11.individulas FC'!D362+'12.legal entities FC'!D362+'13.non-residents FC'!D194</f>
        <v>0</v>
      </c>
      <c r="E362" s="28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29">
        <f t="shared" si="36"/>
        <v>0</v>
      </c>
      <c r="G362" s="28" t="e">
        <f t="shared" si="37"/>
        <v>#DIV/0!</v>
      </c>
      <c r="H362" s="29">
        <f>'11.individulas FC'!H362+'12.legal entities FC'!H362+'13.non-residents FC'!H194</f>
        <v>0</v>
      </c>
      <c r="I362" s="28" t="e">
        <f>('11.individulas FC'!H362*'11.individulas FC'!I362+'12.legal entities FC'!H362*'12.legal entities FC'!I362+'13.non-residents FC'!H194*'13.non-residents FC'!I194)/('11.individulas FC'!H362+'12.legal entities FC'!H362+'13.non-residents FC'!H194)</f>
        <v>#DIV/0!</v>
      </c>
      <c r="J362" s="29">
        <f>'11.individulas FC'!J362+'12.legal entities FC'!J362+'13.non-residents FC'!J194</f>
        <v>0</v>
      </c>
      <c r="K362" s="28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29">
        <f>'11.individulas FC'!L362+'12.legal entities FC'!L362+'13.non-residents FC'!L194</f>
        <v>0</v>
      </c>
      <c r="M362" s="28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29">
        <f>'11.individulas FC'!N362+'12.legal entities FC'!N362+'13.non-residents FC'!N194</f>
        <v>0</v>
      </c>
      <c r="O362" s="28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29">
        <f>'11.individulas FC'!P362+'12.legal entities FC'!P362+'13.non-residents FC'!P194</f>
        <v>0</v>
      </c>
      <c r="Q362" s="28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30">
        <f>'11.individulas FC'!R362+'12.legal entities FC'!R362+'13.non-residents FC'!R194</f>
        <v>0</v>
      </c>
      <c r="S362" s="3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</row>
    <row r="363" spans="1:19" ht="14.25" hidden="1" customHeight="1" x14ac:dyDescent="0.2">
      <c r="A363" s="26" t="s">
        <v>24</v>
      </c>
      <c r="B363" s="27">
        <f>'11.individulas FC'!B363+'12.legal entities FC'!B363+'13.non-residents FC'!B195</f>
        <v>0</v>
      </c>
      <c r="C363" s="28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29">
        <f>'11.individulas FC'!D363+'12.legal entities FC'!D363+'13.non-residents FC'!D195</f>
        <v>0</v>
      </c>
      <c r="E363" s="28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29">
        <f t="shared" si="36"/>
        <v>0</v>
      </c>
      <c r="G363" s="28" t="e">
        <f t="shared" si="37"/>
        <v>#DIV/0!</v>
      </c>
      <c r="H363" s="29">
        <f>'11.individulas FC'!H363+'12.legal entities FC'!H363+'13.non-residents FC'!H195</f>
        <v>0</v>
      </c>
      <c r="I363" s="28" t="e">
        <f>('11.individulas FC'!H363*'11.individulas FC'!I363+'12.legal entities FC'!H363*'12.legal entities FC'!I363+'13.non-residents FC'!H195*'13.non-residents FC'!I195)/('11.individulas FC'!H363+'12.legal entities FC'!H363+'13.non-residents FC'!H195)</f>
        <v>#DIV/0!</v>
      </c>
      <c r="J363" s="29">
        <f>'11.individulas FC'!J363+'12.legal entities FC'!J363+'13.non-residents FC'!J195</f>
        <v>0</v>
      </c>
      <c r="K363" s="28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29">
        <f>'11.individulas FC'!L363+'12.legal entities FC'!L363+'13.non-residents FC'!L195</f>
        <v>0</v>
      </c>
      <c r="M363" s="28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29">
        <f>'11.individulas FC'!N363+'12.legal entities FC'!N363+'13.non-residents FC'!N195</f>
        <v>0</v>
      </c>
      <c r="O363" s="28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29">
        <f>'11.individulas FC'!P363+'12.legal entities FC'!P363+'13.non-residents FC'!P195</f>
        <v>0</v>
      </c>
      <c r="Q363" s="28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30">
        <f>'11.individulas FC'!R363+'12.legal entities FC'!R363+'13.non-residents FC'!R195</f>
        <v>0</v>
      </c>
      <c r="S363" s="3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</row>
    <row r="364" spans="1:19" ht="14.25" hidden="1" customHeight="1" x14ac:dyDescent="0.2">
      <c r="A364" s="26" t="s">
        <v>25</v>
      </c>
      <c r="B364" s="27">
        <f>'11.individulas FC'!B364+'12.legal entities FC'!B364+'13.non-residents FC'!B196</f>
        <v>0</v>
      </c>
      <c r="C364" s="28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29">
        <f>'11.individulas FC'!D364+'12.legal entities FC'!D364+'13.non-residents FC'!D196</f>
        <v>0</v>
      </c>
      <c r="E364" s="28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29">
        <f t="shared" si="36"/>
        <v>0</v>
      </c>
      <c r="G364" s="28" t="e">
        <f t="shared" si="37"/>
        <v>#DIV/0!</v>
      </c>
      <c r="H364" s="29">
        <f>'11.individulas FC'!H364+'12.legal entities FC'!H364+'13.non-residents FC'!H196</f>
        <v>0</v>
      </c>
      <c r="I364" s="28" t="e">
        <f>('11.individulas FC'!H364*'11.individulas FC'!I364+'12.legal entities FC'!H364*'12.legal entities FC'!I364+'13.non-residents FC'!H196*'13.non-residents FC'!I196)/('11.individulas FC'!H364+'12.legal entities FC'!H364+'13.non-residents FC'!H196)</f>
        <v>#DIV/0!</v>
      </c>
      <c r="J364" s="29">
        <f>'11.individulas FC'!J364+'12.legal entities FC'!J364+'13.non-residents FC'!J196</f>
        <v>0</v>
      </c>
      <c r="K364" s="28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29">
        <f>'11.individulas FC'!L364+'12.legal entities FC'!L364+'13.non-residents FC'!L196</f>
        <v>0</v>
      </c>
      <c r="M364" s="28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29">
        <f>'11.individulas FC'!N364+'12.legal entities FC'!N364+'13.non-residents FC'!N196</f>
        <v>0</v>
      </c>
      <c r="O364" s="28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29">
        <f>'11.individulas FC'!P364+'12.legal entities FC'!P364+'13.non-residents FC'!P196</f>
        <v>0</v>
      </c>
      <c r="Q364" s="28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30">
        <f>'11.individulas FC'!R364+'12.legal entities FC'!R364+'13.non-residents FC'!R196</f>
        <v>0</v>
      </c>
      <c r="S364" s="3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</row>
    <row r="365" spans="1:19" ht="14.25" hidden="1" customHeight="1" x14ac:dyDescent="0.2">
      <c r="A365" s="26" t="s">
        <v>26</v>
      </c>
      <c r="B365" s="27">
        <f>'11.individulas FC'!B365+'12.legal entities FC'!B365+'13.non-residents FC'!B197</f>
        <v>0</v>
      </c>
      <c r="C365" s="28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29">
        <f>'11.individulas FC'!D365+'12.legal entities FC'!D365+'13.non-residents FC'!D197</f>
        <v>0</v>
      </c>
      <c r="E365" s="28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29">
        <f t="shared" si="36"/>
        <v>0</v>
      </c>
      <c r="G365" s="28" t="e">
        <f t="shared" si="37"/>
        <v>#DIV/0!</v>
      </c>
      <c r="H365" s="29">
        <f>'11.individulas FC'!H365+'12.legal entities FC'!H365+'13.non-residents FC'!H197</f>
        <v>0</v>
      </c>
      <c r="I365" s="28" t="e">
        <f>('11.individulas FC'!H365*'11.individulas FC'!I365+'12.legal entities FC'!H365*'12.legal entities FC'!I365+'13.non-residents FC'!H197*'13.non-residents FC'!I197)/('11.individulas FC'!H365+'12.legal entities FC'!H365+'13.non-residents FC'!H197)</f>
        <v>#DIV/0!</v>
      </c>
      <c r="J365" s="29">
        <f>'11.individulas FC'!J365+'12.legal entities FC'!J365+'13.non-residents FC'!J197</f>
        <v>0</v>
      </c>
      <c r="K365" s="28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29">
        <f>'11.individulas FC'!L365+'12.legal entities FC'!L365+'13.non-residents FC'!L197</f>
        <v>0</v>
      </c>
      <c r="M365" s="28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29">
        <f>'11.individulas FC'!N365+'12.legal entities FC'!N365+'13.non-residents FC'!N197</f>
        <v>0</v>
      </c>
      <c r="O365" s="28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29">
        <f>'11.individulas FC'!P365+'12.legal entities FC'!P365+'13.non-residents FC'!P197</f>
        <v>0</v>
      </c>
      <c r="Q365" s="28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30">
        <f>'11.individulas FC'!R365+'12.legal entities FC'!R365+'13.non-residents FC'!R197</f>
        <v>0</v>
      </c>
      <c r="S365" s="3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</row>
    <row r="366" spans="1:19" ht="14.25" hidden="1" customHeight="1" x14ac:dyDescent="0.2">
      <c r="A366" s="26" t="s">
        <v>27</v>
      </c>
      <c r="B366" s="27">
        <f>'11.individulas FC'!B366+'12.legal entities FC'!B366+'13.non-residents FC'!B198</f>
        <v>0</v>
      </c>
      <c r="C366" s="28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29">
        <f>'11.individulas FC'!D366+'12.legal entities FC'!D366+'13.non-residents FC'!D198</f>
        <v>0</v>
      </c>
      <c r="E366" s="28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29">
        <f t="shared" si="36"/>
        <v>0</v>
      </c>
      <c r="G366" s="28" t="e">
        <f t="shared" si="37"/>
        <v>#DIV/0!</v>
      </c>
      <c r="H366" s="29">
        <f>'11.individulas FC'!H366+'12.legal entities FC'!H366+'13.non-residents FC'!H198</f>
        <v>0</v>
      </c>
      <c r="I366" s="28" t="e">
        <f>('11.individulas FC'!H366*'11.individulas FC'!I366+'12.legal entities FC'!H366*'12.legal entities FC'!I366+'13.non-residents FC'!H198*'13.non-residents FC'!I198)/('11.individulas FC'!H366+'12.legal entities FC'!H366+'13.non-residents FC'!H198)</f>
        <v>#DIV/0!</v>
      </c>
      <c r="J366" s="29">
        <f>'11.individulas FC'!J366+'12.legal entities FC'!J366+'13.non-residents FC'!J198</f>
        <v>0</v>
      </c>
      <c r="K366" s="28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29">
        <f>'11.individulas FC'!L366+'12.legal entities FC'!L366+'13.non-residents FC'!L198</f>
        <v>0</v>
      </c>
      <c r="M366" s="28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29">
        <f>'11.individulas FC'!N366+'12.legal entities FC'!N366+'13.non-residents FC'!N198</f>
        <v>0</v>
      </c>
      <c r="O366" s="28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29">
        <f>'11.individulas FC'!P366+'12.legal entities FC'!P366+'13.non-residents FC'!P198</f>
        <v>0</v>
      </c>
      <c r="Q366" s="28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30">
        <f>'11.individulas FC'!R366+'12.legal entities FC'!R366+'13.non-residents FC'!R198</f>
        <v>0</v>
      </c>
      <c r="S366" s="3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</row>
    <row r="367" spans="1:19" ht="14.25" hidden="1" customHeight="1" x14ac:dyDescent="0.2">
      <c r="A367" s="26" t="s">
        <v>28</v>
      </c>
      <c r="B367" s="27">
        <f>'11.individulas FC'!B367+'12.legal entities FC'!B367+'13.non-residents FC'!B199</f>
        <v>0</v>
      </c>
      <c r="C367" s="28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29">
        <f>'11.individulas FC'!D367+'12.legal entities FC'!D367+'13.non-residents FC'!D199</f>
        <v>0</v>
      </c>
      <c r="E367" s="28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29">
        <f t="shared" si="36"/>
        <v>0</v>
      </c>
      <c r="G367" s="28" t="e">
        <f t="shared" si="37"/>
        <v>#DIV/0!</v>
      </c>
      <c r="H367" s="29">
        <f>'11.individulas FC'!H367+'12.legal entities FC'!H367+'13.non-residents FC'!H199</f>
        <v>0</v>
      </c>
      <c r="I367" s="28" t="e">
        <f>('11.individulas FC'!H367*'11.individulas FC'!I367+'12.legal entities FC'!H367*'12.legal entities FC'!I367+'13.non-residents FC'!H199*'13.non-residents FC'!I199)/('11.individulas FC'!H367+'12.legal entities FC'!H367+'13.non-residents FC'!H199)</f>
        <v>#DIV/0!</v>
      </c>
      <c r="J367" s="29">
        <f>'11.individulas FC'!J367+'12.legal entities FC'!J367+'13.non-residents FC'!J199</f>
        <v>0</v>
      </c>
      <c r="K367" s="28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29">
        <f>'11.individulas FC'!L367+'12.legal entities FC'!L367+'13.non-residents FC'!L199</f>
        <v>0</v>
      </c>
      <c r="M367" s="28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29">
        <f>'11.individulas FC'!N367+'12.legal entities FC'!N367+'13.non-residents FC'!N199</f>
        <v>0</v>
      </c>
      <c r="O367" s="28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29">
        <f>'11.individulas FC'!P367+'12.legal entities FC'!P367+'13.non-residents FC'!P199</f>
        <v>0</v>
      </c>
      <c r="Q367" s="28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30">
        <f>'11.individulas FC'!R367+'12.legal entities FC'!R367+'13.non-residents FC'!R199</f>
        <v>0</v>
      </c>
      <c r="S367" s="3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</row>
    <row r="368" spans="1:19" ht="14.25" hidden="1" customHeight="1" thickBot="1" x14ac:dyDescent="0.25">
      <c r="A368" s="32" t="s">
        <v>29</v>
      </c>
      <c r="B368" s="33">
        <f>'11.individulas FC'!B368+'12.legal entities FC'!B368+'13.non-residents FC'!B200</f>
        <v>0</v>
      </c>
      <c r="C368" s="3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35">
        <f>'11.individulas FC'!D368+'12.legal entities FC'!D368+'13.non-residents FC'!D200</f>
        <v>0</v>
      </c>
      <c r="E368" s="3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'11.individulas FC'!H368+'12.legal entities FC'!H368+'13.non-residents FC'!H200</f>
        <v>0</v>
      </c>
      <c r="I368" s="34" t="e">
        <f>('11.individulas FC'!H368*'11.individulas FC'!I368+'12.legal entities FC'!H368*'12.legal entities FC'!I368+'13.non-residents FC'!H200*'13.non-residents FC'!I200)/('11.individulas FC'!H368+'12.legal entities FC'!H368+'13.non-residents FC'!H200)</f>
        <v>#DIV/0!</v>
      </c>
      <c r="J368" s="35">
        <f>'11.individulas FC'!J368+'12.legal entities FC'!J368+'13.non-residents FC'!J200</f>
        <v>0</v>
      </c>
      <c r="K368" s="3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35">
        <f>'11.individulas FC'!L368+'12.legal entities FC'!L368+'13.non-residents FC'!L200</f>
        <v>0</v>
      </c>
      <c r="M368" s="3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35">
        <f>'11.individulas FC'!N368+'12.legal entities FC'!N368+'13.non-residents FC'!N200</f>
        <v>0</v>
      </c>
      <c r="O368" s="3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35">
        <f>'11.individulas FC'!P368+'12.legal entities FC'!P368+'13.non-residents FC'!P200</f>
        <v>0</v>
      </c>
      <c r="Q368" s="3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35">
        <f>'11.individulas FC'!R368+'12.legal entities FC'!R368+'13.non-residents FC'!R200</f>
        <v>0</v>
      </c>
      <c r="S368" s="39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</row>
    <row r="369" spans="1:18" ht="4.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34107022.909999996</v>
      </c>
      <c r="C354" s="28">
        <f t="shared" si="149"/>
        <v>0.27531635070813626</v>
      </c>
      <c r="D354" s="29">
        <v>32019407.989999998</v>
      </c>
      <c r="E354" s="28">
        <v>5.8747179048015893E-2</v>
      </c>
      <c r="F354" s="29">
        <f t="shared" si="150"/>
        <v>2087614.9200000002</v>
      </c>
      <c r="G354" s="28">
        <f t="shared" si="151"/>
        <v>3.5970097334330204</v>
      </c>
      <c r="H354" s="29">
        <v>154918.98000000001</v>
      </c>
      <c r="I354" s="28">
        <v>2.3330999661887799</v>
      </c>
      <c r="J354" s="29">
        <v>268857.34000000003</v>
      </c>
      <c r="K354" s="28">
        <v>3.4389094510121998</v>
      </c>
      <c r="L354" s="29">
        <v>453408.25</v>
      </c>
      <c r="M354" s="28">
        <v>3.5366105215332997</v>
      </c>
      <c r="N354" s="29">
        <v>576040.32999999996</v>
      </c>
      <c r="O354" s="28">
        <v>4.0452462239926801</v>
      </c>
      <c r="P354" s="29">
        <v>632537.16</v>
      </c>
      <c r="Q354" s="28">
        <v>3.6050302481833598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:B367" si="152">D356+H356+J356+L356+N356+P356+R356</f>
        <v>39713783.050000004</v>
      </c>
      <c r="C356" s="34">
        <f t="shared" ref="C356:C367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:F367" si="154">H356+J356+L356+N356+P356+R356</f>
        <v>2412709.4700000002</v>
      </c>
      <c r="G356" s="34">
        <f t="shared" ref="G356:G367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  <row r="357" spans="1:19" x14ac:dyDescent="0.2">
      <c r="A357" s="20" t="s">
        <v>75</v>
      </c>
      <c r="B357" s="27">
        <f t="shared" si="152"/>
        <v>26797404.890000001</v>
      </c>
      <c r="C357" s="28">
        <f t="shared" si="153"/>
        <v>0.309168394178784</v>
      </c>
      <c r="D357" s="29">
        <v>24678122.969999999</v>
      </c>
      <c r="E357" s="28">
        <v>9.0858829300987112E-2</v>
      </c>
      <c r="F357" s="29">
        <f t="shared" si="154"/>
        <v>2119281.92</v>
      </c>
      <c r="G357" s="28">
        <f t="shared" si="155"/>
        <v>2.8512890232178245</v>
      </c>
      <c r="H357" s="29">
        <v>215556.03</v>
      </c>
      <c r="I357" s="28">
        <v>2.1194108946986998</v>
      </c>
      <c r="J357" s="29">
        <v>319658.61</v>
      </c>
      <c r="K357" s="28">
        <v>4.6863025851235491</v>
      </c>
      <c r="L357" s="29">
        <v>318380</v>
      </c>
      <c r="M357" s="28">
        <v>3.1304118506187604</v>
      </c>
      <c r="N357" s="29">
        <v>962715.83</v>
      </c>
      <c r="O357" s="28">
        <v>2.3921340697181601</v>
      </c>
      <c r="P357" s="29">
        <v>299315.76</v>
      </c>
      <c r="Q357" s="28">
        <v>2.57237333209584</v>
      </c>
      <c r="R357" s="30">
        <v>3655.69</v>
      </c>
      <c r="S357" s="31">
        <v>4.9946156539531499</v>
      </c>
    </row>
    <row r="358" spans="1:19" x14ac:dyDescent="0.2">
      <c r="A358" s="26" t="s">
        <v>19</v>
      </c>
      <c r="B358" s="27">
        <f t="shared" si="152"/>
        <v>31950759.420000002</v>
      </c>
      <c r="C358" s="28">
        <f t="shared" si="153"/>
        <v>0.26089595530183474</v>
      </c>
      <c r="D358" s="29">
        <v>29917018.219999999</v>
      </c>
      <c r="E358" s="28">
        <v>8.1910844465835894E-2</v>
      </c>
      <c r="F358" s="29">
        <f t="shared" si="154"/>
        <v>2033741.2</v>
      </c>
      <c r="G358" s="28">
        <f t="shared" si="155"/>
        <v>2.8938272358351189</v>
      </c>
      <c r="H358" s="29">
        <v>332690.31</v>
      </c>
      <c r="I358" s="28">
        <v>1.1987166217735599</v>
      </c>
      <c r="J358" s="29">
        <v>209242.42</v>
      </c>
      <c r="K358" s="28">
        <v>4.9431034266378697</v>
      </c>
      <c r="L358" s="29">
        <v>322544.37</v>
      </c>
      <c r="M358" s="28">
        <v>3.2177024435428803</v>
      </c>
      <c r="N358" s="29">
        <v>453792.71</v>
      </c>
      <c r="O358" s="28">
        <v>2.9273971197113302</v>
      </c>
      <c r="P358" s="29">
        <v>705687.96</v>
      </c>
      <c r="Q358" s="28">
        <v>2.9009626703847999</v>
      </c>
      <c r="R358" s="30">
        <v>9783.43</v>
      </c>
      <c r="S358" s="31">
        <v>3.9586973893613999</v>
      </c>
    </row>
    <row r="359" spans="1:19" x14ac:dyDescent="0.2">
      <c r="A359" s="26" t="s">
        <v>20</v>
      </c>
      <c r="B359" s="27">
        <f t="shared" si="152"/>
        <v>30528968.089999996</v>
      </c>
      <c r="C359" s="28">
        <f t="shared" si="153"/>
        <v>0.27884192181682083</v>
      </c>
      <c r="D359" s="29">
        <v>28486757.239999998</v>
      </c>
      <c r="E359" s="28">
        <v>9.5197582510096884E-2</v>
      </c>
      <c r="F359" s="29">
        <f t="shared" si="154"/>
        <v>2042210.85</v>
      </c>
      <c r="G359" s="28">
        <f t="shared" si="155"/>
        <v>2.8404930423810044</v>
      </c>
      <c r="H359" s="29">
        <v>388295.2</v>
      </c>
      <c r="I359" s="28">
        <v>1.3165043175913602</v>
      </c>
      <c r="J359" s="29">
        <v>256757.86</v>
      </c>
      <c r="K359" s="28">
        <v>4.53176014358431</v>
      </c>
      <c r="L359" s="29">
        <v>298489.65000000002</v>
      </c>
      <c r="M359" s="28">
        <v>2.6445115631312501</v>
      </c>
      <c r="N359" s="29">
        <v>489838.55</v>
      </c>
      <c r="O359" s="28">
        <v>3.3296564992689901</v>
      </c>
      <c r="P359" s="29">
        <v>605063.81000000006</v>
      </c>
      <c r="Q359" s="28">
        <v>2.7866689822351098</v>
      </c>
      <c r="R359" s="30">
        <v>3765.78</v>
      </c>
      <c r="S359" s="31">
        <v>5.2213280117266496</v>
      </c>
    </row>
    <row r="360" spans="1:19" x14ac:dyDescent="0.2">
      <c r="A360" s="26" t="s">
        <v>21</v>
      </c>
      <c r="B360" s="27">
        <f t="shared" si="152"/>
        <v>37375953.880000003</v>
      </c>
      <c r="C360" s="28">
        <f t="shared" si="153"/>
        <v>0.20477334864744309</v>
      </c>
      <c r="D360" s="29">
        <v>35385378</v>
      </c>
      <c r="E360" s="28">
        <v>4.4282719418738396E-2</v>
      </c>
      <c r="F360" s="29">
        <f t="shared" si="154"/>
        <v>1990575.8800000001</v>
      </c>
      <c r="G360" s="28">
        <f t="shared" si="155"/>
        <v>3.057727429812922</v>
      </c>
      <c r="H360" s="29">
        <v>460880.8</v>
      </c>
      <c r="I360" s="28">
        <v>1.1214950258287999</v>
      </c>
      <c r="J360" s="29">
        <v>352681.59</v>
      </c>
      <c r="K360" s="28">
        <v>5.1900521555434693</v>
      </c>
      <c r="L360" s="29">
        <v>339972.91</v>
      </c>
      <c r="M360" s="28">
        <v>3.3170705239426299</v>
      </c>
      <c r="N360" s="29">
        <v>522364.88</v>
      </c>
      <c r="O360" s="28">
        <v>2.9045582317861802</v>
      </c>
      <c r="P360" s="29">
        <v>311752.36</v>
      </c>
      <c r="Q360" s="28">
        <v>3.44883289608457</v>
      </c>
      <c r="R360" s="30">
        <v>2923.34</v>
      </c>
      <c r="S360" s="31">
        <v>6.5650840476988597</v>
      </c>
    </row>
    <row r="361" spans="1:19" x14ac:dyDescent="0.2">
      <c r="A361" s="26" t="s">
        <v>22</v>
      </c>
      <c r="B361" s="27">
        <f t="shared" si="152"/>
        <v>28540727.890000001</v>
      </c>
      <c r="C361" s="28">
        <f t="shared" si="153"/>
        <v>0.26774383458445139</v>
      </c>
      <c r="D361" s="29">
        <v>26692945.640000001</v>
      </c>
      <c r="E361" s="28">
        <v>5.7963803892870001E-2</v>
      </c>
      <c r="F361" s="29">
        <f t="shared" si="154"/>
        <v>1847782.25</v>
      </c>
      <c r="G361" s="28">
        <f t="shared" si="155"/>
        <v>3.2982129039825971</v>
      </c>
      <c r="H361" s="29">
        <v>300692.23</v>
      </c>
      <c r="I361" s="28">
        <v>1.7245210266989599</v>
      </c>
      <c r="J361" s="29">
        <v>330115.74</v>
      </c>
      <c r="K361" s="28">
        <v>5.2660957338780596</v>
      </c>
      <c r="L361" s="29">
        <v>450692.67</v>
      </c>
      <c r="M361" s="28">
        <v>2.9821950161736601</v>
      </c>
      <c r="N361" s="29">
        <v>476423.77</v>
      </c>
      <c r="O361" s="28">
        <v>3.4980640523036901</v>
      </c>
      <c r="P361" s="29">
        <v>285701.15000000002</v>
      </c>
      <c r="Q361" s="28">
        <v>2.8286215256746399</v>
      </c>
      <c r="R361" s="30">
        <v>4156.6900000000005</v>
      </c>
      <c r="S361" s="31">
        <v>4.4875554347329194</v>
      </c>
    </row>
    <row r="362" spans="1:19" hidden="1" x14ac:dyDescent="0.2">
      <c r="A362" s="26" t="s">
        <v>23</v>
      </c>
      <c r="B362" s="27">
        <f t="shared" si="152"/>
        <v>0</v>
      </c>
      <c r="C362" s="28" t="e">
        <f t="shared" si="153"/>
        <v>#DIV/0!</v>
      </c>
      <c r="D362" s="29"/>
      <c r="E362" s="28"/>
      <c r="F362" s="29">
        <f t="shared" si="154"/>
        <v>0</v>
      </c>
      <c r="G362" s="28" t="e">
        <f t="shared" si="155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2"/>
        <v>0</v>
      </c>
      <c r="C363" s="28" t="e">
        <f t="shared" si="153"/>
        <v>#DIV/0!</v>
      </c>
      <c r="D363" s="29"/>
      <c r="E363" s="28"/>
      <c r="F363" s="29">
        <f t="shared" si="154"/>
        <v>0</v>
      </c>
      <c r="G363" s="28" t="e">
        <f t="shared" si="155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2"/>
        <v>0</v>
      </c>
      <c r="C364" s="28" t="e">
        <f t="shared" si="153"/>
        <v>#DIV/0!</v>
      </c>
      <c r="D364" s="29"/>
      <c r="E364" s="28"/>
      <c r="F364" s="29">
        <f t="shared" si="154"/>
        <v>0</v>
      </c>
      <c r="G364" s="28" t="e">
        <f t="shared" si="155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2"/>
        <v>0</v>
      </c>
      <c r="C365" s="28" t="e">
        <f t="shared" si="153"/>
        <v>#DIV/0!</v>
      </c>
      <c r="D365" s="29"/>
      <c r="E365" s="28"/>
      <c r="F365" s="29">
        <f t="shared" si="154"/>
        <v>0</v>
      </c>
      <c r="G365" s="28" t="e">
        <f t="shared" si="155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2"/>
        <v>0</v>
      </c>
      <c r="C366" s="28" t="e">
        <f t="shared" si="153"/>
        <v>#DIV/0!</v>
      </c>
      <c r="D366" s="29"/>
      <c r="E366" s="28"/>
      <c r="F366" s="29">
        <f t="shared" si="154"/>
        <v>0</v>
      </c>
      <c r="G366" s="28" t="e">
        <f t="shared" si="155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2"/>
        <v>0</v>
      </c>
      <c r="C367" s="28" t="e">
        <f t="shared" si="153"/>
        <v>#DIV/0!</v>
      </c>
      <c r="D367" s="29"/>
      <c r="E367" s="28"/>
      <c r="F367" s="29">
        <f t="shared" si="154"/>
        <v>0</v>
      </c>
      <c r="G367" s="28" t="e">
        <f t="shared" si="155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56">D368+H368+J368+L368+N368+P368+R368</f>
        <v>0</v>
      </c>
      <c r="C368" s="34" t="e">
        <f t="shared" ref="C368" si="157">(D368*E368+H368*I368+J368*K368+L368*M368+N368*O368+P368*Q368+R368*S368)/(D368+H368+J368+L368+N368+P368+R368)</f>
        <v>#DIV/0!</v>
      </c>
      <c r="D368" s="35"/>
      <c r="E368" s="34"/>
      <c r="F368" s="35">
        <f t="shared" ref="F368" si="158">H368+J368+L368+N368+P368+R368</f>
        <v>0</v>
      </c>
      <c r="G368" s="34" t="e">
        <f t="shared" ref="G368" si="159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10684703.879999999</v>
      </c>
      <c r="C354" s="28">
        <f t="shared" si="154"/>
        <v>1.0083373983968569</v>
      </c>
      <c r="D354" s="29">
        <v>7531937.9500000002</v>
      </c>
      <c r="E354" s="28">
        <v>0.17197634773398501</v>
      </c>
      <c r="F354" s="29">
        <f t="shared" si="155"/>
        <v>3152765.93</v>
      </c>
      <c r="G354" s="28">
        <f t="shared" si="156"/>
        <v>3.006398680856083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2410202.11</v>
      </c>
      <c r="O354" s="28">
        <v>3.1906229071386902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:B367" si="157">D356+H356+J356+L356+N356+P356+R356</f>
        <v>15634054.870000001</v>
      </c>
      <c r="C356" s="34">
        <f t="shared" ref="C356:C367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:F367" si="159">H356+J356+L356+N356+P356+R356</f>
        <v>5445835.5099999998</v>
      </c>
      <c r="G356" s="34">
        <f t="shared" ref="G356:G367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  <row r="357" spans="1:19" x14ac:dyDescent="0.2">
      <c r="A357" s="20" t="s">
        <v>75</v>
      </c>
      <c r="B357" s="27">
        <f t="shared" si="157"/>
        <v>8829529.5299999993</v>
      </c>
      <c r="C357" s="28">
        <f t="shared" si="158"/>
        <v>5.6857905474381534E-2</v>
      </c>
      <c r="D357" s="29">
        <v>8787319.4900000002</v>
      </c>
      <c r="E357" s="28">
        <v>3.9085770215918296E-2</v>
      </c>
      <c r="F357" s="29">
        <f t="shared" si="159"/>
        <v>42210.04</v>
      </c>
      <c r="G357" s="28">
        <f t="shared" si="160"/>
        <v>3.7566750706703917</v>
      </c>
      <c r="H357" s="29">
        <v>3756.28</v>
      </c>
      <c r="I357" s="28">
        <v>4.9819182808523292</v>
      </c>
      <c r="J357" s="29">
        <v>505.6</v>
      </c>
      <c r="K357" s="28">
        <v>0.64141613924050589</v>
      </c>
      <c r="L357" s="29">
        <v>677.08</v>
      </c>
      <c r="M357" s="28">
        <v>7.1074614521179198</v>
      </c>
      <c r="N357" s="29">
        <v>2199.48</v>
      </c>
      <c r="O357" s="28">
        <v>3.9969924709476801</v>
      </c>
      <c r="P357" s="29">
        <v>35071.599999999999</v>
      </c>
      <c r="Q357" s="28">
        <v>3.59059752050092</v>
      </c>
      <c r="R357" s="30"/>
      <c r="S357" s="31"/>
    </row>
    <row r="358" spans="1:19" x14ac:dyDescent="0.2">
      <c r="A358" s="26" t="s">
        <v>19</v>
      </c>
      <c r="B358" s="27">
        <f t="shared" si="157"/>
        <v>5455246.4199999999</v>
      </c>
      <c r="C358" s="28">
        <f t="shared" si="158"/>
        <v>1.2713760505066252</v>
      </c>
      <c r="D358" s="29">
        <v>3806114.06</v>
      </c>
      <c r="E358" s="28">
        <v>0.30043944762916502</v>
      </c>
      <c r="F358" s="29">
        <f t="shared" si="159"/>
        <v>1649132.3599999999</v>
      </c>
      <c r="G358" s="28">
        <f t="shared" si="160"/>
        <v>3.5122486118700667</v>
      </c>
      <c r="H358" s="29">
        <v>0.4</v>
      </c>
      <c r="I358" s="28">
        <v>0.75</v>
      </c>
      <c r="J358" s="29">
        <v>1056.17</v>
      </c>
      <c r="K358" s="28">
        <v>16.5594033157541</v>
      </c>
      <c r="L358" s="29">
        <v>132658.70000000001</v>
      </c>
      <c r="M358" s="28">
        <v>0.50734765228364198</v>
      </c>
      <c r="N358" s="29">
        <v>99680.92</v>
      </c>
      <c r="O358" s="28">
        <v>4.7479537197289101</v>
      </c>
      <c r="P358" s="29">
        <v>1415736.17</v>
      </c>
      <c r="Q358" s="28">
        <v>3.6970790414290304</v>
      </c>
      <c r="R358" s="30"/>
      <c r="S358" s="31"/>
    </row>
    <row r="359" spans="1:19" x14ac:dyDescent="0.2">
      <c r="A359" s="26" t="s">
        <v>20</v>
      </c>
      <c r="B359" s="27">
        <f t="shared" si="157"/>
        <v>5966965.7000000002</v>
      </c>
      <c r="C359" s="28">
        <f t="shared" si="158"/>
        <v>1.3937908003727926</v>
      </c>
      <c r="D359" s="29">
        <v>2933379.79</v>
      </c>
      <c r="E359" s="28">
        <v>0.30328117478439404</v>
      </c>
      <c r="F359" s="29">
        <f t="shared" si="159"/>
        <v>3033585.91</v>
      </c>
      <c r="G359" s="28">
        <f t="shared" si="160"/>
        <v>2.4482784566994513</v>
      </c>
      <c r="H359" s="29">
        <v>184.54</v>
      </c>
      <c r="I359" s="28">
        <v>3</v>
      </c>
      <c r="J359" s="29">
        <v>1038193.9</v>
      </c>
      <c r="K359" s="28">
        <v>1.0047293573965299</v>
      </c>
      <c r="L359" s="29">
        <v>49992.07</v>
      </c>
      <c r="M359" s="28">
        <v>4.3758544105095094</v>
      </c>
      <c r="N359" s="29">
        <v>562587.9</v>
      </c>
      <c r="O359" s="28">
        <v>3.25582455648264</v>
      </c>
      <c r="P359" s="29">
        <v>1382627.5</v>
      </c>
      <c r="Q359" s="28">
        <v>3.1338592643354799</v>
      </c>
      <c r="R359" s="30"/>
      <c r="S359" s="31"/>
    </row>
    <row r="360" spans="1:19" x14ac:dyDescent="0.2">
      <c r="A360" s="26" t="s">
        <v>21</v>
      </c>
      <c r="B360" s="27">
        <f t="shared" si="157"/>
        <v>4149938.93</v>
      </c>
      <c r="C360" s="28">
        <f t="shared" si="158"/>
        <v>0.57029540504587595</v>
      </c>
      <c r="D360" s="29">
        <v>4015641.18</v>
      </c>
      <c r="E360" s="28">
        <v>0.45933502853459601</v>
      </c>
      <c r="F360" s="29">
        <f t="shared" si="159"/>
        <v>134297.75</v>
      </c>
      <c r="G360" s="28">
        <f t="shared" si="160"/>
        <v>3.8881250579402886</v>
      </c>
      <c r="H360" s="29">
        <v>100295.4</v>
      </c>
      <c r="I360" s="28">
        <v>4.49416834670384</v>
      </c>
      <c r="J360" s="29">
        <v>591.80000000000007</v>
      </c>
      <c r="K360" s="28">
        <v>7.2823758026360288</v>
      </c>
      <c r="L360" s="29">
        <v>69.25</v>
      </c>
      <c r="M360" s="28">
        <v>12.932490974729198</v>
      </c>
      <c r="N360" s="29">
        <v>27756.1</v>
      </c>
      <c r="O360" s="28">
        <v>2.0075857198958098</v>
      </c>
      <c r="P360" s="29">
        <v>5585.2</v>
      </c>
      <c r="Q360" s="28">
        <v>1.8788942204397299</v>
      </c>
      <c r="R360" s="30"/>
      <c r="S360" s="31"/>
    </row>
    <row r="361" spans="1:19" x14ac:dyDescent="0.2">
      <c r="A361" s="26" t="s">
        <v>22</v>
      </c>
      <c r="B361" s="27">
        <f t="shared" si="157"/>
        <v>8530467.3200000003</v>
      </c>
      <c r="C361" s="28">
        <f t="shared" si="158"/>
        <v>0.63305400240370413</v>
      </c>
      <c r="D361" s="29">
        <v>7847606.9100000001</v>
      </c>
      <c r="E361" s="28">
        <v>0.38893249041445704</v>
      </c>
      <c r="F361" s="29">
        <f t="shared" si="159"/>
        <v>682860.41</v>
      </c>
      <c r="G361" s="28">
        <f t="shared" si="160"/>
        <v>3.4385610083911566</v>
      </c>
      <c r="H361" s="29">
        <v>466.1</v>
      </c>
      <c r="I361" s="28">
        <v>8.0061574769362807</v>
      </c>
      <c r="J361" s="29">
        <v>202026.1</v>
      </c>
      <c r="K361" s="28">
        <v>2.0975997655748397</v>
      </c>
      <c r="L361" s="29">
        <v>297330</v>
      </c>
      <c r="M361" s="28">
        <v>3.5</v>
      </c>
      <c r="N361" s="29">
        <v>183038.21</v>
      </c>
      <c r="O361" s="28">
        <v>4.8071963225601895</v>
      </c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7"/>
        <v>0</v>
      </c>
      <c r="C362" s="28" t="e">
        <f t="shared" si="158"/>
        <v>#DIV/0!</v>
      </c>
      <c r="D362" s="29"/>
      <c r="E362" s="28"/>
      <c r="F362" s="29">
        <f t="shared" si="159"/>
        <v>0</v>
      </c>
      <c r="G362" s="28" t="e">
        <f t="shared" si="160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7"/>
        <v>0</v>
      </c>
      <c r="C363" s="28" t="e">
        <f t="shared" si="158"/>
        <v>#DIV/0!</v>
      </c>
      <c r="D363" s="29"/>
      <c r="E363" s="28"/>
      <c r="F363" s="29">
        <f t="shared" si="159"/>
        <v>0</v>
      </c>
      <c r="G363" s="28" t="e">
        <f t="shared" si="160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7"/>
        <v>0</v>
      </c>
      <c r="C364" s="28" t="e">
        <f t="shared" si="158"/>
        <v>#DIV/0!</v>
      </c>
      <c r="D364" s="29"/>
      <c r="E364" s="28"/>
      <c r="F364" s="29">
        <f t="shared" si="159"/>
        <v>0</v>
      </c>
      <c r="G364" s="28" t="e">
        <f t="shared" si="160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7"/>
        <v>0</v>
      </c>
      <c r="C365" s="28" t="e">
        <f t="shared" si="158"/>
        <v>#DIV/0!</v>
      </c>
      <c r="D365" s="29"/>
      <c r="E365" s="28"/>
      <c r="F365" s="29">
        <f t="shared" si="159"/>
        <v>0</v>
      </c>
      <c r="G365" s="28" t="e">
        <f t="shared" si="160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7"/>
        <v>0</v>
      </c>
      <c r="C366" s="28" t="e">
        <f t="shared" si="158"/>
        <v>#DIV/0!</v>
      </c>
      <c r="D366" s="29"/>
      <c r="E366" s="28"/>
      <c r="F366" s="29">
        <f t="shared" si="159"/>
        <v>0</v>
      </c>
      <c r="G366" s="28" t="e">
        <f t="shared" si="160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7"/>
        <v>0</v>
      </c>
      <c r="C367" s="28" t="e">
        <f t="shared" si="158"/>
        <v>#DIV/0!</v>
      </c>
      <c r="D367" s="29"/>
      <c r="E367" s="28"/>
      <c r="F367" s="29">
        <f t="shared" si="159"/>
        <v>0</v>
      </c>
      <c r="G367" s="28" t="e">
        <f t="shared" si="160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1">D368+H368+J368+L368+N368+P368+R368</f>
        <v>0</v>
      </c>
      <c r="C368" s="34" t="e">
        <f t="shared" ref="C368" si="162">(D368*E368+H368*I368+J368*K368+L368*M368+N368*O368+P368*Q368+R368*S368)/(D368+H368+J368+L368+N368+P368+R368)</f>
        <v>#DIV/0!</v>
      </c>
      <c r="D368" s="35"/>
      <c r="E368" s="34"/>
      <c r="F368" s="35">
        <f t="shared" ref="F368" si="163">H368+J368+L368+N368+P368+R368</f>
        <v>0</v>
      </c>
      <c r="G368" s="34" t="e">
        <f t="shared" ref="G368" si="164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45806679.670000002</v>
      </c>
      <c r="C186" s="28">
        <f t="shared" si="146"/>
        <v>8.4867087494796392E-2</v>
      </c>
      <c r="D186" s="29">
        <v>44167372.789999999</v>
      </c>
      <c r="E186" s="28">
        <v>2.4109503435103502E-3</v>
      </c>
      <c r="F186" s="29">
        <f t="shared" si="147"/>
        <v>1639306.8800000001</v>
      </c>
      <c r="G186" s="28">
        <f t="shared" si="148"/>
        <v>2.3064590254144486</v>
      </c>
      <c r="H186" s="29">
        <v>292310.82</v>
      </c>
      <c r="I186" s="28">
        <v>0.34476547327259405</v>
      </c>
      <c r="J186" s="29">
        <v>282416.02</v>
      </c>
      <c r="K186" s="28">
        <v>2.62567356908436</v>
      </c>
      <c r="L186" s="29">
        <v>354041.95</v>
      </c>
      <c r="M186" s="28">
        <v>3.5386332147927702</v>
      </c>
      <c r="N186" s="29">
        <v>448697.14</v>
      </c>
      <c r="O186" s="28">
        <v>2.05300490772016</v>
      </c>
      <c r="P186" s="29">
        <v>261593.97</v>
      </c>
      <c r="Q186" s="28">
        <v>2.9181213244326698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:B199" si="149">D188+H188+J188+L188+N188+P188+R188</f>
        <v>65851616.119999997</v>
      </c>
      <c r="C188" s="34">
        <f t="shared" ref="C188:C199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:F199" si="151">H188+J188+L188+N188+P188+R188</f>
        <v>3743516.23</v>
      </c>
      <c r="G188" s="34">
        <f t="shared" ref="G188:G199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  <row r="189" spans="1:19" x14ac:dyDescent="0.2">
      <c r="A189" s="20" t="s">
        <v>75</v>
      </c>
      <c r="B189" s="27">
        <f t="shared" si="149"/>
        <v>50659023.130000003</v>
      </c>
      <c r="C189" s="28">
        <f t="shared" si="150"/>
        <v>5.9878185586323567E-2</v>
      </c>
      <c r="D189" s="29">
        <v>48296262.82</v>
      </c>
      <c r="E189" s="28">
        <v>5.8412350506585201E-3</v>
      </c>
      <c r="F189" s="29">
        <f t="shared" si="151"/>
        <v>2362760.31</v>
      </c>
      <c r="G189" s="28">
        <f t="shared" si="152"/>
        <v>1.1644264353670297</v>
      </c>
      <c r="H189" s="29">
        <v>900128.43</v>
      </c>
      <c r="I189" s="28">
        <v>5.5936823148669997E-2</v>
      </c>
      <c r="J189" s="29">
        <v>275208.64</v>
      </c>
      <c r="K189" s="28">
        <v>2.4734060075294098</v>
      </c>
      <c r="L189" s="29">
        <v>210444.67</v>
      </c>
      <c r="M189" s="28">
        <v>0.84026711201571402</v>
      </c>
      <c r="N189" s="29">
        <v>855355.57</v>
      </c>
      <c r="O189" s="28">
        <v>1.79351098456049</v>
      </c>
      <c r="P189" s="29">
        <v>99865.9</v>
      </c>
      <c r="Q189" s="28">
        <v>2.3344996590427805</v>
      </c>
      <c r="R189" s="30">
        <v>21757.1</v>
      </c>
      <c r="S189" s="31">
        <v>3.5000658175951798</v>
      </c>
    </row>
    <row r="190" spans="1:19" x14ac:dyDescent="0.2">
      <c r="A190" s="26" t="s">
        <v>19</v>
      </c>
      <c r="B190" s="27">
        <f t="shared" si="149"/>
        <v>42405361.719999999</v>
      </c>
      <c r="C190" s="28">
        <f t="shared" si="150"/>
        <v>4.501542383730435E-2</v>
      </c>
      <c r="D190" s="29">
        <v>41117817.399999999</v>
      </c>
      <c r="E190" s="28">
        <v>4.9875318455011195E-3</v>
      </c>
      <c r="F190" s="29">
        <f t="shared" si="151"/>
        <v>1287544.3199999998</v>
      </c>
      <c r="G190" s="28">
        <f t="shared" si="152"/>
        <v>1.3233089382895971</v>
      </c>
      <c r="H190" s="29">
        <v>432959.16</v>
      </c>
      <c r="I190" s="28">
        <v>0.11831200707244499</v>
      </c>
      <c r="J190" s="29">
        <v>207365.07</v>
      </c>
      <c r="K190" s="28">
        <v>1.1372816752599699</v>
      </c>
      <c r="L190" s="29">
        <v>358909.45</v>
      </c>
      <c r="M190" s="28">
        <v>2.1192995495103299</v>
      </c>
      <c r="N190" s="29">
        <v>207568.96</v>
      </c>
      <c r="O190" s="28">
        <v>2.1775231171365901</v>
      </c>
      <c r="P190" s="29">
        <v>80627.430000000008</v>
      </c>
      <c r="Q190" s="28">
        <v>2.5280257128374299</v>
      </c>
      <c r="R190" s="30">
        <v>114.25</v>
      </c>
      <c r="S190" s="31">
        <v>2.7228446389496694</v>
      </c>
    </row>
    <row r="191" spans="1:19" x14ac:dyDescent="0.2">
      <c r="A191" s="26" t="s">
        <v>20</v>
      </c>
      <c r="B191" s="27">
        <f t="shared" si="149"/>
        <v>48855550.930000007</v>
      </c>
      <c r="C191" s="28">
        <f t="shared" si="150"/>
        <v>3.6927423296994798E-2</v>
      </c>
      <c r="D191" s="29">
        <v>46275020.240000002</v>
      </c>
      <c r="E191" s="28">
        <v>4.6264407641456303E-3</v>
      </c>
      <c r="F191" s="29">
        <f t="shared" si="151"/>
        <v>2580530.69</v>
      </c>
      <c r="G191" s="28">
        <f t="shared" si="152"/>
        <v>0.61616045713449663</v>
      </c>
      <c r="H191" s="29">
        <v>1901415.63</v>
      </c>
      <c r="I191" s="28">
        <v>3.9694973844303601E-2</v>
      </c>
      <c r="J191" s="29">
        <v>135408.06</v>
      </c>
      <c r="K191" s="28">
        <v>2.7983944264469902</v>
      </c>
      <c r="L191" s="29">
        <v>192185.51</v>
      </c>
      <c r="M191" s="28">
        <v>2.04603263690379</v>
      </c>
      <c r="N191" s="29">
        <v>225459.61</v>
      </c>
      <c r="O191" s="28">
        <v>2.2401628207375999</v>
      </c>
      <c r="P191" s="29">
        <v>125546.88</v>
      </c>
      <c r="Q191" s="28">
        <v>1.88118787022027</v>
      </c>
      <c r="R191" s="30">
        <v>515</v>
      </c>
      <c r="S191" s="31">
        <v>2.2482252427184499</v>
      </c>
    </row>
    <row r="192" spans="1:19" x14ac:dyDescent="0.2">
      <c r="A192" s="26" t="s">
        <v>21</v>
      </c>
      <c r="B192" s="27">
        <f t="shared" si="149"/>
        <v>51376092.339999996</v>
      </c>
      <c r="C192" s="28">
        <f t="shared" si="150"/>
        <v>6.8789978416641848E-2</v>
      </c>
      <c r="D192" s="29">
        <v>48494396.689999998</v>
      </c>
      <c r="E192" s="28">
        <v>4.0347428683517907E-3</v>
      </c>
      <c r="F192" s="29">
        <f t="shared" si="151"/>
        <v>2881695.65</v>
      </c>
      <c r="G192" s="28">
        <f t="shared" si="152"/>
        <v>1.1585185486191087</v>
      </c>
      <c r="H192" s="29">
        <v>1681620.56</v>
      </c>
      <c r="I192" s="28">
        <v>3.3780929747909399E-3</v>
      </c>
      <c r="J192" s="29">
        <v>257136.67</v>
      </c>
      <c r="K192" s="28">
        <v>2.3606279399978201</v>
      </c>
      <c r="L192" s="29">
        <v>351476.8</v>
      </c>
      <c r="M192" s="28">
        <v>2.9851635669836498</v>
      </c>
      <c r="N192" s="29">
        <v>310000.23</v>
      </c>
      <c r="O192" s="28">
        <v>2.1858635169399698</v>
      </c>
      <c r="P192" s="29">
        <v>280810.69</v>
      </c>
      <c r="Q192" s="28">
        <v>3.5436731514743998</v>
      </c>
      <c r="R192" s="30">
        <v>650.70000000000005</v>
      </c>
      <c r="S192" s="31">
        <v>5.9596588289534305</v>
      </c>
    </row>
    <row r="193" spans="1:19" x14ac:dyDescent="0.2">
      <c r="A193" s="26" t="s">
        <v>22</v>
      </c>
      <c r="B193" s="27">
        <f t="shared" si="149"/>
        <v>58765944.800000004</v>
      </c>
      <c r="C193" s="28">
        <f t="shared" si="150"/>
        <v>3.623959238548647E-2</v>
      </c>
      <c r="D193" s="29">
        <v>56917129.100000001</v>
      </c>
      <c r="E193" s="28">
        <v>5.55618305070134E-3</v>
      </c>
      <c r="F193" s="29">
        <f t="shared" si="151"/>
        <v>1848815.7000000002</v>
      </c>
      <c r="G193" s="28">
        <f t="shared" si="152"/>
        <v>0.98085055081477224</v>
      </c>
      <c r="H193" s="29">
        <v>1101040.1000000001</v>
      </c>
      <c r="I193" s="28">
        <v>1.3514680346338001E-2</v>
      </c>
      <c r="J193" s="29">
        <v>189720.63</v>
      </c>
      <c r="K193" s="28">
        <v>1.4608800640183397</v>
      </c>
      <c r="L193" s="29">
        <v>94252.62</v>
      </c>
      <c r="M193" s="28">
        <v>1.7330024640163799</v>
      </c>
      <c r="N193" s="29">
        <v>383811.29</v>
      </c>
      <c r="O193" s="28">
        <v>2.9928266711487299</v>
      </c>
      <c r="P193" s="29">
        <v>79974.06</v>
      </c>
      <c r="Q193" s="28">
        <v>2.6170441828262794</v>
      </c>
      <c r="R193" s="30">
        <v>17</v>
      </c>
      <c r="S193" s="31">
        <v>3.31</v>
      </c>
    </row>
    <row r="194" spans="1:19" hidden="1" x14ac:dyDescent="0.2">
      <c r="A194" s="26" t="s">
        <v>23</v>
      </c>
      <c r="B194" s="27">
        <f t="shared" si="149"/>
        <v>0</v>
      </c>
      <c r="C194" s="28" t="e">
        <f t="shared" si="150"/>
        <v>#DIV/0!</v>
      </c>
      <c r="D194" s="29"/>
      <c r="E194" s="28"/>
      <c r="F194" s="29">
        <f t="shared" si="151"/>
        <v>0</v>
      </c>
      <c r="G194" s="28" t="e">
        <f t="shared" si="152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49"/>
        <v>0</v>
      </c>
      <c r="C195" s="28" t="e">
        <f t="shared" si="150"/>
        <v>#DIV/0!</v>
      </c>
      <c r="D195" s="29"/>
      <c r="E195" s="28"/>
      <c r="F195" s="29">
        <f t="shared" si="151"/>
        <v>0</v>
      </c>
      <c r="G195" s="28" t="e">
        <f t="shared" si="152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49"/>
        <v>0</v>
      </c>
      <c r="C196" s="28" t="e">
        <f t="shared" si="150"/>
        <v>#DIV/0!</v>
      </c>
      <c r="D196" s="29"/>
      <c r="E196" s="28"/>
      <c r="F196" s="29">
        <f t="shared" si="151"/>
        <v>0</v>
      </c>
      <c r="G196" s="28" t="e">
        <f t="shared" si="152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49"/>
        <v>0</v>
      </c>
      <c r="C197" s="28" t="e">
        <f t="shared" si="150"/>
        <v>#DIV/0!</v>
      </c>
      <c r="D197" s="29"/>
      <c r="E197" s="28"/>
      <c r="F197" s="29">
        <f t="shared" si="151"/>
        <v>0</v>
      </c>
      <c r="G197" s="28" t="e">
        <f t="shared" si="152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49"/>
        <v>0</v>
      </c>
      <c r="C198" s="28" t="e">
        <f t="shared" si="150"/>
        <v>#DIV/0!</v>
      </c>
      <c r="D198" s="29"/>
      <c r="E198" s="28"/>
      <c r="F198" s="29">
        <f t="shared" si="151"/>
        <v>0</v>
      </c>
      <c r="G198" s="28" t="e">
        <f t="shared" si="152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49"/>
        <v>0</v>
      </c>
      <c r="C199" s="28" t="e">
        <f t="shared" si="150"/>
        <v>#DIV/0!</v>
      </c>
      <c r="D199" s="29"/>
      <c r="E199" s="28"/>
      <c r="F199" s="29">
        <f t="shared" si="151"/>
        <v>0</v>
      </c>
      <c r="G199" s="28" t="e">
        <f t="shared" si="152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3">D200+H200+J200+L200+N200+P200+R200</f>
        <v>0</v>
      </c>
      <c r="C200" s="34" t="e">
        <f t="shared" ref="C200" si="154">(D200*E200+H200*I200+J200*K200+L200*M200+N200*O200+P200*Q200+R200*S200)/(D200+H200+J200+L200+N200+P200+R200)</f>
        <v>#DIV/0!</v>
      </c>
      <c r="D200" s="35"/>
      <c r="E200" s="34"/>
      <c r="F200" s="35">
        <f t="shared" ref="F200" si="155">H200+J200+L200+N200+P200+R200</f>
        <v>0</v>
      </c>
      <c r="G200" s="34" t="e">
        <f t="shared" ref="G200" si="156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2025-06-25T11:48:34Z</dcterms:modified>
</cp:coreProperties>
</file>