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rus\"/>
    </mc:Choice>
  </mc:AlternateContent>
  <bookViews>
    <workbookView xWindow="0" yWindow="0" windowWidth="10050" windowHeight="4755" tabRatio="965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B333" i="7" l="1"/>
  <c r="F333" i="4" s="1"/>
  <c r="C333" i="7"/>
  <c r="G333" i="4" s="1"/>
  <c r="D333" i="7"/>
  <c r="E333" i="7"/>
  <c r="H333" i="7"/>
  <c r="I333" i="7"/>
  <c r="J333" i="7"/>
  <c r="F333" i="7" s="1"/>
  <c r="K333" i="7"/>
  <c r="G333" i="7" s="1"/>
  <c r="L333" i="7"/>
  <c r="M333" i="7"/>
  <c r="N333" i="7"/>
  <c r="O333" i="7"/>
  <c r="P333" i="7"/>
  <c r="Q333" i="7"/>
  <c r="R333" i="7"/>
  <c r="S333" i="7"/>
  <c r="B333" i="6"/>
  <c r="C333" i="6"/>
  <c r="D333" i="6"/>
  <c r="E333" i="6"/>
  <c r="H333" i="6"/>
  <c r="G333" i="6" s="1"/>
  <c r="I333" i="6"/>
  <c r="J333" i="6"/>
  <c r="F333" i="6" s="1"/>
  <c r="K333" i="6"/>
  <c r="L333" i="6"/>
  <c r="M333" i="6"/>
  <c r="N333" i="6"/>
  <c r="O333" i="6"/>
  <c r="P333" i="6"/>
  <c r="Q333" i="6"/>
  <c r="R333" i="6"/>
  <c r="S333" i="6"/>
  <c r="B165" i="28"/>
  <c r="C165" i="28"/>
  <c r="D165" i="28"/>
  <c r="E165" i="28"/>
  <c r="E333" i="5" s="1"/>
  <c r="H165" i="28"/>
  <c r="I165" i="28"/>
  <c r="J165" i="28"/>
  <c r="F165" i="28" s="1"/>
  <c r="K165" i="28"/>
  <c r="G165" i="28" s="1"/>
  <c r="L165" i="28"/>
  <c r="M165" i="28"/>
  <c r="N165" i="28"/>
  <c r="O165" i="28"/>
  <c r="P165" i="28"/>
  <c r="Q165" i="28"/>
  <c r="R165" i="28"/>
  <c r="S165" i="28"/>
  <c r="S333" i="5" s="1"/>
  <c r="B333" i="8"/>
  <c r="C333" i="8"/>
  <c r="D333" i="8"/>
  <c r="E333" i="8"/>
  <c r="H333" i="8"/>
  <c r="I333" i="8"/>
  <c r="G333" i="8" s="1"/>
  <c r="J333" i="8"/>
  <c r="J333" i="5" s="1"/>
  <c r="K333" i="8"/>
  <c r="L333" i="8"/>
  <c r="M333" i="8"/>
  <c r="M333" i="5" s="1"/>
  <c r="N333" i="8"/>
  <c r="N333" i="5" s="1"/>
  <c r="O333" i="8"/>
  <c r="P333" i="8"/>
  <c r="Q333" i="8"/>
  <c r="Q333" i="5" s="1"/>
  <c r="B333" i="11"/>
  <c r="C333" i="11"/>
  <c r="D333" i="11"/>
  <c r="E333" i="11"/>
  <c r="H333" i="11"/>
  <c r="I333" i="11"/>
  <c r="J333" i="11"/>
  <c r="F333" i="11" s="1"/>
  <c r="K333" i="11"/>
  <c r="G333" i="11" s="1"/>
  <c r="L333" i="11"/>
  <c r="M333" i="11"/>
  <c r="N333" i="11"/>
  <c r="O333" i="11"/>
  <c r="P333" i="11"/>
  <c r="Q333" i="11"/>
  <c r="R333" i="11"/>
  <c r="S333" i="11"/>
  <c r="D333" i="5"/>
  <c r="H333" i="5"/>
  <c r="L333" i="5"/>
  <c r="P333" i="5"/>
  <c r="D333" i="4"/>
  <c r="E333" i="4"/>
  <c r="F333" i="8" l="1"/>
  <c r="O333" i="5"/>
  <c r="K333" i="5"/>
  <c r="R333" i="5"/>
  <c r="F333" i="5" s="1"/>
  <c r="B333" i="5"/>
  <c r="B333" i="4" s="1"/>
  <c r="I333" i="5"/>
  <c r="C333" i="5"/>
  <c r="C333" i="4" s="1"/>
  <c r="B333" i="12"/>
  <c r="C333" i="12"/>
  <c r="F333" i="12"/>
  <c r="G333" i="12"/>
  <c r="G333" i="5" l="1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2" i="12"/>
  <c r="B320" i="12"/>
  <c r="F163" i="30" l="1"/>
  <c r="G163" i="30"/>
  <c r="G331" i="10"/>
  <c r="F331" i="10"/>
  <c r="G331" i="13"/>
  <c r="F331" i="13"/>
  <c r="G163" i="29"/>
  <c r="F163" i="29"/>
  <c r="G331" i="9"/>
  <c r="F331" i="9"/>
  <c r="G331" i="12"/>
  <c r="F331" i="12"/>
  <c r="G162" i="30" l="1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2" i="8"/>
  <c r="R332" i="8"/>
  <c r="S329" i="8"/>
  <c r="R329" i="8"/>
  <c r="S321" i="8"/>
  <c r="R321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G332" i="6"/>
  <c r="H321" i="5"/>
  <c r="L321" i="5"/>
  <c r="E325" i="5"/>
  <c r="K332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164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R332" i="5"/>
  <c r="O322" i="5"/>
  <c r="K324" i="5"/>
  <c r="K326" i="5"/>
  <c r="M331" i="5"/>
  <c r="P331" i="5"/>
  <c r="D329" i="5"/>
  <c r="G327" i="11"/>
  <c r="G328" i="11"/>
  <c r="G329" i="11"/>
  <c r="G330" i="11"/>
  <c r="G331" i="11"/>
  <c r="G332" i="11"/>
  <c r="D322" i="5"/>
  <c r="J324" i="5"/>
  <c r="J326" i="5"/>
  <c r="E327" i="5"/>
  <c r="J328" i="5"/>
  <c r="O328" i="5"/>
  <c r="J330" i="5"/>
  <c r="O330" i="5"/>
  <c r="J332" i="5"/>
  <c r="F328" i="8"/>
  <c r="S328" i="5"/>
  <c r="S332" i="5"/>
  <c r="M323" i="5"/>
  <c r="M327" i="5"/>
  <c r="M329" i="5"/>
  <c r="F323" i="7"/>
  <c r="K328" i="5"/>
  <c r="I323" i="5"/>
  <c r="Q323" i="5"/>
  <c r="O324" i="5"/>
  <c r="O326" i="5"/>
  <c r="G331" i="8"/>
  <c r="O332" i="5"/>
  <c r="F329" i="8"/>
  <c r="E323" i="5"/>
  <c r="D325" i="5"/>
  <c r="L326" i="5"/>
  <c r="D327" i="5"/>
  <c r="L328" i="5"/>
  <c r="P328" i="5"/>
  <c r="L330" i="5"/>
  <c r="P330" i="5"/>
  <c r="L332" i="5"/>
  <c r="P332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32" i="6"/>
  <c r="F325" i="6"/>
  <c r="F155" i="28"/>
  <c r="H326" i="5"/>
  <c r="O321" i="5"/>
  <c r="E322" i="5"/>
  <c r="O323" i="5"/>
  <c r="E324" i="5"/>
  <c r="S325" i="5"/>
  <c r="M332" i="5"/>
  <c r="G153" i="28"/>
  <c r="G157" i="28"/>
  <c r="H332" i="5"/>
  <c r="F154" i="28"/>
  <c r="F156" i="28"/>
  <c r="F158" i="28"/>
  <c r="F160" i="28"/>
  <c r="F162" i="28"/>
  <c r="F164" i="28"/>
  <c r="S321" i="5"/>
  <c r="K323" i="5"/>
  <c r="S323" i="5"/>
  <c r="K325" i="5"/>
  <c r="O325" i="5"/>
  <c r="E326" i="5"/>
  <c r="Q332" i="5"/>
  <c r="H328" i="5"/>
  <c r="L324" i="5"/>
  <c r="P324" i="5"/>
  <c r="S331" i="5"/>
  <c r="I324" i="5"/>
  <c r="S327" i="5"/>
  <c r="S329" i="5"/>
  <c r="G322" i="8"/>
  <c r="F325" i="8"/>
  <c r="G326" i="8"/>
  <c r="G330" i="8"/>
  <c r="G332" i="8"/>
  <c r="J322" i="5"/>
  <c r="N324" i="5"/>
  <c r="N330" i="5"/>
  <c r="N332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F332" i="8"/>
  <c r="N326" i="5"/>
  <c r="N328" i="5"/>
  <c r="M322" i="5"/>
  <c r="Q322" i="5"/>
  <c r="M326" i="5"/>
  <c r="Q326" i="5"/>
  <c r="K331" i="5"/>
  <c r="O331" i="5"/>
  <c r="E332" i="5"/>
  <c r="F329" i="11"/>
  <c r="K321" i="5"/>
  <c r="J323" i="5"/>
  <c r="N323" i="5"/>
  <c r="R323" i="5"/>
  <c r="D324" i="5"/>
  <c r="I326" i="5"/>
  <c r="I328" i="5"/>
  <c r="I330" i="5"/>
  <c r="I332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D332" i="5"/>
  <c r="F322" i="11"/>
  <c r="F324" i="11"/>
  <c r="F326" i="11"/>
  <c r="F328" i="11"/>
  <c r="F330" i="11"/>
  <c r="F332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332" i="12"/>
  <c r="F332" i="12"/>
  <c r="C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22" i="6" l="1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B332" i="6"/>
  <c r="D332" i="4" s="1"/>
  <c r="C332" i="6"/>
  <c r="E332" i="4" s="1"/>
  <c r="F332" i="5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B332" i="11"/>
  <c r="C332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C332" i="8"/>
  <c r="B332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B164" i="28"/>
  <c r="C332" i="7"/>
  <c r="G332" i="4" s="1"/>
  <c r="C164" i="28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G332" i="5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Q23" i="5" s="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/>
  <c r="E33" i="11"/>
  <c r="E33" i="5"/>
  <c r="H33" i="11"/>
  <c r="I33" i="11"/>
  <c r="J33" i="11"/>
  <c r="K33" i="11"/>
  <c r="L33" i="11"/>
  <c r="M33" i="11"/>
  <c r="N33" i="11"/>
  <c r="O33" i="11"/>
  <c r="P33" i="11"/>
  <c r="Q33" i="11"/>
  <c r="Q33" i="5" s="1"/>
  <c r="D34" i="11"/>
  <c r="D34" i="5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5" s="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5" s="1"/>
  <c r="E49" i="11"/>
  <c r="H49" i="11"/>
  <c r="I49" i="11"/>
  <c r="J49" i="11"/>
  <c r="K49" i="11"/>
  <c r="L49" i="11"/>
  <c r="M49" i="11"/>
  <c r="N49" i="11"/>
  <c r="O49" i="11"/>
  <c r="P49" i="11"/>
  <c r="Q49" i="11"/>
  <c r="D50" i="11"/>
  <c r="E50" i="5" s="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Q53" i="11"/>
  <c r="D54" i="1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E133" i="5" s="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5" s="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5" s="1"/>
  <c r="E172" i="11"/>
  <c r="H172" i="11"/>
  <c r="I172" i="11"/>
  <c r="J172" i="11"/>
  <c r="F172" i="11" s="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5" s="1"/>
  <c r="S174" i="11"/>
  <c r="D175" i="11"/>
  <c r="D175" i="5" s="1"/>
  <c r="E175" i="11"/>
  <c r="H175" i="11"/>
  <c r="F175" i="11" s="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F185" i="11" s="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F204" i="11" s="1"/>
  <c r="K204" i="11"/>
  <c r="L204" i="11"/>
  <c r="M204" i="11"/>
  <c r="N204" i="11"/>
  <c r="O204" i="11"/>
  <c r="P204" i="11"/>
  <c r="Q204" i="11"/>
  <c r="R204" i="11"/>
  <c r="S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5" s="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S207" i="5" s="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F212" i="11" s="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F238" i="11" s="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F243" i="11" s="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F250" i="11" s="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K14" i="5" s="1"/>
  <c r="L14" i="8"/>
  <c r="M14" i="8"/>
  <c r="N14" i="8"/>
  <c r="O14" i="8"/>
  <c r="O14" i="5" s="1"/>
  <c r="P14" i="8"/>
  <c r="Q14" i="8"/>
  <c r="H15" i="8"/>
  <c r="I15" i="8"/>
  <c r="J15" i="8"/>
  <c r="K15" i="8"/>
  <c r="L15" i="8"/>
  <c r="M15" i="8"/>
  <c r="N15" i="8"/>
  <c r="N15" i="5" s="1"/>
  <c r="O15" i="8"/>
  <c r="P15" i="8"/>
  <c r="Q15" i="8"/>
  <c r="H16" i="8"/>
  <c r="I16" i="8"/>
  <c r="J16" i="8"/>
  <c r="K16" i="8"/>
  <c r="K16" i="5" s="1"/>
  <c r="L16" i="8"/>
  <c r="M16" i="8"/>
  <c r="N16" i="8"/>
  <c r="O16" i="8"/>
  <c r="O16" i="5" s="1"/>
  <c r="P16" i="8"/>
  <c r="Q16" i="8"/>
  <c r="H17" i="8"/>
  <c r="I17" i="8"/>
  <c r="J17" i="8"/>
  <c r="J17" i="5" s="1"/>
  <c r="K17" i="8"/>
  <c r="L17" i="8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L38" i="5" s="1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H46" i="5" s="1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L50" i="5" s="1"/>
  <c r="M50" i="8"/>
  <c r="N50" i="8"/>
  <c r="O50" i="8"/>
  <c r="H51" i="8"/>
  <c r="H51" i="5" s="1"/>
  <c r="I51" i="8"/>
  <c r="J51" i="8"/>
  <c r="K51" i="8"/>
  <c r="L51" i="8"/>
  <c r="M51" i="8"/>
  <c r="N51" i="8"/>
  <c r="O51" i="8"/>
  <c r="H52" i="8"/>
  <c r="I52" i="8"/>
  <c r="J52" i="8"/>
  <c r="K52" i="8"/>
  <c r="L52" i="8"/>
  <c r="L52" i="5" s="1"/>
  <c r="M52" i="8"/>
  <c r="N52" i="8"/>
  <c r="O52" i="8"/>
  <c r="H53" i="8"/>
  <c r="I53" i="8"/>
  <c r="J53" i="8"/>
  <c r="K53" i="8"/>
  <c r="L53" i="8"/>
  <c r="L53" i="5" s="1"/>
  <c r="M53" i="8"/>
  <c r="N53" i="8"/>
  <c r="O53" i="8"/>
  <c r="H54" i="8"/>
  <c r="H54" i="5" s="1"/>
  <c r="I54" i="8"/>
  <c r="J54" i="8"/>
  <c r="K54" i="8"/>
  <c r="L54" i="8"/>
  <c r="L54" i="5" s="1"/>
  <c r="M54" i="8"/>
  <c r="N54" i="8"/>
  <c r="O54" i="8"/>
  <c r="H55" i="8"/>
  <c r="H55" i="5" s="1"/>
  <c r="I55" i="8"/>
  <c r="J55" i="8"/>
  <c r="K55" i="8"/>
  <c r="L55" i="8"/>
  <c r="L55" i="5" s="1"/>
  <c r="M55" i="8"/>
  <c r="N55" i="8"/>
  <c r="O55" i="8"/>
  <c r="H56" i="8"/>
  <c r="I56" i="8"/>
  <c r="J56" i="8"/>
  <c r="K56" i="8"/>
  <c r="L56" i="8"/>
  <c r="L56" i="5" s="1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L58" i="5" s="1"/>
  <c r="M58" i="8"/>
  <c r="N58" i="8"/>
  <c r="O58" i="8"/>
  <c r="H59" i="8"/>
  <c r="I59" i="8"/>
  <c r="J59" i="8"/>
  <c r="K59" i="8"/>
  <c r="L59" i="8"/>
  <c r="L59" i="5" s="1"/>
  <c r="M59" i="8"/>
  <c r="N59" i="8"/>
  <c r="O59" i="8"/>
  <c r="H60" i="8"/>
  <c r="I60" i="8"/>
  <c r="J60" i="8"/>
  <c r="K60" i="8"/>
  <c r="L60" i="8"/>
  <c r="L60" i="5" s="1"/>
  <c r="M60" i="8"/>
  <c r="N60" i="8"/>
  <c r="O60" i="8"/>
  <c r="H61" i="8"/>
  <c r="H61" i="5" s="1"/>
  <c r="I61" i="8"/>
  <c r="J61" i="8"/>
  <c r="K61" i="8"/>
  <c r="L61" i="8"/>
  <c r="L61" i="5" s="1"/>
  <c r="M61" i="8"/>
  <c r="N61" i="8"/>
  <c r="O61" i="8"/>
  <c r="H62" i="8"/>
  <c r="H62" i="5" s="1"/>
  <c r="I62" i="8"/>
  <c r="J62" i="8"/>
  <c r="K62" i="8"/>
  <c r="L62" i="8"/>
  <c r="M62" i="8"/>
  <c r="N62" i="8"/>
  <c r="O62" i="8"/>
  <c r="H63" i="8"/>
  <c r="I63" i="8"/>
  <c r="J63" i="8"/>
  <c r="K63" i="8"/>
  <c r="L63" i="8"/>
  <c r="L63" i="5" s="1"/>
  <c r="M63" i="8"/>
  <c r="N63" i="8"/>
  <c r="O63" i="8"/>
  <c r="H64" i="8"/>
  <c r="I64" i="5" s="1"/>
  <c r="I64" i="8"/>
  <c r="J64" i="8"/>
  <c r="K64" i="8"/>
  <c r="L64" i="8"/>
  <c r="M64" i="5" s="1"/>
  <c r="M64" i="8"/>
  <c r="N64" i="8"/>
  <c r="O64" i="8"/>
  <c r="H65" i="8"/>
  <c r="H65" i="5" s="1"/>
  <c r="I65" i="8"/>
  <c r="J65" i="8"/>
  <c r="K65" i="8"/>
  <c r="L65" i="8"/>
  <c r="L65" i="5" s="1"/>
  <c r="M65" i="8"/>
  <c r="N65" i="8"/>
  <c r="O65" i="8"/>
  <c r="P65" i="8"/>
  <c r="P65" i="5" s="1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H67" i="5" s="1"/>
  <c r="I67" i="8"/>
  <c r="J67" i="8"/>
  <c r="K67" i="8"/>
  <c r="L67" i="8"/>
  <c r="L67" i="5" s="1"/>
  <c r="M67" i="8"/>
  <c r="N67" i="8"/>
  <c r="O67" i="8"/>
  <c r="P67" i="8"/>
  <c r="P67" i="5" s="1"/>
  <c r="Q67" i="8"/>
  <c r="H68" i="8"/>
  <c r="I68" i="8"/>
  <c r="J68" i="8"/>
  <c r="K68" i="8"/>
  <c r="L68" i="8"/>
  <c r="M68" i="8"/>
  <c r="N68" i="8"/>
  <c r="O68" i="8"/>
  <c r="P68" i="8"/>
  <c r="Q68" i="8"/>
  <c r="H69" i="8"/>
  <c r="H69" i="5" s="1"/>
  <c r="I69" i="8"/>
  <c r="J69" i="8"/>
  <c r="K69" i="8"/>
  <c r="L69" i="8"/>
  <c r="L69" i="5" s="1"/>
  <c r="M69" i="8"/>
  <c r="N69" i="8"/>
  <c r="O69" i="8"/>
  <c r="P69" i="8"/>
  <c r="P69" i="5" s="1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H71" i="5" s="1"/>
  <c r="I71" i="8"/>
  <c r="J71" i="8"/>
  <c r="K71" i="8"/>
  <c r="L71" i="8"/>
  <c r="L71" i="5" s="1"/>
  <c r="M71" i="8"/>
  <c r="N71" i="8"/>
  <c r="O71" i="8"/>
  <c r="P71" i="8"/>
  <c r="Q71" i="5" s="1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H73" i="5" s="1"/>
  <c r="I73" i="8"/>
  <c r="J73" i="8"/>
  <c r="K73" i="8"/>
  <c r="L73" i="8"/>
  <c r="L73" i="5" s="1"/>
  <c r="M73" i="8"/>
  <c r="N73" i="8"/>
  <c r="O73" i="8"/>
  <c r="P73" i="8"/>
  <c r="Q73" i="5" s="1"/>
  <c r="Q73" i="8"/>
  <c r="H74" i="8"/>
  <c r="I74" i="8"/>
  <c r="J74" i="8"/>
  <c r="K74" i="8"/>
  <c r="L74" i="8"/>
  <c r="M74" i="8"/>
  <c r="N74" i="8"/>
  <c r="O74" i="8"/>
  <c r="P74" i="8"/>
  <c r="Q74" i="8"/>
  <c r="H75" i="8"/>
  <c r="I75" i="5" s="1"/>
  <c r="I75" i="8"/>
  <c r="J75" i="8"/>
  <c r="K75" i="8"/>
  <c r="L75" i="8"/>
  <c r="L75" i="5" s="1"/>
  <c r="M75" i="8"/>
  <c r="N75" i="8"/>
  <c r="O75" i="8"/>
  <c r="P75" i="8"/>
  <c r="P75" i="5" s="1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H77" i="5" s="1"/>
  <c r="I77" i="8"/>
  <c r="J77" i="8"/>
  <c r="K77" i="8"/>
  <c r="L77" i="8"/>
  <c r="L77" i="5" s="1"/>
  <c r="M77" i="8"/>
  <c r="N77" i="8"/>
  <c r="O77" i="8"/>
  <c r="P77" i="8"/>
  <c r="P77" i="5" s="1"/>
  <c r="Q77" i="8"/>
  <c r="H78" i="8"/>
  <c r="I78" i="8"/>
  <c r="J78" i="8"/>
  <c r="K78" i="8"/>
  <c r="L78" i="8"/>
  <c r="M78" i="8"/>
  <c r="N78" i="8"/>
  <c r="O78" i="8"/>
  <c r="P78" i="8"/>
  <c r="Q78" i="8"/>
  <c r="H79" i="8"/>
  <c r="H79" i="5" s="1"/>
  <c r="I79" i="8"/>
  <c r="J79" i="8"/>
  <c r="K79" i="8"/>
  <c r="L79" i="8"/>
  <c r="L79" i="5" s="1"/>
  <c r="M79" i="8"/>
  <c r="N79" i="8"/>
  <c r="O79" i="8"/>
  <c r="P79" i="8"/>
  <c r="P79" i="5" s="1"/>
  <c r="Q79" i="8"/>
  <c r="H80" i="8"/>
  <c r="I80" i="8"/>
  <c r="J80" i="8"/>
  <c r="K80" i="8"/>
  <c r="L80" i="8"/>
  <c r="M80" i="8"/>
  <c r="N80" i="8"/>
  <c r="O80" i="8"/>
  <c r="P80" i="8"/>
  <c r="Q80" i="8"/>
  <c r="H81" i="8"/>
  <c r="I81" i="5" s="1"/>
  <c r="I81" i="8"/>
  <c r="J81" i="8"/>
  <c r="K81" i="8"/>
  <c r="L81" i="8"/>
  <c r="L81" i="5" s="1"/>
  <c r="M81" i="8"/>
  <c r="N81" i="8"/>
  <c r="O81" i="8"/>
  <c r="P81" i="8"/>
  <c r="Q81" i="5" s="1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5" s="1"/>
  <c r="M83" i="8"/>
  <c r="N83" i="8"/>
  <c r="O83" i="8"/>
  <c r="P83" i="8"/>
  <c r="P83" i="5" s="1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5" s="1"/>
  <c r="I85" i="8"/>
  <c r="J85" i="8"/>
  <c r="K85" i="8"/>
  <c r="L85" i="8"/>
  <c r="M85" i="5" s="1"/>
  <c r="M85" i="8"/>
  <c r="N85" i="8"/>
  <c r="O85" i="8"/>
  <c r="P85" i="8"/>
  <c r="Q85" i="5" s="1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5" s="1"/>
  <c r="I87" i="8"/>
  <c r="J87" i="8"/>
  <c r="K87" i="8"/>
  <c r="L87" i="8"/>
  <c r="L87" i="5" s="1"/>
  <c r="M87" i="8"/>
  <c r="N87" i="8"/>
  <c r="O87" i="8"/>
  <c r="P87" i="8"/>
  <c r="P87" i="5" s="1"/>
  <c r="Q87" i="8"/>
  <c r="H88" i="8"/>
  <c r="I88" i="8"/>
  <c r="J88" i="8"/>
  <c r="K88" i="8"/>
  <c r="L88" i="8"/>
  <c r="M88" i="8"/>
  <c r="N88" i="8"/>
  <c r="O88" i="8"/>
  <c r="P88" i="8"/>
  <c r="Q88" i="8"/>
  <c r="H89" i="8"/>
  <c r="H89" i="5" s="1"/>
  <c r="I89" i="8"/>
  <c r="J89" i="8"/>
  <c r="K89" i="8"/>
  <c r="L89" i="8"/>
  <c r="M89" i="5" s="1"/>
  <c r="M89" i="8"/>
  <c r="N89" i="8"/>
  <c r="O89" i="8"/>
  <c r="P89" i="8"/>
  <c r="P89" i="5" s="1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H91" i="5" s="1"/>
  <c r="I91" i="8"/>
  <c r="J91" i="8"/>
  <c r="K91" i="8"/>
  <c r="L91" i="8"/>
  <c r="M91" i="8"/>
  <c r="N91" i="8"/>
  <c r="O91" i="8"/>
  <c r="P91" i="8"/>
  <c r="Q91" i="5" s="1"/>
  <c r="Q91" i="8"/>
  <c r="H92" i="8"/>
  <c r="I92" i="8"/>
  <c r="J92" i="8"/>
  <c r="K92" i="8"/>
  <c r="L92" i="8"/>
  <c r="M92" i="8"/>
  <c r="N92" i="8"/>
  <c r="O92" i="8"/>
  <c r="P92" i="8"/>
  <c r="Q92" i="8"/>
  <c r="H93" i="8"/>
  <c r="H93" i="5" s="1"/>
  <c r="I93" i="8"/>
  <c r="J93" i="8"/>
  <c r="K93" i="8"/>
  <c r="L93" i="8"/>
  <c r="M93" i="5" s="1"/>
  <c r="M93" i="8"/>
  <c r="N93" i="8"/>
  <c r="O93" i="8"/>
  <c r="P93" i="8"/>
  <c r="Q93" i="5" s="1"/>
  <c r="Q93" i="8"/>
  <c r="H94" i="8"/>
  <c r="I94" i="8"/>
  <c r="J94" i="8"/>
  <c r="K94" i="8"/>
  <c r="L94" i="8"/>
  <c r="M94" i="8"/>
  <c r="N94" i="8"/>
  <c r="O94" i="8"/>
  <c r="P94" i="8"/>
  <c r="Q94" i="8"/>
  <c r="H95" i="8"/>
  <c r="H95" i="5" s="1"/>
  <c r="I95" i="8"/>
  <c r="J95" i="8"/>
  <c r="K95" i="8"/>
  <c r="L95" i="8"/>
  <c r="L95" i="5" s="1"/>
  <c r="M95" i="8"/>
  <c r="N95" i="8"/>
  <c r="O95" i="8"/>
  <c r="P95" i="8"/>
  <c r="P95" i="5" s="1"/>
  <c r="Q95" i="8"/>
  <c r="H96" i="8"/>
  <c r="I96" i="8"/>
  <c r="J96" i="8"/>
  <c r="K96" i="8"/>
  <c r="L96" i="8"/>
  <c r="M96" i="8"/>
  <c r="N96" i="8"/>
  <c r="O96" i="8"/>
  <c r="P96" i="8"/>
  <c r="Q96" i="8"/>
  <c r="H97" i="8"/>
  <c r="H97" i="5" s="1"/>
  <c r="I97" i="8"/>
  <c r="J97" i="8"/>
  <c r="K97" i="8"/>
  <c r="L97" i="8"/>
  <c r="M97" i="5" s="1"/>
  <c r="M97" i="8"/>
  <c r="N97" i="8"/>
  <c r="O97" i="8"/>
  <c r="P97" i="8"/>
  <c r="Q97" i="5" s="1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H99" i="5" s="1"/>
  <c r="I99" i="8"/>
  <c r="J99" i="8"/>
  <c r="K99" i="8"/>
  <c r="L99" i="8"/>
  <c r="L99" i="5" s="1"/>
  <c r="M99" i="8"/>
  <c r="N99" i="8"/>
  <c r="O99" i="8"/>
  <c r="P99" i="8"/>
  <c r="Q99" i="5" s="1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5" s="1"/>
  <c r="I101" i="8"/>
  <c r="J101" i="8"/>
  <c r="K101" i="8"/>
  <c r="L101" i="8"/>
  <c r="M101" i="5" s="1"/>
  <c r="M101" i="8"/>
  <c r="N101" i="8"/>
  <c r="O101" i="8"/>
  <c r="P101" i="8"/>
  <c r="Q101" i="5" s="1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5" s="1"/>
  <c r="I103" i="8"/>
  <c r="J103" i="8"/>
  <c r="K103" i="8"/>
  <c r="L103" i="8"/>
  <c r="M103" i="5" s="1"/>
  <c r="M103" i="8"/>
  <c r="N103" i="8"/>
  <c r="O103" i="8"/>
  <c r="P103" i="8"/>
  <c r="Q103" i="5" s="1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5" s="1"/>
  <c r="I105" i="8"/>
  <c r="J105" i="8"/>
  <c r="K105" i="8"/>
  <c r="L105" i="8"/>
  <c r="L105" i="5" s="1"/>
  <c r="M105" i="8"/>
  <c r="N105" i="8"/>
  <c r="O105" i="8"/>
  <c r="P105" i="8"/>
  <c r="Q105" i="5" s="1"/>
  <c r="Q105" i="8"/>
  <c r="H106" i="8"/>
  <c r="I106" i="8"/>
  <c r="J106" i="8"/>
  <c r="K106" i="8"/>
  <c r="L106" i="8"/>
  <c r="M106" i="8"/>
  <c r="N106" i="8"/>
  <c r="O106" i="8"/>
  <c r="P106" i="8"/>
  <c r="Q106" i="8"/>
  <c r="H107" i="8"/>
  <c r="H107" i="5" s="1"/>
  <c r="I107" i="8"/>
  <c r="J107" i="8"/>
  <c r="K107" i="8"/>
  <c r="L107" i="8"/>
  <c r="L107" i="5" s="1"/>
  <c r="M107" i="8"/>
  <c r="N107" i="8"/>
  <c r="O107" i="8"/>
  <c r="P107" i="8"/>
  <c r="P107" i="5" s="1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5" s="1"/>
  <c r="I109" i="8"/>
  <c r="J109" i="8"/>
  <c r="K109" i="8"/>
  <c r="L109" i="8"/>
  <c r="L109" i="5" s="1"/>
  <c r="M109" i="8"/>
  <c r="N109" i="8"/>
  <c r="O109" i="8"/>
  <c r="P109" i="8"/>
  <c r="P109" i="5" s="1"/>
  <c r="Q109" i="8"/>
  <c r="H110" i="8"/>
  <c r="I110" i="8"/>
  <c r="J110" i="8"/>
  <c r="K110" i="8"/>
  <c r="L110" i="8"/>
  <c r="M110" i="8"/>
  <c r="N110" i="8"/>
  <c r="O110" i="8"/>
  <c r="P110" i="8"/>
  <c r="Q110" i="8"/>
  <c r="H111" i="8"/>
  <c r="H111" i="5" s="1"/>
  <c r="I111" i="8"/>
  <c r="J111" i="8"/>
  <c r="K111" i="8"/>
  <c r="L111" i="8"/>
  <c r="M111" i="5" s="1"/>
  <c r="M111" i="8"/>
  <c r="N111" i="8"/>
  <c r="O111" i="8"/>
  <c r="P111" i="8"/>
  <c r="P111" i="5" s="1"/>
  <c r="Q111" i="8"/>
  <c r="H112" i="8"/>
  <c r="I112" i="8"/>
  <c r="J112" i="8"/>
  <c r="J112" i="5" s="1"/>
  <c r="K112" i="8"/>
  <c r="L112" i="8"/>
  <c r="M112" i="8"/>
  <c r="N112" i="8"/>
  <c r="N112" i="5" s="1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H114" i="5" s="1"/>
  <c r="I114" i="8"/>
  <c r="J114" i="8"/>
  <c r="K114" i="8"/>
  <c r="L114" i="8"/>
  <c r="L114" i="5" s="1"/>
  <c r="M114" i="8"/>
  <c r="N114" i="8"/>
  <c r="O114" i="8"/>
  <c r="P114" i="8"/>
  <c r="P114" i="5" s="1"/>
  <c r="Q114" i="8"/>
  <c r="H115" i="8"/>
  <c r="I115" i="8"/>
  <c r="J115" i="8"/>
  <c r="J115" i="5" s="1"/>
  <c r="K115" i="8"/>
  <c r="L115" i="8"/>
  <c r="M115" i="8"/>
  <c r="N115" i="8"/>
  <c r="N115" i="5" s="1"/>
  <c r="O115" i="8"/>
  <c r="P115" i="8"/>
  <c r="Q115" i="8"/>
  <c r="H116" i="8"/>
  <c r="H116" i="5" s="1"/>
  <c r="I116" i="8"/>
  <c r="J116" i="8"/>
  <c r="K116" i="8"/>
  <c r="L116" i="8"/>
  <c r="L116" i="5" s="1"/>
  <c r="M116" i="8"/>
  <c r="N116" i="8"/>
  <c r="O116" i="8"/>
  <c r="P116" i="8"/>
  <c r="Q116" i="5" s="1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H120" i="5" s="1"/>
  <c r="I120" i="8"/>
  <c r="J120" i="8"/>
  <c r="K120" i="8"/>
  <c r="L120" i="8"/>
  <c r="L120" i="5" s="1"/>
  <c r="M120" i="8"/>
  <c r="N120" i="8"/>
  <c r="O120" i="8"/>
  <c r="P120" i="8"/>
  <c r="P120" i="5" s="1"/>
  <c r="Q120" i="8"/>
  <c r="H121" i="8"/>
  <c r="I121" i="8"/>
  <c r="J121" i="8"/>
  <c r="J121" i="5" s="1"/>
  <c r="K121" i="8"/>
  <c r="L121" i="8"/>
  <c r="M121" i="8"/>
  <c r="N121" i="8"/>
  <c r="N121" i="5" s="1"/>
  <c r="O121" i="8"/>
  <c r="P121" i="8"/>
  <c r="Q121" i="8"/>
  <c r="H122" i="8"/>
  <c r="H122" i="5" s="1"/>
  <c r="I122" i="8"/>
  <c r="J122" i="8"/>
  <c r="K122" i="8"/>
  <c r="L122" i="8"/>
  <c r="L122" i="5" s="1"/>
  <c r="M122" i="8"/>
  <c r="N122" i="8"/>
  <c r="O122" i="8"/>
  <c r="P122" i="8"/>
  <c r="P122" i="5" s="1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H124" i="5" s="1"/>
  <c r="I124" i="8"/>
  <c r="J124" i="8"/>
  <c r="K124" i="8"/>
  <c r="L124" i="8"/>
  <c r="L124" i="5" s="1"/>
  <c r="M124" i="8"/>
  <c r="N124" i="8"/>
  <c r="O124" i="8"/>
  <c r="P124" i="8"/>
  <c r="P124" i="5" s="1"/>
  <c r="Q124" i="8"/>
  <c r="H125" i="8"/>
  <c r="I125" i="8"/>
  <c r="J125" i="8"/>
  <c r="J125" i="5" s="1"/>
  <c r="K125" i="8"/>
  <c r="L125" i="8"/>
  <c r="M125" i="8"/>
  <c r="N125" i="8"/>
  <c r="N125" i="5" s="1"/>
  <c r="O125" i="8"/>
  <c r="P125" i="8"/>
  <c r="Q125" i="8"/>
  <c r="R125" i="8"/>
  <c r="R125" i="5" s="1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N129" i="5" s="1"/>
  <c r="O129" i="8"/>
  <c r="P129" i="8"/>
  <c r="Q129" i="8"/>
  <c r="R129" i="8"/>
  <c r="R129" i="5" s="1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H132" i="5" s="1"/>
  <c r="I132" i="8"/>
  <c r="J132" i="8"/>
  <c r="K132" i="8"/>
  <c r="L132" i="8"/>
  <c r="L132" i="5" s="1"/>
  <c r="M132" i="8"/>
  <c r="N132" i="8"/>
  <c r="O132" i="8"/>
  <c r="P132" i="8"/>
  <c r="P132" i="5" s="1"/>
  <c r="Q132" i="8"/>
  <c r="H133" i="8"/>
  <c r="I133" i="8"/>
  <c r="J133" i="8"/>
  <c r="J133" i="5" s="1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J137" i="5" s="1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R143" i="5" s="1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J145" i="5" s="1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J147" i="5" s="1"/>
  <c r="K147" i="8"/>
  <c r="L147" i="8"/>
  <c r="M147" i="8"/>
  <c r="N147" i="8"/>
  <c r="N147" i="5" s="1"/>
  <c r="O147" i="8"/>
  <c r="P147" i="8"/>
  <c r="Q147" i="8"/>
  <c r="R147" i="8"/>
  <c r="R147" i="5" s="1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J149" i="5" s="1"/>
  <c r="K149" i="8"/>
  <c r="L149" i="8"/>
  <c r="M149" i="8"/>
  <c r="N149" i="8"/>
  <c r="N149" i="5" s="1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5" s="1"/>
  <c r="O150" i="8"/>
  <c r="P150" i="8"/>
  <c r="P150" i="5" s="1"/>
  <c r="Q150" i="8"/>
  <c r="R150" i="8"/>
  <c r="S150" i="8"/>
  <c r="H151" i="8"/>
  <c r="I151" i="8"/>
  <c r="J151" i="8"/>
  <c r="J151" i="5" s="1"/>
  <c r="K151" i="8"/>
  <c r="L151" i="8"/>
  <c r="M151" i="8"/>
  <c r="N151" i="8"/>
  <c r="N151" i="5" s="1"/>
  <c r="O151" i="8"/>
  <c r="P151" i="8"/>
  <c r="Q151" i="8"/>
  <c r="R151" i="8"/>
  <c r="R151" i="5" s="1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N153" i="5" s="1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P156" i="5" s="1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L160" i="5" s="1"/>
  <c r="M160" i="8"/>
  <c r="N160" i="8"/>
  <c r="O160" i="8"/>
  <c r="P160" i="8"/>
  <c r="P160" i="5" s="1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H162" i="5" s="1"/>
  <c r="I162" i="8"/>
  <c r="J162" i="8"/>
  <c r="K162" i="8"/>
  <c r="L162" i="8"/>
  <c r="L162" i="5" s="1"/>
  <c r="M162" i="8"/>
  <c r="N162" i="8"/>
  <c r="O162" i="8"/>
  <c r="P162" i="8"/>
  <c r="P162" i="5" s="1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H164" i="5" s="1"/>
  <c r="I164" i="8"/>
  <c r="J164" i="8"/>
  <c r="K164" i="8"/>
  <c r="L164" i="8"/>
  <c r="L164" i="5" s="1"/>
  <c r="M164" i="8"/>
  <c r="N164" i="8"/>
  <c r="O164" i="8"/>
  <c r="P164" i="8"/>
  <c r="P164" i="5" s="1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H166" i="5" s="1"/>
  <c r="I166" i="8"/>
  <c r="J166" i="8"/>
  <c r="K166" i="8"/>
  <c r="L166" i="8"/>
  <c r="L166" i="5" s="1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5" s="1"/>
  <c r="Q167" i="8"/>
  <c r="R167" i="8"/>
  <c r="R167" i="5" s="1"/>
  <c r="S167" i="8"/>
  <c r="H168" i="8"/>
  <c r="I168" i="8"/>
  <c r="J168" i="8"/>
  <c r="K168" i="8"/>
  <c r="L168" i="8"/>
  <c r="L168" i="5" s="1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O169" i="8"/>
  <c r="P169" i="8"/>
  <c r="Q169" i="8"/>
  <c r="R169" i="8"/>
  <c r="R169" i="5" s="1"/>
  <c r="S169" i="8"/>
  <c r="H170" i="8"/>
  <c r="I170" i="8"/>
  <c r="J170" i="8"/>
  <c r="K170" i="8"/>
  <c r="L170" i="8"/>
  <c r="L170" i="5" s="1"/>
  <c r="M170" i="8"/>
  <c r="N170" i="8"/>
  <c r="O170" i="8"/>
  <c r="P170" i="8"/>
  <c r="P170" i="5" s="1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H174" i="5" s="1"/>
  <c r="I174" i="8"/>
  <c r="J174" i="8"/>
  <c r="K174" i="8"/>
  <c r="L174" i="8"/>
  <c r="L174" i="5" s="1"/>
  <c r="M174" i="8"/>
  <c r="N174" i="8"/>
  <c r="O174" i="8"/>
  <c r="P174" i="8"/>
  <c r="Q174" i="8"/>
  <c r="H175" i="8"/>
  <c r="I175" i="8"/>
  <c r="J175" i="8"/>
  <c r="K175" i="8"/>
  <c r="L175" i="8"/>
  <c r="M175" i="8"/>
  <c r="N175" i="8"/>
  <c r="N175" i="5" s="1"/>
  <c r="O175" i="8"/>
  <c r="P175" i="8"/>
  <c r="Q175" i="8"/>
  <c r="H176" i="8"/>
  <c r="H176" i="5" s="1"/>
  <c r="I176" i="8"/>
  <c r="J176" i="8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R205" i="5" s="1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H188" i="5" s="1"/>
  <c r="I20" i="28"/>
  <c r="J20" i="28"/>
  <c r="K20" i="28"/>
  <c r="L20" i="28"/>
  <c r="L188" i="5" s="1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H192" i="5" s="1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J195" i="5" s="1"/>
  <c r="K27" i="28"/>
  <c r="L27" i="28"/>
  <c r="M27" i="28"/>
  <c r="N27" i="28"/>
  <c r="O27" i="28"/>
  <c r="P27" i="28"/>
  <c r="Q27" i="28"/>
  <c r="R27" i="28"/>
  <c r="R195" i="5" s="1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R243" i="5" s="1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1" i="5"/>
  <c r="R177" i="5"/>
  <c r="R197" i="5"/>
  <c r="D165" i="5"/>
  <c r="D161" i="5"/>
  <c r="R183" i="5"/>
  <c r="D155" i="5"/>
  <c r="D153" i="5"/>
  <c r="D131" i="5"/>
  <c r="D129" i="5"/>
  <c r="R127" i="5"/>
  <c r="D127" i="5"/>
  <c r="D125" i="5"/>
  <c r="R121" i="5"/>
  <c r="D121" i="5"/>
  <c r="D119" i="5"/>
  <c r="S117" i="5"/>
  <c r="R117" i="5"/>
  <c r="D117" i="5"/>
  <c r="E117" i="5"/>
  <c r="R115" i="5"/>
  <c r="S115" i="5"/>
  <c r="E115" i="5"/>
  <c r="D115" i="5"/>
  <c r="D113" i="5"/>
  <c r="E113" i="5"/>
  <c r="P63" i="5"/>
  <c r="Q59" i="5"/>
  <c r="E112" i="5"/>
  <c r="D112" i="5"/>
  <c r="P49" i="5"/>
  <c r="D16" i="5"/>
  <c r="P61" i="5"/>
  <c r="P33" i="5"/>
  <c r="P30" i="5"/>
  <c r="D29" i="5"/>
  <c r="Q50" i="5"/>
  <c r="D21" i="5"/>
  <c r="E13" i="5"/>
  <c r="E14" i="5"/>
  <c r="B148" i="7"/>
  <c r="F148" i="4" s="1"/>
  <c r="L17" i="5"/>
  <c r="H17" i="5"/>
  <c r="N14" i="5"/>
  <c r="D13" i="5"/>
  <c r="Q6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F167" i="11"/>
  <c r="C140" i="11"/>
  <c r="B176" i="11"/>
  <c r="B160" i="11"/>
  <c r="B158" i="11"/>
  <c r="B118" i="8"/>
  <c r="B229" i="8"/>
  <c r="N9" i="5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R187" i="5"/>
  <c r="D157" i="5"/>
  <c r="D149" i="5"/>
  <c r="P32" i="5"/>
  <c r="P31" i="5"/>
  <c r="B10" i="11"/>
  <c r="P62" i="5"/>
  <c r="E12" i="5"/>
  <c r="D12" i="5"/>
  <c r="E16" i="5"/>
  <c r="E15" i="5"/>
  <c r="D15" i="5"/>
  <c r="F29" i="11"/>
  <c r="P54" i="5"/>
  <c r="P53" i="5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H63" i="5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J153" i="5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M91" i="5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P58" i="5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N16" i="5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Q54" i="5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F33" i="11"/>
  <c r="Q62" i="5"/>
  <c r="Q61" i="5"/>
  <c r="Q58" i="5"/>
  <c r="Q53" i="5"/>
  <c r="P51" i="5"/>
  <c r="Q51" i="5"/>
  <c r="D123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R175" i="5"/>
  <c r="D171" i="5"/>
  <c r="Q52" i="5"/>
  <c r="E129" i="5"/>
  <c r="S121" i="5"/>
  <c r="E119" i="5"/>
  <c r="N169" i="5"/>
  <c r="Q79" i="5"/>
  <c r="P60" i="5"/>
  <c r="Q60" i="5"/>
  <c r="F15" i="11"/>
  <c r="Q47" i="5"/>
  <c r="Q49" i="5"/>
  <c r="L15" i="5"/>
  <c r="Q55" i="5"/>
  <c r="Q64" i="5"/>
  <c r="J16" i="5"/>
  <c r="I63" i="5" l="1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B232" i="5" s="1"/>
  <c r="B232" i="4" s="1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B204" i="8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75" i="5"/>
  <c r="B7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B122" i="5"/>
  <c r="B122" i="4" s="1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C114" i="5"/>
  <c r="C114" i="4" s="1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B202" i="5"/>
  <c r="B202" i="4" s="1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C13" i="5"/>
  <c r="C13" i="4" s="1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C122" i="5" s="1"/>
  <c r="C122" i="4" s="1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23" i="5" s="1"/>
  <c r="B123" i="4" s="1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C50" i="5"/>
  <c r="C50" i="4" s="1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5" s="1"/>
  <c r="C149" i="4" s="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B204" i="5"/>
  <c r="B204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4" i="5" s="1"/>
  <c r="C174" i="4" s="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5" s="1"/>
  <c r="C101" i="4" s="1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200" i="5" s="1"/>
  <c r="C200" i="4" s="1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C27" i="5" s="1"/>
  <c r="C27" i="4" s="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125" i="5"/>
  <c r="C125" i="4" s="1"/>
  <c r="B149" i="5"/>
  <c r="B149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B32" i="5" s="1"/>
  <c r="B32" i="4" s="1"/>
  <c r="C24" i="7"/>
  <c r="G24" i="4" s="1"/>
  <c r="C24" i="11"/>
  <c r="C92" i="5"/>
  <c r="C92" i="4" s="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7" i="5" s="1"/>
  <c r="B17" i="4" s="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B226" i="5"/>
  <c r="B226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5" s="1"/>
  <c r="C124" i="4" s="1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5" s="1"/>
  <c r="C216" i="4" s="1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C52" i="5"/>
  <c r="C52" i="4" s="1"/>
  <c r="O145" i="5"/>
  <c r="B200" i="5"/>
  <c r="B200" i="4" s="1"/>
  <c r="B56" i="5"/>
  <c r="B56" i="4" s="1"/>
  <c r="C63" i="5"/>
  <c r="C63" i="4" s="1"/>
  <c r="G139" i="7"/>
  <c r="G116" i="7"/>
  <c r="F50" i="7"/>
  <c r="F24" i="7"/>
  <c r="E19" i="5"/>
  <c r="B168" i="5"/>
  <c r="B168" i="4" s="1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202" i="5" s="1"/>
  <c r="C202" i="4" s="1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98" i="5" l="1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<sst xmlns="http://schemas.openxmlformats.org/spreadsheetml/2006/main" count="4112" uniqueCount="79">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</sst>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66"/>
  <sheetViews>
    <sheetView tabSelected="1" zoomScale="75" zoomScaleNormal="75" workbookViewId="0">
      <pane ySplit="8" topLeftCell="A309" activePane="bottomLeft" state="frozen"/>
      <selection activeCell="D140" sqref="D140"/>
      <selection pane="bottomLeft" activeCell="E350" sqref="E350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2" t="s">
        <v>0</v>
      </c>
      <c r="B6" s="46" t="s">
        <v>10</v>
      </c>
      <c r="C6" s="46" t="s">
        <v>34</v>
      </c>
      <c r="D6" s="41" t="s">
        <v>40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11</v>
      </c>
      <c r="E7" s="45"/>
      <c r="F7" s="44" t="s">
        <v>12</v>
      </c>
      <c r="G7" s="45"/>
    </row>
    <row r="8" spans="1:7" ht="15.75" customHeight="1" x14ac:dyDescent="0.2">
      <c r="A8" s="43"/>
      <c r="B8" s="47"/>
      <c r="C8" s="47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ht="13.5" thickBot="1" x14ac:dyDescent="0.25">
      <c r="A333" s="35" t="s">
        <v>78</v>
      </c>
      <c r="B333" s="33">
        <f>'2.общ.по срокам'!B333</f>
        <v>155774900.01999998</v>
      </c>
      <c r="C333" s="37">
        <f>'2.общ.по срокам'!C333</f>
        <v>0.78408842471167173</v>
      </c>
      <c r="D333" s="33">
        <f>'6.по срокам в нацвал'!B333</f>
        <v>98646883.429999977</v>
      </c>
      <c r="E333" s="37">
        <f>'6.по срокам в нацвал'!C333</f>
        <v>1.1561371713089099</v>
      </c>
      <c r="F333" s="33">
        <f>'10.по срокам в инвал'!B333</f>
        <v>57128016.590000004</v>
      </c>
      <c r="G333" s="37">
        <f>'10.по срокам в инвал'!C333</f>
        <v>0.14164621287616103</v>
      </c>
    </row>
    <row r="334" spans="1:7" x14ac:dyDescent="0.2">
      <c r="B334" s="18"/>
      <c r="C334" s="19"/>
      <c r="D334" s="18"/>
      <c r="E334" s="19"/>
      <c r="F334" s="18"/>
      <c r="G334" s="19"/>
    </row>
    <row r="335" spans="1:7" x14ac:dyDescent="0.2">
      <c r="B335" s="18"/>
      <c r="C335" s="19"/>
      <c r="D335" s="18"/>
      <c r="E335" s="19"/>
      <c r="F335" s="18"/>
      <c r="G335" s="19"/>
    </row>
    <row r="336" spans="1:7" x14ac:dyDescent="0.2">
      <c r="B336" s="18"/>
      <c r="C336" s="18"/>
      <c r="D336" s="18"/>
      <c r="E336" s="18"/>
      <c r="F336" s="18"/>
      <c r="G336" s="18"/>
    </row>
    <row r="337" spans="2:14" x14ac:dyDescent="0.2">
      <c r="B337" s="18"/>
      <c r="C337" s="18"/>
      <c r="D337" s="18"/>
      <c r="E337" s="18"/>
      <c r="F337" s="18"/>
      <c r="G337" s="18"/>
    </row>
    <row r="338" spans="2:14" x14ac:dyDescent="0.2">
      <c r="B338" s="18"/>
      <c r="C338" s="18"/>
      <c r="D338" s="18"/>
      <c r="E338" s="18"/>
      <c r="F338" s="18"/>
      <c r="G338" s="18"/>
      <c r="I338" s="38"/>
      <c r="J338" s="38"/>
      <c r="K338" s="38"/>
      <c r="L338" s="38"/>
      <c r="M338" s="38"/>
      <c r="N338" s="38"/>
    </row>
    <row r="339" spans="2:14" x14ac:dyDescent="0.2">
      <c r="B339" s="18"/>
      <c r="C339" s="18"/>
      <c r="D339" s="18"/>
      <c r="E339" s="18"/>
      <c r="F339" s="18"/>
      <c r="G339" s="18"/>
      <c r="I339" s="38"/>
      <c r="J339" s="38"/>
      <c r="K339" s="38"/>
      <c r="L339" s="38"/>
      <c r="M339" s="38"/>
      <c r="N339" s="38"/>
    </row>
    <row r="340" spans="2:14" x14ac:dyDescent="0.2">
      <c r="B340" s="18"/>
      <c r="C340" s="18"/>
      <c r="D340" s="40"/>
      <c r="E340" s="18"/>
      <c r="F340" s="18"/>
      <c r="G340" s="18"/>
      <c r="I340" s="38"/>
      <c r="J340" s="38"/>
      <c r="K340" s="38"/>
      <c r="L340" s="38"/>
      <c r="M340" s="38"/>
      <c r="N340" s="38"/>
    </row>
    <row r="341" spans="2:14" x14ac:dyDescent="0.2">
      <c r="B341" s="18"/>
      <c r="C341" s="18"/>
      <c r="D341" s="40"/>
      <c r="E341" s="18"/>
      <c r="F341" s="18"/>
      <c r="G341" s="18"/>
      <c r="I341" s="38"/>
      <c r="J341" s="38"/>
      <c r="K341" s="38"/>
      <c r="L341" s="38"/>
      <c r="M341" s="38"/>
      <c r="N341" s="38"/>
    </row>
    <row r="342" spans="2:14" x14ac:dyDescent="0.2">
      <c r="B342" s="19"/>
      <c r="C342" s="19"/>
      <c r="D342" s="40"/>
      <c r="E342" s="18"/>
      <c r="F342" s="18"/>
      <c r="G342" s="18"/>
      <c r="I342" s="38"/>
      <c r="J342" s="38"/>
      <c r="K342" s="38"/>
      <c r="L342" s="38"/>
      <c r="M342" s="38"/>
      <c r="N342" s="38"/>
    </row>
    <row r="343" spans="2:14" x14ac:dyDescent="0.2">
      <c r="B343" s="19"/>
      <c r="C343" s="19"/>
      <c r="D343" s="19"/>
      <c r="E343" s="19"/>
      <c r="F343" s="19"/>
      <c r="G343" s="19"/>
      <c r="I343" s="38"/>
      <c r="J343" s="38"/>
      <c r="K343" s="38"/>
      <c r="L343" s="38"/>
      <c r="M343" s="38"/>
      <c r="N343" s="38"/>
    </row>
    <row r="344" spans="2:14" x14ac:dyDescent="0.2">
      <c r="B344" s="18"/>
      <c r="C344" s="19"/>
      <c r="D344" s="18"/>
      <c r="E344" s="19"/>
      <c r="F344" s="18"/>
      <c r="G344" s="19"/>
      <c r="I344" s="38"/>
      <c r="J344" s="38"/>
      <c r="K344" s="38"/>
      <c r="L344" s="38"/>
      <c r="M344" s="38"/>
      <c r="N344" s="38"/>
    </row>
    <row r="345" spans="2:14" x14ac:dyDescent="0.2">
      <c r="B345" s="18"/>
      <c r="C345" s="19"/>
      <c r="D345" s="18"/>
      <c r="E345" s="19"/>
      <c r="F345" s="18"/>
      <c r="G345" s="19"/>
      <c r="I345" s="38"/>
      <c r="J345" s="38"/>
      <c r="K345" s="38"/>
      <c r="L345" s="38"/>
      <c r="M345" s="38"/>
      <c r="N345" s="38"/>
    </row>
    <row r="346" spans="2:14" x14ac:dyDescent="0.2">
      <c r="B346" s="18"/>
      <c r="C346" s="19"/>
      <c r="D346" s="18"/>
      <c r="E346" s="19"/>
      <c r="F346" s="18"/>
      <c r="G346" s="19"/>
      <c r="I346" s="38"/>
      <c r="J346" s="38"/>
      <c r="K346" s="38"/>
      <c r="L346" s="38"/>
      <c r="M346" s="38"/>
      <c r="N346" s="38"/>
    </row>
    <row r="347" spans="2:14" x14ac:dyDescent="0.2">
      <c r="B347" s="18"/>
      <c r="C347" s="19"/>
      <c r="D347" s="18"/>
      <c r="E347" s="19"/>
      <c r="F347" s="18"/>
      <c r="G347" s="19"/>
      <c r="I347" s="38"/>
      <c r="J347" s="38"/>
      <c r="K347" s="38"/>
      <c r="L347" s="38"/>
      <c r="M347" s="38"/>
      <c r="N347" s="38"/>
    </row>
    <row r="348" spans="2:14" x14ac:dyDescent="0.2">
      <c r="B348" s="18"/>
      <c r="C348" s="19"/>
      <c r="D348" s="18"/>
      <c r="E348" s="19"/>
      <c r="F348" s="18"/>
      <c r="G348" s="19"/>
      <c r="I348" s="38"/>
      <c r="J348" s="38"/>
      <c r="K348" s="38"/>
      <c r="L348" s="38"/>
      <c r="M348" s="38"/>
      <c r="N348" s="38"/>
    </row>
    <row r="349" spans="2:14" x14ac:dyDescent="0.2">
      <c r="B349" s="18"/>
      <c r="C349" s="19"/>
      <c r="D349" s="18"/>
      <c r="E349" s="19"/>
      <c r="F349" s="18"/>
      <c r="G349" s="19"/>
      <c r="I349" s="38"/>
      <c r="J349" s="38"/>
      <c r="K349" s="38"/>
      <c r="L349" s="38"/>
      <c r="M349" s="38"/>
      <c r="N349" s="38"/>
    </row>
    <row r="350" spans="2:14" x14ac:dyDescent="0.2">
      <c r="B350" s="18"/>
      <c r="C350" s="19"/>
      <c r="D350" s="18"/>
      <c r="E350" s="19"/>
      <c r="F350" s="18"/>
      <c r="G350" s="19"/>
      <c r="I350" s="38"/>
      <c r="J350" s="38"/>
      <c r="K350" s="38"/>
      <c r="L350" s="38"/>
      <c r="M350" s="38"/>
      <c r="N350" s="38"/>
    </row>
    <row r="351" spans="2:14" x14ac:dyDescent="0.2">
      <c r="B351" s="18"/>
      <c r="C351" s="19"/>
      <c r="D351" s="18"/>
      <c r="E351" s="19"/>
      <c r="F351" s="18"/>
      <c r="G351" s="19"/>
      <c r="I351" s="38"/>
      <c r="J351" s="38"/>
      <c r="K351" s="38"/>
      <c r="L351" s="38"/>
      <c r="M351" s="38"/>
      <c r="N351" s="38"/>
    </row>
    <row r="352" spans="2:14" x14ac:dyDescent="0.2">
      <c r="B352" s="19"/>
      <c r="C352" s="19"/>
      <c r="D352" s="19"/>
      <c r="E352" s="19"/>
      <c r="F352" s="19"/>
      <c r="G352" s="19"/>
    </row>
    <row r="353" spans="2:7" x14ac:dyDescent="0.2">
      <c r="B353" s="19"/>
      <c r="C353" s="19"/>
      <c r="D353" s="19"/>
      <c r="E353" s="19"/>
      <c r="F353" s="19"/>
      <c r="G353" s="19"/>
    </row>
    <row r="354" spans="2:7" x14ac:dyDescent="0.2">
      <c r="B354" s="19"/>
      <c r="C354" s="19"/>
      <c r="D354" s="19"/>
      <c r="E354" s="19"/>
      <c r="F354" s="19"/>
      <c r="G354" s="19"/>
    </row>
    <row r="355" spans="2:7" x14ac:dyDescent="0.2">
      <c r="B355" s="19"/>
      <c r="C355" s="19"/>
      <c r="D355" s="19"/>
      <c r="E355" s="19"/>
      <c r="F355" s="19"/>
      <c r="G355" s="19"/>
    </row>
    <row r="356" spans="2:7" x14ac:dyDescent="0.2">
      <c r="B356" s="19"/>
      <c r="C356" s="19"/>
      <c r="D356" s="19"/>
      <c r="E356" s="19"/>
      <c r="F356" s="19"/>
      <c r="G356" s="19"/>
    </row>
    <row r="357" spans="2:7" x14ac:dyDescent="0.2">
      <c r="B357" s="19"/>
      <c r="C357" s="19"/>
      <c r="D357" s="19"/>
      <c r="E357" s="19"/>
      <c r="F357" s="19"/>
      <c r="G357" s="19"/>
    </row>
    <row r="358" spans="2:7" x14ac:dyDescent="0.2">
      <c r="B358" s="19"/>
      <c r="C358" s="19"/>
      <c r="D358" s="19"/>
      <c r="E358" s="19"/>
      <c r="F358" s="19"/>
      <c r="G358" s="19"/>
    </row>
    <row r="359" spans="2:7" x14ac:dyDescent="0.2">
      <c r="B359" s="19"/>
      <c r="C359" s="19"/>
      <c r="D359" s="19"/>
      <c r="E359" s="19"/>
      <c r="F359" s="19"/>
      <c r="G359" s="19"/>
    </row>
    <row r="360" spans="2:7" x14ac:dyDescent="0.2">
      <c r="B360" s="19"/>
      <c r="C360" s="19"/>
      <c r="D360" s="19"/>
      <c r="E360" s="19"/>
      <c r="F360" s="19"/>
      <c r="G360" s="19"/>
    </row>
    <row r="361" spans="2:7" x14ac:dyDescent="0.2">
      <c r="B361" s="19"/>
      <c r="C361" s="19"/>
      <c r="D361" s="19"/>
      <c r="E361" s="19"/>
      <c r="F361" s="19"/>
      <c r="G361" s="19"/>
    </row>
    <row r="362" spans="2:7" x14ac:dyDescent="0.2">
      <c r="B362" s="18"/>
      <c r="C362" s="19"/>
      <c r="D362" s="18"/>
      <c r="E362" s="19"/>
      <c r="F362" s="18"/>
      <c r="G362" s="19"/>
    </row>
    <row r="363" spans="2:7" x14ac:dyDescent="0.2">
      <c r="B363" s="18"/>
      <c r="C363" s="19"/>
      <c r="D363" s="18"/>
      <c r="E363" s="19"/>
      <c r="F363" s="18"/>
      <c r="G363" s="19"/>
    </row>
    <row r="364" spans="2:7" x14ac:dyDescent="0.2">
      <c r="B364" s="18"/>
      <c r="C364" s="19"/>
      <c r="D364" s="18"/>
      <c r="E364" s="19"/>
      <c r="F364" s="18"/>
      <c r="G364" s="19"/>
    </row>
    <row r="365" spans="2:7" x14ac:dyDescent="0.2">
      <c r="B365" s="18"/>
      <c r="C365" s="19"/>
      <c r="D365" s="18"/>
      <c r="E365" s="19"/>
      <c r="F365" s="18"/>
      <c r="G365" s="19"/>
    </row>
    <row r="366" spans="2:7" x14ac:dyDescent="0.2">
      <c r="B366" s="18"/>
      <c r="C366" s="19"/>
      <c r="D366" s="18"/>
      <c r="E366" s="19"/>
      <c r="F366" s="18"/>
      <c r="G366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35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C348" sqref="C348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thickBot="1" x14ac:dyDescent="0.25">
      <c r="A333" s="24" t="s">
        <v>78</v>
      </c>
      <c r="B333" s="27">
        <f>'3.физ-всего'!B333+'4.юрид-всего'!B333+'5.нерез-всего'!B165</f>
        <v>155774900.01999998</v>
      </c>
      <c r="C333" s="29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5">
        <f>'3.физ-всего'!D333+'4.юрид-всего'!D333+'5.нерез-всего'!D165</f>
        <v>145114038.09</v>
      </c>
      <c r="E333" s="29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5">
        <f t="shared" ref="F333" si="20">H333+J333+L333+N333+P333+R333</f>
        <v>10660861.93</v>
      </c>
      <c r="G333" s="29">
        <f t="shared" ref="G333" si="21">(H333*I333+J333*K333+L333*M333+N333*O333+P333*Q333+R333*S333)/(H333+J333+L333+N333+P333+R333)</f>
        <v>6.8949085547438456</v>
      </c>
      <c r="H333" s="25">
        <f>'3.физ-всего'!H333+'4.юрид-всего'!H333+'5.нерез-всего'!H165</f>
        <v>772026.38</v>
      </c>
      <c r="I333" s="29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5">
        <f>'3.физ-всего'!J333+'4.юрид-всего'!J333+'5.нерез-всего'!J165</f>
        <v>1353646.26</v>
      </c>
      <c r="K333" s="29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5">
        <f>'3.физ-всего'!L333+'4.юрид-всего'!L333+'5.нерез-всего'!L165</f>
        <v>1069759.95</v>
      </c>
      <c r="M333" s="29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5">
        <f>'3.физ-всего'!N333+'4.юрид-всего'!N333+'5.нерез-всего'!N165</f>
        <v>4774618.0600000005</v>
      </c>
      <c r="O333" s="29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5">
        <f>'3.физ-всего'!P333+'4.юрид-всего'!P333+'5.нерез-всего'!P165</f>
        <v>2587545.7800000003</v>
      </c>
      <c r="Q333" s="29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5">
        <f>'3.физ-всего'!R333+'4.юрид-всего'!R333+'5.нерез-всего'!R165</f>
        <v>103265.5</v>
      </c>
      <c r="S333" s="29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5.0999999999999996" customHeight="1" x14ac:dyDescent="0.2">
      <c r="R334" s="6"/>
    </row>
    <row r="335" spans="1:19" ht="13.5" customHeight="1" x14ac:dyDescent="0.2">
      <c r="A335" s="9" t="s">
        <v>64</v>
      </c>
      <c r="B335" s="8"/>
      <c r="C335" s="8"/>
      <c r="D335" s="8"/>
      <c r="E335" s="8"/>
      <c r="J335" s="8"/>
      <c r="K335" s="8"/>
      <c r="L335" s="8"/>
      <c r="M335" s="8"/>
      <c r="N335" s="8"/>
      <c r="O335" s="8"/>
      <c r="P335" s="8"/>
      <c r="Q335" s="8"/>
      <c r="R335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33"/>
  <sheetViews>
    <sheetView zoomScale="75" zoomScaleNormal="75" workbookViewId="0">
      <pane xSplit="1" ySplit="8" topLeftCell="B309" activePane="bottomRight" state="frozen"/>
      <selection activeCell="H160" sqref="H160"/>
      <selection pane="topRight" activeCell="H160" sqref="H160"/>
      <selection pane="bottomLeft" activeCell="H160" sqref="H160"/>
      <selection pane="bottomRight" activeCell="D347" sqref="D347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3.5" thickBot="1" x14ac:dyDescent="0.25">
      <c r="A333" s="24" t="s">
        <v>78</v>
      </c>
      <c r="B333" s="27">
        <f>'7.физ-в нацвал'!B333+'11.физ-в инвал'!B333</f>
        <v>107779987.92999998</v>
      </c>
      <c r="C333" s="29">
        <f>('7.физ-в нацвал'!B333*'7.физ-в нацвал'!C333+'11.физ-в инвал'!B333*'11.физ-в инвал'!C333)/('7.физ-в нацвал'!B333+'11.физ-в инвал'!B333)</f>
        <v>0.79715302271698807</v>
      </c>
      <c r="D333" s="25">
        <f>'7.физ-в нацвал'!D333+'11.физ-в инвал'!D333</f>
        <v>102548175.56999999</v>
      </c>
      <c r="E333" s="29">
        <f>('7.физ-в нацвал'!D333*'7.физ-в нацвал'!E333+'11.физ-в инвал'!D333*'11.физ-в инвал'!E333)/('7.физ-в нацвал'!D333+'11.физ-в инвал'!D333)</f>
        <v>0.37411053811398387</v>
      </c>
      <c r="F333" s="25">
        <f t="shared" ref="F333" si="18">H333+J333+L333+N333+P333+R333</f>
        <v>5231812.3600000003</v>
      </c>
      <c r="G333" s="29">
        <f t="shared" ref="G333" si="19">(H333*I333+J333*K333+L333*M333+N333*O333+P333*Q333+R333*S333)/(H333+J333+L333+N333+P333+R333)</f>
        <v>9.0891619862490582</v>
      </c>
      <c r="H333" s="25">
        <f>'7.физ-в нацвал'!H333+'11.физ-в инвал'!H333</f>
        <v>139933.68</v>
      </c>
      <c r="I333" s="29">
        <f>('7.физ-в нацвал'!H333*'7.физ-в нацвал'!I333+'11.физ-в инвал'!H333*'11.физ-в инвал'!I333)/('7.физ-в нацвал'!H333+'11.физ-в инвал'!H333)</f>
        <v>5.9244199923849612</v>
      </c>
      <c r="J333" s="25">
        <f>'7.физ-в нацвал'!J333+'11.физ-в инвал'!J333</f>
        <v>551074.63</v>
      </c>
      <c r="K333" s="29">
        <f>('7.физ-в нацвал'!J333*'7.физ-в нацвал'!K333+'11.физ-в инвал'!J333*'11.физ-в инвал'!K333)/('7.физ-в нацвал'!J333+'11.физ-в инвал'!J333)</f>
        <v>6.5239098795021615</v>
      </c>
      <c r="L333" s="25">
        <f>'7.физ-в нацвал'!L333+'11.физ-в инвал'!L333</f>
        <v>821919.46</v>
      </c>
      <c r="M333" s="29">
        <f>('7.физ-в нацвал'!L333*'7.физ-в нацвал'!M333+'11.физ-в инвал'!L333*'11.физ-в инвал'!M333)/('7.физ-в нацвал'!L333+'11.физ-в инвал'!L333)</f>
        <v>7.6928572219229343</v>
      </c>
      <c r="N333" s="25">
        <f>'7.физ-в нацвал'!N333+'11.физ-в инвал'!N333</f>
        <v>2193906.62</v>
      </c>
      <c r="O333" s="29">
        <f>('7.физ-в нацвал'!N333*'7.физ-в нацвал'!O333+'11.физ-в инвал'!N333*'11.физ-в инвал'!O333)/('7.физ-в нацвал'!N333+'11.физ-в инвал'!N333)</f>
        <v>9.0978441197739013</v>
      </c>
      <c r="P333" s="25">
        <f>'7.физ-в нацвал'!P333+'11.физ-в инвал'!P333</f>
        <v>1464864.1800000002</v>
      </c>
      <c r="Q333" s="29">
        <f>('7.физ-в нацвал'!P333*'7.физ-в нацвал'!Q333+'11.физ-в инвал'!P333*'11.физ-в инвал'!Q333)/('7.физ-в нацвал'!P333+'11.физ-в инвал'!P333)</f>
        <v>10.934591350510011</v>
      </c>
      <c r="R333" s="25">
        <f>'7.физ-в нацвал'!R333+'11.физ-в инвал'!R333</f>
        <v>60113.79</v>
      </c>
      <c r="S333" s="39">
        <f>('7.физ-в нацвал'!R333*'7.физ-в нацвал'!S333+'11.физ-в инвал'!R333*'11.физ-в инвал'!S333)/('7.физ-в нацвал'!R333+'11.физ-в инвал'!R333)</f>
        <v>13.776909078599122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35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E347" sqref="E347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 t="shared" si="17"/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thickBot="1" x14ac:dyDescent="0.25">
      <c r="A333" s="24" t="s">
        <v>78</v>
      </c>
      <c r="B333" s="27">
        <f>'8.юрид-в нацвал'!B333+'12.юрид-в инвал'!B333</f>
        <v>12712738.719999999</v>
      </c>
      <c r="C333" s="29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5">
        <f>'8.юрид-в нацвал'!D333+'12.юрид-в инвал'!D333</f>
        <v>10376986.23</v>
      </c>
      <c r="E333" s="29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5">
        <f t="shared" ref="F333" si="18">H333+J333+L333+N333+P333+R333</f>
        <v>2335752.4900000002</v>
      </c>
      <c r="G333" s="29">
        <f t="shared" ref="G333" si="19">(H333*I333+J333*K333+L333*M333+N333*O333+P333*Q333+R333*S333)/(H333+J333+L333+N333+P333+R333)</f>
        <v>8.7573925706486175</v>
      </c>
      <c r="H333" s="25">
        <f>'8.юрид-в нацвал'!H333+'12.юрид-в инвал'!H333</f>
        <v>13619.22</v>
      </c>
      <c r="I333" s="29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5">
        <f>'8.юрид-в нацвал'!J333+'12.юрид-в инвал'!J333</f>
        <v>258882.06</v>
      </c>
      <c r="K333" s="29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5">
        <f>'8.юрид-в нацвал'!L333+'12.юрид-в инвал'!L333</f>
        <v>93126.37999999999</v>
      </c>
      <c r="M333" s="29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5">
        <f>'8.юрид-в нацвал'!N333+'12.юрид-в инвал'!N333</f>
        <v>1812371.9300000002</v>
      </c>
      <c r="O333" s="29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5">
        <f>'8.юрид-в нацвал'!P333+'12.юрид-в инвал'!P333</f>
        <v>157752.90000000002</v>
      </c>
      <c r="Q333" s="29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5"/>
      <c r="S333" s="39"/>
    </row>
    <row r="334" spans="1:19" ht="5.0999999999999996" customHeight="1" x14ac:dyDescent="0.2">
      <c r="R334" s="6"/>
    </row>
    <row r="335" spans="1:19" x14ac:dyDescent="0.2">
      <c r="A335" s="9" t="s">
        <v>65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G180" sqref="G180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ht="13.5" thickBot="1" x14ac:dyDescent="0.25">
      <c r="A165" s="24" t="s">
        <v>78</v>
      </c>
      <c r="B165" s="27">
        <f>'9.нерез-в нацвал'!B165+'13.нерез-в инвал'!B165</f>
        <v>35282173.370000005</v>
      </c>
      <c r="C165" s="29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5">
        <f>'9.нерез-в нацвал'!D165+'13.нерез-в инвал'!D165</f>
        <v>32188876.289999999</v>
      </c>
      <c r="E165" s="29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5">
        <f t="shared" ref="F165" si="14">H165+J165+L165+N165+P165+R165</f>
        <v>3093297.08</v>
      </c>
      <c r="G165" s="29">
        <f t="shared" ref="G165" si="15">(H165*I165+J165*K165+L165*M165+N165*O165+P165*Q165+R165*S165)/(H165+J165+L165+N165+P165+R165)</f>
        <v>1.7773192989274711</v>
      </c>
      <c r="H165" s="25">
        <f>'9.нерез-в нацвал'!H165+'13.нерез-в инвал'!H165</f>
        <v>618473.48</v>
      </c>
      <c r="I165" s="29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5">
        <f>'9.нерез-в нацвал'!J165+'13.нерез-в инвал'!J165</f>
        <v>543689.57000000007</v>
      </c>
      <c r="K165" s="29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5">
        <f>'9.нерез-в нацвал'!L165+'13.нерез-в инвал'!L165</f>
        <v>154714.10999999999</v>
      </c>
      <c r="M165" s="29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5">
        <f>'9.нерез-в нацвал'!N165+'13.нерез-в инвал'!N165</f>
        <v>768339.51</v>
      </c>
      <c r="O165" s="29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5">
        <f>'9.нерез-в нацвал'!P165+'13.нерез-в инвал'!P165</f>
        <v>964928.7</v>
      </c>
      <c r="Q165" s="29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5">
        <f>'9.нерез-в нацвал'!R165+'13.нерез-в инвал'!R165</f>
        <v>43151.710000000006</v>
      </c>
      <c r="S165" s="29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35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G349" sqref="G349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3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thickBot="1" x14ac:dyDescent="0.25">
      <c r="A333" s="24" t="s">
        <v>78</v>
      </c>
      <c r="B333" s="27">
        <f>'7.физ-в нацвал'!B333+'8.юрид-в нацвал'!B333+'9.нерез-в нацвал'!B165</f>
        <v>98646883.429999977</v>
      </c>
      <c r="C333" s="29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5">
        <f>'7.физ-в нацвал'!D333+'8.юрид-в нацвал'!D333+'9.нерез-в нацвал'!D165</f>
        <v>92489761.039999992</v>
      </c>
      <c r="E333" s="29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5">
        <f t="shared" ref="F333" si="18">H333+J333+L333+N333+P333+R333</f>
        <v>6157122.3900000006</v>
      </c>
      <c r="G333" s="29">
        <f t="shared" ref="G333" si="19">(H333*I333+J333*K333+L333*M333+N333*O333+P333*Q333+R333*S333)/(H333+J333+L333+N333+P333+R333)</f>
        <v>10.809163812805087</v>
      </c>
      <c r="H333" s="25">
        <f>'7.физ-в нацвал'!H333+'8.юрид-в нацвал'!H333+'9.нерез-в нацвал'!H165</f>
        <v>107476.92000000001</v>
      </c>
      <c r="I333" s="29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5">
        <f>'7.физ-в нацвал'!J333+'8.юрид-в нацвал'!J333+'9.нерез-в нацвал'!J165</f>
        <v>517289</v>
      </c>
      <c r="K333" s="29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5">
        <f>'7.физ-в нацвал'!L333+'8.юрид-в нацвал'!L333+'9.нерез-в нацвал'!L165</f>
        <v>708595.7300000001</v>
      </c>
      <c r="M333" s="29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5">
        <f>'7.физ-в нацвал'!N333+'8.юрид-в нацвал'!N333+'9.нерез-в нацвал'!N165</f>
        <v>3276530.42</v>
      </c>
      <c r="O333" s="29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5">
        <f>'7.физ-в нацвал'!P333+'8.юрид-в нацвал'!P333+'9.нерез-в нацвал'!P165</f>
        <v>1447161.3800000001</v>
      </c>
      <c r="Q333" s="29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5">
        <f>'7.физ-в нацвал'!R333+'8.юрид-в нацвал'!R333+'9.нерез-в нацвал'!R165</f>
        <v>100068.94</v>
      </c>
      <c r="S333" s="39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4.5" customHeight="1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9" x14ac:dyDescent="0.2">
      <c r="A335" s="9" t="s">
        <v>64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33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N343" sqref="N34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7" t="s">
        <v>10</v>
      </c>
      <c r="C6" s="57" t="s">
        <v>50</v>
      </c>
      <c r="D6" s="57" t="s">
        <v>33</v>
      </c>
      <c r="E6" s="57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7"/>
      <c r="C8" s="57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2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" si="62">H331+J331+L331+N331+P331+R331</f>
        <v>4856377.4800000004</v>
      </c>
      <c r="G331" s="28">
        <f t="shared" ref="G331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ref="F332" si="64">H332+J332+L332+N332+P332+R332</f>
        <v>5252604.49</v>
      </c>
      <c r="G332" s="29">
        <f t="shared" ref="G332" si="65">(H332*I332+J332*K332+L332*M332+N332*O332+P332*Q332+R332*S332)/(H332+J332+L332+N332+P332+R332)</f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ht="13.5" thickBot="1" x14ac:dyDescent="0.25">
      <c r="A333" s="24" t="s">
        <v>78</v>
      </c>
      <c r="B333" s="27">
        <f t="shared" ref="B333" si="66">D333+H333+J333+L333+N333+P333+R333</f>
        <v>84912194.98999998</v>
      </c>
      <c r="C333" s="29">
        <f t="shared" ref="C333" si="67">(D333*E333+H333*I333+J333*K333+L333*M333+N333*O333+P333*Q333+R333*S333)/(D333+H333+J333+L333+N333+P333+R333)</f>
        <v>0.96891669556403714</v>
      </c>
      <c r="D333" s="25">
        <v>80908277.239999995</v>
      </c>
      <c r="E333" s="29">
        <v>0.47058466956550904</v>
      </c>
      <c r="F333" s="25">
        <f t="shared" ref="F333" si="68">H333+J333+L333+N333+P333+R333</f>
        <v>4003917.7499999995</v>
      </c>
      <c r="G333" s="29">
        <f t="shared" ref="G333" si="69">(H333*I333+J333*K333+L333*M333+N333*O333+P333*Q333+R333*S333)/(H333+J333+L333+N333+P333+R333)</f>
        <v>11.038850254279069</v>
      </c>
      <c r="H333" s="25">
        <v>92501.24</v>
      </c>
      <c r="I333" s="29">
        <v>7.3044586191493188</v>
      </c>
      <c r="J333" s="25">
        <v>459363.6</v>
      </c>
      <c r="K333" s="29">
        <v>7.2753285157988099</v>
      </c>
      <c r="L333" s="25">
        <v>597524.41</v>
      </c>
      <c r="M333" s="29">
        <v>9.5585462244128205</v>
      </c>
      <c r="N333" s="25">
        <v>1594589.64</v>
      </c>
      <c r="O333" s="29">
        <v>11.4941094012752</v>
      </c>
      <c r="P333" s="25">
        <v>1202927.58</v>
      </c>
      <c r="Q333" s="29">
        <v>12.744539403610599</v>
      </c>
      <c r="R333" s="25">
        <v>57011.28</v>
      </c>
      <c r="S333" s="29">
        <v>14.2137746459999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35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K347" sqref="K347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thickBot="1" x14ac:dyDescent="0.25">
      <c r="A333" s="24" t="s">
        <v>78</v>
      </c>
      <c r="B333" s="27">
        <f t="shared" ref="B333" si="60">D333+H333+J333+L333+N333+P333+R333</f>
        <v>8815603.0099999979</v>
      </c>
      <c r="C333" s="29">
        <f t="shared" ref="C333" si="61">(D333*E333+H333*I333+J333*K333+L333*M333+N333*O333+P333*Q333+R333*S333)/(D333+H333+J333+L333+N333+P333+R333)</f>
        <v>3.1646726521093629</v>
      </c>
      <c r="D333" s="25">
        <v>6872077.8099999996</v>
      </c>
      <c r="E333" s="29">
        <v>1.1930859030538199</v>
      </c>
      <c r="F333" s="25">
        <f t="shared" ref="F333" si="62">H333+J333+L333+N333+P333+R333</f>
        <v>1943525.2</v>
      </c>
      <c r="G333" s="29">
        <f t="shared" ref="G333" si="63">(H333*I333+J333*K333+L333*M333+N333*O333+P333*Q333+R333*S333)/(H333+J333+L333+N333+P333+R333)</f>
        <v>10.135972817743765</v>
      </c>
      <c r="H333" s="25">
        <v>13619.22</v>
      </c>
      <c r="I333" s="29">
        <v>5.7406445009332394</v>
      </c>
      <c r="J333" s="25">
        <v>53366.77</v>
      </c>
      <c r="K333" s="29">
        <v>8.6723435763490997</v>
      </c>
      <c r="L333" s="25">
        <v>91724.68</v>
      </c>
      <c r="M333" s="29">
        <v>9.9559312760753205</v>
      </c>
      <c r="N333" s="25">
        <v>1627579.83</v>
      </c>
      <c r="O333" s="29">
        <v>9.9051157810182513</v>
      </c>
      <c r="P333" s="25">
        <v>157234.70000000001</v>
      </c>
      <c r="Q333" s="29">
        <v>13.508145867292699</v>
      </c>
      <c r="R333" s="25"/>
      <c r="S333" s="29"/>
    </row>
    <row r="334" spans="1:19" ht="5.25" customHeight="1" x14ac:dyDescent="0.2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9" x14ac:dyDescent="0.2">
      <c r="A335" s="9" t="s">
        <v>65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zoomScale="75" zoomScaleNormal="75" workbookViewId="0">
      <pane xSplit="1" ySplit="8" topLeftCell="B141" activePane="bottomRight" state="frozen"/>
      <selection activeCell="M269" sqref="M269"/>
      <selection pane="topRight" activeCell="M269" sqref="M269"/>
      <selection pane="bottomLeft" activeCell="M269" sqref="M269"/>
      <selection pane="bottomRight" activeCell="O178" sqref="O178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ht="13.5" thickBot="1" x14ac:dyDescent="0.25">
      <c r="A165" s="24" t="s">
        <v>78</v>
      </c>
      <c r="B165" s="27">
        <f t="shared" ref="B165" si="54">D165+H165+J165+L165+N165+P165+R165</f>
        <v>4919085.43</v>
      </c>
      <c r="C165" s="29">
        <f t="shared" ref="C165" si="55">(D165*E165+H165*I165+J165*K165+L165*M165+N165*O165+P165*Q165+R165*S165)/(D165+H165+J165+L165+N165+P165+R165)</f>
        <v>0.78835541321346758</v>
      </c>
      <c r="D165" s="25">
        <v>4709405.99</v>
      </c>
      <c r="E165" s="29">
        <v>0.25965273983524201</v>
      </c>
      <c r="F165" s="25">
        <f t="shared" ref="F165" si="56">H165+J165+L165+N165+P165+R165</f>
        <v>209679.44</v>
      </c>
      <c r="G165" s="29">
        <f t="shared" ref="G165" si="57">(H165*I165+J165*K165+L165*M165+N165*O165+P165*Q165+R165*S165)/(H165+J165+L165+N165+P165+R165)</f>
        <v>12.663032000180833</v>
      </c>
      <c r="H165" s="25">
        <v>1356.46</v>
      </c>
      <c r="I165" s="29">
        <v>7.4533568258555389</v>
      </c>
      <c r="J165" s="25">
        <v>4558.63</v>
      </c>
      <c r="K165" s="29">
        <v>8.4928637331830004</v>
      </c>
      <c r="L165" s="25">
        <v>19346.64</v>
      </c>
      <c r="M165" s="29">
        <v>8.9111594519771895</v>
      </c>
      <c r="N165" s="25">
        <v>54360.95</v>
      </c>
      <c r="O165" s="29">
        <v>12.251877695294096</v>
      </c>
      <c r="P165" s="25">
        <v>86999.1</v>
      </c>
      <c r="Q165" s="29">
        <v>13.1467855414596</v>
      </c>
      <c r="R165" s="25">
        <v>43057.66</v>
      </c>
      <c r="S165" s="29">
        <v>14.4961022034175</v>
      </c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35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O347" sqref="O347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3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thickBot="1" x14ac:dyDescent="0.25">
      <c r="A333" s="24" t="s">
        <v>78</v>
      </c>
      <c r="B333" s="27">
        <f>'11.физ-в инвал'!B333+'12.юрид-в инвал'!B333+'13.нерез-в инвал'!B165</f>
        <v>57128016.590000004</v>
      </c>
      <c r="C333" s="29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5">
        <f>'11.физ-в инвал'!D333+'12.юрид-в инвал'!D333+'13.нерез-в инвал'!D165</f>
        <v>52624277.049999997</v>
      </c>
      <c r="E333" s="29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5">
        <f t="shared" ref="F333" si="20">H333+J333+L333+N333+P333+R333</f>
        <v>4503739.54</v>
      </c>
      <c r="G333" s="29">
        <f t="shared" ref="G333" si="21">(H333*I333+J333*K333+L333*M333+N333*O333+P333*Q333+R333*S333)/(H333+J333+L333+N333+P333+R333)</f>
        <v>1.5436779883367764</v>
      </c>
      <c r="H333" s="25">
        <f>'11.физ-в инвал'!H333+'12.юрид-в инвал'!H333+'13.нерез-в инвал'!H165</f>
        <v>664549.46</v>
      </c>
      <c r="I333" s="29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5">
        <f>'11.физ-в инвал'!J333+'12.юрид-в инвал'!J333+'13.нерез-в инвал'!J165</f>
        <v>836357.26</v>
      </c>
      <c r="K333" s="29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5">
        <f>'11.физ-в инвал'!L333+'12.юрид-в инвал'!L333+'13.нерез-в инвал'!L165</f>
        <v>361164.22</v>
      </c>
      <c r="M333" s="29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5">
        <f>'11.физ-в инвал'!N333+'12.юрид-в инвал'!N333+'13.нерез-в инвал'!N165</f>
        <v>1498087.6400000001</v>
      </c>
      <c r="O333" s="29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5">
        <f>'11.физ-в инвал'!P333+'12.юрид-в инвал'!P333+'13.нерез-в инвал'!P165</f>
        <v>1140384.3999999999</v>
      </c>
      <c r="Q333" s="29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5">
        <f>'11.физ-в инвал'!R333+'12.юрид-в инвал'!R333+'13.нерез-в инвал'!R165</f>
        <v>3196.5600000000004</v>
      </c>
      <c r="S333" s="39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5.0999999999999996" customHeight="1" x14ac:dyDescent="0.2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9" x14ac:dyDescent="0.2">
      <c r="A335" s="9" t="s">
        <v>64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33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S342" sqref="S342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2"/>
      <c r="B8" s="52"/>
      <c r="C8" s="52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ht="13.5" thickBot="1" x14ac:dyDescent="0.25">
      <c r="A333" s="24" t="s">
        <v>78</v>
      </c>
      <c r="B333" s="27">
        <f t="shared" ref="B333" si="60">D333+H333+J333+L333+N333+P333+R333</f>
        <v>22867792.940000005</v>
      </c>
      <c r="C333" s="29">
        <f t="shared" ref="C333" si="61">(D333*E333+H333*I333+J333*K333+L333*M333+N333*O333+P333*Q333+R333*S333)/(D333+H333+J333+L333+N333+P333+R333)</f>
        <v>0.15936386137314754</v>
      </c>
      <c r="D333" s="25">
        <v>21639898.329999998</v>
      </c>
      <c r="E333" s="29">
        <v>1.3408484207051301E-2</v>
      </c>
      <c r="F333" s="25">
        <f t="shared" ref="F333" si="62">H333+J333+L333+N333+P333+R333</f>
        <v>1227894.6100000001</v>
      </c>
      <c r="G333" s="29">
        <f t="shared" ref="G333" si="63">(H333*I333+J333*K333+L333*M333+N333*O333+P333*Q333+R333*S333)/(H333+J333+L333+N333+P333+R333)</f>
        <v>2.7316200606174186</v>
      </c>
      <c r="H333" s="25">
        <v>47432.44</v>
      </c>
      <c r="I333" s="29">
        <v>3.2331124352868996</v>
      </c>
      <c r="J333" s="25">
        <v>91711.03</v>
      </c>
      <c r="K333" s="29">
        <v>2.7601928012366703</v>
      </c>
      <c r="L333" s="25">
        <v>224395.05</v>
      </c>
      <c r="M333" s="29">
        <v>2.72485672255248</v>
      </c>
      <c r="N333" s="25">
        <v>599316.98</v>
      </c>
      <c r="O333" s="29">
        <v>2.7221532581973604</v>
      </c>
      <c r="P333" s="25">
        <v>261936.6</v>
      </c>
      <c r="Q333" s="29">
        <v>2.6225172400496901</v>
      </c>
      <c r="R333" s="25">
        <v>3102.51</v>
      </c>
      <c r="S333" s="29">
        <v>5.7491298980502901</v>
      </c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35"/>
  <sheetViews>
    <sheetView zoomScale="75" zoomScaleNormal="75" workbookViewId="0">
      <pane xSplit="1" ySplit="8" topLeftCell="B309" activePane="bottomRight" state="frozen"/>
      <selection activeCell="M269" sqref="M269"/>
      <selection pane="topRight" activeCell="M269" sqref="M269"/>
      <selection pane="bottomLeft" activeCell="M269" sqref="M269"/>
      <selection pane="bottomRight" activeCell="U344" sqref="U344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1"/>
      <c r="B8" s="51"/>
      <c r="C8" s="51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thickBot="1" x14ac:dyDescent="0.25">
      <c r="A333" s="24" t="s">
        <v>78</v>
      </c>
      <c r="B333" s="27">
        <f t="shared" ref="B333" si="62">D333+H333+J333+L333+N333+P333+R333</f>
        <v>3897135.7100000004</v>
      </c>
      <c r="C333" s="29">
        <f t="shared" ref="C333" si="63">(D333*E333+H333*I333+J333*K333+L333*M333+N333*O333+P333*Q333+R333*S333)/(D333+H333+J333+L333+N333+P333+R333)</f>
        <v>0.39280756430214248</v>
      </c>
      <c r="D333" s="25">
        <v>3504908.42</v>
      </c>
      <c r="E333" s="29">
        <v>0.22118737156618798</v>
      </c>
      <c r="F333" s="25">
        <f t="shared" ref="F333" si="64">H333+J333+L333+N333+P333+R333</f>
        <v>392227.29000000004</v>
      </c>
      <c r="G333" s="29">
        <f t="shared" ref="G333" si="65">(H333*I333+J333*K333+L333*M333+N333*O333+P333*Q333+R333*S333)/(H333+J333+L333+N333+P333+R333)</f>
        <v>1.9263904482525938</v>
      </c>
      <c r="H333" s="25"/>
      <c r="I333" s="29"/>
      <c r="J333" s="25">
        <v>205515.29</v>
      </c>
      <c r="K333" s="29">
        <v>0.99958063947456199</v>
      </c>
      <c r="L333" s="25">
        <v>1401.7</v>
      </c>
      <c r="M333" s="29">
        <v>5.2493044160662086</v>
      </c>
      <c r="N333" s="25">
        <v>184792.1</v>
      </c>
      <c r="O333" s="29">
        <v>2.93706467971304</v>
      </c>
      <c r="P333" s="25">
        <v>518.20000000000005</v>
      </c>
      <c r="Q333" s="29">
        <v>9.5522964106522584E-2</v>
      </c>
      <c r="R333" s="25"/>
      <c r="S333" s="29"/>
    </row>
    <row r="334" spans="1:19" ht="5.0999999999999996" customHeight="1" x14ac:dyDescent="0.2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x14ac:dyDescent="0.2">
      <c r="A335" s="9" t="s">
        <v>65</v>
      </c>
      <c r="L335" s="8"/>
      <c r="M335" s="8"/>
      <c r="N335" s="8"/>
      <c r="O335" s="8"/>
      <c r="P335" s="8"/>
      <c r="Q335" s="8"/>
      <c r="R335" s="8"/>
      <c r="S335" s="8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zoomScale="75" zoomScaleNormal="75" workbookViewId="0">
      <pane xSplit="1" ySplit="8" topLeftCell="B141" activePane="bottomRight" state="frozen"/>
      <selection activeCell="F133" sqref="F133"/>
      <selection pane="topRight" activeCell="F133" sqref="F133"/>
      <selection pane="bottomLeft" activeCell="F133" sqref="F133"/>
      <selection pane="bottomRight" activeCell="W174" sqref="W174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0" t="s">
        <v>0</v>
      </c>
      <c r="B6" s="50" t="s">
        <v>10</v>
      </c>
      <c r="C6" s="50" t="s">
        <v>50</v>
      </c>
      <c r="D6" s="53" t="s">
        <v>33</v>
      </c>
      <c r="E6" s="54"/>
      <c r="F6" s="53" t="s">
        <v>32</v>
      </c>
      <c r="G6" s="54"/>
      <c r="H6" s="57" t="s">
        <v>71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67</v>
      </c>
      <c r="I7" s="49"/>
      <c r="J7" s="48" t="s">
        <v>68</v>
      </c>
      <c r="K7" s="49"/>
      <c r="L7" s="48" t="s">
        <v>69</v>
      </c>
      <c r="M7" s="49"/>
      <c r="N7" s="48" t="s">
        <v>70</v>
      </c>
      <c r="O7" s="49"/>
      <c r="P7" s="48" t="s">
        <v>29</v>
      </c>
      <c r="Q7" s="49"/>
      <c r="R7" s="48" t="s">
        <v>30</v>
      </c>
      <c r="S7" s="49"/>
    </row>
    <row r="8" spans="1:19" ht="25.5" x14ac:dyDescent="0.2">
      <c r="A8" s="51"/>
      <c r="B8" s="51"/>
      <c r="C8" s="51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ht="13.5" thickBot="1" x14ac:dyDescent="0.25">
      <c r="A165" s="24" t="s">
        <v>78</v>
      </c>
      <c r="B165" s="27">
        <f>D165+H165+J165+L165+N165+P165+R165</f>
        <v>30363087.940000001</v>
      </c>
      <c r="C165" s="29">
        <f t="shared" ref="C165" si="53">(D165*E165+H165*I165+J165*K165+L165*M165+N165*O165+P165*Q165+R165*S165)/(D165+H165+J165+L165+N165+P165+R165)</f>
        <v>9.6065427695098793E-2</v>
      </c>
      <c r="D165" s="25">
        <v>27479470.300000001</v>
      </c>
      <c r="E165" s="29">
        <v>2.7017948013357399E-3</v>
      </c>
      <c r="F165" s="25">
        <f t="shared" ref="F165" si="54">H165+J165+L165+N165+P165+R165</f>
        <v>2883617.6399999997</v>
      </c>
      <c r="G165" s="29">
        <f t="shared" ref="G165" si="55">(H165*I165+J165*K165+L165*M165+N165*O165+P165*Q165+R165*S165)/(H165+J165+L165+N165+P165+R165)</f>
        <v>0.9857753329252058</v>
      </c>
      <c r="H165" s="25">
        <v>617117.02</v>
      </c>
      <c r="I165" s="29">
        <v>0.112884976013139</v>
      </c>
      <c r="J165" s="25">
        <v>539130.94000000006</v>
      </c>
      <c r="K165" s="29">
        <v>0.31926927362024499</v>
      </c>
      <c r="L165" s="25">
        <v>135367.47</v>
      </c>
      <c r="M165" s="29">
        <v>1.2175121718681698</v>
      </c>
      <c r="N165" s="25">
        <v>713978.56</v>
      </c>
      <c r="O165" s="29">
        <v>0.92712100262506492</v>
      </c>
      <c r="P165" s="25">
        <v>877929.6</v>
      </c>
      <c r="Q165" s="29">
        <v>2.0199892664514296</v>
      </c>
      <c r="R165" s="25">
        <v>94.05</v>
      </c>
      <c r="S165" s="29">
        <v>6.8423817118553991</v>
      </c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2023-02-25T15:21:26Z</dcterms:modified>
</cp:coreProperties>
</file>