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34" i="11" l="1"/>
  <c r="T334" i="11"/>
  <c r="S334" i="11"/>
  <c r="R334" i="11"/>
  <c r="Q334" i="11"/>
  <c r="P334" i="11"/>
  <c r="O334" i="11"/>
  <c r="N334" i="11"/>
  <c r="M334" i="11"/>
  <c r="L334" i="11"/>
  <c r="K334" i="11"/>
  <c r="J334" i="11"/>
  <c r="H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H332" i="11" s="1"/>
  <c r="K332" i="11"/>
  <c r="J332" i="11"/>
  <c r="G332" i="11"/>
  <c r="F332" i="11"/>
  <c r="E332" i="11"/>
  <c r="D332" i="11"/>
  <c r="B320" i="11"/>
  <c r="C320" i="11"/>
  <c r="D320" i="11"/>
  <c r="E320" i="11"/>
  <c r="F320" i="11"/>
  <c r="G320" i="11"/>
  <c r="J320" i="11"/>
  <c r="H320" i="11" s="1"/>
  <c r="K320" i="11"/>
  <c r="L320" i="11"/>
  <c r="M320" i="11"/>
  <c r="N320" i="11"/>
  <c r="O320" i="11"/>
  <c r="P320" i="11"/>
  <c r="Q320" i="11"/>
  <c r="R320" i="11"/>
  <c r="S320" i="11"/>
  <c r="T320" i="11"/>
  <c r="U320" i="11"/>
  <c r="B321" i="11"/>
  <c r="C321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B322" i="11"/>
  <c r="C322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H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H332" i="8" s="1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T332" i="5" s="1"/>
  <c r="S164" i="28"/>
  <c r="R164" i="28"/>
  <c r="Q164" i="28"/>
  <c r="P164" i="28"/>
  <c r="P332" i="5" s="1"/>
  <c r="O164" i="28"/>
  <c r="N164" i="28"/>
  <c r="M164" i="28"/>
  <c r="L164" i="28"/>
  <c r="L332" i="5" s="1"/>
  <c r="K164" i="28"/>
  <c r="J164" i="28"/>
  <c r="G164" i="28"/>
  <c r="F164" i="28"/>
  <c r="E164" i="28"/>
  <c r="D164" i="28"/>
  <c r="E332" i="5" s="1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H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I332" i="7" s="1"/>
  <c r="K332" i="7"/>
  <c r="J332" i="7"/>
  <c r="H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B333" i="8" s="1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166" i="30" l="1"/>
  <c r="I165" i="28"/>
  <c r="S333" i="5"/>
  <c r="I333" i="7"/>
  <c r="B334" i="7"/>
  <c r="F334" i="4" s="1"/>
  <c r="B334" i="8"/>
  <c r="C334" i="7"/>
  <c r="G334" i="4" s="1"/>
  <c r="B334" i="11"/>
  <c r="I166" i="28"/>
  <c r="B166" i="29"/>
  <c r="C166" i="28" s="1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B334" i="4" s="1"/>
  <c r="C334" i="6"/>
  <c r="E334" i="4" s="1"/>
  <c r="C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B333" i="6"/>
  <c r="D333" i="4" s="1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165" i="28" s="1"/>
  <c r="B333" i="5" s="1"/>
  <c r="K333" i="5"/>
  <c r="B332" i="7"/>
  <c r="F332" i="4" s="1"/>
  <c r="C333" i="7"/>
  <c r="G333" i="4" s="1"/>
  <c r="B164" i="28"/>
  <c r="D332" i="5"/>
  <c r="E333" i="5"/>
  <c r="C332" i="7"/>
  <c r="G332" i="4" s="1"/>
  <c r="F333" i="5"/>
  <c r="F332" i="5"/>
  <c r="B333" i="7"/>
  <c r="F333" i="4" s="1"/>
  <c r="I320" i="11"/>
  <c r="H322" i="11"/>
  <c r="H321" i="11"/>
  <c r="I322" i="11"/>
  <c r="I321" i="11"/>
  <c r="H332" i="6"/>
  <c r="H333" i="6"/>
  <c r="H334" i="6"/>
  <c r="I334" i="7"/>
  <c r="H333" i="7"/>
  <c r="H334" i="5" l="1"/>
  <c r="C165" i="28"/>
  <c r="C333" i="5" s="1"/>
  <c r="I334" i="5"/>
  <c r="B166" i="28"/>
  <c r="B333" i="4"/>
  <c r="H332" i="5"/>
  <c r="I332" i="5"/>
  <c r="H333" i="5"/>
  <c r="I333" i="5"/>
  <c r="C332" i="4"/>
  <c r="C333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4" i="5" l="1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D330" i="5" s="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D328" i="5" s="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D327" i="5" s="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D326" i="5" s="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D325" i="5" s="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D324" i="5" s="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3" i="5" s="1"/>
  <c r="D322" i="5"/>
  <c r="D321" i="5"/>
  <c r="H326" i="8" l="1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162" i="30" l="1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18" i="11" l="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B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1" i="4" l="1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C104" i="28"/>
  <c r="B260" i="4"/>
  <c r="B272" i="5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B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4" i="4" l="1"/>
  <c r="B199" i="6"/>
  <c r="D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3" i="5"/>
  <c r="C223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13" i="5" l="1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<sst xmlns="http://schemas.openxmlformats.org/spreadsheetml/2006/main" count="4183" uniqueCount="84">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</sst>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66"/>
  <sheetViews>
    <sheetView tabSelected="1" zoomScale="75" zoomScaleNormal="75" workbookViewId="0">
      <pane ySplit="8" topLeftCell="A309" activePane="bottomLeft" state="frozen"/>
      <selection activeCell="A143" sqref="A143"/>
      <selection pane="bottomLeft" activeCell="B340" sqref="B340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3" t="s">
        <v>83</v>
      </c>
      <c r="B333" s="44">
        <f t="shared" ref="B333:B334" si="18">D333+F333</f>
        <v>337220402.32999998</v>
      </c>
      <c r="C333" s="45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4">
        <f>'10.чет өл.вал.мөөнөт'!B333</f>
        <v>162705458.36999997</v>
      </c>
      <c r="G333" s="45">
        <f>'10.чет өл.вал.мөөнөт'!C333</f>
        <v>0.6026971403737551</v>
      </c>
    </row>
    <row r="334" spans="1:7" s="8" customFormat="1" ht="14.25" customHeight="1" thickBot="1" x14ac:dyDescent="0.25">
      <c r="A334" s="51" t="s">
        <v>3</v>
      </c>
      <c r="B334" s="52">
        <f t="shared" si="18"/>
        <v>344940972.78999996</v>
      </c>
      <c r="C334" s="53">
        <f t="shared" si="19"/>
        <v>3.305149132294241</v>
      </c>
      <c r="D334" s="54">
        <f>'6.улут.вал.мөөнөт'!B334</f>
        <v>179585791.09</v>
      </c>
      <c r="E334" s="55">
        <f>'6.улут.вал.мөөнөт'!C334</f>
        <v>5.7970992590246793</v>
      </c>
      <c r="F334" s="52">
        <f>'10.чет өл.вал.мөөнөт'!B334</f>
        <v>165355181.69999999</v>
      </c>
      <c r="G334" s="53">
        <f>'10.чет өл.вал.мөөнөт'!C334</f>
        <v>0.59873963085125359</v>
      </c>
    </row>
    <row r="335" spans="1:7" s="9" customFormat="1" ht="4.5" customHeight="1" x14ac:dyDescent="0.2">
      <c r="A335" s="10"/>
      <c r="B335" s="11"/>
      <c r="C335" s="12"/>
      <c r="D335" s="11"/>
      <c r="E335" s="12"/>
      <c r="F335" s="11"/>
      <c r="G335" s="12"/>
    </row>
    <row r="336" spans="1:7" hidden="1" x14ac:dyDescent="0.2">
      <c r="A336" s="13" t="s">
        <v>1</v>
      </c>
      <c r="B336" s="14"/>
      <c r="C336" s="15"/>
      <c r="E336" s="15"/>
      <c r="F336" s="14"/>
      <c r="G336" s="15"/>
    </row>
    <row r="338" spans="2:14" x14ac:dyDescent="0.2">
      <c r="B338" s="11"/>
      <c r="C338" s="15"/>
      <c r="D338" s="11"/>
      <c r="E338" s="15"/>
      <c r="F338" s="11"/>
      <c r="G338" s="15"/>
      <c r="I338" s="56"/>
      <c r="J338" s="56"/>
      <c r="K338" s="56"/>
      <c r="L338" s="56"/>
      <c r="M338" s="56"/>
      <c r="N338" s="56"/>
    </row>
    <row r="339" spans="2:14" x14ac:dyDescent="0.2">
      <c r="B339" s="11"/>
      <c r="C339" s="15"/>
      <c r="D339" s="11"/>
      <c r="E339" s="15"/>
      <c r="F339" s="11"/>
      <c r="G339" s="15"/>
      <c r="I339" s="56"/>
      <c r="J339" s="56"/>
      <c r="K339" s="56"/>
      <c r="L339" s="56"/>
      <c r="M339" s="56"/>
      <c r="N339" s="56"/>
    </row>
    <row r="340" spans="2:14" x14ac:dyDescent="0.2">
      <c r="B340" s="11"/>
      <c r="C340" s="15"/>
      <c r="D340" s="11"/>
      <c r="E340" s="15"/>
      <c r="F340" s="11"/>
      <c r="G340" s="15"/>
      <c r="I340" s="56"/>
      <c r="J340" s="56"/>
      <c r="K340" s="56"/>
      <c r="L340" s="56"/>
      <c r="M340" s="56"/>
      <c r="N340" s="56"/>
    </row>
    <row r="341" spans="2:14" x14ac:dyDescent="0.2">
      <c r="B341" s="11"/>
      <c r="C341" s="11"/>
      <c r="D341" s="11"/>
      <c r="E341" s="11"/>
      <c r="F341" s="11"/>
      <c r="G341" s="11"/>
      <c r="I341" s="56"/>
      <c r="J341" s="56"/>
      <c r="K341" s="56"/>
      <c r="L341" s="56"/>
      <c r="M341" s="56"/>
      <c r="N341" s="56"/>
    </row>
    <row r="342" spans="2:14" x14ac:dyDescent="0.2">
      <c r="B342" s="11"/>
      <c r="C342" s="11"/>
      <c r="D342" s="11"/>
      <c r="E342" s="11"/>
      <c r="F342" s="11"/>
      <c r="G342" s="11"/>
      <c r="I342" s="56"/>
      <c r="J342" s="56"/>
      <c r="K342" s="56"/>
      <c r="L342" s="56"/>
      <c r="M342" s="56"/>
      <c r="N342" s="56"/>
    </row>
    <row r="343" spans="2:14" x14ac:dyDescent="0.2">
      <c r="B343" s="11"/>
      <c r="C343" s="11"/>
      <c r="D343" s="11"/>
      <c r="E343" s="11"/>
      <c r="F343" s="11"/>
      <c r="G343" s="11"/>
      <c r="I343" s="56"/>
      <c r="J343" s="56"/>
      <c r="K343" s="56"/>
      <c r="L343" s="56"/>
      <c r="M343" s="56"/>
      <c r="N343" s="56"/>
    </row>
    <row r="344" spans="2:14" x14ac:dyDescent="0.2">
      <c r="B344" s="11"/>
      <c r="C344" s="11"/>
      <c r="D344" s="11"/>
      <c r="E344" s="11"/>
      <c r="F344" s="11"/>
      <c r="G344" s="11"/>
      <c r="I344" s="56"/>
      <c r="J344" s="56"/>
      <c r="K344" s="56"/>
      <c r="L344" s="56"/>
      <c r="M344" s="56"/>
      <c r="N344" s="56"/>
    </row>
    <row r="345" spans="2:14" x14ac:dyDescent="0.2">
      <c r="B345" s="11"/>
      <c r="C345" s="15"/>
      <c r="D345" s="11"/>
      <c r="E345" s="15"/>
      <c r="F345" s="11"/>
      <c r="G345" s="15"/>
      <c r="I345" s="56"/>
      <c r="J345" s="56"/>
      <c r="K345" s="56"/>
      <c r="L345" s="56"/>
      <c r="M345" s="56"/>
      <c r="N345" s="56"/>
    </row>
    <row r="346" spans="2:14" x14ac:dyDescent="0.2">
      <c r="B346" s="11"/>
      <c r="C346" s="15"/>
      <c r="D346" s="11"/>
      <c r="E346" s="15"/>
      <c r="F346" s="11"/>
      <c r="G346" s="15"/>
      <c r="I346" s="56"/>
      <c r="J346" s="56"/>
      <c r="K346" s="56"/>
      <c r="L346" s="56"/>
      <c r="M346" s="56"/>
      <c r="N346" s="56"/>
    </row>
    <row r="347" spans="2:14" x14ac:dyDescent="0.2">
      <c r="B347" s="11"/>
      <c r="C347" s="15"/>
      <c r="D347" s="11"/>
      <c r="E347" s="15"/>
      <c r="F347" s="11"/>
      <c r="G347" s="15"/>
      <c r="I347" s="56"/>
      <c r="J347" s="56"/>
      <c r="K347" s="56"/>
      <c r="L347" s="56"/>
      <c r="M347" s="56"/>
      <c r="N347" s="56"/>
    </row>
    <row r="348" spans="2:14" x14ac:dyDescent="0.2">
      <c r="B348" s="11"/>
      <c r="C348" s="15"/>
      <c r="D348" s="11"/>
      <c r="E348" s="15"/>
      <c r="F348" s="11"/>
      <c r="G348" s="15"/>
      <c r="I348" s="56"/>
      <c r="J348" s="56"/>
      <c r="K348" s="56"/>
      <c r="L348" s="56"/>
      <c r="M348" s="56"/>
      <c r="N348" s="56"/>
    </row>
    <row r="349" spans="2:14" x14ac:dyDescent="0.2">
      <c r="B349" s="11"/>
      <c r="C349" s="15"/>
      <c r="D349" s="11"/>
      <c r="E349" s="15"/>
      <c r="F349" s="11"/>
      <c r="G349" s="15"/>
      <c r="I349" s="56"/>
      <c r="J349" s="56"/>
      <c r="K349" s="56"/>
      <c r="L349" s="56"/>
      <c r="M349" s="56"/>
      <c r="N349" s="56"/>
    </row>
    <row r="350" spans="2:14" x14ac:dyDescent="0.2">
      <c r="B350" s="11"/>
      <c r="C350" s="15"/>
      <c r="D350" s="11"/>
      <c r="E350" s="15"/>
      <c r="F350" s="11"/>
      <c r="G350" s="15"/>
      <c r="I350" s="56"/>
      <c r="J350" s="56"/>
      <c r="K350" s="56"/>
      <c r="L350" s="56"/>
      <c r="M350" s="56"/>
      <c r="N350" s="56"/>
    </row>
    <row r="351" spans="2:14" x14ac:dyDescent="0.2">
      <c r="B351" s="11"/>
      <c r="C351" s="15"/>
      <c r="D351" s="11"/>
      <c r="E351" s="15"/>
      <c r="F351" s="11"/>
      <c r="G351" s="15"/>
      <c r="I351" s="56"/>
      <c r="J351" s="56"/>
      <c r="K351" s="56"/>
      <c r="L351" s="56"/>
      <c r="M351" s="56"/>
      <c r="N351" s="56"/>
    </row>
    <row r="352" spans="2:14" x14ac:dyDescent="0.2">
      <c r="B352" s="11"/>
      <c r="C352" s="15"/>
      <c r="D352" s="11"/>
      <c r="E352" s="15"/>
      <c r="F352" s="11"/>
      <c r="G352" s="15"/>
      <c r="I352" s="56"/>
      <c r="J352" s="56"/>
      <c r="K352" s="56"/>
      <c r="L352" s="56"/>
      <c r="M352" s="56"/>
      <c r="N352" s="56"/>
    </row>
    <row r="353" spans="2:14" x14ac:dyDescent="0.2">
      <c r="B353" s="11"/>
      <c r="C353" s="15"/>
      <c r="D353" s="11"/>
      <c r="E353" s="15"/>
      <c r="F353" s="11"/>
      <c r="G353" s="15"/>
      <c r="I353" s="56"/>
      <c r="J353" s="56"/>
      <c r="K353" s="56"/>
      <c r="L353" s="56"/>
      <c r="M353" s="56"/>
      <c r="N353" s="56"/>
    </row>
    <row r="354" spans="2:14" x14ac:dyDescent="0.2">
      <c r="B354" s="23"/>
      <c r="C354" s="23"/>
      <c r="D354" s="23"/>
      <c r="E354" s="23"/>
      <c r="F354" s="23"/>
      <c r="G354" s="23"/>
    </row>
    <row r="355" spans="2:14" x14ac:dyDescent="0.2">
      <c r="B355" s="23"/>
      <c r="C355" s="23"/>
      <c r="D355" s="23"/>
      <c r="E355" s="23"/>
      <c r="F355" s="23"/>
      <c r="G355" s="23"/>
    </row>
    <row r="356" spans="2:14" x14ac:dyDescent="0.2">
      <c r="B356" s="23"/>
      <c r="C356" s="23"/>
      <c r="D356" s="23"/>
      <c r="E356" s="23"/>
      <c r="F356" s="23"/>
      <c r="G356" s="23"/>
    </row>
    <row r="357" spans="2:14" x14ac:dyDescent="0.2">
      <c r="B357" s="23"/>
      <c r="C357" s="23"/>
      <c r="D357" s="23"/>
      <c r="E357" s="23"/>
      <c r="F357" s="23"/>
      <c r="G357" s="23"/>
    </row>
    <row r="358" spans="2:14" x14ac:dyDescent="0.2">
      <c r="B358" s="23"/>
      <c r="C358" s="23"/>
      <c r="D358" s="23"/>
      <c r="E358" s="23"/>
      <c r="F358" s="23"/>
      <c r="G358" s="23"/>
    </row>
    <row r="359" spans="2:14" x14ac:dyDescent="0.2">
      <c r="B359" s="23"/>
      <c r="C359" s="23"/>
      <c r="D359" s="23"/>
      <c r="E359" s="23"/>
      <c r="F359" s="23"/>
      <c r="G359" s="23"/>
    </row>
    <row r="360" spans="2:14" x14ac:dyDescent="0.2">
      <c r="B360" s="23"/>
      <c r="C360" s="23"/>
      <c r="D360" s="23"/>
      <c r="E360" s="23"/>
      <c r="F360" s="23"/>
      <c r="G360" s="23"/>
    </row>
    <row r="361" spans="2:14" x14ac:dyDescent="0.2">
      <c r="B361" s="23"/>
      <c r="C361" s="23"/>
      <c r="D361" s="23"/>
      <c r="E361" s="23"/>
      <c r="F361" s="23"/>
      <c r="G361" s="23"/>
    </row>
    <row r="362" spans="2:14" x14ac:dyDescent="0.2">
      <c r="B362" s="23"/>
      <c r="C362" s="23"/>
      <c r="D362" s="23"/>
      <c r="E362" s="23"/>
      <c r="F362" s="23"/>
      <c r="G362" s="23"/>
    </row>
    <row r="363" spans="2:14" x14ac:dyDescent="0.2">
      <c r="B363" s="23"/>
      <c r="C363" s="23"/>
      <c r="D363" s="23"/>
      <c r="E363" s="23"/>
      <c r="F363" s="23"/>
      <c r="G363" s="23"/>
    </row>
    <row r="364" spans="2:14" x14ac:dyDescent="0.2">
      <c r="B364" s="23"/>
      <c r="C364" s="23"/>
      <c r="D364" s="23"/>
      <c r="E364" s="23"/>
      <c r="F364" s="23"/>
      <c r="G364" s="23"/>
    </row>
    <row r="365" spans="2:14" x14ac:dyDescent="0.2">
      <c r="B365" s="23"/>
    </row>
    <row r="366" spans="2:14" x14ac:dyDescent="0.2">
      <c r="B366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E345" sqref="E345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2" t="s">
        <v>44</v>
      </c>
      <c r="K7" s="73"/>
      <c r="L7" s="72" t="s">
        <v>45</v>
      </c>
      <c r="M7" s="73"/>
      <c r="N7" s="74" t="s">
        <v>46</v>
      </c>
      <c r="O7" s="74"/>
      <c r="P7" s="74" t="s">
        <v>47</v>
      </c>
      <c r="Q7" s="74"/>
      <c r="R7" s="74" t="s">
        <v>48</v>
      </c>
      <c r="S7" s="74"/>
      <c r="T7" s="74" t="s">
        <v>49</v>
      </c>
      <c r="U7" s="74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thickBot="1" x14ac:dyDescent="0.25">
      <c r="A334" s="36" t="s">
        <v>3</v>
      </c>
      <c r="B334" s="37">
        <f>'3.жеке-бардыгы болуп'!B334+'4.юрид-бардыгы болуп'!B334+'5.рез.эмес.-бардыгы болуп'!B166</f>
        <v>344940972.78999996</v>
      </c>
      <c r="C334" s="38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7">
        <f>'3.жеке-бардыгы болуп'!D334+'4.юрид-бардыгы болуп'!D334+'5.рез.эмес.-бардыгы болуп'!D166</f>
        <v>135693437.18000001</v>
      </c>
      <c r="E334" s="38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7">
        <f>'3.жеке-бардыгы болуп'!F334+'4.юрид-бардыгы болуп'!F334+'5.рез.эмес.-бардыгы болуп'!F166</f>
        <v>110055035.88999999</v>
      </c>
      <c r="G334" s="38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7">
        <f t="shared" si="22"/>
        <v>99192499.720000014</v>
      </c>
      <c r="I334" s="38">
        <f t="shared" si="23"/>
        <v>9.5388031487639164</v>
      </c>
      <c r="J334" s="37">
        <f>'3.жеке-бардыгы болуп'!J334+'4.юрид-бардыгы болуп'!J334+'5.рез.эмес.-бардыгы болуп'!J166</f>
        <v>7939499.2999999989</v>
      </c>
      <c r="K334" s="38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7">
        <f>'3.жеке-бардыгы болуп'!L334+'4.юрид-бардыгы болуп'!L334+'5.рез.эмес.-бардыгы болуп'!L166</f>
        <v>14057385.67</v>
      </c>
      <c r="M334" s="38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7">
        <f>'3.жеке-бардыгы болуп'!N334+'4.юрид-бардыгы болуп'!N334+'5.рез.эмес.-бардыгы болуп'!N166</f>
        <v>22026432.030000001</v>
      </c>
      <c r="O334" s="38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7">
        <f>'3.жеке-бардыгы болуп'!P334+'4.юрид-бардыгы болуп'!P334+'5.рез.эмес.-бардыгы болуп'!P166</f>
        <v>29974325.010000002</v>
      </c>
      <c r="Q334" s="38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7">
        <f>'3.жеке-бардыгы болуп'!R334+'4.юрид-бардыгы болуп'!R334+'5.рез.эмес.-бардыгы болуп'!R166</f>
        <v>23186810.620000001</v>
      </c>
      <c r="S334" s="38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7">
        <f>'3.жеке-бардыгы болуп'!T334+'4.юрид-бардыгы болуп'!T334+'5.рез.эмес.-бардыгы болуп'!T166</f>
        <v>2008047.09</v>
      </c>
      <c r="U334" s="38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4.5" customHeight="1" x14ac:dyDescent="0.2"/>
    <row r="336" spans="1:21" x14ac:dyDescent="0.2">
      <c r="A336" s="17" t="s">
        <v>56</v>
      </c>
      <c r="D336" s="14"/>
      <c r="E336" s="14"/>
      <c r="T336" s="18"/>
    </row>
    <row r="337" spans="1:20" hidden="1" x14ac:dyDescent="0.2">
      <c r="A337" s="13" t="s">
        <v>57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G344" sqref="G344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thickBot="1" x14ac:dyDescent="0.25">
      <c r="A334" s="36" t="s">
        <v>3</v>
      </c>
      <c r="B334" s="37">
        <f>'7.жеке-улут.вал.'!B334+'11.жеке-чет өл.вал.'!B334</f>
        <v>130771730.58999999</v>
      </c>
      <c r="C334" s="38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7">
        <f>'7.жеке-улут.вал.'!D334+'11.жеке-чет өл.вал.'!D334</f>
        <v>3867727.22</v>
      </c>
      <c r="E334" s="38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7">
        <f>'7.жеке-улут.вал.'!F334+'11.жеке-чет өл.вал.'!F334</f>
        <v>64392358.879999995</v>
      </c>
      <c r="G334" s="38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7">
        <f t="shared" si="18"/>
        <v>62511644.490000002</v>
      </c>
      <c r="I334" s="38">
        <f t="shared" si="19"/>
        <v>10.629408561206455</v>
      </c>
      <c r="J334" s="37">
        <f>'7.жеке-улут.вал.'!J334+'11.жеке-чет өл.вал.'!J334</f>
        <v>4397608.46</v>
      </c>
      <c r="K334" s="38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7">
        <f>'7.жеке-улут.вал.'!L334+'11.жеке-чет өл.вал.'!L334</f>
        <v>8570452.3399999999</v>
      </c>
      <c r="M334" s="38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7">
        <f>'7.жеке-улут.вал.'!N334+'11.жеке-чет өл.вал.'!N334</f>
        <v>13532999.6</v>
      </c>
      <c r="O334" s="38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7">
        <f>'7.жеке-улут.вал.'!P334+'11.жеке-чет өл.вал.'!P334</f>
        <v>19563090.940000001</v>
      </c>
      <c r="Q334" s="38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7">
        <f>'7.жеке-улут.вал.'!R334+'11.жеке-чет өл.вал.'!R334</f>
        <v>15469262.610000001</v>
      </c>
      <c r="S334" s="38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7">
        <f>'7.жеке-улут.вал.'!T334+'11.жеке-чет өл.вал.'!T334</f>
        <v>978230.54</v>
      </c>
      <c r="U334" s="38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5.0999999999999996" customHeight="1" x14ac:dyDescent="0.2">
      <c r="A335" s="20"/>
      <c r="B335" s="21"/>
      <c r="C335" s="21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3"/>
    </row>
    <row r="336" spans="1:21" x14ac:dyDescent="0.2">
      <c r="A336" s="17" t="s">
        <v>58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x14ac:dyDescent="0.2">
      <c r="A337" s="17" t="s">
        <v>59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  <row r="338" spans="1:20" hidden="1" x14ac:dyDescent="0.2">
      <c r="A338" s="13" t="s">
        <v>60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I342" sqref="I342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4" si="20">J333+L333+N333+P333+R333+T333</f>
        <v>23084900.559999999</v>
      </c>
      <c r="I333" s="35">
        <f t="shared" ref="I333:I334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thickBot="1" x14ac:dyDescent="0.25">
      <c r="A334" s="36" t="s">
        <v>3</v>
      </c>
      <c r="B334" s="37">
        <f>'8.юрид-улут.вал.'!B334+'12.юрид-чет өл.вал.'!B334</f>
        <v>160562834.10000002</v>
      </c>
      <c r="C334" s="38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7">
        <f>'8.юрид-улут.вал.'!D334+'12.юрид-чет өл.вал.'!D334</f>
        <v>127810203.42</v>
      </c>
      <c r="E334" s="38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7">
        <f>'8.юрид-улут.вал.'!F334+'12.юрид-чет өл.вал.'!F334</f>
        <v>8017982.96</v>
      </c>
      <c r="G334" s="38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7">
        <f t="shared" si="20"/>
        <v>24734647.719999999</v>
      </c>
      <c r="I334" s="38">
        <f t="shared" si="21"/>
        <v>9.2513750633962832</v>
      </c>
      <c r="J334" s="37">
        <f>'8.юрид-улут.вал.'!J334+'12.юрид-чет өл.вал.'!J334</f>
        <v>995376.05999999994</v>
      </c>
      <c r="K334" s="38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7">
        <f>'8.юрид-улут.вал.'!L334+'12.юрид-чет өл.вал.'!L334</f>
        <v>3779371.56</v>
      </c>
      <c r="M334" s="38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7">
        <f>'8.юрид-улут.вал.'!N334+'12.юрид-чет өл.вал.'!N334</f>
        <v>6819407.9700000007</v>
      </c>
      <c r="O334" s="38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7">
        <f>'8.юрид-улут.вал.'!P334+'12.юрид-чет өл.вал.'!P334</f>
        <v>7649116.9499999993</v>
      </c>
      <c r="Q334" s="38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7">
        <f>'8.юрид-улут.вал.'!R334+'12.юрид-чет өл.вал.'!R334</f>
        <v>4574841.8999999994</v>
      </c>
      <c r="S334" s="38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7">
        <f>'8.юрид-улут.вал.'!T334+'12.юрид-чет өл.вал.'!T334</f>
        <v>916533.28</v>
      </c>
      <c r="U334" s="38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5.0999999999999996" customHeight="1" x14ac:dyDescent="0.2">
      <c r="A335" s="20"/>
      <c r="B335" s="21"/>
      <c r="C335" s="24"/>
      <c r="D335" s="22"/>
      <c r="E335" s="24"/>
      <c r="F335" s="22"/>
      <c r="G335" s="24"/>
      <c r="H335" s="22"/>
      <c r="I335" s="24"/>
      <c r="J335" s="22"/>
      <c r="K335" s="24"/>
      <c r="L335" s="22"/>
      <c r="M335" s="24"/>
      <c r="N335" s="22"/>
      <c r="O335" s="24"/>
      <c r="P335" s="22"/>
      <c r="Q335" s="24"/>
      <c r="R335" s="22"/>
      <c r="S335" s="24"/>
      <c r="T335" s="22"/>
      <c r="U335" s="24"/>
    </row>
    <row r="336" spans="1:21" x14ac:dyDescent="0.2">
      <c r="A336" s="17" t="s">
        <v>61</v>
      </c>
      <c r="B336" s="13"/>
      <c r="C336" s="13"/>
      <c r="D336" s="25"/>
      <c r="E336" s="25"/>
      <c r="F336" s="13"/>
      <c r="G336" s="13"/>
      <c r="H336" s="13"/>
      <c r="I336" s="13"/>
    </row>
    <row r="337" spans="1:20" x14ac:dyDescent="0.2">
      <c r="A337" s="17" t="s">
        <v>59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  <row r="338" spans="1:20" hidden="1" x14ac:dyDescent="0.2">
      <c r="A338" s="13" t="s">
        <v>60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J176" sqref="J176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thickBot="1" x14ac:dyDescent="0.25">
      <c r="A166" s="36" t="s">
        <v>3</v>
      </c>
      <c r="B166" s="37">
        <f>'9.рез.эмес.-улут.вал.'!B166+'13.рез.эмес.-чет өл.вал.'!B166</f>
        <v>53606408.099999994</v>
      </c>
      <c r="C166" s="38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7">
        <f>'9.рез.эмес.-улут.вал.'!D166+'13.рез.эмес.-чет өл.вал.'!D166</f>
        <v>4015506.54</v>
      </c>
      <c r="E166" s="38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7">
        <f>'9.рез.эмес.-улут.вал.'!F166+'13.рез.эмес.-чет өл.вал.'!F166</f>
        <v>37644694.049999997</v>
      </c>
      <c r="G166" s="38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7">
        <f t="shared" si="14"/>
        <v>11946207.509999998</v>
      </c>
      <c r="I166" s="38">
        <f t="shared" si="15"/>
        <v>4.427046523579099</v>
      </c>
      <c r="J166" s="37">
        <f>'9.рез.эмес.-улут.вал.'!J166+'13.рез.эмес.-чет өл.вал.'!J166</f>
        <v>2546514.7799999998</v>
      </c>
      <c r="K166" s="38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7">
        <f>'9.рез.эмес.-улут.вал.'!L166+'13.рез.эмес.-чет өл.вал.'!L166</f>
        <v>1707561.77</v>
      </c>
      <c r="M166" s="38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7">
        <f>'9.рез.эмес.-улут.вал.'!N166+'13.рез.эмес.-чет өл.вал.'!N166</f>
        <v>1674024.46</v>
      </c>
      <c r="O166" s="38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7">
        <f>'9.рез.эмес.-улут.вал.'!P166+'13.рез.эмес.-чет өл.вал.'!P166</f>
        <v>2762117.1200000001</v>
      </c>
      <c r="Q166" s="38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7">
        <f>'9.рез.эмес.-улут.вал.'!R166+'13.рез.эмес.-чет өл.вал.'!R166</f>
        <v>3142706.11</v>
      </c>
      <c r="S166" s="38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7">
        <f>'9.рез.эмес.-улут.вал.'!T166+'13.рез.эмес.-чет өл.вал.'!T166</f>
        <v>113283.27</v>
      </c>
      <c r="U166" s="38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5.0999999999999996" customHeight="1" x14ac:dyDescent="0.2">
      <c r="A167" s="26"/>
      <c r="B167" s="2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3"/>
    </row>
    <row r="168" spans="1:21" hidden="1" x14ac:dyDescent="0.2">
      <c r="A168" s="13" t="s">
        <v>1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M342" sqref="M342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thickBot="1" x14ac:dyDescent="0.25">
      <c r="A334" s="36" t="s">
        <v>3</v>
      </c>
      <c r="B334" s="37">
        <f>'7.жеке-улут.вал.'!B334+'8.юрид-улут.вал.'!B334+'9.рез.эмес.-улут.вал.'!B166</f>
        <v>179585791.09</v>
      </c>
      <c r="C334" s="38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7">
        <f>'7.жеке-улут.вал.'!D334+'8.юрид-улут.вал.'!D334+'9.рез.эмес.-улут.вал.'!D166</f>
        <v>62061416.850000001</v>
      </c>
      <c r="E334" s="38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7">
        <f>'7.жеке-улут.вал.'!F334+'8.юрид-улут.вал.'!F334+'9.рез.эмес.-улут.вал.'!F166</f>
        <v>45059497</v>
      </c>
      <c r="G334" s="38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7">
        <f t="shared" si="24"/>
        <v>72464877.239999995</v>
      </c>
      <c r="I334" s="38">
        <f t="shared" si="25"/>
        <v>12.191057026158294</v>
      </c>
      <c r="J334" s="37">
        <f>'7.жеке-улут.вал.'!J334+'8.юрид-улут.вал.'!J334+'9.рез.эмес.-улут.вал.'!J166</f>
        <v>4379249.8599999994</v>
      </c>
      <c r="K334" s="38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7">
        <f>'7.жеке-улут.вал.'!L334+'8.юрид-улут.вал.'!L334+'9.рез.эмес.-улут.вал.'!L166</f>
        <v>10108228.9</v>
      </c>
      <c r="M334" s="38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7">
        <f>'7.жеке-улут.вал.'!N334+'8.юрид-улут.вал.'!N334+'9.рез.эмес.-улут.вал.'!N166</f>
        <v>16650628.690000001</v>
      </c>
      <c r="O334" s="38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7">
        <f>'7.жеке-улут.вал.'!P334+'8.юрид-улут.вал.'!P334+'9.рез.эмес.-улут.вал.'!P166</f>
        <v>22551064.379999999</v>
      </c>
      <c r="Q334" s="38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7">
        <f>'7.жеке-улут.вал.'!R334+'8.юрид-улут.вал.'!R334+'9.рез.эмес.-улут.вал.'!R166</f>
        <v>17333421.280000001</v>
      </c>
      <c r="S334" s="38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7">
        <f>'7.жеке-улут.вал.'!T334+'8.юрид-улут.вал.'!T334+'9.рез.эмес.-улут.вал.'!T166</f>
        <v>1442284.13</v>
      </c>
      <c r="U334" s="38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5.0999999999999996" customHeight="1" x14ac:dyDescent="0.2">
      <c r="A335" s="26"/>
      <c r="B335" s="21"/>
      <c r="C335" s="24"/>
      <c r="D335" s="21"/>
      <c r="E335" s="24"/>
      <c r="F335" s="21"/>
      <c r="G335" s="24"/>
      <c r="H335" s="21"/>
      <c r="I335" s="24"/>
      <c r="J335" s="21"/>
      <c r="K335" s="24"/>
      <c r="L335" s="21"/>
      <c r="M335" s="24"/>
      <c r="N335" s="21"/>
      <c r="O335" s="24"/>
      <c r="P335" s="21"/>
      <c r="Q335" s="24"/>
      <c r="R335" s="21"/>
      <c r="S335" s="24"/>
      <c r="T335" s="21"/>
      <c r="U335" s="27"/>
    </row>
    <row r="336" spans="1:21" x14ac:dyDescent="0.2">
      <c r="A336" s="17" t="s">
        <v>56</v>
      </c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1:20" hidden="1" x14ac:dyDescent="0.2">
      <c r="A337" s="13" t="s">
        <v>57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O344" sqref="O344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thickBot="1" x14ac:dyDescent="0.25">
      <c r="A334" s="36" t="s">
        <v>3</v>
      </c>
      <c r="B334" s="37">
        <f t="shared" si="92"/>
        <v>91884545.039999992</v>
      </c>
      <c r="C334" s="38">
        <f t="shared" si="93"/>
        <v>7.1310424015546765</v>
      </c>
      <c r="D334" s="37">
        <v>2527871.08</v>
      </c>
      <c r="E334" s="38">
        <v>4.21366608616765E-2</v>
      </c>
      <c r="F334" s="37">
        <v>39430949.859999999</v>
      </c>
      <c r="G334" s="38">
        <v>0.70014963839625888</v>
      </c>
      <c r="H334" s="37">
        <f t="shared" si="112"/>
        <v>49925724.100000009</v>
      </c>
      <c r="I334" s="38">
        <f t="shared" si="113"/>
        <v>12.569041645513165</v>
      </c>
      <c r="J334" s="37">
        <v>3370449.03</v>
      </c>
      <c r="K334" s="38">
        <v>11.122462476253499</v>
      </c>
      <c r="L334" s="37">
        <v>6746038.2000000002</v>
      </c>
      <c r="M334" s="38">
        <v>11.842003419696001</v>
      </c>
      <c r="N334" s="37">
        <v>11113241.119999999</v>
      </c>
      <c r="O334" s="38">
        <v>12.810618399036398</v>
      </c>
      <c r="P334" s="37">
        <v>15657055.74</v>
      </c>
      <c r="Q334" s="38">
        <v>12.420757526306199</v>
      </c>
      <c r="R334" s="37">
        <v>12471573.630000001</v>
      </c>
      <c r="S334" s="38">
        <v>13.254401109252802</v>
      </c>
      <c r="T334" s="37">
        <v>567366.38</v>
      </c>
      <c r="U334" s="38">
        <v>14.101966447853302</v>
      </c>
    </row>
    <row r="335" spans="1:21" ht="5.0999999999999996" customHeight="1" x14ac:dyDescent="0.2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</row>
    <row r="336" spans="1:21" x14ac:dyDescent="0.2">
      <c r="A336" s="17" t="s">
        <v>58</v>
      </c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1:20" x14ac:dyDescent="0.2">
      <c r="A337" s="17" t="s">
        <v>59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</row>
    <row r="338" spans="1:20" hidden="1" x14ac:dyDescent="0.2">
      <c r="A338" s="13" t="s">
        <v>60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K347" sqref="K34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74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7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4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thickBot="1" x14ac:dyDescent="0.25">
      <c r="A334" s="36" t="s">
        <v>3</v>
      </c>
      <c r="B334" s="37">
        <f t="shared" si="100"/>
        <v>82510093.890000001</v>
      </c>
      <c r="C334" s="38">
        <f t="shared" si="101"/>
        <v>4.1918303563985875</v>
      </c>
      <c r="D334" s="37">
        <v>59185025.090000004</v>
      </c>
      <c r="E334" s="38">
        <v>2.1278344990526699</v>
      </c>
      <c r="F334" s="37">
        <v>3919428.5</v>
      </c>
      <c r="G334" s="38">
        <v>0.86731010748123094</v>
      </c>
      <c r="H334" s="37">
        <f t="shared" si="120"/>
        <v>19405640.300000001</v>
      </c>
      <c r="I334" s="38">
        <f t="shared" si="121"/>
        <v>11.158251660987435</v>
      </c>
      <c r="J334" s="37">
        <v>880574.7</v>
      </c>
      <c r="K334" s="38">
        <v>11.894322909913299</v>
      </c>
      <c r="L334" s="37">
        <v>2777370.83</v>
      </c>
      <c r="M334" s="38">
        <v>14.006771636936898</v>
      </c>
      <c r="N334" s="37">
        <v>4543755.6100000003</v>
      </c>
      <c r="O334" s="38">
        <v>13.1527592797624</v>
      </c>
      <c r="P334" s="37">
        <v>6189828.0499999998</v>
      </c>
      <c r="Q334" s="38">
        <v>11.218944329285499</v>
      </c>
      <c r="R334" s="37">
        <v>4148061.11</v>
      </c>
      <c r="S334" s="38">
        <v>8.5206698533426408</v>
      </c>
      <c r="T334" s="37">
        <v>866050</v>
      </c>
      <c r="U334" s="38">
        <v>3.0098262225044699</v>
      </c>
    </row>
    <row r="335" spans="1:21" ht="4.5" customHeight="1" x14ac:dyDescent="0.2">
      <c r="A335" s="20"/>
      <c r="B335" s="21"/>
      <c r="C335" s="24"/>
      <c r="D335" s="21"/>
      <c r="E335" s="24"/>
      <c r="F335" s="21"/>
      <c r="G335" s="24"/>
      <c r="H335" s="21"/>
      <c r="I335" s="24"/>
      <c r="J335" s="21"/>
      <c r="K335" s="24"/>
      <c r="L335" s="21"/>
      <c r="M335" s="24"/>
      <c r="N335" s="21"/>
      <c r="O335" s="24"/>
      <c r="P335" s="21"/>
      <c r="Q335" s="24"/>
      <c r="R335" s="21"/>
      <c r="S335" s="24"/>
      <c r="T335" s="21"/>
      <c r="U335" s="27"/>
    </row>
    <row r="336" spans="1:21" x14ac:dyDescent="0.2">
      <c r="A336" s="17" t="s">
        <v>61</v>
      </c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1:20" x14ac:dyDescent="0.2">
      <c r="A337" s="17" t="s">
        <v>59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</row>
    <row r="338" spans="1:20" hidden="1" x14ac:dyDescent="0.2">
      <c r="A338" s="13" t="s">
        <v>60</v>
      </c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H174" sqref="H174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thickBot="1" x14ac:dyDescent="0.25">
      <c r="A166" s="36" t="s">
        <v>3</v>
      </c>
      <c r="B166" s="37">
        <f t="shared" si="88"/>
        <v>5191152.16</v>
      </c>
      <c r="C166" s="38">
        <f t="shared" si="89"/>
        <v>7.7007477765783738</v>
      </c>
      <c r="D166" s="37">
        <v>348520.68</v>
      </c>
      <c r="E166" s="38">
        <v>0.10171586202574801</v>
      </c>
      <c r="F166" s="37">
        <v>1709118.64</v>
      </c>
      <c r="G166" s="38">
        <v>0.33255505978215799</v>
      </c>
      <c r="H166" s="37">
        <f t="shared" si="106"/>
        <v>3133512.84</v>
      </c>
      <c r="I166" s="38">
        <f t="shared" si="107"/>
        <v>12.564788890764536</v>
      </c>
      <c r="J166" s="37">
        <v>128226.13</v>
      </c>
      <c r="K166" s="38">
        <v>11.117611858830999</v>
      </c>
      <c r="L166" s="37">
        <v>584819.87</v>
      </c>
      <c r="M166" s="38">
        <v>11.9048310331863</v>
      </c>
      <c r="N166" s="37">
        <v>993631.96</v>
      </c>
      <c r="O166" s="38">
        <v>12.4981018199133</v>
      </c>
      <c r="P166" s="37">
        <v>704180.59</v>
      </c>
      <c r="Q166" s="38">
        <v>12.34541132879</v>
      </c>
      <c r="R166" s="37">
        <v>713786.54</v>
      </c>
      <c r="S166" s="38">
        <v>13.652395777174499</v>
      </c>
      <c r="T166" s="37">
        <v>8867.75</v>
      </c>
      <c r="U166" s="38">
        <v>14.363108454794098</v>
      </c>
    </row>
    <row r="167" spans="1:21" ht="5.0999999999999996" customHeight="1" x14ac:dyDescent="0.2">
      <c r="A167" s="26"/>
      <c r="B167" s="21"/>
      <c r="C167" s="24"/>
      <c r="D167" s="21"/>
      <c r="E167" s="24"/>
      <c r="F167" s="21"/>
      <c r="G167" s="24"/>
      <c r="H167" s="21"/>
      <c r="I167" s="24"/>
      <c r="J167" s="21"/>
      <c r="K167" s="24"/>
      <c r="L167" s="21"/>
      <c r="M167" s="24"/>
      <c r="N167" s="21"/>
      <c r="O167" s="24"/>
      <c r="P167" s="21"/>
      <c r="Q167" s="24"/>
      <c r="R167" s="21"/>
      <c r="S167" s="24"/>
      <c r="T167" s="21"/>
      <c r="U167" s="27"/>
    </row>
    <row r="168" spans="1:21" hidden="1" x14ac:dyDescent="0.2">
      <c r="A168" s="13" t="s">
        <v>1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M344" sqref="M344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thickBot="1" x14ac:dyDescent="0.25">
      <c r="A334" s="36" t="s">
        <v>3</v>
      </c>
      <c r="B334" s="37">
        <f>'11.жеке-чет өл.вал.'!B334+'12.юрид-чет өл.вал.'!B334+'13.рез.эмес.-чет өл.вал.'!B166</f>
        <v>165355181.69999999</v>
      </c>
      <c r="C334" s="38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7">
        <f>'11.жеке-чет өл.вал.'!D334+'12.юрид-чет өл.вал.'!D334+'13.рез.эмес.-чет өл.вал.'!D166</f>
        <v>73632020.329999998</v>
      </c>
      <c r="E334" s="38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7">
        <f>'11.жеке-чет өл.вал.'!F334+'12.юрид-чет өл.вал.'!F334+'13.рез.эмес.-чет өл.вал.'!F166</f>
        <v>64995538.890000001</v>
      </c>
      <c r="G334" s="38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7">
        <f t="shared" si="18"/>
        <v>26727622.48</v>
      </c>
      <c r="I334" s="38">
        <f t="shared" si="19"/>
        <v>2.3479184459245621</v>
      </c>
      <c r="J334" s="37">
        <f>'11.жеке-чет өл.вал.'!J334+'12.юрид-чет өл.вал.'!J334+'13.рез.эмес.-чет өл.вал.'!J166</f>
        <v>3560249.44</v>
      </c>
      <c r="K334" s="38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7">
        <f>'11.жеке-чет өл.вал.'!L334+'12.юрид-чет өл.вал.'!L334+'13.рез.эмес.-чет өл.вал.'!L166</f>
        <v>3949156.77</v>
      </c>
      <c r="M334" s="38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7">
        <f>'11.жеке-чет өл.вал.'!N334+'12.юрид-чет өл.вал.'!N334+'13.рез.эмес.-чет өл.вал.'!N166</f>
        <v>5375803.3399999999</v>
      </c>
      <c r="O334" s="38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7">
        <f>'11.жеке-чет өл.вал.'!P334+'12.юрид-чет өл.вал.'!P334+'13.рез.эмес.-чет өл.вал.'!P166</f>
        <v>7423260.6299999999</v>
      </c>
      <c r="Q334" s="38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7">
        <f>'11.жеке-чет өл.вал.'!R334+'12.юрид-чет өл.вал.'!R334+'13.рез.эмес.-чет өл.вал.'!R166</f>
        <v>5853389.3399999999</v>
      </c>
      <c r="S334" s="38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7">
        <f>'11.жеке-чет өл.вал.'!T334+'12.юрид-чет өл.вал.'!T334+'13.рез.эмес.-чет өл.вал.'!T166</f>
        <v>565762.96</v>
      </c>
      <c r="U334" s="38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5.0999999999999996" customHeight="1" x14ac:dyDescent="0.2"/>
    <row r="336" spans="1:21" x14ac:dyDescent="0.2">
      <c r="A336" s="17" t="s">
        <v>56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hidden="1" x14ac:dyDescent="0.2">
      <c r="A337" s="13" t="s">
        <v>57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O344" sqref="O344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48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thickBot="1" x14ac:dyDescent="0.25">
      <c r="A334" s="36" t="s">
        <v>3</v>
      </c>
      <c r="B334" s="37">
        <f t="shared" si="98"/>
        <v>38887185.549999997</v>
      </c>
      <c r="C334" s="38">
        <f t="shared" si="99"/>
        <v>0.97945389284671402</v>
      </c>
      <c r="D334" s="37">
        <v>1339856.1400000001</v>
      </c>
      <c r="E334" s="38">
        <v>6.6064070132186001E-2</v>
      </c>
      <c r="F334" s="37">
        <v>24961409.02</v>
      </c>
      <c r="G334" s="38">
        <v>4.2320735826795096E-2</v>
      </c>
      <c r="H334" s="37">
        <f t="shared" si="118"/>
        <v>12585920.390000001</v>
      </c>
      <c r="I334" s="38">
        <f>(J334*K334+L334*M334+N334*O334+P334*Q334+R334*S334+T334*U334)/(J334+L334+N334+P334+R334+T334)</f>
        <v>2.9352882091287387</v>
      </c>
      <c r="J334" s="37">
        <v>1027159.43</v>
      </c>
      <c r="K334" s="38">
        <v>2.5842187974655504</v>
      </c>
      <c r="L334" s="37">
        <v>1824414.14</v>
      </c>
      <c r="M334" s="38">
        <v>2.9258595916714403</v>
      </c>
      <c r="N334" s="37">
        <v>2419758.48</v>
      </c>
      <c r="O334" s="38">
        <v>2.7802937046841101</v>
      </c>
      <c r="P334" s="37">
        <v>3906035.2</v>
      </c>
      <c r="Q334" s="38">
        <v>2.6654360281238598</v>
      </c>
      <c r="R334" s="37">
        <v>2997688.98</v>
      </c>
      <c r="S334" s="38">
        <v>3.2549632265386004</v>
      </c>
      <c r="T334" s="37">
        <v>410864.16</v>
      </c>
      <c r="U334" s="38">
        <v>5.0007423173634802</v>
      </c>
    </row>
    <row r="335" spans="1:21" ht="4.5" customHeight="1" x14ac:dyDescent="0.2">
      <c r="A335" s="26"/>
      <c r="B335" s="21"/>
      <c r="C335" s="21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3"/>
    </row>
    <row r="336" spans="1:21" x14ac:dyDescent="0.2">
      <c r="A336" s="17" t="s">
        <v>58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x14ac:dyDescent="0.2">
      <c r="A337" s="17" t="s">
        <v>59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  <row r="338" spans="1:20" hidden="1" x14ac:dyDescent="0.2">
      <c r="A338" s="13" t="s">
        <v>60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38"/>
  <sheetViews>
    <sheetView zoomScale="75" zoomScaleNormal="75" workbookViewId="0">
      <pane xSplit="1" ySplit="8" topLeftCell="B309" activePane="bottomRight" state="frozen"/>
      <selection activeCell="P85" sqref="P85"/>
      <selection pane="topRight" activeCell="P85" sqref="P85"/>
      <selection pane="bottomLeft" activeCell="P85" sqref="P85"/>
      <selection pane="bottomRight" activeCell="Q343" sqref="Q34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thickBot="1" x14ac:dyDescent="0.25">
      <c r="A334" s="36" t="s">
        <v>3</v>
      </c>
      <c r="B334" s="37">
        <f t="shared" si="94"/>
        <v>78052740.210000008</v>
      </c>
      <c r="C334" s="38">
        <f t="shared" si="95"/>
        <v>0.60653414714496634</v>
      </c>
      <c r="D334" s="37">
        <v>68625178.329999998</v>
      </c>
      <c r="E334" s="38">
        <v>0.46300682315618502</v>
      </c>
      <c r="F334" s="37">
        <v>4098554.46</v>
      </c>
      <c r="G334" s="38">
        <v>0.79814515867138203</v>
      </c>
      <c r="H334" s="37">
        <f t="shared" si="110"/>
        <v>5329007.42</v>
      </c>
      <c r="I334" s="38">
        <f t="shared" si="111"/>
        <v>2.3074625421895192</v>
      </c>
      <c r="J334" s="37">
        <v>114801.36</v>
      </c>
      <c r="K334" s="38">
        <v>2.9259756069091893</v>
      </c>
      <c r="L334" s="37">
        <v>1002000.73</v>
      </c>
      <c r="M334" s="38">
        <v>2.2810622248748302</v>
      </c>
      <c r="N334" s="37">
        <v>2275652.36</v>
      </c>
      <c r="O334" s="38">
        <v>1.8211984282608098</v>
      </c>
      <c r="P334" s="37">
        <v>1459288.9</v>
      </c>
      <c r="Q334" s="38">
        <v>2.9622031911570099</v>
      </c>
      <c r="R334" s="37">
        <v>426780.79</v>
      </c>
      <c r="S334" s="38">
        <v>2.1574327127048103</v>
      </c>
      <c r="T334" s="37">
        <v>50483.28</v>
      </c>
      <c r="U334" s="38">
        <v>5.6865845483890896</v>
      </c>
    </row>
    <row r="335" spans="1:21" ht="5.0999999999999996" customHeight="1" x14ac:dyDescent="0.2">
      <c r="A335" s="26"/>
      <c r="B335" s="21"/>
      <c r="C335" s="21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8"/>
      <c r="U335" s="23"/>
    </row>
    <row r="336" spans="1:21" x14ac:dyDescent="0.2">
      <c r="A336" s="17" t="s">
        <v>61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</row>
    <row r="337" spans="1:21" x14ac:dyDescent="0.2">
      <c r="A337" s="17" t="s">
        <v>59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</row>
    <row r="338" spans="1:21" hidden="1" x14ac:dyDescent="0.2">
      <c r="A338" s="13" t="s">
        <v>60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K173" sqref="K17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4"/>
      <c r="B8" s="64"/>
      <c r="C8" s="64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48" t="s">
        <v>83</v>
      </c>
      <c r="B165" s="34">
        <f>D165+F165+H165</f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thickBot="1" x14ac:dyDescent="0.25">
      <c r="A166" s="36" t="s">
        <v>3</v>
      </c>
      <c r="B166" s="37">
        <f>D166+F166+H166</f>
        <v>48415255.939999998</v>
      </c>
      <c r="C166" s="38">
        <f t="shared" si="89"/>
        <v>0.28038358369566418</v>
      </c>
      <c r="D166" s="37">
        <v>3666985.86</v>
      </c>
      <c r="E166" s="38">
        <v>0</v>
      </c>
      <c r="F166" s="37">
        <v>35935575.409999996</v>
      </c>
      <c r="G166" s="38">
        <v>1.6795017002345003E-3</v>
      </c>
      <c r="H166" s="37">
        <f t="shared" si="108"/>
        <v>8812694.6699999999</v>
      </c>
      <c r="I166" s="38">
        <f t="shared" si="109"/>
        <v>1.5335251715920386</v>
      </c>
      <c r="J166" s="37">
        <v>2418288.65</v>
      </c>
      <c r="K166" s="38">
        <v>0.562256919040661</v>
      </c>
      <c r="L166" s="37">
        <v>1122741.8999999999</v>
      </c>
      <c r="M166" s="38">
        <v>1.1602687776237799</v>
      </c>
      <c r="N166" s="37">
        <v>680392.5</v>
      </c>
      <c r="O166" s="38">
        <v>2.0020222406919497</v>
      </c>
      <c r="P166" s="37">
        <v>2057936.53</v>
      </c>
      <c r="Q166" s="38">
        <v>1.4787642167953499</v>
      </c>
      <c r="R166" s="37">
        <v>2428919.5699999998</v>
      </c>
      <c r="S166" s="38">
        <v>2.3892506219133502</v>
      </c>
      <c r="T166" s="37">
        <v>104415.52</v>
      </c>
      <c r="U166" s="38">
        <v>6.1623578257331895</v>
      </c>
    </row>
    <row r="167" spans="1:21" ht="4.5" customHeight="1" x14ac:dyDescent="0.2">
      <c r="A167" s="26"/>
      <c r="B167" s="21"/>
      <c r="C167" s="24"/>
      <c r="D167" s="21"/>
      <c r="E167" s="24"/>
      <c r="F167" s="21"/>
      <c r="G167" s="24"/>
      <c r="H167" s="21"/>
      <c r="I167" s="24"/>
      <c r="J167" s="21"/>
      <c r="K167" s="24"/>
      <c r="L167" s="21"/>
      <c r="M167" s="24"/>
      <c r="N167" s="21"/>
      <c r="O167" s="24"/>
      <c r="P167" s="21"/>
      <c r="Q167" s="24"/>
      <c r="R167" s="21"/>
      <c r="S167" s="24"/>
      <c r="T167" s="21"/>
      <c r="U167" s="24"/>
    </row>
    <row r="168" spans="1:21" hidden="1" x14ac:dyDescent="0.2">
      <c r="A168" s="13" t="s">
        <v>1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2023-03-27T09:26:59Z</dcterms:modified>
</cp:coreProperties>
</file>