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G332" i="4" l="1"/>
  <c r="F332" i="4"/>
  <c r="E332" i="4"/>
  <c r="D332" i="4"/>
  <c r="C332" i="4"/>
  <c r="B332" i="4"/>
  <c r="S332" i="5"/>
  <c r="R332" i="5"/>
  <c r="Q332" i="5"/>
  <c r="P332" i="5"/>
  <c r="O332" i="5"/>
  <c r="N332" i="5"/>
  <c r="M332" i="5"/>
  <c r="L332" i="5"/>
  <c r="K332" i="5"/>
  <c r="J332" i="5"/>
  <c r="G332" i="5" s="1"/>
  <c r="I332" i="5"/>
  <c r="H332" i="5"/>
  <c r="F332" i="5"/>
  <c r="E332" i="5"/>
  <c r="D332" i="5"/>
  <c r="C332" i="5"/>
  <c r="B332" i="5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F333" i="11" s="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 s="1"/>
  <c r="E332" i="11"/>
  <c r="D332" i="11"/>
  <c r="C332" i="11"/>
  <c r="B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G332" i="8" s="1"/>
  <c r="F332" i="8"/>
  <c r="E332" i="8"/>
  <c r="D332" i="8"/>
  <c r="C332" i="8"/>
  <c r="B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R333" i="5" s="1"/>
  <c r="Q165" i="28"/>
  <c r="P165" i="28"/>
  <c r="O165" i="28"/>
  <c r="N165" i="28"/>
  <c r="M165" i="28"/>
  <c r="L165" i="28"/>
  <c r="K165" i="28"/>
  <c r="J165" i="28"/>
  <c r="I165" i="28"/>
  <c r="H165" i="28"/>
  <c r="F165" i="28" s="1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G164" i="28" s="1"/>
  <c r="E164" i="28"/>
  <c r="D164" i="28"/>
  <c r="C164" i="28"/>
  <c r="B164" i="28"/>
  <c r="S334" i="6"/>
  <c r="R334" i="6"/>
  <c r="Q334" i="6"/>
  <c r="P334" i="6"/>
  <c r="O334" i="6"/>
  <c r="N334" i="6"/>
  <c r="M334" i="6"/>
  <c r="L334" i="6"/>
  <c r="K334" i="6"/>
  <c r="J334" i="6"/>
  <c r="F334" i="6" s="1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G332" i="6" s="1"/>
  <c r="I332" i="6"/>
  <c r="H332" i="6"/>
  <c r="E332" i="6"/>
  <c r="D332" i="6"/>
  <c r="C332" i="6"/>
  <c r="B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G332" i="7" s="1"/>
  <c r="E332" i="7"/>
  <c r="D332" i="7"/>
  <c r="C332" i="7"/>
  <c r="B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C166" i="28" l="1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B334" i="5" l="1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F321" i="11" s="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F327" i="11" l="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1" i="5" l="1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F309" i="11" s="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8" i="28" l="1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B308" i="5" s="1"/>
  <c r="B308" i="4" s="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7" i="5" l="1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B273" i="5"/>
  <c r="B273" i="4" s="1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E23" i="11"/>
  <c r="H23" i="11"/>
  <c r="I23" i="11"/>
  <c r="J23" i="11"/>
  <c r="K23" i="11"/>
  <c r="L23" i="11"/>
  <c r="M23" i="11"/>
  <c r="N23" i="11"/>
  <c r="O23" i="11"/>
  <c r="P23" i="11"/>
  <c r="Q23" i="11"/>
  <c r="D24" i="1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11"/>
  <c r="H31" i="11"/>
  <c r="I31" i="11"/>
  <c r="J31" i="11"/>
  <c r="K31" i="11"/>
  <c r="L31" i="11"/>
  <c r="M31" i="11"/>
  <c r="N31" i="11"/>
  <c r="O31" i="11"/>
  <c r="P31" i="11"/>
  <c r="Q31" i="11"/>
  <c r="D32" i="1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E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D109" i="5" s="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E152" i="5" s="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E158" i="5" s="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E162" i="5" s="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E166" i="5" s="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E168" i="5" s="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E172" i="5" s="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J20" i="5" s="1"/>
  <c r="K20" i="8"/>
  <c r="L20" i="8"/>
  <c r="M20" i="8"/>
  <c r="N20" i="8"/>
  <c r="N20" i="5" s="1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N25" i="5" s="1"/>
  <c r="O25" i="8"/>
  <c r="P25" i="8"/>
  <c r="Q25" i="8"/>
  <c r="H26" i="8"/>
  <c r="I26" i="8"/>
  <c r="J26" i="8"/>
  <c r="K26" i="8"/>
  <c r="L26" i="8"/>
  <c r="M26" i="8"/>
  <c r="N26" i="8"/>
  <c r="N26" i="5" s="1"/>
  <c r="O26" i="8"/>
  <c r="P26" i="8"/>
  <c r="Q26" i="8"/>
  <c r="H27" i="8"/>
  <c r="I27" i="8"/>
  <c r="J27" i="8"/>
  <c r="J27" i="5" s="1"/>
  <c r="K27" i="8"/>
  <c r="L27" i="8"/>
  <c r="M27" i="8"/>
  <c r="N27" i="8"/>
  <c r="N27" i="5" s="1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J30" i="5" s="1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J32" i="5" s="1"/>
  <c r="K32" i="8"/>
  <c r="L32" i="8"/>
  <c r="M32" i="8"/>
  <c r="N32" i="8"/>
  <c r="O32" i="8"/>
  <c r="H33" i="8"/>
  <c r="I33" i="8"/>
  <c r="J33" i="8"/>
  <c r="J33" i="5" s="1"/>
  <c r="K33" i="8"/>
  <c r="L33" i="8"/>
  <c r="M33" i="8"/>
  <c r="N33" i="8"/>
  <c r="O33" i="8"/>
  <c r="H34" i="8"/>
  <c r="I34" i="8"/>
  <c r="J34" i="8"/>
  <c r="K34" i="8"/>
  <c r="L34" i="8"/>
  <c r="M34" i="8"/>
  <c r="N34" i="8"/>
  <c r="N34" i="5" s="1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N36" i="5" s="1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J39" i="5" s="1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J66" i="5" s="1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J74" i="5" s="1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J78" i="5" s="1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J82" i="5" s="1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J84" i="5" s="1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J86" i="5" s="1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J88" i="5" s="1"/>
  <c r="K88" i="8"/>
  <c r="L88" i="8"/>
  <c r="M88" i="8"/>
  <c r="N88" i="8"/>
  <c r="N88" i="5" s="1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J90" i="5" s="1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J94" i="5" s="1"/>
  <c r="K94" i="8"/>
  <c r="L94" i="8"/>
  <c r="M94" i="8"/>
  <c r="N94" i="8"/>
  <c r="N94" i="5" s="1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J96" i="5" s="1"/>
  <c r="K96" i="8"/>
  <c r="L96" i="8"/>
  <c r="M96" i="8"/>
  <c r="N96" i="8"/>
  <c r="N96" i="5" s="1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J98" i="5" s="1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J100" i="5" s="1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N106" i="5" s="1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N108" i="5" s="1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H119" i="5" s="1"/>
  <c r="I119" i="8"/>
  <c r="J119" i="8"/>
  <c r="K119" i="8"/>
  <c r="L119" i="8"/>
  <c r="L119" i="5" s="1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R128" i="5" s="1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P141" i="5" s="1"/>
  <c r="Q141" i="8"/>
  <c r="R141" i="8"/>
  <c r="S141" i="8"/>
  <c r="H142" i="8"/>
  <c r="I142" i="8"/>
  <c r="J142" i="8"/>
  <c r="J142" i="5" s="1"/>
  <c r="K142" i="8"/>
  <c r="L142" i="8"/>
  <c r="M142" i="8"/>
  <c r="N142" i="8"/>
  <c r="N142" i="5" s="1"/>
  <c r="O142" i="8"/>
  <c r="P142" i="8"/>
  <c r="Q142" i="8"/>
  <c r="R142" i="8"/>
  <c r="S142" i="8"/>
  <c r="H143" i="8"/>
  <c r="H143" i="5" s="1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R146" i="5" s="1"/>
  <c r="S146" i="8"/>
  <c r="H147" i="8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M151" i="8"/>
  <c r="N151" i="8"/>
  <c r="N151" i="5" s="1"/>
  <c r="O151" i="8"/>
  <c r="P151" i="8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R152" i="5" s="1"/>
  <c r="S152" i="8"/>
  <c r="H153" i="8"/>
  <c r="I153" i="8"/>
  <c r="J153" i="8"/>
  <c r="K153" i="8"/>
  <c r="L153" i="8"/>
  <c r="M153" i="8"/>
  <c r="N153" i="8"/>
  <c r="O153" i="8"/>
  <c r="P153" i="8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L157" i="5" s="1"/>
  <c r="M157" i="8"/>
  <c r="N157" i="8"/>
  <c r="O157" i="8"/>
  <c r="P157" i="8"/>
  <c r="Q157" i="8"/>
  <c r="R157" i="8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L164" i="5" s="1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L170" i="5" s="1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R182" i="5" s="1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L184" i="5" s="1"/>
  <c r="M16" i="28"/>
  <c r="N16" i="28"/>
  <c r="O16" i="28"/>
  <c r="P16" i="28"/>
  <c r="P184" i="5" s="1"/>
  <c r="Q16" i="28"/>
  <c r="H17" i="28"/>
  <c r="I17" i="28"/>
  <c r="J17" i="28"/>
  <c r="K17" i="28"/>
  <c r="L17" i="28"/>
  <c r="M17" i="28"/>
  <c r="N17" i="28"/>
  <c r="N185" i="5" s="1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H187" i="5" s="1"/>
  <c r="I19" i="28"/>
  <c r="J19" i="28"/>
  <c r="K19" i="28"/>
  <c r="L19" i="28"/>
  <c r="M19" i="28"/>
  <c r="N19" i="28"/>
  <c r="O19" i="28"/>
  <c r="P19" i="28"/>
  <c r="P187" i="5" s="1"/>
  <c r="Q19" i="28"/>
  <c r="H20" i="28"/>
  <c r="I20" i="28"/>
  <c r="J20" i="28"/>
  <c r="J188" i="5" s="1"/>
  <c r="K20" i="28"/>
  <c r="L20" i="28"/>
  <c r="M20" i="28"/>
  <c r="N20" i="28"/>
  <c r="N188" i="5" s="1"/>
  <c r="O20" i="28"/>
  <c r="P20" i="28"/>
  <c r="Q20" i="28"/>
  <c r="R20" i="28"/>
  <c r="R188" i="5" s="1"/>
  <c r="S20" i="28"/>
  <c r="H21" i="28"/>
  <c r="I21" i="28"/>
  <c r="J21" i="28"/>
  <c r="K21" i="28"/>
  <c r="L21" i="28"/>
  <c r="M21" i="28"/>
  <c r="N21" i="28"/>
  <c r="N189" i="5" s="1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P195" i="5" s="1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L205" i="5" s="1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R214" i="5" s="1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L220" i="5" s="1"/>
  <c r="M52" i="28"/>
  <c r="N52" i="28"/>
  <c r="O52" i="28"/>
  <c r="P52" i="28"/>
  <c r="Q52" i="28"/>
  <c r="R52" i="28"/>
  <c r="S52" i="28"/>
  <c r="H53" i="28"/>
  <c r="I53" i="28"/>
  <c r="J53" i="28"/>
  <c r="K53" i="28"/>
  <c r="L53" i="28"/>
  <c r="L221" i="5" s="1"/>
  <c r="M53" i="28"/>
  <c r="N53" i="28"/>
  <c r="O53" i="28"/>
  <c r="P53" i="28"/>
  <c r="P221" i="5" s="1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P223" i="5" s="1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H59" i="28"/>
  <c r="H227" i="5" s="1"/>
  <c r="I59" i="28"/>
  <c r="J59" i="28"/>
  <c r="K59" i="28"/>
  <c r="L59" i="28"/>
  <c r="L227" i="5" s="1"/>
  <c r="M59" i="28"/>
  <c r="N59" i="28"/>
  <c r="O59" i="28"/>
  <c r="P59" i="28"/>
  <c r="P227" i="5" s="1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H229" i="5" s="1"/>
  <c r="I61" i="28"/>
  <c r="J61" i="28"/>
  <c r="K61" i="28"/>
  <c r="L61" i="28"/>
  <c r="L229" i="5" s="1"/>
  <c r="M61" i="28"/>
  <c r="N61" i="28"/>
  <c r="O61" i="28"/>
  <c r="P61" i="28"/>
  <c r="P229" i="5" s="1"/>
  <c r="Q61" i="28"/>
  <c r="R61" i="28"/>
  <c r="S61" i="28"/>
  <c r="H62" i="28"/>
  <c r="H230" i="5" s="1"/>
  <c r="I62" i="28"/>
  <c r="J62" i="28"/>
  <c r="K62" i="28"/>
  <c r="L62" i="28"/>
  <c r="L230" i="5" s="1"/>
  <c r="M62" i="28"/>
  <c r="N62" i="28"/>
  <c r="O62" i="28"/>
  <c r="P62" i="28"/>
  <c r="Q62" i="28"/>
  <c r="R62" i="28"/>
  <c r="S62" i="28"/>
  <c r="H63" i="28"/>
  <c r="I63" i="28"/>
  <c r="J63" i="28"/>
  <c r="K63" i="28"/>
  <c r="L63" i="28"/>
  <c r="L231" i="5" s="1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P233" i="5" s="1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L235" i="5" s="1"/>
  <c r="M67" i="28"/>
  <c r="N67" i="28"/>
  <c r="O67" i="28"/>
  <c r="P67" i="28"/>
  <c r="P235" i="5" s="1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S68" i="28"/>
  <c r="H69" i="28"/>
  <c r="I69" i="28"/>
  <c r="J69" i="28"/>
  <c r="K69" i="28"/>
  <c r="L69" i="28"/>
  <c r="L237" i="5" s="1"/>
  <c r="M69" i="28"/>
  <c r="N69" i="28"/>
  <c r="O69" i="28"/>
  <c r="P69" i="28"/>
  <c r="P237" i="5" s="1"/>
  <c r="Q69" i="28"/>
  <c r="R69" i="28"/>
  <c r="S69" i="28"/>
  <c r="H70" i="28"/>
  <c r="I70" i="28"/>
  <c r="J70" i="28"/>
  <c r="K70" i="28"/>
  <c r="L70" i="28"/>
  <c r="L238" i="5" s="1"/>
  <c r="M70" i="28"/>
  <c r="N70" i="28"/>
  <c r="O70" i="28"/>
  <c r="P70" i="28"/>
  <c r="Q70" i="28"/>
  <c r="R70" i="28"/>
  <c r="S70" i="28"/>
  <c r="H71" i="28"/>
  <c r="H239" i="5" s="1"/>
  <c r="I71" i="28"/>
  <c r="J71" i="28"/>
  <c r="K71" i="28"/>
  <c r="L71" i="28"/>
  <c r="L239" i="5" s="1"/>
  <c r="M71" i="28"/>
  <c r="N71" i="28"/>
  <c r="O71" i="28"/>
  <c r="P71" i="28"/>
  <c r="P239" i="5" s="1"/>
  <c r="Q71" i="28"/>
  <c r="R71" i="28"/>
  <c r="S71" i="28"/>
  <c r="H72" i="28"/>
  <c r="I72" i="28"/>
  <c r="J72" i="28"/>
  <c r="K72" i="28"/>
  <c r="L72" i="28"/>
  <c r="L240" i="5" s="1"/>
  <c r="M72" i="28"/>
  <c r="N72" i="28"/>
  <c r="O72" i="28"/>
  <c r="P72" i="28"/>
  <c r="P240" i="5" s="1"/>
  <c r="Q72" i="28"/>
  <c r="R72" i="28"/>
  <c r="S72" i="28"/>
  <c r="H73" i="28"/>
  <c r="H241" i="5" s="1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H243" i="5" s="1"/>
  <c r="I75" i="28"/>
  <c r="J75" i="28"/>
  <c r="K75" i="28"/>
  <c r="L75" i="28"/>
  <c r="M75" i="28"/>
  <c r="N75" i="28"/>
  <c r="O75" i="28"/>
  <c r="P75" i="28"/>
  <c r="P243" i="5" s="1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P245" i="5" s="1"/>
  <c r="Q77" i="28"/>
  <c r="R77" i="28"/>
  <c r="S77" i="28"/>
  <c r="H78" i="28"/>
  <c r="I78" i="28"/>
  <c r="J78" i="28"/>
  <c r="K78" i="28"/>
  <c r="L78" i="28"/>
  <c r="L246" i="5" s="1"/>
  <c r="M78" i="28"/>
  <c r="N78" i="28"/>
  <c r="O78" i="28"/>
  <c r="P78" i="28"/>
  <c r="Q78" i="28"/>
  <c r="R78" i="28"/>
  <c r="S78" i="28"/>
  <c r="H79" i="28"/>
  <c r="I79" i="28"/>
  <c r="J79" i="28"/>
  <c r="K79" i="28"/>
  <c r="L79" i="28"/>
  <c r="L247" i="5" s="1"/>
  <c r="M79" i="28"/>
  <c r="N79" i="28"/>
  <c r="O79" i="28"/>
  <c r="P79" i="28"/>
  <c r="Q79" i="28"/>
  <c r="R79" i="28"/>
  <c r="S79" i="28"/>
  <c r="H80" i="28"/>
  <c r="H248" i="5" s="1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D178" i="5" s="1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D190" i="5" s="1"/>
  <c r="E22" i="28"/>
  <c r="D23" i="28"/>
  <c r="E23" i="28"/>
  <c r="D24" i="28"/>
  <c r="E24" i="28"/>
  <c r="D25" i="28"/>
  <c r="E25" i="28"/>
  <c r="D26" i="28"/>
  <c r="D194" i="5" s="1"/>
  <c r="E26" i="28"/>
  <c r="D27" i="28"/>
  <c r="E27" i="28"/>
  <c r="D28" i="28"/>
  <c r="D196" i="5" s="1"/>
  <c r="E28" i="28"/>
  <c r="D29" i="28"/>
  <c r="E29" i="28"/>
  <c r="D30" i="28"/>
  <c r="E30" i="28"/>
  <c r="D31" i="28"/>
  <c r="E31" i="28"/>
  <c r="D32" i="28"/>
  <c r="E32" i="28"/>
  <c r="D33" i="28"/>
  <c r="E33" i="28"/>
  <c r="D34" i="28"/>
  <c r="D202" i="5" s="1"/>
  <c r="E34" i="28"/>
  <c r="D35" i="28"/>
  <c r="E35" i="28"/>
  <c r="D36" i="28"/>
  <c r="E36" i="28"/>
  <c r="D37" i="28"/>
  <c r="E37" i="28"/>
  <c r="D38" i="28"/>
  <c r="D206" i="5" s="1"/>
  <c r="E38" i="28"/>
  <c r="D39" i="28"/>
  <c r="E39" i="28"/>
  <c r="D40" i="28"/>
  <c r="E40" i="28"/>
  <c r="D41" i="28"/>
  <c r="E41" i="28"/>
  <c r="D42" i="28"/>
  <c r="D210" i="5" s="1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D218" i="5" s="1"/>
  <c r="E50" i="28"/>
  <c r="D51" i="28"/>
  <c r="E51" i="28"/>
  <c r="D52" i="28"/>
  <c r="D220" i="5" s="1"/>
  <c r="E52" i="28"/>
  <c r="D53" i="28"/>
  <c r="E53" i="28"/>
  <c r="D54" i="28"/>
  <c r="D222" i="5" s="1"/>
  <c r="E54" i="28"/>
  <c r="D55" i="28"/>
  <c r="E55" i="28"/>
  <c r="D56" i="28"/>
  <c r="D224" i="5" s="1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D234" i="5" s="1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D250" i="5" s="1"/>
  <c r="E82" i="28"/>
  <c r="D83" i="28"/>
  <c r="E83" i="28"/>
  <c r="Q9" i="28"/>
  <c r="P9" i="28"/>
  <c r="P177" i="5" s="1"/>
  <c r="O9" i="28"/>
  <c r="N9" i="28"/>
  <c r="M9" i="28"/>
  <c r="L9" i="28"/>
  <c r="L177" i="5" s="1"/>
  <c r="K9" i="28"/>
  <c r="J9" i="28"/>
  <c r="I9" i="28"/>
  <c r="H9" i="28"/>
  <c r="H177" i="5" s="1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1" s="1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1" s="1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D25" i="5"/>
  <c r="D19" i="5"/>
  <c r="B167" i="11"/>
  <c r="B85" i="11"/>
  <c r="B129" i="11"/>
  <c r="D148" i="5"/>
  <c r="E144" i="5"/>
  <c r="D130" i="5"/>
  <c r="R126" i="5"/>
  <c r="D116" i="5"/>
  <c r="D89" i="5"/>
  <c r="E81" i="5"/>
  <c r="D62" i="5"/>
  <c r="D108" i="5"/>
  <c r="D74" i="5"/>
  <c r="E74" i="5"/>
  <c r="D64" i="5"/>
  <c r="D26" i="5"/>
  <c r="E80" i="5"/>
  <c r="D24" i="5"/>
  <c r="D16" i="5"/>
  <c r="E97" i="5"/>
  <c r="D73" i="5"/>
  <c r="E39" i="5"/>
  <c r="D35" i="5"/>
  <c r="D29" i="5"/>
  <c r="D67" i="5"/>
  <c r="D23" i="5"/>
  <c r="E13" i="5"/>
  <c r="E14" i="5"/>
  <c r="B117" i="7"/>
  <c r="F117" i="4" s="1"/>
  <c r="B85" i="7"/>
  <c r="F85" i="4" s="1"/>
  <c r="L145" i="5"/>
  <c r="H129" i="5"/>
  <c r="P125" i="5"/>
  <c r="H125" i="5"/>
  <c r="J122" i="5"/>
  <c r="L121" i="5"/>
  <c r="J23" i="5"/>
  <c r="L151" i="5"/>
  <c r="J176" i="5"/>
  <c r="N162" i="5"/>
  <c r="L149" i="5"/>
  <c r="P139" i="5"/>
  <c r="H139" i="5"/>
  <c r="P137" i="5"/>
  <c r="L137" i="5"/>
  <c r="H137" i="5"/>
  <c r="P135" i="5"/>
  <c r="M135" i="5"/>
  <c r="H135" i="5"/>
  <c r="P133" i="5"/>
  <c r="L133" i="5"/>
  <c r="N132" i="5"/>
  <c r="J132" i="5"/>
  <c r="P129" i="5"/>
  <c r="L129" i="5"/>
  <c r="D13" i="5"/>
  <c r="J222" i="5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N250" i="5"/>
  <c r="R228" i="5"/>
  <c r="J216" i="5"/>
  <c r="N228" i="5"/>
  <c r="N222" i="5"/>
  <c r="K170" i="5"/>
  <c r="D70" i="5"/>
  <c r="E76" i="5"/>
  <c r="E77" i="5"/>
  <c r="E90" i="5"/>
  <c r="E89" i="5"/>
  <c r="E83" i="5"/>
  <c r="D65" i="5"/>
  <c r="E67" i="5"/>
  <c r="E68" i="5"/>
  <c r="E42" i="5"/>
  <c r="E11" i="5"/>
  <c r="E10" i="5"/>
  <c r="E9" i="5"/>
  <c r="D99" i="5"/>
  <c r="E109" i="5"/>
  <c r="E94" i="5"/>
  <c r="D104" i="5"/>
  <c r="E87" i="5"/>
  <c r="D114" i="5"/>
  <c r="R132" i="5"/>
  <c r="E164" i="5"/>
  <c r="J166" i="5"/>
  <c r="H147" i="5"/>
  <c r="E100" i="5"/>
  <c r="E110" i="5"/>
  <c r="E120" i="5"/>
  <c r="R124" i="5"/>
  <c r="D154" i="5"/>
  <c r="S176" i="5"/>
  <c r="N166" i="5"/>
  <c r="E107" i="5"/>
  <c r="S111" i="5"/>
  <c r="D92" i="5"/>
  <c r="S118" i="5"/>
  <c r="R120" i="5"/>
  <c r="D138" i="5"/>
  <c r="R204" i="5"/>
  <c r="R178" i="5"/>
  <c r="D176" i="5"/>
  <c r="E176" i="5"/>
  <c r="R174" i="5"/>
  <c r="S174" i="5"/>
  <c r="R172" i="5"/>
  <c r="D172" i="5"/>
  <c r="J170" i="5"/>
  <c r="D168" i="5"/>
  <c r="D162" i="5"/>
  <c r="E160" i="5"/>
  <c r="D160" i="5"/>
  <c r="D158" i="5"/>
  <c r="D156" i="5"/>
  <c r="E156" i="5"/>
  <c r="R154" i="5"/>
  <c r="S154" i="5"/>
  <c r="H153" i="5"/>
  <c r="D150" i="5"/>
  <c r="E150" i="5"/>
  <c r="E146" i="5"/>
  <c r="D146" i="5"/>
  <c r="D142" i="5"/>
  <c r="E142" i="5"/>
  <c r="L141" i="5"/>
  <c r="D140" i="5"/>
  <c r="E140" i="5"/>
  <c r="E136" i="5"/>
  <c r="D136" i="5"/>
  <c r="E134" i="5"/>
  <c r="D134" i="5"/>
  <c r="H133" i="5"/>
  <c r="E132" i="5"/>
  <c r="D132" i="5"/>
  <c r="S130" i="5"/>
  <c r="R130" i="5"/>
  <c r="E128" i="5"/>
  <c r="D128" i="5"/>
  <c r="E126" i="5"/>
  <c r="D126" i="5"/>
  <c r="M125" i="5"/>
  <c r="L125" i="5"/>
  <c r="E124" i="5"/>
  <c r="D124" i="5"/>
  <c r="O122" i="5"/>
  <c r="N122" i="5"/>
  <c r="E122" i="5"/>
  <c r="D122" i="5"/>
  <c r="H121" i="5"/>
  <c r="E118" i="5"/>
  <c r="D118" i="5"/>
  <c r="S114" i="5"/>
  <c r="R114" i="5"/>
  <c r="E111" i="5"/>
  <c r="D111" i="5"/>
  <c r="D106" i="5"/>
  <c r="E106" i="5"/>
  <c r="D105" i="5"/>
  <c r="E105" i="5"/>
  <c r="D102" i="5"/>
  <c r="E102" i="5"/>
  <c r="D101" i="5"/>
  <c r="E101" i="5"/>
  <c r="D96" i="5"/>
  <c r="E96" i="5"/>
  <c r="E95" i="5"/>
  <c r="D95" i="5"/>
  <c r="E85" i="5"/>
  <c r="D85" i="5"/>
  <c r="D82" i="5"/>
  <c r="D78" i="5"/>
  <c r="D71" i="5"/>
  <c r="D77" i="5"/>
  <c r="E79" i="5"/>
  <c r="D69" i="5"/>
  <c r="D72" i="5"/>
  <c r="M139" i="5"/>
  <c r="I139" i="5"/>
  <c r="Q137" i="5"/>
  <c r="S162" i="5"/>
  <c r="Q129" i="5"/>
  <c r="K176" i="5"/>
  <c r="Q141" i="5"/>
  <c r="I137" i="5"/>
  <c r="I125" i="5"/>
  <c r="O124" i="5"/>
  <c r="K124" i="5"/>
  <c r="K23" i="5"/>
  <c r="K174" i="5"/>
  <c r="M133" i="5"/>
  <c r="I133" i="5"/>
  <c r="O132" i="5"/>
  <c r="I121" i="5"/>
  <c r="O120" i="5"/>
  <c r="S122" i="5"/>
  <c r="I135" i="5"/>
  <c r="I129" i="5"/>
  <c r="K122" i="5"/>
  <c r="M137" i="5"/>
  <c r="K132" i="5"/>
  <c r="K164" i="5"/>
  <c r="Q139" i="5"/>
  <c r="Q133" i="5"/>
  <c r="Q125" i="5"/>
  <c r="Q121" i="5"/>
  <c r="B87" i="11"/>
  <c r="O9" i="5"/>
  <c r="L153" i="5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C21" i="6"/>
  <c r="E21" i="4" s="1"/>
  <c r="B91" i="6"/>
  <c r="D91" i="4" s="1"/>
  <c r="C91" i="6"/>
  <c r="E91" i="4" s="1"/>
  <c r="B123" i="6"/>
  <c r="D123" i="4" s="1"/>
  <c r="C47" i="6"/>
  <c r="E47" i="4" s="1"/>
  <c r="R162" i="5"/>
  <c r="L143" i="5"/>
  <c r="L139" i="5"/>
  <c r="R170" i="5"/>
  <c r="N170" i="5"/>
  <c r="M121" i="5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N172" i="5"/>
  <c r="J172" i="5"/>
  <c r="N164" i="5"/>
  <c r="N156" i="5"/>
  <c r="J156" i="5"/>
  <c r="L147" i="5"/>
  <c r="M129" i="5"/>
  <c r="R168" i="5"/>
  <c r="N168" i="5"/>
  <c r="J160" i="5"/>
  <c r="P151" i="5"/>
  <c r="Q135" i="5"/>
  <c r="N73" i="5"/>
  <c r="O12" i="5"/>
  <c r="N174" i="5"/>
  <c r="R166" i="5"/>
  <c r="J158" i="5"/>
  <c r="H149" i="5"/>
  <c r="B77" i="8"/>
  <c r="B77" i="6"/>
  <c r="D77" i="4" s="1"/>
  <c r="F239" i="11"/>
  <c r="D91" i="5"/>
  <c r="E57" i="5"/>
  <c r="D41" i="5"/>
  <c r="D40" i="5"/>
  <c r="E40" i="5"/>
  <c r="B227" i="11"/>
  <c r="O166" i="5"/>
  <c r="S132" i="5"/>
  <c r="E69" i="5"/>
  <c r="E130" i="5"/>
  <c r="E116" i="5"/>
  <c r="E114" i="5"/>
  <c r="E65" i="5"/>
  <c r="E54" i="5"/>
  <c r="C159" i="11"/>
  <c r="S196" i="5"/>
  <c r="K166" i="5"/>
  <c r="S124" i="5"/>
  <c r="E99" i="5"/>
  <c r="E71" i="5"/>
  <c r="E70" i="5"/>
  <c r="E24" i="5"/>
  <c r="E21" i="5"/>
  <c r="E12" i="5"/>
  <c r="D12" i="5"/>
  <c r="E50" i="5"/>
  <c r="E16" i="5"/>
  <c r="E15" i="5"/>
  <c r="D15" i="5"/>
  <c r="K54" i="5"/>
  <c r="B35" i="7"/>
  <c r="F35" i="4" s="1"/>
  <c r="B33" i="7"/>
  <c r="F33" i="4" s="1"/>
  <c r="B49" i="7"/>
  <c r="F49" i="4" s="1"/>
  <c r="B47" i="11"/>
  <c r="J63" i="5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C39" i="11"/>
  <c r="B81" i="6"/>
  <c r="D81" i="4" s="1"/>
  <c r="B67" i="6"/>
  <c r="D67" i="4" s="1"/>
  <c r="B61" i="6"/>
  <c r="D61" i="4" s="1"/>
  <c r="E66" i="5"/>
  <c r="B75" i="6"/>
  <c r="D75" i="4" s="1"/>
  <c r="B39" i="6"/>
  <c r="D39" i="4" s="1"/>
  <c r="E37" i="5"/>
  <c r="E34" i="5"/>
  <c r="D86" i="5"/>
  <c r="B89" i="6"/>
  <c r="D89" i="4" s="1"/>
  <c r="B27" i="11"/>
  <c r="D32" i="5"/>
  <c r="P149" i="5"/>
  <c r="Q149" i="5"/>
  <c r="B129" i="6"/>
  <c r="D129" i="4" s="1"/>
  <c r="C87" i="6"/>
  <c r="E87" i="4" s="1"/>
  <c r="C57" i="8"/>
  <c r="B55" i="6"/>
  <c r="D55" i="4" s="1"/>
  <c r="B53" i="6"/>
  <c r="D53" i="4" s="1"/>
  <c r="B51" i="8"/>
  <c r="B51" i="6"/>
  <c r="D51" i="4" s="1"/>
  <c r="B49" i="6"/>
  <c r="D49" i="4" s="1"/>
  <c r="C35" i="11"/>
  <c r="B35" i="6"/>
  <c r="D35" i="4" s="1"/>
  <c r="C61" i="11"/>
  <c r="B59" i="6"/>
  <c r="D59" i="4" s="1"/>
  <c r="B57" i="11"/>
  <c r="B71" i="11"/>
  <c r="C71" i="11"/>
  <c r="C31" i="6"/>
  <c r="E31" i="4" s="1"/>
  <c r="J26" i="5"/>
  <c r="B23" i="6"/>
  <c r="D23" i="4" s="1"/>
  <c r="F13" i="11"/>
  <c r="F11" i="11"/>
  <c r="B19" i="11"/>
  <c r="C11" i="11"/>
  <c r="C89" i="6"/>
  <c r="E89" i="4" s="1"/>
  <c r="C43" i="6"/>
  <c r="E43" i="4" s="1"/>
  <c r="C23" i="6"/>
  <c r="E23" i="4" s="1"/>
  <c r="B29" i="6"/>
  <c r="D29" i="4" s="1"/>
  <c r="F12" i="11"/>
  <c r="F9" i="11"/>
  <c r="B17" i="6"/>
  <c r="D17" i="4" s="1"/>
  <c r="B61" i="11"/>
  <c r="C63" i="6"/>
  <c r="E63" i="4" s="1"/>
  <c r="B63" i="6"/>
  <c r="D63" i="4" s="1"/>
  <c r="B53" i="11"/>
  <c r="B45" i="6"/>
  <c r="D45" i="4" s="1"/>
  <c r="B56" i="6"/>
  <c r="D56" i="4" s="1"/>
  <c r="B27" i="6"/>
  <c r="D27" i="4" s="1"/>
  <c r="C17" i="6"/>
  <c r="E17" i="4" s="1"/>
  <c r="B13" i="6"/>
  <c r="D13" i="4" s="1"/>
  <c r="J12" i="5"/>
  <c r="B69" i="8"/>
  <c r="B29" i="8"/>
  <c r="O62" i="5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D63" i="5"/>
  <c r="E63" i="5"/>
  <c r="B159" i="11"/>
  <c r="B81" i="11"/>
  <c r="B81" i="7"/>
  <c r="F81" i="4" s="1"/>
  <c r="B143" i="7"/>
  <c r="F143" i="4" s="1"/>
  <c r="C235" i="11"/>
  <c r="B115" i="7"/>
  <c r="F115" i="4" s="1"/>
  <c r="B115" i="11"/>
  <c r="S206" i="5"/>
  <c r="R206" i="5"/>
  <c r="B75" i="11"/>
  <c r="B35" i="11"/>
  <c r="E55" i="5"/>
  <c r="E38" i="5"/>
  <c r="B63" i="11"/>
  <c r="B59" i="11"/>
  <c r="E108" i="5"/>
  <c r="E104" i="5"/>
  <c r="E98" i="5"/>
  <c r="E78" i="5"/>
  <c r="E73" i="5"/>
  <c r="E138" i="5"/>
  <c r="E45" i="5"/>
  <c r="B76" i="28"/>
  <c r="B64" i="28"/>
  <c r="R122" i="5"/>
  <c r="N120" i="5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33" i="6"/>
  <c r="E33" i="4" s="1"/>
  <c r="P175" i="5"/>
  <c r="C77" i="6"/>
  <c r="E77" i="4" s="1"/>
  <c r="C67" i="6"/>
  <c r="E67" i="4" s="1"/>
  <c r="C41" i="6"/>
  <c r="E41" i="4" s="1"/>
  <c r="E64" i="5"/>
  <c r="E52" i="5"/>
  <c r="E46" i="5"/>
  <c r="E32" i="5"/>
  <c r="J124" i="5"/>
  <c r="E154" i="5"/>
  <c r="E148" i="5"/>
  <c r="E174" i="5"/>
  <c r="S126" i="5"/>
  <c r="S120" i="5"/>
  <c r="E88" i="5"/>
  <c r="E36" i="5"/>
  <c r="E35" i="5"/>
  <c r="R226" i="5"/>
  <c r="R224" i="5"/>
  <c r="P153" i="5"/>
  <c r="N42" i="5"/>
  <c r="K26" i="5"/>
  <c r="L135" i="5"/>
  <c r="N230" i="5"/>
  <c r="J168" i="5"/>
  <c r="O77" i="5"/>
  <c r="E61" i="5"/>
  <c r="D48" i="5"/>
  <c r="E48" i="5"/>
  <c r="N234" i="5"/>
  <c r="D170" i="5"/>
  <c r="E170" i="5"/>
  <c r="E103" i="5"/>
  <c r="D103" i="5"/>
  <c r="J238" i="5"/>
  <c r="N236" i="5"/>
  <c r="R236" i="5"/>
  <c r="J236" i="5"/>
  <c r="R230" i="5"/>
  <c r="J234" i="5"/>
  <c r="N232" i="5"/>
  <c r="J232" i="5"/>
  <c r="R232" i="5"/>
  <c r="B14" i="28"/>
  <c r="N226" i="5"/>
  <c r="B78" i="28"/>
  <c r="B181" i="7"/>
  <c r="F181" i="4" s="1"/>
  <c r="B177" i="7"/>
  <c r="F177" i="4" s="1"/>
  <c r="N178" i="5"/>
  <c r="B224" i="8"/>
  <c r="B177" i="8"/>
  <c r="B183" i="8"/>
  <c r="C197" i="11"/>
  <c r="J186" i="5"/>
  <c r="B229" i="11"/>
  <c r="C227" i="11"/>
  <c r="B209" i="11"/>
  <c r="B237" i="11"/>
  <c r="R180" i="5"/>
  <c r="S180" i="5"/>
  <c r="C225" i="11"/>
  <c r="B223" i="11"/>
  <c r="C201" i="11"/>
  <c r="C237" i="11"/>
  <c r="B245" i="11"/>
  <c r="B205" i="11"/>
  <c r="B177" i="11"/>
  <c r="L185" i="5"/>
  <c r="C16" i="28"/>
  <c r="C38" i="28"/>
  <c r="B52" i="28"/>
  <c r="C227" i="8"/>
  <c r="C221" i="8"/>
  <c r="C211" i="8"/>
  <c r="C205" i="8"/>
  <c r="C201" i="8"/>
  <c r="C193" i="8"/>
  <c r="B254" i="8"/>
  <c r="C213" i="8"/>
  <c r="C199" i="8"/>
  <c r="C219" i="11"/>
  <c r="B217" i="11"/>
  <c r="B215" i="11"/>
  <c r="B213" i="11"/>
  <c r="B211" i="11"/>
  <c r="C211" i="11"/>
  <c r="B203" i="11"/>
  <c r="B199" i="11"/>
  <c r="B197" i="11"/>
  <c r="B189" i="11"/>
  <c r="B183" i="11"/>
  <c r="B193" i="11"/>
  <c r="B185" i="11"/>
  <c r="C185" i="11"/>
  <c r="B181" i="11"/>
  <c r="E86" i="5"/>
  <c r="N158" i="5"/>
  <c r="S178" i="5"/>
  <c r="E19" i="5"/>
  <c r="E18" i="5"/>
  <c r="R196" i="5"/>
  <c r="J52" i="5"/>
  <c r="I151" i="5"/>
  <c r="R234" i="5"/>
  <c r="R222" i="5"/>
  <c r="R248" i="5"/>
  <c r="N224" i="5"/>
  <c r="O156" i="5"/>
  <c r="E92" i="5"/>
  <c r="E62" i="5"/>
  <c r="E29" i="5"/>
  <c r="E33" i="5"/>
  <c r="M141" i="5"/>
  <c r="E72" i="5"/>
  <c r="E51" i="5"/>
  <c r="O160" i="5"/>
  <c r="N160" i="5"/>
  <c r="N46" i="5"/>
  <c r="P143" i="5"/>
  <c r="H141" i="5"/>
  <c r="I141" i="5"/>
  <c r="J162" i="5"/>
  <c r="J164" i="5"/>
  <c r="L199" i="5"/>
  <c r="J224" i="5"/>
  <c r="E31" i="5"/>
  <c r="D31" i="5"/>
  <c r="O164" i="5"/>
  <c r="R238" i="5"/>
  <c r="J230" i="5"/>
  <c r="N244" i="5"/>
  <c r="G9" i="28" l="1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33" i="8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14" i="8"/>
  <c r="B212" i="8"/>
  <c r="B210" i="8"/>
  <c r="B200" i="8"/>
  <c r="B186" i="8"/>
  <c r="B180" i="8"/>
  <c r="B178" i="8"/>
  <c r="B174" i="8"/>
  <c r="B162" i="8"/>
  <c r="B142" i="8"/>
  <c r="B140" i="8"/>
  <c r="B138" i="8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32" i="28"/>
  <c r="B200" i="5" s="1"/>
  <c r="B200" i="4" s="1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5" s="1"/>
  <c r="B120" i="4" s="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C62" i="5" s="1"/>
  <c r="C62" i="4" s="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B70" i="5" s="1"/>
  <c r="B70" i="4" s="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3" i="5" s="1"/>
  <c r="C13" i="4" s="1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C13" i="6"/>
  <c r="E13" i="4" s="1"/>
  <c r="C74" i="8"/>
  <c r="C34" i="8"/>
  <c r="B170" i="8"/>
  <c r="G86" i="11"/>
  <c r="G83" i="11"/>
  <c r="F82" i="11"/>
  <c r="C33" i="11"/>
  <c r="C33" i="5" s="1"/>
  <c r="C33" i="4" s="1"/>
  <c r="C29" i="11"/>
  <c r="C15" i="6"/>
  <c r="E15" i="4" s="1"/>
  <c r="B13" i="28"/>
  <c r="B206" i="8"/>
  <c r="B198" i="8"/>
  <c r="C190" i="8"/>
  <c r="C180" i="8"/>
  <c r="C176" i="8"/>
  <c r="B33" i="5"/>
  <c r="B33" i="4" s="1"/>
  <c r="B164" i="8"/>
  <c r="B160" i="8"/>
  <c r="B154" i="8"/>
  <c r="B128" i="8"/>
  <c r="C120" i="8"/>
  <c r="C118" i="8"/>
  <c r="B182" i="8"/>
  <c r="B176" i="8"/>
  <c r="B176" i="5" s="1"/>
  <c r="B176" i="4" s="1"/>
  <c r="B115" i="8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B115" i="5"/>
  <c r="B115" i="4" s="1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B135" i="5" s="1"/>
  <c r="B135" i="4" s="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B34" i="5"/>
  <c r="B34" i="4" s="1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C42" i="5"/>
  <c r="C42" i="4" s="1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8" i="5"/>
  <c r="B24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43" i="5" s="1"/>
  <c r="C43" i="4" s="1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C238" i="5" s="1"/>
  <c r="C238" i="4" s="1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B242" i="5" s="1"/>
  <c r="B242" i="4" s="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F132" i="5" s="1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B10" i="5" s="1"/>
  <c r="B10" i="4" s="1"/>
  <c r="C10" i="7"/>
  <c r="G10" i="4" s="1"/>
  <c r="C10" i="8"/>
  <c r="B158" i="5"/>
  <c r="B158" i="4" s="1"/>
  <c r="B138" i="5"/>
  <c r="B138" i="4" s="1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20" i="5"/>
  <c r="B220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2" i="5"/>
  <c r="B182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67" i="5"/>
  <c r="B67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36" i="5" s="1"/>
  <c r="C136" i="4" s="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B156" i="5" s="1"/>
  <c r="B156" i="4" s="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B62" i="5"/>
  <c r="B62" i="4" s="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B172" i="5" s="1"/>
  <c r="B172" i="4" s="1"/>
  <c r="C142" i="11"/>
  <c r="C138" i="11"/>
  <c r="C138" i="5" s="1"/>
  <c r="C138" i="4" s="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7" i="5" s="1"/>
  <c r="B97" i="4" s="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08" i="5"/>
  <c r="B208" i="4" s="1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5" s="1"/>
  <c r="C129" i="4" s="1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B100" i="5"/>
  <c r="B100" i="4" s="1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C103" i="5"/>
  <c r="C103" i="4" s="1"/>
  <c r="B170" i="5"/>
  <c r="B170" i="4" s="1"/>
  <c r="B85" i="5"/>
  <c r="B85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5" s="1"/>
  <c r="B144" i="4" s="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168" i="5" s="1"/>
  <c r="C168" i="4" s="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F224" i="5" s="1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B256" i="5" s="1"/>
  <c r="B256" i="4" s="1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B72" i="5" l="1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<sst xmlns="http://schemas.openxmlformats.org/spreadsheetml/2006/main" count="4137" uniqueCount="74">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</sst>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65"/>
  <sheetViews>
    <sheetView tabSelected="1" zoomScale="75" zoomScaleNormal="75" workbookViewId="0">
      <pane ySplit="8" topLeftCell="A309" activePane="bottomLeft" state="frozen"/>
      <selection activeCell="E159" sqref="E159"/>
      <selection pane="bottomLeft" activeCell="C332" sqref="C332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ht="13.5" thickBot="1" x14ac:dyDescent="0.25">
      <c r="A334" s="23" t="s">
        <v>19</v>
      </c>
      <c r="B334" s="24">
        <f>'2.deposits by maturity'!B334</f>
        <v>168205415.51000002</v>
      </c>
      <c r="C334" s="25">
        <f>'2.deposits by maturity'!C334</f>
        <v>0.89031293776802845</v>
      </c>
      <c r="D334" s="24">
        <f>'6.deposits by maturity NC'!B334</f>
        <v>113522478.57000001</v>
      </c>
      <c r="E334" s="25">
        <f>'6.deposits by maturity NC'!C334</f>
        <v>1.2273196767641719</v>
      </c>
      <c r="F334" s="24">
        <f>'10.deposits by maturity FC'!B334</f>
        <v>54682936.940000013</v>
      </c>
      <c r="G334" s="25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B335" s="17"/>
      <c r="C335" s="18"/>
      <c r="D335" s="17"/>
      <c r="E335" s="18"/>
      <c r="F335" s="17"/>
      <c r="G335" s="18"/>
      <c r="I335" s="38"/>
      <c r="J335" s="38"/>
      <c r="K335" s="38"/>
      <c r="L335" s="38"/>
      <c r="M335" s="38"/>
      <c r="N335" s="38"/>
    </row>
    <row r="336" spans="1:14" x14ac:dyDescent="0.2">
      <c r="B336" s="17"/>
      <c r="C336" s="18"/>
      <c r="D336" s="17"/>
      <c r="E336" s="18"/>
      <c r="F336" s="17"/>
      <c r="G336" s="18"/>
      <c r="I336" s="38"/>
      <c r="J336" s="38"/>
      <c r="K336" s="38"/>
      <c r="L336" s="38"/>
      <c r="M336" s="38"/>
      <c r="N336" s="38"/>
    </row>
    <row r="337" spans="2:14" x14ac:dyDescent="0.2">
      <c r="B337" s="40"/>
      <c r="C337" s="40"/>
      <c r="D337" s="40"/>
      <c r="E337" s="40"/>
      <c r="F337" s="40"/>
      <c r="G337" s="40"/>
      <c r="I337" s="38"/>
      <c r="J337" s="38"/>
      <c r="K337" s="38"/>
      <c r="L337" s="38"/>
      <c r="M337" s="38"/>
      <c r="N337" s="38"/>
    </row>
    <row r="338" spans="2:14" x14ac:dyDescent="0.2">
      <c r="B338" s="40"/>
      <c r="C338" s="40"/>
      <c r="D338" s="40"/>
      <c r="E338" s="40"/>
      <c r="F338" s="40"/>
      <c r="G338" s="40"/>
      <c r="I338" s="38"/>
      <c r="J338" s="38"/>
      <c r="K338" s="38"/>
      <c r="L338" s="38"/>
      <c r="M338" s="38"/>
      <c r="N338" s="38"/>
    </row>
    <row r="339" spans="2:14" x14ac:dyDescent="0.2">
      <c r="B339" s="17"/>
      <c r="C339" s="17"/>
      <c r="D339" s="17"/>
      <c r="E339" s="17"/>
      <c r="F339" s="17"/>
      <c r="G339" s="17"/>
      <c r="I339" s="38"/>
      <c r="J339" s="38"/>
      <c r="K339" s="38"/>
      <c r="L339" s="38"/>
      <c r="M339" s="38"/>
      <c r="N339" s="38"/>
    </row>
    <row r="340" spans="2:14" x14ac:dyDescent="0.2">
      <c r="B340" s="17"/>
      <c r="C340" s="17"/>
      <c r="D340" s="17"/>
      <c r="E340" s="17"/>
      <c r="F340" s="17"/>
      <c r="G340" s="17"/>
      <c r="I340" s="38"/>
      <c r="J340" s="38"/>
      <c r="K340" s="38"/>
      <c r="L340" s="38"/>
      <c r="M340" s="38"/>
      <c r="N340" s="38"/>
    </row>
    <row r="341" spans="2:14" x14ac:dyDescent="0.2">
      <c r="B341" s="18"/>
      <c r="C341" s="18"/>
      <c r="D341" s="18"/>
      <c r="E341" s="18"/>
      <c r="F341" s="18"/>
      <c r="G341" s="18"/>
      <c r="I341" s="38"/>
      <c r="J341" s="38"/>
      <c r="K341" s="38"/>
      <c r="L341" s="38"/>
      <c r="M341" s="38"/>
      <c r="N341" s="38"/>
    </row>
    <row r="342" spans="2:14" x14ac:dyDescent="0.2">
      <c r="B342" s="18"/>
      <c r="C342" s="18"/>
      <c r="D342" s="18"/>
      <c r="E342" s="18"/>
      <c r="F342" s="18"/>
      <c r="G342" s="18"/>
      <c r="I342" s="38"/>
      <c r="J342" s="38"/>
      <c r="K342" s="38"/>
      <c r="L342" s="38"/>
      <c r="M342" s="38"/>
      <c r="N342" s="38"/>
    </row>
    <row r="343" spans="2:14" x14ac:dyDescent="0.2">
      <c r="B343" s="17"/>
      <c r="C343" s="18"/>
      <c r="D343" s="17"/>
      <c r="E343" s="18"/>
      <c r="F343" s="17"/>
      <c r="G343" s="18"/>
      <c r="I343" s="38"/>
      <c r="J343" s="38"/>
      <c r="K343" s="38"/>
      <c r="L343" s="38"/>
      <c r="M343" s="38"/>
      <c r="N343" s="38"/>
    </row>
    <row r="344" spans="2:14" x14ac:dyDescent="0.2">
      <c r="B344" s="17"/>
      <c r="C344" s="18"/>
      <c r="D344" s="17"/>
      <c r="E344" s="18"/>
      <c r="F344" s="17"/>
      <c r="G344" s="18"/>
      <c r="I344" s="38"/>
      <c r="J344" s="38"/>
      <c r="K344" s="38"/>
      <c r="L344" s="38"/>
      <c r="M344" s="38"/>
      <c r="N344" s="38"/>
    </row>
    <row r="345" spans="2:14" x14ac:dyDescent="0.2">
      <c r="B345" s="17"/>
      <c r="C345" s="18"/>
      <c r="D345" s="17"/>
      <c r="E345" s="18"/>
      <c r="F345" s="17"/>
      <c r="G345" s="18"/>
      <c r="I345" s="38"/>
      <c r="J345" s="38"/>
      <c r="K345" s="38"/>
      <c r="L345" s="38"/>
      <c r="M345" s="38"/>
      <c r="N345" s="38"/>
    </row>
    <row r="346" spans="2:14" x14ac:dyDescent="0.2">
      <c r="B346" s="17"/>
      <c r="C346" s="18"/>
      <c r="D346" s="17"/>
      <c r="E346" s="18"/>
      <c r="F346" s="17"/>
      <c r="G346" s="18"/>
      <c r="I346" s="38"/>
      <c r="J346" s="38"/>
      <c r="K346" s="38"/>
      <c r="L346" s="38"/>
      <c r="M346" s="38"/>
      <c r="N346" s="38"/>
    </row>
    <row r="347" spans="2:14" x14ac:dyDescent="0.2">
      <c r="B347" s="17"/>
      <c r="C347" s="18"/>
      <c r="D347" s="17"/>
      <c r="E347" s="18"/>
      <c r="F347" s="17"/>
      <c r="G347" s="18"/>
      <c r="I347" s="38"/>
      <c r="J347" s="38"/>
      <c r="K347" s="38"/>
      <c r="L347" s="38"/>
      <c r="M347" s="38"/>
      <c r="N347" s="38"/>
    </row>
    <row r="348" spans="2:14" x14ac:dyDescent="0.2">
      <c r="B348" s="18"/>
      <c r="C348" s="18"/>
      <c r="D348" s="18"/>
      <c r="E348" s="18"/>
      <c r="F348" s="18"/>
      <c r="G348" s="18"/>
      <c r="I348" s="38"/>
      <c r="J348" s="38"/>
      <c r="K348" s="38"/>
      <c r="L348" s="38"/>
      <c r="M348" s="38"/>
      <c r="N348" s="38"/>
    </row>
    <row r="349" spans="2:14" x14ac:dyDescent="0.2">
      <c r="B349" s="18"/>
      <c r="C349" s="18"/>
      <c r="D349" s="18"/>
      <c r="E349" s="18"/>
      <c r="F349" s="18"/>
      <c r="G349" s="18"/>
      <c r="I349" s="38"/>
      <c r="J349" s="38"/>
      <c r="K349" s="38"/>
      <c r="L349" s="38"/>
      <c r="M349" s="38"/>
      <c r="N349" s="38"/>
    </row>
    <row r="350" spans="2:14" x14ac:dyDescent="0.2">
      <c r="B350" s="18"/>
      <c r="C350" s="18"/>
      <c r="D350" s="18"/>
      <c r="E350" s="18"/>
      <c r="F350" s="18"/>
      <c r="G350" s="18"/>
    </row>
    <row r="351" spans="2:14" x14ac:dyDescent="0.2">
      <c r="B351" s="18"/>
      <c r="C351" s="18"/>
      <c r="D351" s="18"/>
      <c r="E351" s="18"/>
      <c r="F351" s="18"/>
      <c r="G351" s="18"/>
    </row>
    <row r="352" spans="2:14" x14ac:dyDescent="0.2">
      <c r="B352" s="18"/>
      <c r="C352" s="18"/>
      <c r="D352" s="18"/>
      <c r="E352" s="18"/>
      <c r="F352" s="18"/>
      <c r="G352" s="18"/>
    </row>
    <row r="353" spans="2:7" x14ac:dyDescent="0.2">
      <c r="B353" s="18"/>
      <c r="C353" s="18"/>
      <c r="D353" s="18"/>
      <c r="E353" s="18"/>
      <c r="F353" s="18"/>
      <c r="G353" s="18"/>
    </row>
    <row r="354" spans="2:7" x14ac:dyDescent="0.2">
      <c r="B354" s="18"/>
      <c r="C354" s="18"/>
      <c r="D354" s="18"/>
      <c r="E354" s="18"/>
      <c r="F354" s="18"/>
      <c r="G354" s="18"/>
    </row>
    <row r="355" spans="2:7" x14ac:dyDescent="0.2">
      <c r="B355" s="18"/>
      <c r="C355" s="18"/>
      <c r="D355" s="18"/>
      <c r="E355" s="18"/>
      <c r="F355" s="18"/>
      <c r="G355" s="18"/>
    </row>
    <row r="356" spans="2:7" x14ac:dyDescent="0.2">
      <c r="B356" s="18"/>
      <c r="C356" s="18"/>
      <c r="D356" s="18"/>
      <c r="E356" s="18"/>
      <c r="F356" s="18"/>
      <c r="G356" s="18"/>
    </row>
    <row r="357" spans="2:7" x14ac:dyDescent="0.2">
      <c r="B357" s="18"/>
      <c r="C357" s="18"/>
      <c r="D357" s="18"/>
      <c r="E357" s="18"/>
      <c r="F357" s="18"/>
      <c r="G357" s="18"/>
    </row>
    <row r="358" spans="2:7" x14ac:dyDescent="0.2">
      <c r="B358" s="18"/>
      <c r="C358" s="18"/>
      <c r="D358" s="18"/>
      <c r="E358" s="18"/>
      <c r="F358" s="18"/>
      <c r="G358" s="18"/>
    </row>
    <row r="359" spans="2:7" x14ac:dyDescent="0.2">
      <c r="B359" s="18"/>
      <c r="C359" s="18"/>
      <c r="D359" s="18"/>
      <c r="E359" s="18"/>
      <c r="F359" s="18"/>
      <c r="G359" s="18"/>
    </row>
    <row r="360" spans="2:7" x14ac:dyDescent="0.2">
      <c r="B360" s="18"/>
      <c r="C360" s="18"/>
      <c r="D360" s="18"/>
      <c r="E360" s="18"/>
      <c r="F360" s="18"/>
      <c r="G360" s="18"/>
    </row>
    <row r="361" spans="2:7" x14ac:dyDescent="0.2">
      <c r="B361" s="17"/>
      <c r="C361" s="18"/>
      <c r="D361" s="17"/>
      <c r="E361" s="18"/>
      <c r="F361" s="17"/>
      <c r="G361" s="18"/>
    </row>
    <row r="362" spans="2:7" x14ac:dyDescent="0.2">
      <c r="B362" s="17"/>
      <c r="C362" s="18"/>
      <c r="D362" s="17"/>
      <c r="E362" s="18"/>
      <c r="F362" s="17"/>
      <c r="G362" s="18"/>
    </row>
    <row r="363" spans="2:7" x14ac:dyDescent="0.2">
      <c r="B363" s="17"/>
      <c r="C363" s="18"/>
      <c r="D363" s="17"/>
      <c r="E363" s="18"/>
      <c r="F363" s="17"/>
      <c r="G363" s="18"/>
    </row>
    <row r="364" spans="2:7" x14ac:dyDescent="0.2">
      <c r="B364" s="17"/>
      <c r="C364" s="18"/>
      <c r="D364" s="17"/>
      <c r="E364" s="18"/>
      <c r="F364" s="17"/>
      <c r="G364" s="18"/>
    </row>
    <row r="365" spans="2:7" x14ac:dyDescent="0.2">
      <c r="B365" s="17"/>
      <c r="C365" s="18"/>
      <c r="D365" s="17"/>
      <c r="E365" s="18"/>
      <c r="F365" s="17"/>
      <c r="G365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D343" sqref="D34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12224477.51</v>
      </c>
      <c r="G332" s="34">
        <f t="shared" si="19"/>
        <v>8.3400293710630766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103352.39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8.594781232441731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thickBot="1" x14ac:dyDescent="0.25">
      <c r="A334" s="32" t="s">
        <v>19</v>
      </c>
      <c r="B334" s="33">
        <f>'3.deposits individuals'!B334+'4.deposits legal entities'!B334+'5.deposits non-residents'!B166</f>
        <v>168205415.51000002</v>
      </c>
      <c r="C334" s="34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0.89031293776802845</v>
      </c>
      <c r="D334" s="35">
        <f>'3.deposits individuals'!D334+'4.deposits legal entities'!D334+'5.deposits non-residents'!D166</f>
        <v>158025989.90000001</v>
      </c>
      <c r="E334" s="34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0.43170484121548919</v>
      </c>
      <c r="F334" s="35">
        <f t="shared" si="20"/>
        <v>10179425.610000001</v>
      </c>
      <c r="G334" s="34">
        <f t="shared" si="21"/>
        <v>8.0097714622917717</v>
      </c>
      <c r="H334" s="35">
        <f>'3.deposits individuals'!H334+'4.deposits legal entities'!H334+'5.deposits non-residents'!H166</f>
        <v>1122006.83</v>
      </c>
      <c r="I334" s="34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35">
        <f>'3.deposits individuals'!J334+'4.deposits legal entities'!J334+'5.deposits non-residents'!J166</f>
        <v>614977.71000000008</v>
      </c>
      <c r="K334" s="34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35">
        <f>'3.deposits individuals'!L334+'4.deposits legal entities'!L334+'5.deposits non-residents'!L166</f>
        <v>830948.39</v>
      </c>
      <c r="M334" s="34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35">
        <f>'3.deposits individuals'!N334+'4.deposits legal entities'!N334+'5.deposits non-residents'!N166</f>
        <v>4991065.9799999995</v>
      </c>
      <c r="O334" s="34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35">
        <f>'3.deposits individuals'!P334+'4.deposits legal entities'!P334+'5.deposits non-residents'!P166</f>
        <v>2565560.7400000002</v>
      </c>
      <c r="Q334" s="34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35">
        <f>'3.deposits individuals'!R334+'4.deposits legal entities'!R334+'5.deposits non-residents'!R166</f>
        <v>54865.96</v>
      </c>
      <c r="S334" s="34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5.0999999999999996" customHeight="1" x14ac:dyDescent="0.2">
      <c r="R335" s="6"/>
    </row>
    <row r="336" spans="1:19" ht="13.5" customHeight="1" x14ac:dyDescent="0.2">
      <c r="A336" s="9" t="s">
        <v>55</v>
      </c>
      <c r="B336" s="8"/>
      <c r="C336" s="8"/>
      <c r="D336" s="8"/>
      <c r="E336" s="8"/>
      <c r="J336" s="8"/>
      <c r="K336" s="8"/>
      <c r="L336" s="8"/>
      <c r="M336" s="8"/>
      <c r="N336" s="8"/>
      <c r="O336" s="8"/>
      <c r="P336" s="8"/>
      <c r="Q336" s="8"/>
      <c r="R336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C326" sqref="C326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ht="13.5" thickBot="1" x14ac:dyDescent="0.25">
      <c r="A334" s="32" t="s">
        <v>19</v>
      </c>
      <c r="B334" s="33">
        <f>'7.individuals NC'!B334+'11.individulas FC'!B334</f>
        <v>123762733.62000002</v>
      </c>
      <c r="C334" s="34">
        <f>('7.individuals NC'!B334*'7.individuals NC'!C334+'11.individulas FC'!B334*'11.individulas FC'!C334)/('7.individuals NC'!B334+'11.individulas FC'!B334)</f>
        <v>0.80941029739271786</v>
      </c>
      <c r="D334" s="35">
        <f>'7.individuals NC'!D334+'11.individulas FC'!D334</f>
        <v>118659926.65000001</v>
      </c>
      <c r="E334" s="34">
        <f>('7.individuals NC'!D334*'7.individuals NC'!E334+'11.individulas FC'!D334*'11.individulas FC'!E334)/('7.individuals NC'!D334+'11.individulas FC'!D334)</f>
        <v>0.44484448071837723</v>
      </c>
      <c r="F334" s="35">
        <f t="shared" si="18"/>
        <v>5102806.97</v>
      </c>
      <c r="G334" s="34">
        <f t="shared" si="19"/>
        <v>9.2869704559488699</v>
      </c>
      <c r="H334" s="35">
        <f>'7.individuals NC'!H334+'11.individulas FC'!H334</f>
        <v>372203.15</v>
      </c>
      <c r="I334" s="34">
        <f>('7.individuals NC'!H334*'7.individuals NC'!I334+'11.individulas FC'!H334*'11.individulas FC'!I334)/('7.individuals NC'!H334+'11.individulas FC'!H334)</f>
        <v>5.1777672695677088</v>
      </c>
      <c r="J334" s="35">
        <f>'7.individuals NC'!J334+'11.individulas FC'!J334</f>
        <v>496033.83</v>
      </c>
      <c r="K334" s="34">
        <f>('7.individuals NC'!J334*'7.individuals NC'!K334+'11.individulas FC'!J334*'11.individulas FC'!K334)/('7.individuals NC'!J334+'11.individulas FC'!J334)</f>
        <v>6.4515875570422283</v>
      </c>
      <c r="L334" s="35">
        <f>'7.individuals NC'!L334+'11.individulas FC'!L334</f>
        <v>673871.38</v>
      </c>
      <c r="M334" s="34">
        <f>('7.individuals NC'!L334*'7.individuals NC'!M334+'11.individulas FC'!L334*'11.individulas FC'!M334)/('7.individuals NC'!L334+'11.individulas FC'!L334)</f>
        <v>8.0335584784740366</v>
      </c>
      <c r="N334" s="35">
        <f>'7.individuals NC'!N334+'11.individulas FC'!N334</f>
        <v>1944799.1</v>
      </c>
      <c r="O334" s="34">
        <f>('7.individuals NC'!N334*'7.individuals NC'!O334+'11.individulas FC'!N334*'11.individulas FC'!O334)/('7.individuals NC'!N334+'11.individulas FC'!N334)</f>
        <v>9.8144197899412546</v>
      </c>
      <c r="P334" s="35">
        <f>'7.individuals NC'!P334+'11.individulas FC'!P334</f>
        <v>1562088.74</v>
      </c>
      <c r="Q334" s="34">
        <f>('7.individuals NC'!P334*'7.individuals NC'!Q334+'11.individulas FC'!P334*'11.individulas FC'!Q334)/('7.individuals NC'!P334+'11.individulas FC'!P334)</f>
        <v>10.976619541601732</v>
      </c>
      <c r="R334" s="35">
        <f>'7.individuals NC'!R334+'11.individulas FC'!R334</f>
        <v>53810.77</v>
      </c>
      <c r="S334" s="39">
        <f>('7.individuals NC'!R334*'7.individuals NC'!S334+'11.individulas FC'!R334*'11.individulas FC'!S334)/('7.individuals NC'!R334+'11.individulas FC'!R334)</f>
        <v>11.431111238512264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D327" sqref="D327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2983989.58</v>
      </c>
      <c r="G332" s="34">
        <f t="shared" si="17"/>
        <v>11.496631594873065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/>
      <c r="S332" s="39"/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thickBot="1" x14ac:dyDescent="0.25">
      <c r="A334" s="32" t="s">
        <v>19</v>
      </c>
      <c r="B334" s="33">
        <f>'8.legal entities NC'!B334+'12.legal entities FC'!B334</f>
        <v>16227786.109999999</v>
      </c>
      <c r="C334" s="34">
        <f>('8.legal entities NC'!B334*'8.legal entities NC'!C334+'12.legal entities FC'!B334*'12.legal entities FC'!C334)/('8.legal entities NC'!B334+'12.legal entities FC'!B334)</f>
        <v>2.7395215832370909</v>
      </c>
      <c r="D334" s="35">
        <f>'8.legal entities NC'!D334+'12.legal entities FC'!D334</f>
        <v>12810329.65</v>
      </c>
      <c r="E334" s="34">
        <f>('8.legal entities NC'!D334*'8.legal entities NC'!E334+'12.legal entities FC'!D334*'12.legal entities FC'!E334)/('8.legal entities NC'!D334+'12.legal entities FC'!D334)</f>
        <v>1.0719149076230072</v>
      </c>
      <c r="F334" s="35">
        <f t="shared" si="18"/>
        <v>3417456.4599999995</v>
      </c>
      <c r="G334" s="34">
        <f t="shared" si="19"/>
        <v>8.9905423324983804</v>
      </c>
      <c r="H334" s="35">
        <f>'8.legal entities NC'!H334+'12.legal entities FC'!H334</f>
        <v>39278.65</v>
      </c>
      <c r="I334" s="34">
        <f>('8.legal entities NC'!H334*'8.legal entities NC'!I334+'12.legal entities FC'!H334*'12.legal entities FC'!I334)/('8.legal entities NC'!H334+'12.legal entities FC'!H334)</f>
        <v>0.92317518550153788</v>
      </c>
      <c r="J334" s="35">
        <f>'8.legal entities NC'!J334+'12.legal entities FC'!J334</f>
        <v>55627.469999999994</v>
      </c>
      <c r="K334" s="34">
        <f>('8.legal entities NC'!J334*'8.legal entities NC'!K334+'12.legal entities FC'!J334*'12.legal entities FC'!K334)/('8.legal entities NC'!J334+'12.legal entities FC'!J334)</f>
        <v>5.3129008132133251</v>
      </c>
      <c r="L334" s="35">
        <f>'8.legal entities NC'!L334+'12.legal entities FC'!L334</f>
        <v>41973.26</v>
      </c>
      <c r="M334" s="34">
        <f>('8.legal entities NC'!L334*'8.legal entities NC'!M334+'12.legal entities FC'!L334*'12.legal entities FC'!M334)/('8.legal entities NC'!L334+'12.legal entities FC'!L334)</f>
        <v>9.6038354990772739</v>
      </c>
      <c r="N334" s="35">
        <f>'8.legal entities NC'!N334+'12.legal entities FC'!N334</f>
        <v>2826413.78</v>
      </c>
      <c r="O334" s="34">
        <f>('8.legal entities NC'!N334*'8.legal entities NC'!O334+'12.legal entities FC'!N334*'12.legal entities FC'!O334)/('8.legal entities NC'!N334+'12.legal entities FC'!N334)</f>
        <v>8.9041935845996516</v>
      </c>
      <c r="P334" s="35">
        <f>'8.legal entities NC'!P334+'12.legal entities FC'!P334</f>
        <v>454163.3</v>
      </c>
      <c r="Q334" s="34">
        <f>('8.legal entities NC'!P334*'8.legal entities NC'!Q334+'12.legal entities FC'!P334*'12.legal entities FC'!Q334)/('8.legal entities NC'!P334+'12.legal entities FC'!P334)</f>
        <v>10.619402615314808</v>
      </c>
      <c r="R334" s="35"/>
      <c r="S334" s="39"/>
    </row>
    <row r="335" spans="1:19" ht="5.0999999999999996" customHeight="1" x14ac:dyDescent="0.2">
      <c r="R335" s="6"/>
    </row>
    <row r="336" spans="1:19" x14ac:dyDescent="0.2">
      <c r="A336" s="9" t="s">
        <v>58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D149" sqref="D149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ht="13.5" thickBot="1" x14ac:dyDescent="0.25">
      <c r="A166" s="32" t="s">
        <v>19</v>
      </c>
      <c r="B166" s="33">
        <f>'9.non-residents NC'!B166+'13.non-residents FC'!B166</f>
        <v>28214895.780000005</v>
      </c>
      <c r="C166" s="34">
        <f>('9.non-residents NC'!B166*'9.non-residents NC'!C166+'13.non-residents FC'!B166*'13.non-residents FC'!C166)/('9.non-residents NC'!B166+'13.non-residents FC'!B166)</f>
        <v>0.18161528396756677</v>
      </c>
      <c r="D166" s="35">
        <f>'9.non-residents NC'!D166+'13.non-residents FC'!D166</f>
        <v>26555733.600000001</v>
      </c>
      <c r="E166" s="34">
        <f>('9.non-residents NC'!D166*'9.non-residents NC'!E166+'13.non-residents FC'!D166*'13.non-residents FC'!E166)/('9.non-residents NC'!D166+'13.non-residents FC'!D166)</f>
        <v>6.4158954418792588E-2</v>
      </c>
      <c r="F166" s="35">
        <f t="shared" si="14"/>
        <v>1659162.18</v>
      </c>
      <c r="G166" s="34">
        <f t="shared" si="15"/>
        <v>2.0615635100843508</v>
      </c>
      <c r="H166" s="35">
        <f>'9.non-residents NC'!H166+'13.non-residents FC'!H166</f>
        <v>710525.03</v>
      </c>
      <c r="I166" s="34">
        <f>('9.non-residents NC'!H166*'9.non-residents NC'!I166+'13.non-residents FC'!H166*'13.non-residents FC'!I166)/('9.non-residents NC'!H166+'13.non-residents FC'!H166)</f>
        <v>0.14446287683911752</v>
      </c>
      <c r="J166" s="35">
        <f>'9.non-residents NC'!J166+'13.non-residents FC'!J166</f>
        <v>63316.41</v>
      </c>
      <c r="K166" s="34">
        <f>('9.non-residents NC'!J166*'9.non-residents NC'!K166+'13.non-residents FC'!J166*'13.non-residents FC'!K166)/('9.non-residents NC'!J166+'13.non-residents FC'!J166)</f>
        <v>2.2967464500909025</v>
      </c>
      <c r="L166" s="35">
        <f>'9.non-residents NC'!L166+'13.non-residents FC'!L166</f>
        <v>115103.75</v>
      </c>
      <c r="M166" s="34">
        <f>('9.non-residents NC'!L166*'9.non-residents NC'!M166+'13.non-residents FC'!L166*'13.non-residents FC'!M166)/('9.non-residents NC'!L166+'13.non-residents FC'!L166)</f>
        <v>3.6789480533866161</v>
      </c>
      <c r="N166" s="35">
        <f>'9.non-residents NC'!N166+'13.non-residents FC'!N166</f>
        <v>219853.09999999998</v>
      </c>
      <c r="O166" s="34">
        <f>('9.non-residents NC'!N166*'9.non-residents NC'!O166+'13.non-residents FC'!N166*'13.non-residents FC'!O166)/('9.non-residents NC'!N166+'13.non-residents FC'!N166)</f>
        <v>4.1671912331461343</v>
      </c>
      <c r="P166" s="35">
        <f>'9.non-residents NC'!P166+'13.non-residents FC'!P166</f>
        <v>549308.69999999995</v>
      </c>
      <c r="Q166" s="34">
        <f>('9.non-residents NC'!P166*'9.non-residents NC'!Q166+'13.non-residents FC'!P166*'13.non-residents FC'!Q166)/('9.non-residents NC'!P166+'13.non-residents FC'!P166)</f>
        <v>3.3188361187434365</v>
      </c>
      <c r="R166" s="35">
        <f>'9.non-residents NC'!R166+'13.non-residents FC'!R166</f>
        <v>1055.19</v>
      </c>
      <c r="S166" s="34">
        <f>('9.non-residents NC'!R166*'9.non-residents NC'!S166+'13.non-residents FC'!R166*'13.non-residents FC'!S166)/('9.non-residents NC'!R166+'13.non-residents FC'!R166)</f>
        <v>9.1981500961912026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45" sqref="G3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thickBot="1" x14ac:dyDescent="0.25">
      <c r="A334" s="32" t="s">
        <v>19</v>
      </c>
      <c r="B334" s="33">
        <f>'7.individuals NC'!B334+'8.legal entities NC'!B334+'9.non-residents NC'!B166</f>
        <v>113522478.57000001</v>
      </c>
      <c r="C334" s="34">
        <f>('7.individuals NC'!B334*'7.individuals NC'!C334+'8.legal entities NC'!B334*'8.legal entities NC'!C334+'9.non-residents NC'!B166*'9.non-residents NC'!C166)/('7.individuals NC'!B334+'8.legal entities NC'!B334+'9.non-residents NC'!B166)</f>
        <v>1.2273196767641719</v>
      </c>
      <c r="D334" s="35">
        <f>'7.individuals NC'!D334+'8.legal entities NC'!D334+'9.non-residents NC'!D166</f>
        <v>106457070.95</v>
      </c>
      <c r="E334" s="34">
        <f>('7.individuals NC'!D334*'7.individuals NC'!E334+'8.legal entities NC'!D334*'8.legal entities NC'!E334+'9.non-residents NC'!D166*'9.non-residents NC'!E166)/('7.individuals NC'!D334+'8.legal entities NC'!D334+'9.non-residents NC'!D166)</f>
        <v>0.59684369133208803</v>
      </c>
      <c r="F334" s="35">
        <f t="shared" si="18"/>
        <v>7065407.6199999992</v>
      </c>
      <c r="G334" s="34">
        <f t="shared" si="19"/>
        <v>10.726931068387534</v>
      </c>
      <c r="H334" s="35">
        <f>'7.individuals NC'!H334+'8.legal entities NC'!H334+'9.non-residents NC'!H166</f>
        <v>318890.34000000003</v>
      </c>
      <c r="I334" s="34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35">
        <f>'7.individuals NC'!J334+'8.legal entities NC'!J334+'9.non-residents NC'!J166</f>
        <v>451680.31000000006</v>
      </c>
      <c r="K334" s="34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35">
        <f>'7.individuals NC'!L334+'8.legal entities NC'!L334+'9.non-residents NC'!L166</f>
        <v>573559.64999999991</v>
      </c>
      <c r="M334" s="34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35">
        <f>'7.individuals NC'!N334+'8.legal entities NC'!N334+'9.non-residents NC'!N166</f>
        <v>3898458.7299999995</v>
      </c>
      <c r="O334" s="34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35">
        <f>'7.individuals NC'!P334+'8.legal entities NC'!P334+'9.non-residents NC'!P166</f>
        <v>1781674.94</v>
      </c>
      <c r="Q334" s="34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35">
        <f>'7.individuals NC'!R334+'8.legal entities NC'!R334+'9.non-residents NC'!R166</f>
        <v>41143.65</v>
      </c>
      <c r="S334" s="34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4.5" customHeight="1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9" x14ac:dyDescent="0.2">
      <c r="A336" s="9" t="s">
        <v>55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K345" sqref="K3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ht="13.5" thickBot="1" x14ac:dyDescent="0.25">
      <c r="A334" s="32" t="s">
        <v>19</v>
      </c>
      <c r="B334" s="33">
        <f t="shared" ref="B334" si="114">D334+H334+J334+L334+N334+P334+R334</f>
        <v>98386855.970000014</v>
      </c>
      <c r="C334" s="34">
        <f t="shared" ref="C334" si="115">(D334*E334+H334*I334+J334*K334+L334*M334+N334*O334+P334*Q334+R334*S334)/(D334+H334+J334+L334+N334+P334+R334)</f>
        <v>0.98954652457525749</v>
      </c>
      <c r="D334" s="35">
        <v>94265791.900000006</v>
      </c>
      <c r="E334" s="34">
        <v>0.55694556050507205</v>
      </c>
      <c r="F334" s="35">
        <f t="shared" ref="F334" si="116">H334+J334+L334+N334+P334+R334</f>
        <v>4121064.07</v>
      </c>
      <c r="G334" s="34">
        <f t="shared" ref="G334" si="117">(H334*I334+J334*K334+L334*M334+N334*O334+P334*Q334+R334*S334)/(H334+J334+L334+N334+P334+R334)</f>
        <v>10.884921059429189</v>
      </c>
      <c r="H334" s="35">
        <v>307831.90000000002</v>
      </c>
      <c r="I334" s="34">
        <v>5.5938902790776401</v>
      </c>
      <c r="J334" s="35">
        <v>388817.39</v>
      </c>
      <c r="K334" s="34">
        <v>7.5003164097161399</v>
      </c>
      <c r="L334" s="35">
        <v>518561.29</v>
      </c>
      <c r="M334" s="34">
        <v>9.5782329909353603</v>
      </c>
      <c r="N334" s="35">
        <v>1574514.05</v>
      </c>
      <c r="O334" s="34">
        <v>11.589025259444297</v>
      </c>
      <c r="P334" s="35">
        <v>1290459.98</v>
      </c>
      <c r="Q334" s="34">
        <v>12.732268588600499</v>
      </c>
      <c r="R334" s="35">
        <v>40879.46</v>
      </c>
      <c r="S334" s="34">
        <v>14.059841751823498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D333" sqref="D33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thickBot="1" x14ac:dyDescent="0.25">
      <c r="A334" s="32" t="s">
        <v>19</v>
      </c>
      <c r="B334" s="33">
        <f t="shared" ref="B334" si="112">D334+H334+J334+L334+N334+P334+R334</f>
        <v>10311160.639999999</v>
      </c>
      <c r="C334" s="34">
        <f t="shared" ref="C334" si="113">(D334*E334+H334*I334+J334*K334+L334*M334+N334*O334+P334*Q334+R334*S334)/(D334+H334+J334+L334+N334+P334+R334)</f>
        <v>3.7445860020565132</v>
      </c>
      <c r="D334" s="35">
        <v>7507578.75</v>
      </c>
      <c r="E334" s="34">
        <v>1.2530825220314901</v>
      </c>
      <c r="F334" s="35">
        <f t="shared" ref="F334" si="114">H334+J334+L334+N334+P334+R334</f>
        <v>2803581.89</v>
      </c>
      <c r="G334" s="34">
        <f t="shared" ref="G334" si="115">(H334*I334+J334*K334+L334*M334+N334*O334+P334*Q334+R334*S334)/(H334+J334+L334+N334+P334+R334)</f>
        <v>10.416464804279375</v>
      </c>
      <c r="H334" s="35">
        <v>8030.55</v>
      </c>
      <c r="I334" s="34">
        <v>2.5698146453231696</v>
      </c>
      <c r="J334" s="35">
        <v>55400.27</v>
      </c>
      <c r="K334" s="34">
        <v>5.3223861652659794</v>
      </c>
      <c r="L334" s="35">
        <v>41235.26</v>
      </c>
      <c r="M334" s="34">
        <v>9.6945231920448709</v>
      </c>
      <c r="N334" s="35">
        <v>2276236.13</v>
      </c>
      <c r="O334" s="34">
        <v>10.4150785763602</v>
      </c>
      <c r="P334" s="35">
        <v>422679.68</v>
      </c>
      <c r="Q334" s="34">
        <v>11.311116471934502</v>
      </c>
      <c r="R334" s="35"/>
      <c r="S334" s="34"/>
    </row>
    <row r="335" spans="1:19" ht="5.0999999999999996" customHeight="1" x14ac:dyDescent="0.2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9" x14ac:dyDescent="0.2">
      <c r="A336" s="9" t="s">
        <v>58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N175" sqref="N17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ht="13.5" thickBot="1" x14ac:dyDescent="0.25">
      <c r="A166" s="32" t="s">
        <v>19</v>
      </c>
      <c r="B166" s="33">
        <f t="shared" ref="B166" si="106">D166+H166+J166+L166+N166+P166+R166</f>
        <v>4824461.96</v>
      </c>
      <c r="C166" s="34">
        <f t="shared" ref="C166" si="107">(D166*E166+H166*I166+J166*K166+L166*M166+N166*O166+P166*Q166+R166*S166)/(D166+H166+J166+L166+N166+P166+R166)</f>
        <v>0.69623774533813498</v>
      </c>
      <c r="D166" s="35">
        <v>4683700.3</v>
      </c>
      <c r="E166" s="34">
        <v>0.34795163422390601</v>
      </c>
      <c r="F166" s="35">
        <f t="shared" ref="F166" si="108">H166+J166+L166+N166+P166+R166</f>
        <v>140761.66</v>
      </c>
      <c r="G166" s="34">
        <f t="shared" ref="G166" si="109">(H166*I166+J166*K166+L166*M166+N166*O166+P166*Q166+R166*S166)/(H166+J166+L166+N166+P166+R166)</f>
        <v>12.28510195105685</v>
      </c>
      <c r="H166" s="35">
        <v>3027.89</v>
      </c>
      <c r="I166" s="34">
        <v>8.0395301678726803</v>
      </c>
      <c r="J166" s="35">
        <v>7462.65</v>
      </c>
      <c r="K166" s="34">
        <v>7.6332736628409501</v>
      </c>
      <c r="L166" s="35">
        <v>13763.1</v>
      </c>
      <c r="M166" s="34">
        <v>10.206337264133799</v>
      </c>
      <c r="N166" s="35">
        <v>47708.55</v>
      </c>
      <c r="O166" s="34">
        <v>12.137523999367</v>
      </c>
      <c r="P166" s="35">
        <v>68535.28</v>
      </c>
      <c r="Q166" s="34">
        <v>13.490038388987401</v>
      </c>
      <c r="R166" s="35">
        <v>264.19</v>
      </c>
      <c r="S166" s="34">
        <v>14.7091562890344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A334" sqref="A334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thickBot="1" x14ac:dyDescent="0.25">
      <c r="A334" s="32" t="s">
        <v>19</v>
      </c>
      <c r="B334" s="33">
        <f>'11.individulas FC'!B334+'12.legal entities FC'!B334+'13.non-residents FC'!B166</f>
        <v>54682936.940000013</v>
      </c>
      <c r="C334" s="34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35">
        <f>'11.individulas FC'!D334+'12.legal entities FC'!D334+'13.non-residents FC'!D166</f>
        <v>51568918.950000003</v>
      </c>
      <c r="E334" s="34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35">
        <f t="shared" si="22"/>
        <v>3114017.9899999998</v>
      </c>
      <c r="G334" s="34">
        <f t="shared" si="23"/>
        <v>1.8447973846483798</v>
      </c>
      <c r="H334" s="35">
        <f>'11.individulas FC'!H334+'12.legal entities FC'!H334+'13.non-residents FC'!H166</f>
        <v>803116.49</v>
      </c>
      <c r="I334" s="34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35">
        <f>'11.individulas FC'!J334+'12.legal entities FC'!J334+'13.non-residents FC'!J166</f>
        <v>163297.4</v>
      </c>
      <c r="K334" s="34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35">
        <f>'11.individulas FC'!L334+'12.legal entities FC'!L334+'13.non-residents FC'!L166</f>
        <v>257388.74</v>
      </c>
      <c r="M334" s="34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35">
        <f>'11.individulas FC'!N334+'12.legal entities FC'!N334+'13.non-residents FC'!N166</f>
        <v>1092607.25</v>
      </c>
      <c r="O334" s="34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35">
        <f>'11.individulas FC'!P334+'12.legal entities FC'!P334+'13.non-residents FC'!P166</f>
        <v>783885.8</v>
      </c>
      <c r="Q334" s="34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5">
        <f>'11.individulas FC'!R334+'12.legal entities FC'!R334+'13.non-residents FC'!R166</f>
        <v>13722.31</v>
      </c>
      <c r="S334" s="39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4.5" customHeight="1" x14ac:dyDescent="0.2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9" x14ac:dyDescent="0.2">
      <c r="A336" s="9" t="s">
        <v>55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43" sqref="G34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ht="13.5" thickBot="1" x14ac:dyDescent="0.25">
      <c r="A334" s="32" t="s">
        <v>19</v>
      </c>
      <c r="B334" s="33">
        <f t="shared" ref="B334" si="108">D334+H334+J334+L334+N334+P334+R334</f>
        <v>25375877.650000002</v>
      </c>
      <c r="C334" s="34">
        <f t="shared" ref="C334" si="109">(D334*E334+H334*I334+J334*K334+L334*M334+N334*O334+P334*Q334+R334*S334)/(D334+H334+J334+L334+N334+P334+R334)</f>
        <v>0.11098964439166896</v>
      </c>
      <c r="D334" s="35">
        <v>24394134.75</v>
      </c>
      <c r="E334" s="34">
        <v>1.16544058403219E-2</v>
      </c>
      <c r="F334" s="35">
        <f t="shared" ref="F334" si="110">H334+J334+L334+N334+P334+R334</f>
        <v>981742.90000000014</v>
      </c>
      <c r="G334" s="34">
        <f t="shared" ref="G334" si="111">(H334*I334+J334*K334+L334*M334+N334*O334+P334*Q334+R334*S334)/(H334+J334+L334+N334+P334+R334)</f>
        <v>2.5792501173168665</v>
      </c>
      <c r="H334" s="35">
        <v>64371.25</v>
      </c>
      <c r="I334" s="34">
        <v>3.1878115571780903</v>
      </c>
      <c r="J334" s="35">
        <v>107216.44</v>
      </c>
      <c r="K334" s="34">
        <v>2.6484020071921801</v>
      </c>
      <c r="L334" s="35">
        <v>155310.09</v>
      </c>
      <c r="M334" s="34">
        <v>2.8760802501627603</v>
      </c>
      <c r="N334" s="35">
        <v>370285.05</v>
      </c>
      <c r="O334" s="34">
        <v>2.2685001128184901</v>
      </c>
      <c r="P334" s="35">
        <v>271628.76</v>
      </c>
      <c r="Q334" s="34">
        <v>2.6358428356408199</v>
      </c>
      <c r="R334" s="35">
        <v>12931.31</v>
      </c>
      <c r="S334" s="34">
        <v>3.12096448078346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38" sqref="G338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ht="13.5" thickBot="1" x14ac:dyDescent="0.25">
      <c r="A334" s="32" t="s">
        <v>19</v>
      </c>
      <c r="B334" s="33">
        <f t="shared" ref="B334" si="113">D334+H334+J334+L334+N334+P334+R334</f>
        <v>5916625.4700000007</v>
      </c>
      <c r="C334" s="34">
        <f t="shared" ref="C334" si="114">(D334*E334+H334*I334+J334*K334+L334*M334+N334*O334+P334*Q334+R334*S334)/(D334+H334+J334+L334+N334+P334+R334)</f>
        <v>0.98795209002810147</v>
      </c>
      <c r="D334" s="35">
        <v>5302750.9000000004</v>
      </c>
      <c r="E334" s="34">
        <v>0.81541971149351899</v>
      </c>
      <c r="F334" s="35">
        <f t="shared" ref="F334" si="115">H334+J334+L334+N334+P334+R334</f>
        <v>613874.57000000007</v>
      </c>
      <c r="G334" s="34">
        <f t="shared" ref="G334" si="116">(H334*I334+J334*K334+L334*M334+N334*O334+P334*Q334+R334*S334)/(H334+J334+L334+N334+P334+R334)</f>
        <v>2.4783155457962724</v>
      </c>
      <c r="H334" s="35">
        <v>31248.1</v>
      </c>
      <c r="I334" s="34">
        <v>0.5</v>
      </c>
      <c r="J334" s="35">
        <v>227.2</v>
      </c>
      <c r="K334" s="34">
        <v>3</v>
      </c>
      <c r="L334" s="35">
        <v>738</v>
      </c>
      <c r="M334" s="34">
        <v>4.5367208672086701</v>
      </c>
      <c r="N334" s="35">
        <v>550177.65</v>
      </c>
      <c r="O334" s="34">
        <v>2.6532471738901102</v>
      </c>
      <c r="P334" s="35">
        <v>31483.62</v>
      </c>
      <c r="Q334" s="34">
        <v>1.3328786524548299</v>
      </c>
      <c r="R334" s="35"/>
      <c r="S334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D306" sqref="D306"/>
      <selection pane="topRight" activeCell="D306" sqref="D306"/>
      <selection pane="bottomLeft" activeCell="D306" sqref="D306"/>
      <selection pane="bottomRight" activeCell="R172" sqref="R172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ht="13.5" thickBot="1" x14ac:dyDescent="0.25">
      <c r="A166" s="32" t="s">
        <v>19</v>
      </c>
      <c r="B166" s="33">
        <f t="shared" ref="B166" si="105">D166+H166+J166+L166+N166+P166+R166</f>
        <v>23390433.820000004</v>
      </c>
      <c r="C166" s="34">
        <f t="shared" ref="C166" si="106">(D166*E166+H166*I166+J166*K166+L166*M166+N166*O166+P166*Q166+R166*S166)/(D166+H166+J166+L166+N166+P166+R166)</f>
        <v>7.5470331387808412E-2</v>
      </c>
      <c r="D166" s="35">
        <v>21872033.300000001</v>
      </c>
      <c r="E166" s="34">
        <v>3.38729038054272E-3</v>
      </c>
      <c r="F166" s="35">
        <f t="shared" ref="F166" si="107">H166+J166+L166+N166+P166+R166</f>
        <v>1518400.52</v>
      </c>
      <c r="G166" s="34">
        <f t="shared" ref="G166" si="108">(H166*I166+J166*K166+L166*M166+N166*O166+P166*Q166+R166*S166)/(H166+J166+L166+N166+P166+R166)</f>
        <v>1.1138015572465703</v>
      </c>
      <c r="H166" s="35">
        <v>707497.14</v>
      </c>
      <c r="I166" s="34">
        <v>0.11067419565823303</v>
      </c>
      <c r="J166" s="35">
        <v>55853.760000000002</v>
      </c>
      <c r="K166" s="34">
        <v>1.5837302663240598</v>
      </c>
      <c r="L166" s="35">
        <v>101340.65</v>
      </c>
      <c r="M166" s="34">
        <v>2.79246162916855</v>
      </c>
      <c r="N166" s="35">
        <v>172144.55</v>
      </c>
      <c r="O166" s="34">
        <v>1.9582742543984097</v>
      </c>
      <c r="P166" s="35">
        <v>480773.42</v>
      </c>
      <c r="Q166" s="34">
        <v>1.86890946612648</v>
      </c>
      <c r="R166" s="35">
        <v>791</v>
      </c>
      <c r="S166" s="34">
        <v>7.3575018963337504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2023-03-27T09:23:56Z</dcterms:modified>
</cp:coreProperties>
</file>