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H189" i="30" l="1"/>
  <c r="I189" i="30" s="1"/>
  <c r="H190" i="30"/>
  <c r="I190" i="30" s="1"/>
  <c r="H191" i="30"/>
  <c r="I191" i="30" s="1"/>
  <c r="H192" i="30"/>
  <c r="I192" i="30" s="1"/>
  <c r="H193" i="30"/>
  <c r="B193" i="30" s="1"/>
  <c r="H194" i="30"/>
  <c r="B194" i="30" s="1"/>
  <c r="H195" i="30"/>
  <c r="I195" i="30" s="1"/>
  <c r="H196" i="30"/>
  <c r="B196" i="30" s="1"/>
  <c r="H197" i="30"/>
  <c r="B197" i="30" s="1"/>
  <c r="H198" i="30"/>
  <c r="I198" i="30" s="1"/>
  <c r="H199" i="30"/>
  <c r="I199" i="30"/>
  <c r="H200" i="30"/>
  <c r="B200" i="30" s="1"/>
  <c r="H357" i="10"/>
  <c r="I357" i="10"/>
  <c r="H358" i="10"/>
  <c r="I358" i="10"/>
  <c r="H359" i="10"/>
  <c r="I359" i="10"/>
  <c r="H360" i="10"/>
  <c r="I360" i="10"/>
  <c r="H361" i="10"/>
  <c r="I361" i="10"/>
  <c r="H362" i="10"/>
  <c r="I362" i="10"/>
  <c r="H363" i="10"/>
  <c r="I363" i="10"/>
  <c r="H364" i="10"/>
  <c r="I364" i="10"/>
  <c r="H365" i="10"/>
  <c r="I365" i="10"/>
  <c r="H366" i="10"/>
  <c r="I366" i="10"/>
  <c r="H367" i="10"/>
  <c r="I367" i="10"/>
  <c r="H368" i="10"/>
  <c r="I368" i="10"/>
  <c r="H357" i="13"/>
  <c r="I357" i="13"/>
  <c r="H358" i="13"/>
  <c r="I358" i="13"/>
  <c r="H359" i="13"/>
  <c r="I359" i="13"/>
  <c r="H360" i="13"/>
  <c r="I360" i="13"/>
  <c r="H361" i="13"/>
  <c r="I361" i="13"/>
  <c r="H362" i="13"/>
  <c r="I362" i="13"/>
  <c r="H363" i="13"/>
  <c r="I363" i="13"/>
  <c r="H364" i="13"/>
  <c r="I364" i="13"/>
  <c r="H365" i="13"/>
  <c r="I365" i="13"/>
  <c r="H366" i="13"/>
  <c r="I366" i="13"/>
  <c r="H367" i="13"/>
  <c r="I367" i="13"/>
  <c r="H368" i="13"/>
  <c r="I368" i="13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D368" i="5" s="1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F365" i="5" s="1"/>
  <c r="E197" i="28"/>
  <c r="D197" i="28"/>
  <c r="D365" i="5" s="1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F363" i="5" s="1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D362" i="5" s="1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F360" i="5" s="1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F357" i="5" s="1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I199" i="29" s="1"/>
  <c r="C199" i="29"/>
  <c r="H198" i="29"/>
  <c r="I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I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C368" i="13"/>
  <c r="B368" i="13"/>
  <c r="C367" i="13"/>
  <c r="B367" i="13"/>
  <c r="C366" i="13"/>
  <c r="B366" i="13"/>
  <c r="C365" i="13"/>
  <c r="B365" i="13"/>
  <c r="C364" i="13"/>
  <c r="B364" i="13"/>
  <c r="C363" i="13"/>
  <c r="B363" i="13"/>
  <c r="B363" i="11" s="1"/>
  <c r="C362" i="13"/>
  <c r="B362" i="13"/>
  <c r="C361" i="13"/>
  <c r="B361" i="13"/>
  <c r="C360" i="13"/>
  <c r="B360" i="13"/>
  <c r="C359" i="13"/>
  <c r="B359" i="13"/>
  <c r="C358" i="13"/>
  <c r="B358" i="13"/>
  <c r="C357" i="13"/>
  <c r="B357" i="13"/>
  <c r="C368" i="10"/>
  <c r="B368" i="10"/>
  <c r="C367" i="10"/>
  <c r="B367" i="10"/>
  <c r="C366" i="10"/>
  <c r="B366" i="10"/>
  <c r="B366" i="8" s="1"/>
  <c r="C365" i="10"/>
  <c r="B365" i="10"/>
  <c r="C364" i="10"/>
  <c r="B364" i="10"/>
  <c r="C363" i="10"/>
  <c r="B363" i="10"/>
  <c r="B363" i="8" s="1"/>
  <c r="C362" i="10"/>
  <c r="B362" i="10"/>
  <c r="C361" i="10"/>
  <c r="B361" i="10"/>
  <c r="C360" i="10"/>
  <c r="B360" i="10"/>
  <c r="B360" i="8" s="1"/>
  <c r="C359" i="10"/>
  <c r="B359" i="10"/>
  <c r="C358" i="10"/>
  <c r="B358" i="10"/>
  <c r="C357" i="10"/>
  <c r="B357" i="10"/>
  <c r="B357" i="8" s="1"/>
  <c r="C200" i="30"/>
  <c r="C199" i="30"/>
  <c r="B199" i="30"/>
  <c r="C198" i="30"/>
  <c r="C197" i="30"/>
  <c r="C196" i="30"/>
  <c r="C195" i="30"/>
  <c r="C194" i="30"/>
  <c r="C193" i="30"/>
  <c r="C192" i="30"/>
  <c r="C191" i="30"/>
  <c r="C190" i="30"/>
  <c r="B190" i="30"/>
  <c r="C189" i="30"/>
  <c r="I196" i="30" l="1"/>
  <c r="B193" i="29"/>
  <c r="C361" i="6" s="1"/>
  <c r="E361" i="4" s="1"/>
  <c r="B191" i="29"/>
  <c r="B359" i="6" s="1"/>
  <c r="D359" i="4" s="1"/>
  <c r="B199" i="29"/>
  <c r="C367" i="6" s="1"/>
  <c r="E367" i="4" s="1"/>
  <c r="B190" i="29"/>
  <c r="B190" i="28" s="1"/>
  <c r="B197" i="29"/>
  <c r="B365" i="6" s="1"/>
  <c r="D365" i="4" s="1"/>
  <c r="B194" i="29"/>
  <c r="B362" i="6" s="1"/>
  <c r="D362" i="4" s="1"/>
  <c r="I193" i="30"/>
  <c r="B362" i="11"/>
  <c r="H366" i="6"/>
  <c r="H360" i="11"/>
  <c r="H364" i="11"/>
  <c r="H368" i="11"/>
  <c r="B358" i="11"/>
  <c r="B364" i="11"/>
  <c r="B361" i="11"/>
  <c r="C359" i="6"/>
  <c r="E359" i="4" s="1"/>
  <c r="B196" i="29"/>
  <c r="C364" i="6" s="1"/>
  <c r="E364" i="4" s="1"/>
  <c r="I360" i="6"/>
  <c r="I361" i="6"/>
  <c r="I363" i="6"/>
  <c r="I364" i="6"/>
  <c r="C365" i="6"/>
  <c r="E365" i="4" s="1"/>
  <c r="B200" i="29"/>
  <c r="C368" i="6" s="1"/>
  <c r="E368" i="4" s="1"/>
  <c r="C363" i="6"/>
  <c r="E363" i="4" s="1"/>
  <c r="H357" i="6"/>
  <c r="I359" i="6"/>
  <c r="I366" i="6"/>
  <c r="I367" i="6"/>
  <c r="H358" i="6"/>
  <c r="I362" i="6"/>
  <c r="I365" i="6"/>
  <c r="I357" i="6"/>
  <c r="I368" i="6"/>
  <c r="H361" i="6"/>
  <c r="H363" i="6"/>
  <c r="H364" i="6"/>
  <c r="I358" i="6"/>
  <c r="H360" i="6"/>
  <c r="H367" i="6"/>
  <c r="B363" i="6"/>
  <c r="D363" i="4" s="1"/>
  <c r="G357" i="5"/>
  <c r="B367" i="7"/>
  <c r="F367" i="4" s="1"/>
  <c r="H195" i="28"/>
  <c r="E357" i="5"/>
  <c r="B191" i="30"/>
  <c r="C359" i="7" s="1"/>
  <c r="G359" i="4" s="1"/>
  <c r="T357" i="5"/>
  <c r="I200" i="30"/>
  <c r="I197" i="30"/>
  <c r="I194" i="30"/>
  <c r="I189" i="28"/>
  <c r="H200" i="28"/>
  <c r="F366" i="5"/>
  <c r="D357" i="5"/>
  <c r="C358" i="8"/>
  <c r="C361" i="8"/>
  <c r="C364" i="8"/>
  <c r="C367" i="8"/>
  <c r="H357" i="8"/>
  <c r="H366" i="8"/>
  <c r="F359" i="5"/>
  <c r="H363" i="8"/>
  <c r="C357" i="11"/>
  <c r="G366" i="5"/>
  <c r="C360" i="11"/>
  <c r="C366" i="11"/>
  <c r="C358" i="11"/>
  <c r="G358" i="5"/>
  <c r="O358" i="5"/>
  <c r="U358" i="5"/>
  <c r="K359" i="5"/>
  <c r="Q359" i="5"/>
  <c r="E360" i="5"/>
  <c r="F361" i="5"/>
  <c r="D363" i="5"/>
  <c r="M363" i="5"/>
  <c r="S363" i="5"/>
  <c r="F364" i="5"/>
  <c r="N364" i="5"/>
  <c r="T364" i="5"/>
  <c r="D366" i="5"/>
  <c r="F367" i="5"/>
  <c r="P368" i="5"/>
  <c r="H361" i="11"/>
  <c r="H362" i="11"/>
  <c r="I365" i="11"/>
  <c r="C364" i="11"/>
  <c r="Q357" i="5"/>
  <c r="L358" i="5"/>
  <c r="R358" i="5"/>
  <c r="N359" i="5"/>
  <c r="T359" i="5"/>
  <c r="P360" i="5"/>
  <c r="R361" i="5"/>
  <c r="N362" i="5"/>
  <c r="P363" i="5"/>
  <c r="H357" i="11"/>
  <c r="I360" i="11"/>
  <c r="I362" i="11"/>
  <c r="H365" i="11"/>
  <c r="H366" i="11"/>
  <c r="I367" i="11"/>
  <c r="I358" i="11"/>
  <c r="Q365" i="5"/>
  <c r="S366" i="5"/>
  <c r="N367" i="5"/>
  <c r="I363" i="11"/>
  <c r="C361" i="11"/>
  <c r="C367" i="11"/>
  <c r="O367" i="5"/>
  <c r="U367" i="5"/>
  <c r="K368" i="5"/>
  <c r="Q368" i="5"/>
  <c r="H359" i="11"/>
  <c r="H363" i="11"/>
  <c r="I366" i="11"/>
  <c r="H367" i="11"/>
  <c r="I368" i="11"/>
  <c r="K365" i="5"/>
  <c r="T367" i="5"/>
  <c r="N366" i="5"/>
  <c r="T366" i="5"/>
  <c r="I359" i="11"/>
  <c r="I361" i="11"/>
  <c r="B367" i="11"/>
  <c r="M366" i="5"/>
  <c r="C359" i="11"/>
  <c r="C365" i="11"/>
  <c r="C368" i="11"/>
  <c r="H357" i="7"/>
  <c r="I357" i="11"/>
  <c r="H358" i="11"/>
  <c r="I364" i="11"/>
  <c r="J360" i="5"/>
  <c r="C362" i="11"/>
  <c r="C363" i="11"/>
  <c r="B365" i="11"/>
  <c r="B366" i="11"/>
  <c r="B368" i="11"/>
  <c r="B357" i="11"/>
  <c r="B359" i="11"/>
  <c r="B360" i="11"/>
  <c r="G359" i="5"/>
  <c r="G362" i="5"/>
  <c r="U362" i="5"/>
  <c r="L367" i="5"/>
  <c r="R367" i="5"/>
  <c r="G368" i="5"/>
  <c r="O368" i="5"/>
  <c r="U368" i="5"/>
  <c r="I367" i="8"/>
  <c r="H358" i="8"/>
  <c r="H364" i="8"/>
  <c r="K364" i="5"/>
  <c r="Q364" i="5"/>
  <c r="E365" i="5"/>
  <c r="M365" i="5"/>
  <c r="S365" i="5"/>
  <c r="C361" i="7"/>
  <c r="G361" i="4" s="1"/>
  <c r="C359" i="8"/>
  <c r="C362" i="8"/>
  <c r="C365" i="8"/>
  <c r="C368" i="8"/>
  <c r="O357" i="5"/>
  <c r="U357" i="5"/>
  <c r="J358" i="5"/>
  <c r="P358" i="5"/>
  <c r="L359" i="5"/>
  <c r="J361" i="5"/>
  <c r="P361" i="5"/>
  <c r="L362" i="5"/>
  <c r="P364" i="5"/>
  <c r="R365" i="5"/>
  <c r="K367" i="5"/>
  <c r="Q367" i="5"/>
  <c r="S368" i="5"/>
  <c r="I362" i="8"/>
  <c r="I366" i="8"/>
  <c r="H367" i="8"/>
  <c r="M364" i="5"/>
  <c r="S364" i="5"/>
  <c r="O365" i="5"/>
  <c r="I360" i="8"/>
  <c r="H361" i="8"/>
  <c r="I365" i="8"/>
  <c r="L363" i="5"/>
  <c r="C357" i="8"/>
  <c r="C360" i="8"/>
  <c r="C363" i="8"/>
  <c r="C366" i="8"/>
  <c r="I358" i="8"/>
  <c r="J364" i="5"/>
  <c r="O361" i="5"/>
  <c r="U361" i="5"/>
  <c r="K362" i="5"/>
  <c r="Q362" i="5"/>
  <c r="I361" i="8"/>
  <c r="I363" i="8"/>
  <c r="I368" i="8"/>
  <c r="N357" i="5"/>
  <c r="B364" i="7"/>
  <c r="F364" i="4" s="1"/>
  <c r="I359" i="8"/>
  <c r="I364" i="8"/>
  <c r="E358" i="5"/>
  <c r="E361" i="5"/>
  <c r="D364" i="5"/>
  <c r="B358" i="8"/>
  <c r="B359" i="8"/>
  <c r="B361" i="8"/>
  <c r="B362" i="8"/>
  <c r="B364" i="8"/>
  <c r="B365" i="8"/>
  <c r="B367" i="8"/>
  <c r="B368" i="8"/>
  <c r="E362" i="5"/>
  <c r="I366" i="7"/>
  <c r="E359" i="5"/>
  <c r="S359" i="5"/>
  <c r="O360" i="5"/>
  <c r="U360" i="5"/>
  <c r="S362" i="5"/>
  <c r="O363" i="5"/>
  <c r="U363" i="5"/>
  <c r="H199" i="28"/>
  <c r="G360" i="5"/>
  <c r="G361" i="5"/>
  <c r="G363" i="5"/>
  <c r="G364" i="5"/>
  <c r="G365" i="5"/>
  <c r="G367" i="5"/>
  <c r="H193" i="28"/>
  <c r="U365" i="5"/>
  <c r="K366" i="5"/>
  <c r="Q366" i="5"/>
  <c r="E367" i="5"/>
  <c r="E368" i="5"/>
  <c r="N360" i="5"/>
  <c r="F362" i="5"/>
  <c r="N363" i="5"/>
  <c r="O364" i="5"/>
  <c r="H360" i="7"/>
  <c r="H363" i="7"/>
  <c r="I190" i="28"/>
  <c r="S358" i="5"/>
  <c r="K360" i="5"/>
  <c r="Q360" i="5"/>
  <c r="I193" i="28"/>
  <c r="F358" i="5"/>
  <c r="J359" i="5"/>
  <c r="R363" i="5"/>
  <c r="J366" i="5"/>
  <c r="P359" i="5"/>
  <c r="T360" i="5"/>
  <c r="E363" i="5"/>
  <c r="E364" i="5"/>
  <c r="U364" i="5"/>
  <c r="P366" i="5"/>
  <c r="F368" i="5"/>
  <c r="E366" i="5"/>
  <c r="O362" i="5"/>
  <c r="I365" i="7"/>
  <c r="I367" i="7"/>
  <c r="I361" i="7"/>
  <c r="I363" i="7"/>
  <c r="I359" i="7"/>
  <c r="C364" i="7"/>
  <c r="G364" i="4" s="1"/>
  <c r="C367" i="7"/>
  <c r="G367" i="4" s="1"/>
  <c r="I357" i="7"/>
  <c r="I362" i="7"/>
  <c r="H366" i="7"/>
  <c r="H192" i="28"/>
  <c r="I195" i="28"/>
  <c r="H197" i="28"/>
  <c r="I200" i="28"/>
  <c r="M357" i="5"/>
  <c r="S357" i="5"/>
  <c r="K358" i="5"/>
  <c r="Q358" i="5"/>
  <c r="O359" i="5"/>
  <c r="U359" i="5"/>
  <c r="M360" i="5"/>
  <c r="S360" i="5"/>
  <c r="K361" i="5"/>
  <c r="Q361" i="5"/>
  <c r="T362" i="5"/>
  <c r="K363" i="5"/>
  <c r="Q363" i="5"/>
  <c r="L365" i="5"/>
  <c r="O366" i="5"/>
  <c r="U366" i="5"/>
  <c r="M367" i="5"/>
  <c r="S367" i="5"/>
  <c r="J368" i="5"/>
  <c r="I198" i="28"/>
  <c r="M358" i="5"/>
  <c r="M361" i="5"/>
  <c r="S361" i="5"/>
  <c r="J362" i="5"/>
  <c r="P362" i="5"/>
  <c r="N365" i="5"/>
  <c r="T365" i="5"/>
  <c r="L368" i="5"/>
  <c r="R368" i="5"/>
  <c r="L361" i="5"/>
  <c r="B358" i="7"/>
  <c r="F358" i="4" s="1"/>
  <c r="I358" i="7"/>
  <c r="B365" i="7"/>
  <c r="F365" i="4" s="1"/>
  <c r="H190" i="28"/>
  <c r="I191" i="28"/>
  <c r="I196" i="28"/>
  <c r="H198" i="28"/>
  <c r="P357" i="5"/>
  <c r="N358" i="5"/>
  <c r="T358" i="5"/>
  <c r="R359" i="5"/>
  <c r="N361" i="5"/>
  <c r="T361" i="5"/>
  <c r="T363" i="5"/>
  <c r="L366" i="5"/>
  <c r="R366" i="5"/>
  <c r="J367" i="5"/>
  <c r="P367" i="5"/>
  <c r="M368" i="5"/>
  <c r="C358" i="7"/>
  <c r="G358" i="4" s="1"/>
  <c r="C362" i="7"/>
  <c r="G362" i="4" s="1"/>
  <c r="I368" i="7"/>
  <c r="H189" i="28"/>
  <c r="H191" i="28"/>
  <c r="I194" i="28"/>
  <c r="K357" i="5"/>
  <c r="M359" i="5"/>
  <c r="R362" i="5"/>
  <c r="L364" i="5"/>
  <c r="R364" i="5"/>
  <c r="J365" i="5"/>
  <c r="P365" i="5"/>
  <c r="N368" i="5"/>
  <c r="T368" i="5"/>
  <c r="I360" i="7"/>
  <c r="I364" i="7"/>
  <c r="I192" i="28"/>
  <c r="H194" i="28"/>
  <c r="H196" i="28"/>
  <c r="I197" i="28"/>
  <c r="I199" i="28"/>
  <c r="M362" i="5"/>
  <c r="J363" i="5"/>
  <c r="B191" i="28"/>
  <c r="B193" i="28"/>
  <c r="D358" i="5"/>
  <c r="D359" i="5"/>
  <c r="D360" i="5"/>
  <c r="D361" i="5"/>
  <c r="C191" i="28"/>
  <c r="C193" i="28"/>
  <c r="B196" i="28"/>
  <c r="D367" i="5"/>
  <c r="B362" i="7"/>
  <c r="F362" i="4" s="1"/>
  <c r="B361" i="7"/>
  <c r="F361" i="4" s="1"/>
  <c r="C365" i="7"/>
  <c r="G365" i="4" s="1"/>
  <c r="B368" i="7"/>
  <c r="F368" i="4" s="1"/>
  <c r="C368" i="7"/>
  <c r="G368" i="4" s="1"/>
  <c r="I357" i="8"/>
  <c r="H359" i="8"/>
  <c r="H362" i="8"/>
  <c r="H365" i="8"/>
  <c r="H368" i="8"/>
  <c r="H360" i="8"/>
  <c r="H359" i="6"/>
  <c r="H362" i="6"/>
  <c r="H365" i="6"/>
  <c r="H368" i="6"/>
  <c r="I195" i="29"/>
  <c r="B189" i="29"/>
  <c r="B192" i="29"/>
  <c r="B198" i="29"/>
  <c r="H361" i="7"/>
  <c r="H364" i="7"/>
  <c r="H367" i="7"/>
  <c r="H358" i="7"/>
  <c r="H359" i="7"/>
  <c r="H362" i="7"/>
  <c r="H365" i="7"/>
  <c r="H368" i="7"/>
  <c r="B189" i="30"/>
  <c r="B192" i="30"/>
  <c r="B195" i="30"/>
  <c r="B198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F346" i="5" s="1"/>
  <c r="E178" i="28"/>
  <c r="D178" i="28"/>
  <c r="U177" i="28"/>
  <c r="T177" i="28"/>
  <c r="T345" i="5" s="1"/>
  <c r="S177" i="28"/>
  <c r="R177" i="28"/>
  <c r="Q177" i="28"/>
  <c r="P177" i="28"/>
  <c r="P345" i="5" s="1"/>
  <c r="O177" i="28"/>
  <c r="N177" i="28"/>
  <c r="M177" i="28"/>
  <c r="L177" i="28"/>
  <c r="L345" i="5" s="1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B350" i="11" s="1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I356" i="10"/>
  <c r="H356" i="10"/>
  <c r="C356" i="10"/>
  <c r="B356" i="10"/>
  <c r="B356" i="8" s="1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B352" i="8" s="1"/>
  <c r="I351" i="10"/>
  <c r="H351" i="10"/>
  <c r="C351" i="10"/>
  <c r="B351" i="10"/>
  <c r="I350" i="10"/>
  <c r="H350" i="10"/>
  <c r="C350" i="10"/>
  <c r="B350" i="10"/>
  <c r="B350" i="8" s="1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C180" i="30"/>
  <c r="H179" i="30"/>
  <c r="B179" i="30" s="1"/>
  <c r="C179" i="30"/>
  <c r="H178" i="30"/>
  <c r="B178" i="30" s="1"/>
  <c r="B178" i="28" s="1"/>
  <c r="C178" i="30"/>
  <c r="H177" i="30"/>
  <c r="B177" i="30" s="1"/>
  <c r="B177" i="28" s="1"/>
  <c r="C177" i="30"/>
  <c r="B358" i="6" l="1"/>
  <c r="D358" i="4" s="1"/>
  <c r="C358" i="6"/>
  <c r="E358" i="4" s="1"/>
  <c r="B367" i="6"/>
  <c r="D367" i="4" s="1"/>
  <c r="C367" i="4" s="1"/>
  <c r="C199" i="28"/>
  <c r="B361" i="6"/>
  <c r="D361" i="4" s="1"/>
  <c r="C361" i="4" s="1"/>
  <c r="C190" i="28"/>
  <c r="B199" i="28"/>
  <c r="C197" i="28"/>
  <c r="B197" i="28"/>
  <c r="B364" i="6"/>
  <c r="D364" i="4" s="1"/>
  <c r="B364" i="4" s="1"/>
  <c r="B194" i="28"/>
  <c r="B362" i="5" s="1"/>
  <c r="C196" i="28"/>
  <c r="C364" i="5" s="1"/>
  <c r="C194" i="28"/>
  <c r="C362" i="6"/>
  <c r="E362" i="4" s="1"/>
  <c r="C362" i="4" s="1"/>
  <c r="B200" i="28"/>
  <c r="B368" i="5" s="1"/>
  <c r="C200" i="28"/>
  <c r="B358" i="4"/>
  <c r="B368" i="6"/>
  <c r="D368" i="4" s="1"/>
  <c r="C368" i="4" s="1"/>
  <c r="C366" i="6"/>
  <c r="E366" i="4" s="1"/>
  <c r="B366" i="6"/>
  <c r="D366" i="4" s="1"/>
  <c r="B360" i="6"/>
  <c r="D360" i="4" s="1"/>
  <c r="C360" i="6"/>
  <c r="E360" i="4" s="1"/>
  <c r="B357" i="6"/>
  <c r="D357" i="4" s="1"/>
  <c r="C357" i="6"/>
  <c r="E357" i="4" s="1"/>
  <c r="B359" i="7"/>
  <c r="F359" i="4" s="1"/>
  <c r="B359" i="4" s="1"/>
  <c r="I365" i="5"/>
  <c r="C358" i="4"/>
  <c r="H357" i="5"/>
  <c r="I360" i="5"/>
  <c r="H360" i="5"/>
  <c r="I367" i="5"/>
  <c r="H359" i="5"/>
  <c r="H367" i="5"/>
  <c r="B358" i="5"/>
  <c r="H368" i="5"/>
  <c r="I359" i="5"/>
  <c r="I357" i="5"/>
  <c r="H361" i="5"/>
  <c r="I364" i="5"/>
  <c r="I362" i="5"/>
  <c r="I366" i="5"/>
  <c r="I363" i="5"/>
  <c r="H366" i="5"/>
  <c r="I358" i="5"/>
  <c r="C365" i="4"/>
  <c r="H365" i="5"/>
  <c r="H358" i="5"/>
  <c r="C358" i="5"/>
  <c r="H362" i="5"/>
  <c r="B365" i="4"/>
  <c r="I361" i="5"/>
  <c r="I368" i="5"/>
  <c r="H364" i="5"/>
  <c r="B362" i="4"/>
  <c r="H363" i="5"/>
  <c r="B361" i="5"/>
  <c r="C361" i="5"/>
  <c r="C198" i="28"/>
  <c r="C366" i="7"/>
  <c r="G366" i="4" s="1"/>
  <c r="B198" i="28"/>
  <c r="B366" i="7"/>
  <c r="F366" i="4" s="1"/>
  <c r="C363" i="7"/>
  <c r="G363" i="4" s="1"/>
  <c r="B363" i="7"/>
  <c r="F363" i="4" s="1"/>
  <c r="C195" i="28"/>
  <c r="B195" i="28"/>
  <c r="C360" i="7"/>
  <c r="G360" i="4" s="1"/>
  <c r="C192" i="28"/>
  <c r="B360" i="7"/>
  <c r="F360" i="4" s="1"/>
  <c r="B192" i="28"/>
  <c r="B189" i="28"/>
  <c r="C357" i="7"/>
  <c r="G357" i="4" s="1"/>
  <c r="B357" i="7"/>
  <c r="F357" i="4" s="1"/>
  <c r="C189" i="28"/>
  <c r="B365" i="5"/>
  <c r="B359" i="5"/>
  <c r="C359" i="5"/>
  <c r="B364" i="5"/>
  <c r="C350" i="11"/>
  <c r="H351" i="8"/>
  <c r="H353" i="8"/>
  <c r="H354" i="8"/>
  <c r="C349" i="7"/>
  <c r="G349" i="4" s="1"/>
  <c r="C353" i="7"/>
  <c r="G353" i="4" s="1"/>
  <c r="H348" i="6"/>
  <c r="H355" i="8"/>
  <c r="H346" i="11"/>
  <c r="H349" i="11"/>
  <c r="H350" i="11"/>
  <c r="H352" i="11"/>
  <c r="B348" i="8"/>
  <c r="C346" i="8"/>
  <c r="H355" i="11"/>
  <c r="H356" i="11"/>
  <c r="C346" i="11"/>
  <c r="H346" i="6"/>
  <c r="H345" i="11"/>
  <c r="H353" i="11"/>
  <c r="I354" i="11"/>
  <c r="H349" i="6"/>
  <c r="H347" i="6"/>
  <c r="C356" i="8"/>
  <c r="C349" i="6"/>
  <c r="E349" i="4" s="1"/>
  <c r="B351" i="6"/>
  <c r="D351" i="4" s="1"/>
  <c r="I349" i="6"/>
  <c r="H351" i="6"/>
  <c r="H352" i="6"/>
  <c r="H353" i="6"/>
  <c r="H354" i="6"/>
  <c r="I355" i="6"/>
  <c r="I356" i="6"/>
  <c r="N351" i="5"/>
  <c r="R351" i="5"/>
  <c r="I347" i="8"/>
  <c r="I352" i="8"/>
  <c r="C347" i="6"/>
  <c r="E347" i="4" s="1"/>
  <c r="C355" i="6"/>
  <c r="E355" i="4" s="1"/>
  <c r="B346" i="6"/>
  <c r="D346" i="4" s="1"/>
  <c r="C353" i="6"/>
  <c r="E353" i="4" s="1"/>
  <c r="I348" i="6"/>
  <c r="C180" i="28"/>
  <c r="C348" i="6"/>
  <c r="E348" i="4" s="1"/>
  <c r="C350" i="6"/>
  <c r="E350" i="4" s="1"/>
  <c r="C352" i="6"/>
  <c r="E352" i="4" s="1"/>
  <c r="C354" i="6"/>
  <c r="E354" i="4" s="1"/>
  <c r="C356" i="6"/>
  <c r="E356" i="4" s="1"/>
  <c r="I352" i="6"/>
  <c r="I353" i="6"/>
  <c r="I354" i="6"/>
  <c r="C346" i="6"/>
  <c r="E346" i="4" s="1"/>
  <c r="I347" i="6"/>
  <c r="H350" i="6"/>
  <c r="H345" i="6"/>
  <c r="I346" i="6"/>
  <c r="B348" i="6"/>
  <c r="D348" i="4" s="1"/>
  <c r="B349" i="6"/>
  <c r="D349" i="4" s="1"/>
  <c r="B350" i="6"/>
  <c r="D350" i="4" s="1"/>
  <c r="C351" i="6"/>
  <c r="E351" i="4" s="1"/>
  <c r="H355" i="6"/>
  <c r="H356" i="6"/>
  <c r="B347" i="6"/>
  <c r="D347" i="4" s="1"/>
  <c r="I351" i="6"/>
  <c r="I350" i="6"/>
  <c r="B352" i="6"/>
  <c r="D352" i="4" s="1"/>
  <c r="B353" i="6"/>
  <c r="D353" i="4" s="1"/>
  <c r="B354" i="6"/>
  <c r="D354" i="4" s="1"/>
  <c r="B355" i="6"/>
  <c r="D355" i="4" s="1"/>
  <c r="B356" i="6"/>
  <c r="D356" i="4" s="1"/>
  <c r="M350" i="5"/>
  <c r="Q350" i="5"/>
  <c r="U350" i="5"/>
  <c r="I349" i="11"/>
  <c r="C351" i="11"/>
  <c r="I355" i="11"/>
  <c r="C347" i="11"/>
  <c r="I347" i="11"/>
  <c r="I350" i="11"/>
  <c r="I351" i="11"/>
  <c r="I356" i="11"/>
  <c r="C348" i="11"/>
  <c r="C352" i="11"/>
  <c r="C353" i="11"/>
  <c r="C354" i="11"/>
  <c r="C355" i="11"/>
  <c r="C356" i="11"/>
  <c r="N355" i="5"/>
  <c r="R355" i="5"/>
  <c r="H348" i="11"/>
  <c r="C349" i="11"/>
  <c r="I352" i="11"/>
  <c r="I353" i="11"/>
  <c r="H354" i="11"/>
  <c r="G346" i="5"/>
  <c r="B346" i="11"/>
  <c r="H347" i="11"/>
  <c r="B348" i="11"/>
  <c r="D354" i="5"/>
  <c r="K346" i="5"/>
  <c r="O346" i="5"/>
  <c r="S346" i="5"/>
  <c r="I346" i="11"/>
  <c r="I348" i="11"/>
  <c r="H351" i="11"/>
  <c r="B352" i="11"/>
  <c r="B353" i="11"/>
  <c r="B354" i="11"/>
  <c r="B355" i="11"/>
  <c r="B356" i="11"/>
  <c r="M347" i="5"/>
  <c r="Q347" i="5"/>
  <c r="U347" i="5"/>
  <c r="M348" i="5"/>
  <c r="Q348" i="5"/>
  <c r="U348" i="5"/>
  <c r="L349" i="5"/>
  <c r="P349" i="5"/>
  <c r="T349" i="5"/>
  <c r="M351" i="5"/>
  <c r="Q351" i="5"/>
  <c r="U351" i="5"/>
  <c r="F352" i="5"/>
  <c r="G353" i="5"/>
  <c r="M355" i="5"/>
  <c r="Q355" i="5"/>
  <c r="U355" i="5"/>
  <c r="F356" i="5"/>
  <c r="I348" i="8"/>
  <c r="C352" i="8"/>
  <c r="H356" i="8"/>
  <c r="I349" i="8"/>
  <c r="H352" i="8"/>
  <c r="C352" i="7"/>
  <c r="G352" i="4" s="1"/>
  <c r="C347" i="8"/>
  <c r="C348" i="8"/>
  <c r="C349" i="8"/>
  <c r="C350" i="8"/>
  <c r="C351" i="8"/>
  <c r="C353" i="8"/>
  <c r="C354" i="8"/>
  <c r="C355" i="8"/>
  <c r="B347" i="8"/>
  <c r="I350" i="8"/>
  <c r="B351" i="8"/>
  <c r="B355" i="8"/>
  <c r="I356" i="8"/>
  <c r="E346" i="5"/>
  <c r="N346" i="5"/>
  <c r="R346" i="5"/>
  <c r="N347" i="5"/>
  <c r="R347" i="5"/>
  <c r="E348" i="5"/>
  <c r="O348" i="5"/>
  <c r="S348" i="5"/>
  <c r="E349" i="5"/>
  <c r="K349" i="5"/>
  <c r="O349" i="5"/>
  <c r="S349" i="5"/>
  <c r="D350" i="5"/>
  <c r="J350" i="5"/>
  <c r="O350" i="5"/>
  <c r="S350" i="5"/>
  <c r="E352" i="5"/>
  <c r="O352" i="5"/>
  <c r="S352" i="5"/>
  <c r="J354" i="5"/>
  <c r="H345" i="8"/>
  <c r="B346" i="8"/>
  <c r="I351" i="8"/>
  <c r="B354" i="8"/>
  <c r="I355" i="8"/>
  <c r="K355" i="5"/>
  <c r="O355" i="5"/>
  <c r="S355" i="5"/>
  <c r="H347" i="8"/>
  <c r="H348" i="8"/>
  <c r="H349" i="8"/>
  <c r="H350" i="8"/>
  <c r="B353" i="8"/>
  <c r="I354" i="8"/>
  <c r="F347" i="5"/>
  <c r="F348" i="5"/>
  <c r="G349" i="5"/>
  <c r="G350" i="5"/>
  <c r="G351" i="5"/>
  <c r="M352" i="5"/>
  <c r="Q352" i="5"/>
  <c r="U352" i="5"/>
  <c r="G355" i="5"/>
  <c r="M356" i="5"/>
  <c r="Q356" i="5"/>
  <c r="U356" i="5"/>
  <c r="H346" i="8"/>
  <c r="I346" i="8"/>
  <c r="I353" i="8"/>
  <c r="E353" i="5"/>
  <c r="K353" i="5"/>
  <c r="O353" i="5"/>
  <c r="S353" i="5"/>
  <c r="O354" i="5"/>
  <c r="S354" i="5"/>
  <c r="E355" i="5"/>
  <c r="E356" i="5"/>
  <c r="O356" i="5"/>
  <c r="S356" i="5"/>
  <c r="P348" i="5"/>
  <c r="Q349" i="5"/>
  <c r="N350" i="5"/>
  <c r="P352" i="5"/>
  <c r="Q353" i="5"/>
  <c r="N354" i="5"/>
  <c r="P356" i="5"/>
  <c r="K347" i="5"/>
  <c r="S347" i="5"/>
  <c r="K351" i="5"/>
  <c r="O351" i="5"/>
  <c r="S351" i="5"/>
  <c r="G347" i="5"/>
  <c r="T348" i="5"/>
  <c r="U349" i="5"/>
  <c r="R350" i="5"/>
  <c r="T352" i="5"/>
  <c r="U353" i="5"/>
  <c r="R354" i="5"/>
  <c r="T356" i="5"/>
  <c r="O347" i="5"/>
  <c r="D349" i="5"/>
  <c r="E350" i="5"/>
  <c r="F351" i="5"/>
  <c r="D353" i="5"/>
  <c r="E354" i="5"/>
  <c r="F355" i="5"/>
  <c r="G348" i="5"/>
  <c r="G352" i="5"/>
  <c r="G356" i="5"/>
  <c r="L348" i="5"/>
  <c r="M349" i="5"/>
  <c r="L352" i="5"/>
  <c r="M353" i="5"/>
  <c r="L356" i="5"/>
  <c r="B188" i="28"/>
  <c r="C356" i="7"/>
  <c r="G356" i="4" s="1"/>
  <c r="B356" i="7"/>
  <c r="F356" i="4" s="1"/>
  <c r="C348" i="7"/>
  <c r="G348" i="4" s="1"/>
  <c r="C178" i="28"/>
  <c r="B182" i="28"/>
  <c r="B350" i="7"/>
  <c r="F350" i="4" s="1"/>
  <c r="B186" i="28"/>
  <c r="B354" i="7"/>
  <c r="F354" i="4" s="1"/>
  <c r="C186" i="28"/>
  <c r="B346" i="7"/>
  <c r="F346" i="4" s="1"/>
  <c r="E347" i="5"/>
  <c r="C188" i="28"/>
  <c r="B347" i="7"/>
  <c r="F347" i="4" s="1"/>
  <c r="C179" i="28"/>
  <c r="B179" i="28"/>
  <c r="B349" i="7"/>
  <c r="F349" i="4" s="1"/>
  <c r="C181" i="28"/>
  <c r="B181" i="28"/>
  <c r="B351" i="7"/>
  <c r="F351" i="4" s="1"/>
  <c r="C183" i="28"/>
  <c r="B183" i="28"/>
  <c r="B353" i="7"/>
  <c r="F353" i="4" s="1"/>
  <c r="C185" i="28"/>
  <c r="B185" i="28"/>
  <c r="B355" i="7"/>
  <c r="F355" i="4" s="1"/>
  <c r="C187" i="28"/>
  <c r="B187" i="28"/>
  <c r="C346" i="7"/>
  <c r="G346" i="4" s="1"/>
  <c r="C350" i="7"/>
  <c r="G350" i="4" s="1"/>
  <c r="C354" i="7"/>
  <c r="G354" i="4" s="1"/>
  <c r="C182" i="28"/>
  <c r="B180" i="28"/>
  <c r="B348" i="7"/>
  <c r="F348" i="4" s="1"/>
  <c r="B184" i="28"/>
  <c r="B352" i="7"/>
  <c r="F352" i="4" s="1"/>
  <c r="I346" i="7"/>
  <c r="C347" i="7"/>
  <c r="G347" i="4" s="1"/>
  <c r="C351" i="7"/>
  <c r="G351" i="4" s="1"/>
  <c r="C355" i="7"/>
  <c r="G355" i="4" s="1"/>
  <c r="M346" i="5"/>
  <c r="Q346" i="5"/>
  <c r="U346" i="5"/>
  <c r="E351" i="5"/>
  <c r="C184" i="28"/>
  <c r="G354" i="5"/>
  <c r="M354" i="5"/>
  <c r="Q354" i="5"/>
  <c r="U354" i="5"/>
  <c r="I347" i="7"/>
  <c r="I349" i="7"/>
  <c r="I351" i="7"/>
  <c r="I353" i="7"/>
  <c r="I355" i="7"/>
  <c r="I178" i="28"/>
  <c r="I180" i="28"/>
  <c r="I182" i="28"/>
  <c r="I184" i="28"/>
  <c r="I186" i="28"/>
  <c r="I188" i="28"/>
  <c r="D346" i="5"/>
  <c r="L346" i="5"/>
  <c r="P346" i="5"/>
  <c r="T346" i="5"/>
  <c r="D347" i="5"/>
  <c r="L347" i="5"/>
  <c r="P347" i="5"/>
  <c r="T347" i="5"/>
  <c r="D348" i="5"/>
  <c r="J349" i="5"/>
  <c r="N349" i="5"/>
  <c r="R349" i="5"/>
  <c r="F350" i="5"/>
  <c r="K350" i="5"/>
  <c r="L351" i="5"/>
  <c r="P351" i="5"/>
  <c r="T351" i="5"/>
  <c r="D352" i="5"/>
  <c r="J353" i="5"/>
  <c r="N353" i="5"/>
  <c r="R353" i="5"/>
  <c r="F354" i="5"/>
  <c r="K354" i="5"/>
  <c r="L355" i="5"/>
  <c r="P355" i="5"/>
  <c r="T355" i="5"/>
  <c r="D356" i="5"/>
  <c r="J348" i="5"/>
  <c r="N348" i="5"/>
  <c r="R348" i="5"/>
  <c r="F349" i="5"/>
  <c r="L350" i="5"/>
  <c r="P350" i="5"/>
  <c r="T350" i="5"/>
  <c r="D351" i="5"/>
  <c r="J352" i="5"/>
  <c r="N352" i="5"/>
  <c r="R352" i="5"/>
  <c r="F353" i="5"/>
  <c r="L354" i="5"/>
  <c r="P354" i="5"/>
  <c r="T354" i="5"/>
  <c r="D355" i="5"/>
  <c r="J356" i="5"/>
  <c r="N356" i="5"/>
  <c r="R356" i="5"/>
  <c r="I348" i="7"/>
  <c r="I350" i="7"/>
  <c r="I352" i="7"/>
  <c r="I354" i="7"/>
  <c r="I356" i="7"/>
  <c r="I179" i="28"/>
  <c r="I181" i="28"/>
  <c r="I183" i="28"/>
  <c r="I185" i="28"/>
  <c r="I187" i="28"/>
  <c r="F345" i="5"/>
  <c r="J346" i="5"/>
  <c r="J347" i="5"/>
  <c r="K348" i="5"/>
  <c r="J351" i="5"/>
  <c r="K352" i="5"/>
  <c r="J355" i="5"/>
  <c r="K356" i="5"/>
  <c r="I345" i="6"/>
  <c r="I345" i="11"/>
  <c r="U345" i="5"/>
  <c r="E345" i="5"/>
  <c r="B345" i="11"/>
  <c r="B345" i="5" s="1"/>
  <c r="C345" i="6"/>
  <c r="E345" i="4" s="1"/>
  <c r="C177" i="28"/>
  <c r="B345" i="6"/>
  <c r="D345" i="4" s="1"/>
  <c r="C345" i="11"/>
  <c r="K345" i="5"/>
  <c r="O345" i="5"/>
  <c r="S345" i="5"/>
  <c r="M345" i="5"/>
  <c r="Q345" i="5"/>
  <c r="G345" i="5"/>
  <c r="C345" i="8"/>
  <c r="I345" i="8"/>
  <c r="J345" i="5"/>
  <c r="N345" i="5"/>
  <c r="R345" i="5"/>
  <c r="B345" i="7"/>
  <c r="F345" i="4" s="1"/>
  <c r="I177" i="28"/>
  <c r="I345" i="7"/>
  <c r="C345" i="7"/>
  <c r="G345" i="4" s="1"/>
  <c r="D345" i="5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175" i="28"/>
  <c r="E175" i="28"/>
  <c r="F175" i="28"/>
  <c r="G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I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B361" i="4" l="1"/>
  <c r="C367" i="5"/>
  <c r="C368" i="5"/>
  <c r="B367" i="5"/>
  <c r="B367" i="4"/>
  <c r="C365" i="5"/>
  <c r="C362" i="5"/>
  <c r="C364" i="4"/>
  <c r="B368" i="4"/>
  <c r="C359" i="4"/>
  <c r="B366" i="5"/>
  <c r="C366" i="5"/>
  <c r="C366" i="4"/>
  <c r="B366" i="4"/>
  <c r="B363" i="5"/>
  <c r="C363" i="5"/>
  <c r="C357" i="4"/>
  <c r="B357" i="4"/>
  <c r="C357" i="5"/>
  <c r="B357" i="5"/>
  <c r="B360" i="5"/>
  <c r="C360" i="5"/>
  <c r="C363" i="4"/>
  <c r="B363" i="4"/>
  <c r="C360" i="4"/>
  <c r="B360" i="4"/>
  <c r="C352" i="4"/>
  <c r="B346" i="5"/>
  <c r="B351" i="4"/>
  <c r="C346" i="5"/>
  <c r="C351" i="4"/>
  <c r="B354" i="4"/>
  <c r="C354" i="4"/>
  <c r="B353" i="4"/>
  <c r="B355" i="4"/>
  <c r="B356" i="4"/>
  <c r="C349" i="4"/>
  <c r="B352" i="4"/>
  <c r="C353" i="4"/>
  <c r="C347" i="4"/>
  <c r="I352" i="5"/>
  <c r="I356" i="5"/>
  <c r="I348" i="5"/>
  <c r="H353" i="5"/>
  <c r="I351" i="5"/>
  <c r="C356" i="4"/>
  <c r="H355" i="5"/>
  <c r="H354" i="5"/>
  <c r="H350" i="5"/>
  <c r="B352" i="5"/>
  <c r="C352" i="5"/>
  <c r="C351" i="5"/>
  <c r="B351" i="5"/>
  <c r="C355" i="4"/>
  <c r="H349" i="5"/>
  <c r="I353" i="5"/>
  <c r="C353" i="5"/>
  <c r="B353" i="5"/>
  <c r="C354" i="5"/>
  <c r="B354" i="5"/>
  <c r="B349" i="4"/>
  <c r="I346" i="5"/>
  <c r="H346" i="5"/>
  <c r="H356" i="5"/>
  <c r="I354" i="5"/>
  <c r="H352" i="5"/>
  <c r="I350" i="5"/>
  <c r="H348" i="5"/>
  <c r="I349" i="5"/>
  <c r="B348" i="5"/>
  <c r="C348" i="5"/>
  <c r="C355" i="5"/>
  <c r="B355" i="5"/>
  <c r="B347" i="5"/>
  <c r="C347" i="5"/>
  <c r="C350" i="4"/>
  <c r="B350" i="4"/>
  <c r="I347" i="5"/>
  <c r="H347" i="5"/>
  <c r="C348" i="4"/>
  <c r="B348" i="4"/>
  <c r="B347" i="4"/>
  <c r="H351" i="5"/>
  <c r="I355" i="5"/>
  <c r="C349" i="5"/>
  <c r="B349" i="5"/>
  <c r="C350" i="5"/>
  <c r="B350" i="5"/>
  <c r="C346" i="4"/>
  <c r="B346" i="4"/>
  <c r="B356" i="5"/>
  <c r="C356" i="5"/>
  <c r="C345" i="5"/>
  <c r="C345" i="4"/>
  <c r="B345" i="4"/>
  <c r="I345" i="5"/>
  <c r="H345" i="5"/>
  <c r="H175" i="28"/>
  <c r="I344" i="11"/>
  <c r="B344" i="8"/>
  <c r="H344" i="6"/>
  <c r="B176" i="29"/>
  <c r="B176" i="28" s="1"/>
  <c r="I344" i="6"/>
  <c r="F344" i="5"/>
  <c r="C344" i="11"/>
  <c r="H344" i="7"/>
  <c r="B344" i="11"/>
  <c r="G344" i="5"/>
  <c r="I344" i="8"/>
  <c r="C344" i="8"/>
  <c r="M344" i="5"/>
  <c r="Q344" i="5"/>
  <c r="U344" i="5"/>
  <c r="D344" i="5"/>
  <c r="J344" i="5"/>
  <c r="N344" i="5"/>
  <c r="R344" i="5"/>
  <c r="P344" i="5"/>
  <c r="K344" i="5"/>
  <c r="S344" i="5"/>
  <c r="L344" i="5"/>
  <c r="T344" i="5"/>
  <c r="I344" i="7"/>
  <c r="H176" i="28"/>
  <c r="O344" i="5"/>
  <c r="E344" i="5"/>
  <c r="B344" i="7"/>
  <c r="F344" i="4" s="1"/>
  <c r="C344" i="7"/>
  <c r="G344" i="4" s="1"/>
  <c r="I176" i="28"/>
  <c r="H344" i="11"/>
  <c r="H344" i="8"/>
  <c r="I175" i="28"/>
  <c r="I176" i="30"/>
  <c r="J170" i="28"/>
  <c r="K170" i="28"/>
  <c r="L170" i="28"/>
  <c r="M170" i="28"/>
  <c r="N170" i="28"/>
  <c r="O170" i="28"/>
  <c r="P170" i="28"/>
  <c r="Q170" i="28"/>
  <c r="R170" i="28"/>
  <c r="S170" i="28"/>
  <c r="T170" i="28"/>
  <c r="U170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D170" i="28"/>
  <c r="E170" i="28"/>
  <c r="F170" i="28"/>
  <c r="G170" i="28"/>
  <c r="D171" i="28"/>
  <c r="E171" i="28"/>
  <c r="F171" i="28"/>
  <c r="G171" i="28"/>
  <c r="D172" i="28"/>
  <c r="E172" i="28"/>
  <c r="F172" i="28"/>
  <c r="G172" i="28"/>
  <c r="D173" i="28"/>
  <c r="E173" i="28"/>
  <c r="F173" i="28"/>
  <c r="G173" i="28"/>
  <c r="D174" i="28"/>
  <c r="E174" i="28"/>
  <c r="F174" i="28"/>
  <c r="G174" i="28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166" i="28"/>
  <c r="E166" i="28"/>
  <c r="F166" i="28"/>
  <c r="G166" i="28"/>
  <c r="J166" i="28"/>
  <c r="K166" i="28"/>
  <c r="L166" i="28"/>
  <c r="M166" i="28"/>
  <c r="N166" i="28"/>
  <c r="O166" i="28"/>
  <c r="P166" i="28"/>
  <c r="Q166" i="28"/>
  <c r="R166" i="28"/>
  <c r="S166" i="28"/>
  <c r="T166" i="28"/>
  <c r="U166" i="28"/>
  <c r="D167" i="28"/>
  <c r="E167" i="28"/>
  <c r="F167" i="28"/>
  <c r="G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D168" i="28"/>
  <c r="E168" i="28"/>
  <c r="F168" i="28"/>
  <c r="G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D169" i="28"/>
  <c r="E169" i="28"/>
  <c r="F169" i="28"/>
  <c r="G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176" i="28" l="1"/>
  <c r="C344" i="5" s="1"/>
  <c r="H343" i="6"/>
  <c r="C344" i="6"/>
  <c r="E344" i="4" s="1"/>
  <c r="B344" i="6"/>
  <c r="D344" i="4" s="1"/>
  <c r="B344" i="4" s="1"/>
  <c r="H344" i="5"/>
  <c r="I344" i="5"/>
  <c r="B344" i="5"/>
  <c r="C175" i="28"/>
  <c r="B175" i="28"/>
  <c r="H170" i="28"/>
  <c r="I343" i="11"/>
  <c r="H343" i="8"/>
  <c r="F343" i="5"/>
  <c r="H173" i="28"/>
  <c r="R343" i="5"/>
  <c r="O343" i="5"/>
  <c r="H171" i="28"/>
  <c r="H343" i="11"/>
  <c r="L343" i="5"/>
  <c r="C343" i="11"/>
  <c r="C343" i="6"/>
  <c r="E343" i="4" s="1"/>
  <c r="I170" i="28"/>
  <c r="I172" i="28"/>
  <c r="I343" i="6"/>
  <c r="H174" i="28"/>
  <c r="H172" i="28"/>
  <c r="B343" i="6"/>
  <c r="D343" i="4" s="1"/>
  <c r="U343" i="5"/>
  <c r="Q343" i="5"/>
  <c r="D343" i="5"/>
  <c r="B343" i="11"/>
  <c r="S343" i="5"/>
  <c r="T343" i="5"/>
  <c r="P343" i="5"/>
  <c r="I343" i="8"/>
  <c r="N343" i="5"/>
  <c r="K343" i="5"/>
  <c r="J343" i="5"/>
  <c r="C343" i="7"/>
  <c r="G343" i="4" s="1"/>
  <c r="B343" i="7"/>
  <c r="F343" i="4" s="1"/>
  <c r="B343" i="8"/>
  <c r="G343" i="5"/>
  <c r="C343" i="8"/>
  <c r="E343" i="5"/>
  <c r="I169" i="28"/>
  <c r="I167" i="28"/>
  <c r="I165" i="28"/>
  <c r="I173" i="28"/>
  <c r="I171" i="28"/>
  <c r="H168" i="28"/>
  <c r="H166" i="28"/>
  <c r="I343" i="7"/>
  <c r="I174" i="28"/>
  <c r="I168" i="28"/>
  <c r="I166" i="28"/>
  <c r="H169" i="28"/>
  <c r="H167" i="28"/>
  <c r="H165" i="28"/>
  <c r="M343" i="5"/>
  <c r="I175" i="29"/>
  <c r="H343" i="7"/>
  <c r="I175" i="30"/>
  <c r="C344" i="4" l="1"/>
  <c r="B343" i="5"/>
  <c r="I343" i="5"/>
  <c r="B343" i="4"/>
  <c r="H343" i="5"/>
  <c r="C343" i="4"/>
  <c r="C343" i="5"/>
  <c r="D337" i="11"/>
  <c r="E337" i="11"/>
  <c r="F337" i="11"/>
  <c r="G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D338" i="11"/>
  <c r="E338" i="11"/>
  <c r="F338" i="11"/>
  <c r="G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D339" i="11"/>
  <c r="E339" i="11"/>
  <c r="F339" i="11"/>
  <c r="G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D340" i="11"/>
  <c r="E340" i="11"/>
  <c r="F340" i="11"/>
  <c r="G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D341" i="11"/>
  <c r="E341" i="11"/>
  <c r="F341" i="11"/>
  <c r="G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D342" i="11"/>
  <c r="E342" i="11"/>
  <c r="F342" i="11"/>
  <c r="G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D337" i="8"/>
  <c r="E337" i="8"/>
  <c r="F337" i="8"/>
  <c r="G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D338" i="8"/>
  <c r="E338" i="8"/>
  <c r="F338" i="8"/>
  <c r="G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D339" i="8"/>
  <c r="E339" i="8"/>
  <c r="F339" i="8"/>
  <c r="G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D340" i="8"/>
  <c r="E340" i="8"/>
  <c r="F340" i="8"/>
  <c r="G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D341" i="8"/>
  <c r="E341" i="8"/>
  <c r="F341" i="8"/>
  <c r="G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D342" i="8"/>
  <c r="E342" i="8"/>
  <c r="F342" i="8"/>
  <c r="G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D336" i="6"/>
  <c r="E336" i="6"/>
  <c r="F336" i="6"/>
  <c r="G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D337" i="6"/>
  <c r="E337" i="6"/>
  <c r="F337" i="6"/>
  <c r="G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D338" i="6"/>
  <c r="E338" i="6"/>
  <c r="F338" i="6"/>
  <c r="G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D339" i="6"/>
  <c r="E339" i="6"/>
  <c r="F339" i="6"/>
  <c r="G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D340" i="6"/>
  <c r="E340" i="6"/>
  <c r="F340" i="6"/>
  <c r="G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D341" i="6"/>
  <c r="E341" i="6"/>
  <c r="F341" i="6"/>
  <c r="G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D342" i="6"/>
  <c r="E342" i="6"/>
  <c r="F342" i="6"/>
  <c r="G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D338" i="7"/>
  <c r="E338" i="7"/>
  <c r="F338" i="7"/>
  <c r="G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D339" i="7"/>
  <c r="E339" i="7"/>
  <c r="F339" i="7"/>
  <c r="G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D340" i="7"/>
  <c r="E340" i="7"/>
  <c r="F340" i="7"/>
  <c r="G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D341" i="7"/>
  <c r="E341" i="7"/>
  <c r="F341" i="7"/>
  <c r="G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D342" i="7"/>
  <c r="E342" i="7"/>
  <c r="F342" i="7"/>
  <c r="G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Q342" i="5" l="1"/>
  <c r="P342" i="5"/>
  <c r="U341" i="5"/>
  <c r="T341" i="5"/>
  <c r="M341" i="5"/>
  <c r="L341" i="5"/>
  <c r="P340" i="5"/>
  <c r="Q340" i="5"/>
  <c r="F340" i="5"/>
  <c r="G340" i="5"/>
  <c r="Q339" i="5"/>
  <c r="P339" i="5"/>
  <c r="G339" i="5"/>
  <c r="F339" i="5"/>
  <c r="P338" i="5"/>
  <c r="Q338" i="5"/>
  <c r="F338" i="5"/>
  <c r="G338" i="5"/>
  <c r="Q337" i="5"/>
  <c r="P337" i="5"/>
  <c r="G337" i="5"/>
  <c r="F337" i="5"/>
  <c r="U342" i="5"/>
  <c r="T342" i="5"/>
  <c r="M342" i="5"/>
  <c r="L342" i="5"/>
  <c r="G342" i="5"/>
  <c r="F342" i="5"/>
  <c r="Q341" i="5"/>
  <c r="P341" i="5"/>
  <c r="G341" i="5"/>
  <c r="F341" i="5"/>
  <c r="U340" i="5"/>
  <c r="T340" i="5"/>
  <c r="M340" i="5"/>
  <c r="L340" i="5"/>
  <c r="T339" i="5"/>
  <c r="U339" i="5"/>
  <c r="L339" i="5"/>
  <c r="M339" i="5"/>
  <c r="T338" i="5"/>
  <c r="U338" i="5"/>
  <c r="L338" i="5"/>
  <c r="M338" i="5"/>
  <c r="U337" i="5"/>
  <c r="T337" i="5"/>
  <c r="M337" i="5"/>
  <c r="L337" i="5"/>
  <c r="R342" i="5"/>
  <c r="S342" i="5"/>
  <c r="O342" i="5"/>
  <c r="N342" i="5"/>
  <c r="J342" i="5"/>
  <c r="K342" i="5"/>
  <c r="E342" i="5"/>
  <c r="D342" i="5"/>
  <c r="R341" i="5"/>
  <c r="S341" i="5"/>
  <c r="O341" i="5"/>
  <c r="N341" i="5"/>
  <c r="J341" i="5"/>
  <c r="K341" i="5"/>
  <c r="E341" i="5"/>
  <c r="D341" i="5"/>
  <c r="R340" i="5"/>
  <c r="S340" i="5"/>
  <c r="N340" i="5"/>
  <c r="O340" i="5"/>
  <c r="J340" i="5"/>
  <c r="K340" i="5"/>
  <c r="D340" i="5"/>
  <c r="E340" i="5"/>
  <c r="S339" i="5"/>
  <c r="R339" i="5"/>
  <c r="O339" i="5"/>
  <c r="N339" i="5"/>
  <c r="K339" i="5"/>
  <c r="J339" i="5"/>
  <c r="E339" i="5"/>
  <c r="D339" i="5"/>
  <c r="R338" i="5"/>
  <c r="S338" i="5"/>
  <c r="O338" i="5"/>
  <c r="N338" i="5"/>
  <c r="J338" i="5"/>
  <c r="K338" i="5"/>
  <c r="D338" i="5"/>
  <c r="E338" i="5"/>
  <c r="R337" i="5"/>
  <c r="S337" i="5"/>
  <c r="N337" i="5"/>
  <c r="O337" i="5"/>
  <c r="J337" i="5"/>
  <c r="K337" i="5"/>
  <c r="D337" i="5"/>
  <c r="E337" i="5"/>
  <c r="H342" i="6"/>
  <c r="H340" i="6"/>
  <c r="H338" i="6"/>
  <c r="H336" i="6"/>
  <c r="H341" i="6"/>
  <c r="H339" i="6"/>
  <c r="H337" i="6"/>
  <c r="I342" i="11"/>
  <c r="I340" i="11"/>
  <c r="I337" i="11"/>
  <c r="H341" i="11"/>
  <c r="H339" i="11"/>
  <c r="H337" i="11"/>
  <c r="I341" i="11"/>
  <c r="I339" i="11"/>
  <c r="I338" i="11"/>
  <c r="H342" i="11"/>
  <c r="H340" i="11"/>
  <c r="H338" i="11"/>
  <c r="H342" i="8"/>
  <c r="H340" i="8"/>
  <c r="H338" i="8"/>
  <c r="H341" i="8"/>
  <c r="H339" i="8"/>
  <c r="H337" i="8"/>
  <c r="I340" i="7"/>
  <c r="I338" i="7"/>
  <c r="I342" i="7"/>
  <c r="H342" i="7"/>
  <c r="H340" i="7"/>
  <c r="H338" i="7"/>
  <c r="I341" i="7"/>
  <c r="I339" i="7"/>
  <c r="I337" i="7"/>
  <c r="H341" i="7"/>
  <c r="H339" i="7"/>
  <c r="H337" i="7"/>
  <c r="I341" i="8"/>
  <c r="I340" i="8"/>
  <c r="I339" i="8"/>
  <c r="I338" i="8"/>
  <c r="I337" i="8"/>
  <c r="I342" i="8"/>
  <c r="I342" i="6"/>
  <c r="I341" i="6"/>
  <c r="I339" i="6"/>
  <c r="I338" i="6"/>
  <c r="I337" i="6"/>
  <c r="I336" i="6"/>
  <c r="I340" i="6"/>
  <c r="I342" i="12"/>
  <c r="H342" i="12"/>
  <c r="C342" i="12"/>
  <c r="B342" i="12"/>
  <c r="I342" i="9"/>
  <c r="H342" i="9"/>
  <c r="C342" i="9"/>
  <c r="B342" i="9"/>
  <c r="H174" i="29"/>
  <c r="B174" i="29" s="1"/>
  <c r="C174" i="29"/>
  <c r="I342" i="13"/>
  <c r="H342" i="13"/>
  <c r="C342" i="13"/>
  <c r="B342" i="13"/>
  <c r="I342" i="10"/>
  <c r="H342" i="10"/>
  <c r="C342" i="10"/>
  <c r="B342" i="10"/>
  <c r="H174" i="30"/>
  <c r="I174" i="30" s="1"/>
  <c r="C174" i="30"/>
  <c r="I339" i="5" l="1"/>
  <c r="H339" i="5"/>
  <c r="H337" i="5"/>
  <c r="I337" i="5"/>
  <c r="H338" i="5"/>
  <c r="I338" i="5"/>
  <c r="H340" i="5"/>
  <c r="I340" i="5"/>
  <c r="H341" i="5"/>
  <c r="I341" i="5"/>
  <c r="H342" i="5"/>
  <c r="I342" i="5"/>
  <c r="B342" i="6"/>
  <c r="D342" i="4" s="1"/>
  <c r="C342" i="6"/>
  <c r="E342" i="4" s="1"/>
  <c r="B342" i="11"/>
  <c r="C342" i="11"/>
  <c r="B342" i="8"/>
  <c r="C342" i="8"/>
  <c r="I174" i="29"/>
  <c r="B174" i="30"/>
  <c r="I341" i="12"/>
  <c r="H341" i="12"/>
  <c r="C341" i="12"/>
  <c r="B341" i="12"/>
  <c r="I341" i="9"/>
  <c r="H341" i="9"/>
  <c r="C341" i="9"/>
  <c r="B341" i="9"/>
  <c r="H173" i="29"/>
  <c r="B173" i="29" s="1"/>
  <c r="C173" i="29"/>
  <c r="I341" i="13"/>
  <c r="H341" i="13"/>
  <c r="C341" i="13"/>
  <c r="B341" i="13"/>
  <c r="I341" i="10"/>
  <c r="H341" i="10"/>
  <c r="C341" i="10"/>
  <c r="B341" i="10"/>
  <c r="H173" i="30"/>
  <c r="B173" i="30" s="1"/>
  <c r="C173" i="30"/>
  <c r="B173" i="28" l="1"/>
  <c r="C173" i="28"/>
  <c r="C174" i="28"/>
  <c r="B174" i="28"/>
  <c r="B342" i="5" s="1"/>
  <c r="B341" i="6"/>
  <c r="D341" i="4" s="1"/>
  <c r="C341" i="6"/>
  <c r="E341" i="4" s="1"/>
  <c r="B341" i="11"/>
  <c r="C341" i="11"/>
  <c r="B341" i="8"/>
  <c r="C341" i="8"/>
  <c r="B342" i="7"/>
  <c r="F342" i="4" s="1"/>
  <c r="C342" i="7"/>
  <c r="G342" i="4" s="1"/>
  <c r="B341" i="7"/>
  <c r="F341" i="4" s="1"/>
  <c r="C341" i="7"/>
  <c r="G341" i="4" s="1"/>
  <c r="I173" i="29"/>
  <c r="I173" i="30"/>
  <c r="I340" i="12"/>
  <c r="H340" i="12"/>
  <c r="C340" i="12"/>
  <c r="B340" i="12"/>
  <c r="I340" i="9"/>
  <c r="H340" i="9"/>
  <c r="C340" i="9"/>
  <c r="B340" i="9"/>
  <c r="C342" i="5" l="1"/>
  <c r="B341" i="5"/>
  <c r="C341" i="5"/>
  <c r="B341" i="4"/>
  <c r="C341" i="4"/>
  <c r="B342" i="4"/>
  <c r="C342" i="4"/>
  <c r="H172" i="29"/>
  <c r="B172" i="29" s="1"/>
  <c r="C172" i="29"/>
  <c r="C171" i="29"/>
  <c r="H171" i="29"/>
  <c r="B171" i="29" s="1"/>
  <c r="I340" i="13"/>
  <c r="H340" i="13"/>
  <c r="C340" i="13"/>
  <c r="B340" i="13"/>
  <c r="I340" i="10"/>
  <c r="H340" i="10"/>
  <c r="C340" i="10"/>
  <c r="B340" i="10"/>
  <c r="H172" i="30"/>
  <c r="B172" i="30" s="1"/>
  <c r="C172" i="30"/>
  <c r="C172" i="28" l="1"/>
  <c r="B172" i="28"/>
  <c r="B340" i="6"/>
  <c r="D340" i="4" s="1"/>
  <c r="C340" i="6"/>
  <c r="E340" i="4" s="1"/>
  <c r="B340" i="11"/>
  <c r="C340" i="11"/>
  <c r="B340" i="8"/>
  <c r="C340" i="8"/>
  <c r="B340" i="7"/>
  <c r="F340" i="4" s="1"/>
  <c r="C340" i="7"/>
  <c r="G340" i="4" s="1"/>
  <c r="I172" i="29"/>
  <c r="I171" i="29"/>
  <c r="I172" i="30"/>
  <c r="I339" i="12"/>
  <c r="H339" i="12"/>
  <c r="C339" i="12"/>
  <c r="B339" i="12"/>
  <c r="I339" i="9"/>
  <c r="H339" i="9"/>
  <c r="C339" i="9"/>
  <c r="B339" i="9"/>
  <c r="B339" i="6" s="1"/>
  <c r="D339" i="4" s="1"/>
  <c r="I339" i="13"/>
  <c r="H339" i="13"/>
  <c r="C339" i="13"/>
  <c r="B339" i="13"/>
  <c r="I339" i="10"/>
  <c r="H339" i="10"/>
  <c r="C339" i="10"/>
  <c r="B339" i="10"/>
  <c r="H171" i="30"/>
  <c r="I171" i="30" s="1"/>
  <c r="C171" i="30"/>
  <c r="C340" i="5" l="1"/>
  <c r="B340" i="5"/>
  <c r="C339" i="6"/>
  <c r="E339" i="4" s="1"/>
  <c r="B339" i="11"/>
  <c r="C339" i="11"/>
  <c r="B339" i="8"/>
  <c r="C339" i="8"/>
  <c r="B340" i="4"/>
  <c r="C340" i="4"/>
  <c r="B171" i="30"/>
  <c r="I338" i="12"/>
  <c r="H338" i="12"/>
  <c r="C338" i="12"/>
  <c r="B338" i="12"/>
  <c r="I338" i="9"/>
  <c r="H338" i="9"/>
  <c r="C338" i="9"/>
  <c r="B338" i="9"/>
  <c r="H170" i="29"/>
  <c r="I170" i="29" s="1"/>
  <c r="C170" i="29"/>
  <c r="I338" i="13"/>
  <c r="H338" i="13"/>
  <c r="C338" i="13"/>
  <c r="B338" i="13"/>
  <c r="I338" i="10"/>
  <c r="H338" i="10"/>
  <c r="C338" i="10"/>
  <c r="B338" i="10"/>
  <c r="H170" i="30"/>
  <c r="I170" i="30" s="1"/>
  <c r="C170" i="30"/>
  <c r="B171" i="28" l="1"/>
  <c r="B339" i="5" s="1"/>
  <c r="C171" i="28"/>
  <c r="B338" i="11"/>
  <c r="C338" i="11"/>
  <c r="B338" i="8"/>
  <c r="C338" i="8"/>
  <c r="B339" i="7"/>
  <c r="F339" i="4" s="1"/>
  <c r="C339" i="7"/>
  <c r="G339" i="4" s="1"/>
  <c r="B170" i="29"/>
  <c r="B170" i="30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C339" i="5" l="1"/>
  <c r="C170" i="28"/>
  <c r="B170" i="28"/>
  <c r="B338" i="5" s="1"/>
  <c r="B338" i="6"/>
  <c r="D338" i="4" s="1"/>
  <c r="C338" i="6"/>
  <c r="E338" i="4" s="1"/>
  <c r="B338" i="7"/>
  <c r="F338" i="4" s="1"/>
  <c r="C338" i="7"/>
  <c r="G338" i="4" s="1"/>
  <c r="B339" i="4"/>
  <c r="C339" i="4"/>
  <c r="H336" i="7"/>
  <c r="I336" i="7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B337" i="6"/>
  <c r="D337" i="4" s="1"/>
  <c r="C337" i="6"/>
  <c r="E337" i="4" s="1"/>
  <c r="B337" i="11"/>
  <c r="C337" i="11"/>
  <c r="B337" i="8"/>
  <c r="C337" i="8"/>
  <c r="B338" i="4"/>
  <c r="C338" i="4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B336" i="7" l="1"/>
  <c r="F336" i="4" s="1"/>
  <c r="F336" i="5"/>
  <c r="G336" i="5"/>
  <c r="E336" i="5"/>
  <c r="D336" i="5"/>
  <c r="L336" i="5"/>
  <c r="M336" i="5"/>
  <c r="Q336" i="5"/>
  <c r="P336" i="5"/>
  <c r="T336" i="5"/>
  <c r="U336" i="5"/>
  <c r="J336" i="5"/>
  <c r="K336" i="5"/>
  <c r="N336" i="5"/>
  <c r="O336" i="5"/>
  <c r="R336" i="5"/>
  <c r="S336" i="5"/>
  <c r="C336" i="7"/>
  <c r="G336" i="4" s="1"/>
  <c r="C336" i="11"/>
  <c r="B336" i="11"/>
  <c r="H336" i="8"/>
  <c r="C336" i="8"/>
  <c r="I336" i="11"/>
  <c r="B336" i="8"/>
  <c r="I336" i="8"/>
  <c r="H336" i="11"/>
  <c r="B168" i="29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168" i="28" l="1"/>
  <c r="B168" i="28"/>
  <c r="B169" i="28"/>
  <c r="B337" i="5" s="1"/>
  <c r="C169" i="28"/>
  <c r="H336" i="5"/>
  <c r="I336" i="5"/>
  <c r="B336" i="6"/>
  <c r="D336" i="4" s="1"/>
  <c r="C336" i="6"/>
  <c r="E336" i="4" s="1"/>
  <c r="B337" i="7"/>
  <c r="F337" i="4" s="1"/>
  <c r="C337" i="7"/>
  <c r="G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5" i="7"/>
  <c r="H335" i="11"/>
  <c r="H335" i="8"/>
  <c r="I335" i="8"/>
  <c r="B335" i="8"/>
  <c r="I335" i="6"/>
  <c r="H335" i="6"/>
  <c r="C335" i="11"/>
  <c r="B335" i="11"/>
  <c r="I335" i="11"/>
  <c r="B335" i="7"/>
  <c r="F335" i="4" s="1"/>
  <c r="C335" i="8"/>
  <c r="C335" i="7"/>
  <c r="G335" i="4" s="1"/>
  <c r="I335" i="7"/>
  <c r="B167" i="29"/>
  <c r="B167" i="28" s="1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D332" i="5" l="1"/>
  <c r="C167" i="28"/>
  <c r="C337" i="5"/>
  <c r="C336" i="5"/>
  <c r="B336" i="5"/>
  <c r="B337" i="4"/>
  <c r="C337" i="4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C336" i="4"/>
  <c r="B336" i="4"/>
  <c r="H164" i="28"/>
  <c r="B333" i="8"/>
  <c r="B335" i="6"/>
  <c r="D335" i="4" s="1"/>
  <c r="C335" i="6"/>
  <c r="E335" i="4" s="1"/>
  <c r="I332" i="11"/>
  <c r="B334" i="8"/>
  <c r="C334" i="8"/>
  <c r="H334" i="11"/>
  <c r="I334" i="7"/>
  <c r="I334" i="11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C302" i="7" l="1"/>
  <c r="G302" i="4" s="1"/>
  <c r="B307" i="7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2" i="4" l="1"/>
  <c r="C307" i="4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<sst xmlns="http://schemas.openxmlformats.org/spreadsheetml/2006/main" count="4638" uniqueCount="92">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</sst>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66" sqref="D166"/>
      <selection pane="bottomLeft" activeCell="A3" sqref="A3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9" t="s">
        <v>2</v>
      </c>
      <c r="B6" s="63" t="s">
        <v>70</v>
      </c>
      <c r="C6" s="63" t="s">
        <v>3</v>
      </c>
      <c r="D6" s="59" t="s">
        <v>4</v>
      </c>
      <c r="E6" s="59"/>
      <c r="F6" s="59"/>
      <c r="G6" s="59"/>
    </row>
    <row r="7" spans="1:7" s="8" customFormat="1" ht="13.5" customHeight="1" x14ac:dyDescent="0.2">
      <c r="A7" s="59"/>
      <c r="B7" s="63"/>
      <c r="C7" s="63"/>
      <c r="D7" s="61" t="s">
        <v>5</v>
      </c>
      <c r="E7" s="62"/>
      <c r="F7" s="61" t="s">
        <v>6</v>
      </c>
      <c r="G7" s="62"/>
    </row>
    <row r="8" spans="1:7" s="8" customFormat="1" ht="38.25" x14ac:dyDescent="0.2">
      <c r="A8" s="60"/>
      <c r="B8" s="64"/>
      <c r="C8" s="64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7" s="8" customFormat="1" ht="14.25" customHeight="1" x14ac:dyDescent="0.2">
      <c r="A337" s="40" t="s">
        <v>23</v>
      </c>
      <c r="B337" s="41">
        <f t="shared" ref="B337:B342" si="24">D337+F337</f>
        <v>376409134.81999993</v>
      </c>
      <c r="C337" s="42">
        <f t="shared" ref="C337:C342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7" s="8" customFormat="1" ht="14.25" customHeight="1" x14ac:dyDescent="0.2">
      <c r="A338" s="40" t="s">
        <v>24</v>
      </c>
      <c r="B338" s="41">
        <f t="shared" si="24"/>
        <v>387947228.63999999</v>
      </c>
      <c r="C338" s="42">
        <f t="shared" si="25"/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7" s="8" customFormat="1" ht="14.25" customHeight="1" x14ac:dyDescent="0.2">
      <c r="A339" s="40" t="s">
        <v>25</v>
      </c>
      <c r="B339" s="41">
        <f t="shared" si="24"/>
        <v>399023738.27999997</v>
      </c>
      <c r="C339" s="42">
        <f t="shared" si="25"/>
        <v>3.2579930117755618</v>
      </c>
      <c r="D339" s="38">
        <f>'6.deposits by maturity NC'!B339</f>
        <v>216052719.56</v>
      </c>
      <c r="E339" s="39">
        <f>'6.deposits by maturity NC'!C339</f>
        <v>5.4930815612141179</v>
      </c>
      <c r="F339" s="41">
        <f>'10.deposits by maturity FC'!B339</f>
        <v>182971018.72</v>
      </c>
      <c r="G339" s="42">
        <f>'10.deposits by maturity FC'!C339</f>
        <v>0.61879384820424621</v>
      </c>
    </row>
    <row r="340" spans="1:7" s="8" customFormat="1" ht="14.25" customHeight="1" x14ac:dyDescent="0.2">
      <c r="A340" s="40" t="s">
        <v>26</v>
      </c>
      <c r="B340" s="41">
        <f t="shared" si="24"/>
        <v>395258081.69000006</v>
      </c>
      <c r="C340" s="42">
        <f t="shared" si="25"/>
        <v>3.431730396291647</v>
      </c>
      <c r="D340" s="38">
        <f>'6.deposits by maturity NC'!B340</f>
        <v>217515600.25000003</v>
      </c>
      <c r="E340" s="39">
        <f>'6.deposits by maturity NC'!C340</f>
        <v>5.6623947995490944</v>
      </c>
      <c r="F340" s="41">
        <f>'10.deposits by maturity FC'!B340</f>
        <v>177742481.44</v>
      </c>
      <c r="G340" s="42">
        <f>'10.deposits by maturity FC'!C340</f>
        <v>0.7019141885965785</v>
      </c>
    </row>
    <row r="341" spans="1:7" s="8" customFormat="1" ht="14.25" customHeight="1" x14ac:dyDescent="0.2">
      <c r="A341" s="40" t="s">
        <v>27</v>
      </c>
      <c r="B341" s="41">
        <f t="shared" si="24"/>
        <v>411125465.34000003</v>
      </c>
      <c r="C341" s="42">
        <f t="shared" si="25"/>
        <v>3.4406700142120128</v>
      </c>
      <c r="D341" s="38">
        <f>'6.deposits by maturity NC'!B341</f>
        <v>226608610.53</v>
      </c>
      <c r="E341" s="39">
        <f>'6.deposits by maturity NC'!C341</f>
        <v>5.7541038269729619</v>
      </c>
      <c r="F341" s="41">
        <f>'10.deposits by maturity FC'!B341</f>
        <v>184516854.81</v>
      </c>
      <c r="G341" s="42">
        <f>'10.deposits by maturity FC'!C341</f>
        <v>0.59949855373648486</v>
      </c>
    </row>
    <row r="342" spans="1:7" s="8" customFormat="1" ht="14.25" customHeight="1" x14ac:dyDescent="0.2">
      <c r="A342" s="40" t="s">
        <v>28</v>
      </c>
      <c r="B342" s="41">
        <f t="shared" si="24"/>
        <v>404470532.85000002</v>
      </c>
      <c r="C342" s="42">
        <f t="shared" si="25"/>
        <v>3.3924037354322172</v>
      </c>
      <c r="D342" s="38">
        <f>'6.deposits by maturity NC'!B342</f>
        <v>216989183.78</v>
      </c>
      <c r="E342" s="39">
        <f>'6.deposits by maturity NC'!C342</f>
        <v>5.7840556423042342</v>
      </c>
      <c r="F342" s="41">
        <f>'10.deposits by maturity FC'!B342</f>
        <v>187481349.07000002</v>
      </c>
      <c r="G342" s="42">
        <f>'10.deposits by maturity FC'!C342</f>
        <v>0.62432788291488683</v>
      </c>
    </row>
    <row r="343" spans="1:7" s="8" customFormat="1" ht="14.25" customHeight="1" x14ac:dyDescent="0.2">
      <c r="A343" s="40" t="s">
        <v>46</v>
      </c>
      <c r="B343" s="41">
        <f t="shared" ref="B343" si="26">D343+F343</f>
        <v>411026613.62</v>
      </c>
      <c r="C343" s="42">
        <f t="shared" ref="C343" si="27">(D343*E343+F343*G343)/(D343+F343)</f>
        <v>3.3734741715833749</v>
      </c>
      <c r="D343" s="38">
        <f>'6.deposits by maturity NC'!B343</f>
        <v>220310880.19</v>
      </c>
      <c r="E343" s="39">
        <f>'6.deposits by maturity NC'!C343</f>
        <v>5.7289502057220192</v>
      </c>
      <c r="F343" s="41">
        <f>'10.deposits by maturity FC'!B343</f>
        <v>190715733.43000001</v>
      </c>
      <c r="G343" s="42">
        <f>'10.deposits by maturity FC'!C343</f>
        <v>0.6524768578614587</v>
      </c>
    </row>
    <row r="344" spans="1:7" s="8" customFormat="1" ht="14.25" customHeight="1" thickBot="1" x14ac:dyDescent="0.25">
      <c r="A344" s="43" t="s">
        <v>30</v>
      </c>
      <c r="B344" s="44">
        <f t="shared" ref="B344:B355" si="28">D344+F344</f>
        <v>431341397.86999995</v>
      </c>
      <c r="C344" s="45">
        <f t="shared" ref="C344:C355" si="29">(D344*E344+F344*G344)/(D344+F344)</f>
        <v>3.3222632971011397</v>
      </c>
      <c r="D344" s="46">
        <f>'6.deposits by maturity NC'!B344</f>
        <v>234556005.57999998</v>
      </c>
      <c r="E344" s="47">
        <f>'6.deposits by maturity NC'!C344</f>
        <v>5.5202312118164123</v>
      </c>
      <c r="F344" s="44">
        <f>'10.deposits by maturity FC'!B344</f>
        <v>196785392.28999996</v>
      </c>
      <c r="G344" s="45">
        <f>'10.deposits by maturity FC'!C344</f>
        <v>0.70242160829904354</v>
      </c>
    </row>
    <row r="345" spans="1:7" s="8" customFormat="1" ht="14.25" customHeight="1" x14ac:dyDescent="0.2">
      <c r="A345" s="35" t="s">
        <v>90</v>
      </c>
      <c r="B345" s="36">
        <f t="shared" si="28"/>
        <v>431277561.73000002</v>
      </c>
      <c r="C345" s="37">
        <f t="shared" si="29"/>
        <v>3.5537384759659911</v>
      </c>
      <c r="D345" s="38">
        <f>'6.deposits by maturity NC'!B345</f>
        <v>235549648.58000004</v>
      </c>
      <c r="E345" s="39">
        <f>'6.deposits by maturity NC'!C345</f>
        <v>5.9187355988705699</v>
      </c>
      <c r="F345" s="36">
        <f>'10.deposits by maturity FC'!B345</f>
        <v>195727913.15000001</v>
      </c>
      <c r="G345" s="37">
        <f>'10.deposits by maturity FC'!C345</f>
        <v>0.70757191634012984</v>
      </c>
    </row>
    <row r="346" spans="1:7" s="8" customFormat="1" ht="14.25" customHeight="1" x14ac:dyDescent="0.2">
      <c r="A346" s="40" t="s">
        <v>20</v>
      </c>
      <c r="B346" s="41">
        <f t="shared" si="28"/>
        <v>448992963.94999993</v>
      </c>
      <c r="C346" s="42">
        <f t="shared" si="29"/>
        <v>3.620932652420223</v>
      </c>
      <c r="D346" s="38">
        <f>'6.deposits by maturity NC'!B346</f>
        <v>244548342.45999998</v>
      </c>
      <c r="E346" s="39">
        <f>'6.deposits by maturity NC'!C346</f>
        <v>6.0536985449498557</v>
      </c>
      <c r="F346" s="41">
        <f>'10.deposits by maturity FC'!B346</f>
        <v>204444621.48999998</v>
      </c>
      <c r="G346" s="42">
        <f>'10.deposits by maturity FC'!C346</f>
        <v>0.71095702050836085</v>
      </c>
    </row>
    <row r="347" spans="1:7" s="8" customFormat="1" ht="14.25" customHeight="1" x14ac:dyDescent="0.2">
      <c r="A347" s="40" t="s">
        <v>21</v>
      </c>
      <c r="B347" s="41">
        <f t="shared" si="28"/>
        <v>465739873.29000002</v>
      </c>
      <c r="C347" s="42">
        <f t="shared" si="29"/>
        <v>3.627470516043263</v>
      </c>
      <c r="D347" s="38">
        <f>'6.deposits by maturity NC'!B347</f>
        <v>254048794.81000003</v>
      </c>
      <c r="E347" s="39">
        <f>'6.deposits by maturity NC'!C347</f>
        <v>6.052846294995577</v>
      </c>
      <c r="F347" s="41">
        <f>'10.deposits by maturity FC'!B347</f>
        <v>211691078.47999999</v>
      </c>
      <c r="G347" s="42">
        <f>'10.deposits by maturity FC'!C347</f>
        <v>0.71679615967252941</v>
      </c>
    </row>
    <row r="348" spans="1:7" s="8" customFormat="1" ht="14.25" customHeight="1" x14ac:dyDescent="0.2">
      <c r="A348" s="40" t="s">
        <v>22</v>
      </c>
      <c r="B348" s="41">
        <f t="shared" si="28"/>
        <v>477124079.29999995</v>
      </c>
      <c r="C348" s="42">
        <f t="shared" si="29"/>
        <v>3.618563912252335</v>
      </c>
      <c r="D348" s="38">
        <f>'6.deposits by maturity NC'!B348</f>
        <v>266670039.28999999</v>
      </c>
      <c r="E348" s="39">
        <f>'6.deposits by maturity NC'!C348</f>
        <v>5.9086174458050094</v>
      </c>
      <c r="F348" s="41">
        <f>'10.deposits by maturity FC'!B348</f>
        <v>210454040.00999999</v>
      </c>
      <c r="G348" s="42">
        <f>'10.deposits by maturity FC'!C348</f>
        <v>0.71679654423375339</v>
      </c>
    </row>
    <row r="349" spans="1:7" s="8" customFormat="1" ht="14.25" customHeight="1" x14ac:dyDescent="0.2">
      <c r="A349" s="40" t="s">
        <v>23</v>
      </c>
      <c r="B349" s="41">
        <f t="shared" si="28"/>
        <v>501994988.22000003</v>
      </c>
      <c r="C349" s="42">
        <f t="shared" si="29"/>
        <v>3.6055355489544891</v>
      </c>
      <c r="D349" s="38">
        <f>'6.deposits by maturity NC'!B349</f>
        <v>284637543.75</v>
      </c>
      <c r="E349" s="39">
        <f>'6.deposits by maturity NC'!C349</f>
        <v>5.7821691649438289</v>
      </c>
      <c r="F349" s="41">
        <f>'10.deposits by maturity FC'!B349</f>
        <v>217357444.47000003</v>
      </c>
      <c r="G349" s="42">
        <f>'10.deposits by maturity FC'!C349</f>
        <v>0.75515401447524177</v>
      </c>
    </row>
    <row r="350" spans="1:7" s="8" customFormat="1" ht="14.25" customHeight="1" x14ac:dyDescent="0.2">
      <c r="A350" s="40" t="s">
        <v>24</v>
      </c>
      <c r="B350" s="41">
        <f t="shared" si="28"/>
        <v>522121082.83000004</v>
      </c>
      <c r="C350" s="42">
        <f t="shared" si="29"/>
        <v>3.5541372784981018</v>
      </c>
      <c r="D350" s="38">
        <f>'6.deposits by maturity NC'!B350</f>
        <v>296310874.94</v>
      </c>
      <c r="E350" s="39">
        <f>'6.deposits by maturity NC'!C350</f>
        <v>5.6827077765774234</v>
      </c>
      <c r="F350" s="41">
        <f>'10.deposits by maturity FC'!B350</f>
        <v>225810207.89000002</v>
      </c>
      <c r="G350" s="42">
        <f>'10.deposits by maturity FC'!C350</f>
        <v>0.76100142980963092</v>
      </c>
    </row>
    <row r="351" spans="1:7" s="8" customFormat="1" ht="14.25" customHeight="1" x14ac:dyDescent="0.2">
      <c r="A351" s="40" t="s">
        <v>25</v>
      </c>
      <c r="B351" s="41">
        <f t="shared" si="28"/>
        <v>534502762.25</v>
      </c>
      <c r="C351" s="42">
        <f t="shared" si="29"/>
        <v>3.5229873214813279</v>
      </c>
      <c r="D351" s="38">
        <f>'6.deposits by maturity NC'!B351</f>
        <v>305243134.80000001</v>
      </c>
      <c r="E351" s="39">
        <f>'6.deposits by maturity NC'!C351</f>
        <v>5.5776280255201289</v>
      </c>
      <c r="F351" s="41">
        <f>'10.deposits by maturity FC'!B351</f>
        <v>229259627.44999999</v>
      </c>
      <c r="G351" s="42">
        <f>'10.deposits by maturity FC'!C351</f>
        <v>0.78737714726841279</v>
      </c>
    </row>
    <row r="352" spans="1:7" s="8" customFormat="1" ht="14.25" customHeight="1" x14ac:dyDescent="0.2">
      <c r="A352" s="40" t="s">
        <v>26</v>
      </c>
      <c r="B352" s="41">
        <f t="shared" si="28"/>
        <v>528556974.52999997</v>
      </c>
      <c r="C352" s="42">
        <f t="shared" si="29"/>
        <v>3.4523111267834228</v>
      </c>
      <c r="D352" s="38">
        <f>'6.deposits by maturity NC'!B352</f>
        <v>304525284.52000004</v>
      </c>
      <c r="E352" s="39">
        <f>'6.deposits by maturity NC'!C352</f>
        <v>5.4586728653729484</v>
      </c>
      <c r="F352" s="41">
        <f>'10.deposits by maturity FC'!B352</f>
        <v>224031690.00999996</v>
      </c>
      <c r="G352" s="42">
        <f>'10.deposits by maturity FC'!C352</f>
        <v>0.72507249698624954</v>
      </c>
    </row>
    <row r="353" spans="1:7" s="8" customFormat="1" ht="14.25" customHeight="1" x14ac:dyDescent="0.2">
      <c r="A353" s="40" t="s">
        <v>27</v>
      </c>
      <c r="B353" s="41">
        <f t="shared" si="28"/>
        <v>555423884</v>
      </c>
      <c r="C353" s="42">
        <f t="shared" si="29"/>
        <v>3.413871184439198</v>
      </c>
      <c r="D353" s="38">
        <f>'6.deposits by maturity NC'!B353</f>
        <v>311869765.67000002</v>
      </c>
      <c r="E353" s="39">
        <f>'6.deposits by maturity NC'!C353</f>
        <v>5.4762865517665285</v>
      </c>
      <c r="F353" s="41">
        <f>'10.deposits by maturity FC'!B353</f>
        <v>243554118.33000001</v>
      </c>
      <c r="G353" s="42">
        <f>'10.deposits by maturity FC'!C353</f>
        <v>0.77295916975882761</v>
      </c>
    </row>
    <row r="354" spans="1:7" s="8" customFormat="1" ht="14.25" customHeight="1" x14ac:dyDescent="0.2">
      <c r="A354" s="40" t="s">
        <v>28</v>
      </c>
      <c r="B354" s="41">
        <f t="shared" si="28"/>
        <v>567873309.74000001</v>
      </c>
      <c r="C354" s="42">
        <f t="shared" si="29"/>
        <v>3.5695754196824123</v>
      </c>
      <c r="D354" s="38">
        <f>'6.deposits by maturity NC'!B354</f>
        <v>324410291.57000005</v>
      </c>
      <c r="E354" s="39">
        <f>'6.deposits by maturity NC'!C354</f>
        <v>5.5742071568420206</v>
      </c>
      <c r="F354" s="41">
        <f>'10.deposits by maturity FC'!B354</f>
        <v>243463018.16999996</v>
      </c>
      <c r="G354" s="42">
        <f>'10.deposits by maturity FC'!C354</f>
        <v>0.89843804846847652</v>
      </c>
    </row>
    <row r="355" spans="1:7" s="8" customFormat="1" ht="14.25" customHeight="1" x14ac:dyDescent="0.2">
      <c r="A355" s="40" t="s">
        <v>46</v>
      </c>
      <c r="B355" s="41">
        <f t="shared" si="28"/>
        <v>575685185.61000001</v>
      </c>
      <c r="C355" s="42">
        <f t="shared" si="29"/>
        <v>3.6283800038960328</v>
      </c>
      <c r="D355" s="38">
        <f>'6.deposits by maturity NC'!B355</f>
        <v>318925953.38999999</v>
      </c>
      <c r="E355" s="39">
        <f>'6.deposits by maturity NC'!C355</f>
        <v>5.7012706899918086</v>
      </c>
      <c r="F355" s="41">
        <f>'10.deposits by maturity FC'!B355</f>
        <v>256759232.22000003</v>
      </c>
      <c r="G355" s="42">
        <f>'10.deposits by maturity FC'!C355</f>
        <v>1.0535996050751848</v>
      </c>
    </row>
    <row r="356" spans="1:7" s="8" customFormat="1" ht="14.25" customHeight="1" thickBot="1" x14ac:dyDescent="0.25">
      <c r="A356" s="43" t="s">
        <v>30</v>
      </c>
      <c r="B356" s="44">
        <f t="shared" ref="B356:B367" si="30">D356+F356</f>
        <v>592417556.69999993</v>
      </c>
      <c r="C356" s="45">
        <f t="shared" ref="C356:C367" si="31">(D356*E356+F356*G356)/(D356+F356)</f>
        <v>3.4530236586107916</v>
      </c>
      <c r="D356" s="46">
        <f>'6.deposits by maturity NC'!B356</f>
        <v>338026507.53999996</v>
      </c>
      <c r="E356" s="47">
        <f>'6.deposits by maturity NC'!C356</f>
        <v>5.3325368709233505</v>
      </c>
      <c r="F356" s="44">
        <f>'10.deposits by maturity FC'!B356</f>
        <v>254391049.16</v>
      </c>
      <c r="G356" s="45">
        <f>'10.deposits by maturity FC'!C356</f>
        <v>0.95558796214605002</v>
      </c>
    </row>
    <row r="357" spans="1:7" s="8" customFormat="1" ht="14.25" customHeight="1" x14ac:dyDescent="0.2">
      <c r="A357" s="35" t="s">
        <v>91</v>
      </c>
      <c r="B357" s="36">
        <f t="shared" si="30"/>
        <v>611333923.66999996</v>
      </c>
      <c r="C357" s="37">
        <f t="shared" si="31"/>
        <v>3.6490462034786186</v>
      </c>
      <c r="D357" s="38">
        <f>'6.deposits by maturity NC'!B357</f>
        <v>357095737.02999997</v>
      </c>
      <c r="E357" s="39">
        <f>'6.deposits by maturity NC'!C357</f>
        <v>5.6393365411806107</v>
      </c>
      <c r="F357" s="36">
        <f>'10.deposits by maturity FC'!B357</f>
        <v>254238186.63999999</v>
      </c>
      <c r="G357" s="37">
        <f>'10.deposits by maturity FC'!C357</f>
        <v>0.85354091594381454</v>
      </c>
    </row>
    <row r="358" spans="1:7" s="8" customFormat="1" ht="14.25" customHeight="1" x14ac:dyDescent="0.2">
      <c r="A358" s="40" t="s">
        <v>20</v>
      </c>
      <c r="B358" s="41">
        <f t="shared" si="30"/>
        <v>648211312.76999998</v>
      </c>
      <c r="C358" s="42">
        <f t="shared" si="31"/>
        <v>3.8461385260536343</v>
      </c>
      <c r="D358" s="38">
        <f>'6.deposits by maturity NC'!B358</f>
        <v>402478062.62</v>
      </c>
      <c r="E358" s="39">
        <f>'6.deposits by maturity NC'!C358</f>
        <v>5.6446220615056362</v>
      </c>
      <c r="F358" s="41">
        <f>'10.deposits by maturity FC'!B358</f>
        <v>245733250.15000001</v>
      </c>
      <c r="G358" s="42">
        <f>'10.deposits by maturity FC'!C358</f>
        <v>0.90046402510254653</v>
      </c>
    </row>
    <row r="359" spans="1:7" s="8" customFormat="1" ht="14.25" customHeight="1" x14ac:dyDescent="0.2">
      <c r="A359" s="40" t="s">
        <v>21</v>
      </c>
      <c r="B359" s="41">
        <f t="shared" si="30"/>
        <v>668616967.1500001</v>
      </c>
      <c r="C359" s="42">
        <f t="shared" si="31"/>
        <v>3.81692786787141</v>
      </c>
      <c r="D359" s="38">
        <f>'6.deposits by maturity NC'!B359</f>
        <v>418319443.69000006</v>
      </c>
      <c r="E359" s="39">
        <f>'6.deposits by maturity NC'!C359</f>
        <v>5.5554663326335669</v>
      </c>
      <c r="F359" s="41">
        <f>'10.deposits by maturity FC'!B359</f>
        <v>250297523.45999998</v>
      </c>
      <c r="G359" s="42">
        <f>'10.deposits by maturity FC'!C359</f>
        <v>0.91132803068725965</v>
      </c>
    </row>
    <row r="360" spans="1:7" s="8" customFormat="1" ht="14.25" hidden="1" customHeight="1" x14ac:dyDescent="0.2">
      <c r="A360" s="40" t="s">
        <v>22</v>
      </c>
      <c r="B360" s="41">
        <f t="shared" si="30"/>
        <v>0</v>
      </c>
      <c r="C360" s="42" t="e">
        <f t="shared" si="31"/>
        <v>#DIV/0!</v>
      </c>
      <c r="D360" s="38">
        <f>'6.deposits by maturity NC'!B360</f>
        <v>0</v>
      </c>
      <c r="E360" s="39" t="e">
        <f>'6.deposits by maturity NC'!C360</f>
        <v>#DIV/0!</v>
      </c>
      <c r="F360" s="41">
        <f>'10.deposits by maturity FC'!B360</f>
        <v>0</v>
      </c>
      <c r="G360" s="42" t="e">
        <f>'10.deposits by maturity FC'!C360</f>
        <v>#DIV/0!</v>
      </c>
    </row>
    <row r="361" spans="1:7" s="8" customFormat="1" ht="14.25" hidden="1" customHeight="1" x14ac:dyDescent="0.2">
      <c r="A361" s="40" t="s">
        <v>23</v>
      </c>
      <c r="B361" s="41">
        <f t="shared" si="30"/>
        <v>0</v>
      </c>
      <c r="C361" s="42" t="e">
        <f t="shared" si="31"/>
        <v>#DIV/0!</v>
      </c>
      <c r="D361" s="38">
        <f>'6.deposits by maturity NC'!B361</f>
        <v>0</v>
      </c>
      <c r="E361" s="39" t="e">
        <f>'6.deposits by maturity NC'!C361</f>
        <v>#DIV/0!</v>
      </c>
      <c r="F361" s="41">
        <f>'10.deposits by maturity FC'!B361</f>
        <v>0</v>
      </c>
      <c r="G361" s="42" t="e">
        <f>'10.deposits by maturity FC'!C361</f>
        <v>#DIV/0!</v>
      </c>
    </row>
    <row r="362" spans="1:7" s="8" customFormat="1" ht="14.25" hidden="1" customHeight="1" x14ac:dyDescent="0.2">
      <c r="A362" s="40" t="s">
        <v>24</v>
      </c>
      <c r="B362" s="41">
        <f t="shared" si="30"/>
        <v>0</v>
      </c>
      <c r="C362" s="42" t="e">
        <f t="shared" si="31"/>
        <v>#DIV/0!</v>
      </c>
      <c r="D362" s="38">
        <f>'6.deposits by maturity NC'!B362</f>
        <v>0</v>
      </c>
      <c r="E362" s="39" t="e">
        <f>'6.deposits by maturity NC'!C362</f>
        <v>#DIV/0!</v>
      </c>
      <c r="F362" s="41">
        <f>'10.deposits by maturity FC'!B362</f>
        <v>0</v>
      </c>
      <c r="G362" s="42" t="e">
        <f>'10.deposits by maturity FC'!C362</f>
        <v>#DIV/0!</v>
      </c>
    </row>
    <row r="363" spans="1:7" s="8" customFormat="1" ht="14.25" hidden="1" customHeight="1" x14ac:dyDescent="0.2">
      <c r="A363" s="40" t="s">
        <v>25</v>
      </c>
      <c r="B363" s="41">
        <f t="shared" si="30"/>
        <v>0</v>
      </c>
      <c r="C363" s="42" t="e">
        <f t="shared" si="31"/>
        <v>#DIV/0!</v>
      </c>
      <c r="D363" s="38">
        <f>'6.deposits by maturity NC'!B363</f>
        <v>0</v>
      </c>
      <c r="E363" s="39" t="e">
        <f>'6.deposits by maturity NC'!C363</f>
        <v>#DIV/0!</v>
      </c>
      <c r="F363" s="41">
        <f>'10.deposits by maturity FC'!B363</f>
        <v>0</v>
      </c>
      <c r="G363" s="42" t="e">
        <f>'10.deposits by maturity FC'!C363</f>
        <v>#DIV/0!</v>
      </c>
    </row>
    <row r="364" spans="1:7" s="8" customFormat="1" ht="14.25" hidden="1" customHeight="1" x14ac:dyDescent="0.2">
      <c r="A364" s="40" t="s">
        <v>26</v>
      </c>
      <c r="B364" s="41">
        <f t="shared" si="30"/>
        <v>0</v>
      </c>
      <c r="C364" s="42" t="e">
        <f t="shared" si="31"/>
        <v>#DIV/0!</v>
      </c>
      <c r="D364" s="38">
        <f>'6.deposits by maturity NC'!B364</f>
        <v>0</v>
      </c>
      <c r="E364" s="39" t="e">
        <f>'6.deposits by maturity NC'!C364</f>
        <v>#DIV/0!</v>
      </c>
      <c r="F364" s="41">
        <f>'10.deposits by maturity FC'!B364</f>
        <v>0</v>
      </c>
      <c r="G364" s="42" t="e">
        <f>'10.deposits by maturity FC'!C364</f>
        <v>#DIV/0!</v>
      </c>
    </row>
    <row r="365" spans="1:7" s="8" customFormat="1" ht="14.25" hidden="1" customHeight="1" x14ac:dyDescent="0.2">
      <c r="A365" s="40" t="s">
        <v>27</v>
      </c>
      <c r="B365" s="41">
        <f t="shared" si="30"/>
        <v>0</v>
      </c>
      <c r="C365" s="42" t="e">
        <f t="shared" si="31"/>
        <v>#DIV/0!</v>
      </c>
      <c r="D365" s="38">
        <f>'6.deposits by maturity NC'!B365</f>
        <v>0</v>
      </c>
      <c r="E365" s="39" t="e">
        <f>'6.deposits by maturity NC'!C365</f>
        <v>#DIV/0!</v>
      </c>
      <c r="F365" s="41">
        <f>'10.deposits by maturity FC'!B365</f>
        <v>0</v>
      </c>
      <c r="G365" s="42" t="e">
        <f>'10.deposits by maturity FC'!C365</f>
        <v>#DIV/0!</v>
      </c>
    </row>
    <row r="366" spans="1:7" s="8" customFormat="1" ht="14.25" hidden="1" customHeight="1" x14ac:dyDescent="0.2">
      <c r="A366" s="40" t="s">
        <v>28</v>
      </c>
      <c r="B366" s="41">
        <f t="shared" si="30"/>
        <v>0</v>
      </c>
      <c r="C366" s="42" t="e">
        <f t="shared" si="31"/>
        <v>#DIV/0!</v>
      </c>
      <c r="D366" s="38">
        <f>'6.deposits by maturity NC'!B366</f>
        <v>0</v>
      </c>
      <c r="E366" s="39" t="e">
        <f>'6.deposits by maturity NC'!C366</f>
        <v>#DIV/0!</v>
      </c>
      <c r="F366" s="41">
        <f>'10.deposits by maturity FC'!B366</f>
        <v>0</v>
      </c>
      <c r="G366" s="42" t="e">
        <f>'10.deposits by maturity FC'!C366</f>
        <v>#DIV/0!</v>
      </c>
    </row>
    <row r="367" spans="1:7" s="8" customFormat="1" ht="14.25" hidden="1" customHeight="1" x14ac:dyDescent="0.2">
      <c r="A367" s="40" t="s">
        <v>46</v>
      </c>
      <c r="B367" s="41">
        <f t="shared" si="30"/>
        <v>0</v>
      </c>
      <c r="C367" s="42" t="e">
        <f t="shared" si="31"/>
        <v>#DIV/0!</v>
      </c>
      <c r="D367" s="38">
        <f>'6.deposits by maturity NC'!B367</f>
        <v>0</v>
      </c>
      <c r="E367" s="39" t="e">
        <f>'6.deposits by maturity NC'!C367</f>
        <v>#DIV/0!</v>
      </c>
      <c r="F367" s="41">
        <f>'10.deposits by maturity FC'!B367</f>
        <v>0</v>
      </c>
      <c r="G367" s="42" t="e">
        <f>'10.deposits by maturity FC'!C367</f>
        <v>#DIV/0!</v>
      </c>
    </row>
    <row r="368" spans="1:7" s="8" customFormat="1" ht="14.25" hidden="1" customHeight="1" thickBot="1" x14ac:dyDescent="0.25">
      <c r="A368" s="43" t="s">
        <v>30</v>
      </c>
      <c r="B368" s="44">
        <f t="shared" ref="B368" si="32">D368+F368</f>
        <v>0</v>
      </c>
      <c r="C368" s="45" t="e">
        <f t="shared" ref="C368" si="33">(D368*E368+F368*G368)/(D368+F368)</f>
        <v>#DIV/0!</v>
      </c>
      <c r="D368" s="46">
        <f>'6.deposits by maturity NC'!B368</f>
        <v>0</v>
      </c>
      <c r="E368" s="47" t="e">
        <f>'6.deposits by maturity NC'!C368</f>
        <v>#DIV/0!</v>
      </c>
      <c r="F368" s="44">
        <f>'10.deposits by maturity FC'!B368</f>
        <v>0</v>
      </c>
      <c r="G368" s="45" t="e">
        <f>'10.deposits by maturity FC'!C368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60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57"/>
      <c r="C375" s="57"/>
      <c r="D375" s="57"/>
      <c r="E375" s="57"/>
      <c r="F375" s="57"/>
      <c r="G375" s="57"/>
      <c r="I375" s="56"/>
      <c r="J375" s="56"/>
      <c r="K375" s="56"/>
      <c r="L375" s="56"/>
      <c r="M375" s="56"/>
      <c r="N375" s="56"/>
    </row>
    <row r="376" spans="1:14" x14ac:dyDescent="0.2">
      <c r="B376" s="12"/>
      <c r="C376" s="12"/>
      <c r="D376" s="12"/>
      <c r="E376" s="12"/>
      <c r="F376" s="12"/>
      <c r="G376" s="12"/>
      <c r="H376" s="12"/>
      <c r="I376" s="56"/>
      <c r="J376" s="56"/>
      <c r="K376" s="56"/>
      <c r="L376" s="56"/>
      <c r="M376" s="56"/>
      <c r="N376" s="56"/>
    </row>
    <row r="377" spans="1:14" x14ac:dyDescent="0.2">
      <c r="B377" s="12"/>
      <c r="C377" s="12"/>
      <c r="D377" s="12"/>
      <c r="E377" s="12"/>
      <c r="F377" s="12"/>
      <c r="G377" s="12"/>
      <c r="H377" s="12"/>
      <c r="I377" s="56"/>
      <c r="J377" s="56"/>
      <c r="K377" s="56"/>
      <c r="L377" s="56"/>
      <c r="M377" s="56"/>
      <c r="N377" s="56"/>
    </row>
    <row r="378" spans="1:14" x14ac:dyDescent="0.2">
      <c r="B378" s="12"/>
      <c r="C378" s="12"/>
      <c r="D378" s="12"/>
      <c r="E378" s="12"/>
      <c r="F378" s="12"/>
      <c r="G378" s="12"/>
      <c r="H378" s="12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4"/>
      <c r="C388" s="24"/>
      <c r="D388" s="24"/>
      <c r="E388" s="24"/>
      <c r="F388" s="24"/>
      <c r="G388" s="24"/>
    </row>
    <row r="389" spans="2:14" x14ac:dyDescent="0.2">
      <c r="B389" s="24"/>
      <c r="C389" s="24"/>
      <c r="D389" s="24"/>
      <c r="E389" s="24"/>
      <c r="F389" s="24"/>
      <c r="G389" s="24"/>
    </row>
    <row r="390" spans="2:14" x14ac:dyDescent="0.2">
      <c r="B390" s="24"/>
      <c r="C390" s="24"/>
      <c r="D390" s="24"/>
      <c r="E390" s="24"/>
      <c r="F390" s="24"/>
      <c r="G390" s="24"/>
    </row>
    <row r="391" spans="2:14" x14ac:dyDescent="0.2">
      <c r="B391" s="24"/>
      <c r="C391" s="24"/>
      <c r="D391" s="24"/>
      <c r="E391" s="24"/>
      <c r="F391" s="24"/>
      <c r="G391" s="24"/>
    </row>
    <row r="392" spans="2:14" x14ac:dyDescent="0.2">
      <c r="B392" s="24"/>
      <c r="C392" s="24"/>
      <c r="D392" s="24"/>
      <c r="E392" s="24"/>
      <c r="F392" s="24"/>
      <c r="G392" s="24"/>
    </row>
    <row r="393" spans="2:14" x14ac:dyDescent="0.2">
      <c r="B393" s="24"/>
      <c r="C393" s="24"/>
      <c r="D393" s="24"/>
      <c r="E393" s="24"/>
      <c r="F393" s="24"/>
      <c r="G393" s="24"/>
    </row>
    <row r="394" spans="2:14" x14ac:dyDescent="0.2">
      <c r="B394" s="24"/>
      <c r="C394" s="24"/>
      <c r="D394" s="24"/>
      <c r="E394" s="24"/>
      <c r="F394" s="24"/>
      <c r="G394" s="24"/>
    </row>
    <row r="395" spans="2:14" x14ac:dyDescent="0.2">
      <c r="B395" s="24"/>
      <c r="C395" s="24"/>
      <c r="D395" s="24"/>
      <c r="E395" s="24"/>
      <c r="F395" s="24"/>
      <c r="G395" s="24"/>
    </row>
    <row r="396" spans="2:14" x14ac:dyDescent="0.2">
      <c r="B396" s="24"/>
      <c r="C396" s="24"/>
      <c r="D396" s="24"/>
      <c r="E396" s="24"/>
      <c r="F396" s="24"/>
      <c r="G396" s="24"/>
    </row>
    <row r="397" spans="2:14" x14ac:dyDescent="0.2">
      <c r="B397" s="24"/>
      <c r="C397" s="24"/>
      <c r="D397" s="24"/>
      <c r="E397" s="24"/>
      <c r="F397" s="24"/>
      <c r="G397" s="24"/>
    </row>
    <row r="398" spans="2:14" x14ac:dyDescent="0.2">
      <c r="B398" s="24"/>
      <c r="C398" s="24"/>
      <c r="D398" s="24"/>
      <c r="E398" s="24"/>
      <c r="F398" s="24"/>
      <c r="G398" s="24"/>
    </row>
    <row r="399" spans="2:14" x14ac:dyDescent="0.2">
      <c r="B399" s="24"/>
    </row>
    <row r="400" spans="2:14" x14ac:dyDescent="0.2">
      <c r="B400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68" t="s">
        <v>12</v>
      </c>
      <c r="K7" s="69"/>
      <c r="L7" s="68" t="s">
        <v>13</v>
      </c>
      <c r="M7" s="69"/>
      <c r="N7" s="65" t="s">
        <v>14</v>
      </c>
      <c r="O7" s="65"/>
      <c r="P7" s="65" t="s">
        <v>15</v>
      </c>
      <c r="Q7" s="65"/>
      <c r="R7" s="65" t="s">
        <v>16</v>
      </c>
      <c r="S7" s="65"/>
      <c r="T7" s="65" t="s">
        <v>17</v>
      </c>
      <c r="U7" s="65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5" si="24">J334+L334+N334+P334+R334+T334</f>
        <v>99192499.720000014</v>
      </c>
      <c r="I334" s="51">
        <f t="shared" ref="I334:I335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377200541.49000001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3.2649993101102943</v>
      </c>
      <c r="D336" s="50">
        <f>'3.deposits individuals'!D336+'4.deposits legal entities'!D336+'5.deposits non-residents'!D168</f>
        <v>150172904.31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1.1527313341495549</v>
      </c>
      <c r="F336" s="50">
        <f>'3.deposits individuals'!F336+'4.deposits legal entities'!F336+'5.deposits non-residents'!F168</f>
        <v>121558359.62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0.59278226097618769</v>
      </c>
      <c r="H336" s="50">
        <f t="shared" ref="H336:H342" si="26">J336+L336+N336+P336+R336+T336</f>
        <v>105469277.56</v>
      </c>
      <c r="I336" s="51">
        <f t="shared" ref="I336:I342" si="27">(J336*K336+L336*M336+N336*O336+P336*Q336+R336*S336+T336*U336)/(J336+L336+N336+P336+R336+T336)</f>
        <v>9.3524188177211585</v>
      </c>
      <c r="J336" s="50">
        <f>'3.deposits individuals'!J336+'4.deposits legal entities'!J336+'5.deposits non-residents'!J168</f>
        <v>11954877.710000001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6.1293655356262109</v>
      </c>
      <c r="L336" s="50">
        <f>'3.deposits individuals'!L336+'4.deposits legal entities'!L336+'5.deposits non-residents'!L168</f>
        <v>15066522.199999999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10.724149071296603</v>
      </c>
      <c r="N336" s="50">
        <f>'3.deposits individuals'!N336+'4.deposits legal entities'!N336+'5.deposits non-residents'!N168</f>
        <v>19535885.5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9.4169195880012584</v>
      </c>
      <c r="P336" s="50">
        <f>'3.deposits individuals'!P336+'4.deposits legal entities'!P336+'5.deposits non-residents'!P168</f>
        <v>33128020.870000005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9.3550039854825755</v>
      </c>
      <c r="R336" s="50">
        <f>'3.deposits individuals'!R336+'4.deposits legal entities'!R336+'5.deposits non-residents'!R168</f>
        <v>23781565.390000004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10.264003624889238</v>
      </c>
      <c r="T336" s="50">
        <f>'3.deposits individuals'!T336+'4.deposits legal entities'!T336+'5.deposits non-residents'!T168</f>
        <v>2002405.8900000001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6.7752033999959869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376409134.81999999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3.2536235008121976</v>
      </c>
      <c r="D337" s="50">
        <f>'3.deposits individuals'!D337+'4.deposits legal entities'!D337+'5.deposits non-residents'!D169</f>
        <v>151977211.96999997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1.220189622608983</v>
      </c>
      <c r="F337" s="50">
        <f>'3.deposits individuals'!F337+'4.deposits legal entities'!F337+'5.deposits non-residents'!F169</f>
        <v>116824311.00999999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0.36408104000595559</v>
      </c>
      <c r="H337" s="50">
        <f t="shared" si="26"/>
        <v>107607611.84</v>
      </c>
      <c r="I337" s="51">
        <f t="shared" si="27"/>
        <v>9.2625331643211695</v>
      </c>
      <c r="J337" s="50">
        <f>'3.deposits individuals'!J337+'4.deposits legal entities'!J337+'5.deposits non-residents'!J169</f>
        <v>11431149.07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8.2121967381797276</v>
      </c>
      <c r="L337" s="50">
        <f>'3.deposits individuals'!L337+'4.deposits legal entities'!L337+'5.deposits non-residents'!L169</f>
        <v>15157360.49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9.3618879489551503</v>
      </c>
      <c r="N337" s="50">
        <f>'3.deposits individuals'!N337+'4.deposits legal entities'!N337+'5.deposits non-residents'!N169</f>
        <v>18416441.300000001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8.9149340997926512</v>
      </c>
      <c r="P337" s="50">
        <f>'3.deposits individuals'!P337+'4.deposits legal entities'!P337+'5.deposits non-residents'!P169</f>
        <v>35493162.449999996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9.0688810401114051</v>
      </c>
      <c r="R337" s="50">
        <f>'3.deposits individuals'!R337+'4.deposits legal entities'!R337+'5.deposits non-residents'!R169</f>
        <v>25085378.630000003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10.408829812819151</v>
      </c>
      <c r="T337" s="50">
        <f>'3.deposits individuals'!T337+'4.deposits legal entities'!T337+'5.deposits non-residents'!T169</f>
        <v>2024119.9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6.8022908610305066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387947228.63999999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3.2346054759730674</v>
      </c>
      <c r="D338" s="50">
        <f>'3.deposits individuals'!D338+'4.deposits legal entities'!D338+'5.deposits non-residents'!D170</f>
        <v>153785032.16999999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1.3004458884519023</v>
      </c>
      <c r="F338" s="50">
        <f>'3.deposits individuals'!F338+'4.deposits legal entities'!F338+'5.deposits non-residents'!F170</f>
        <v>125858960.74000001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0.49169150617205387</v>
      </c>
      <c r="H338" s="50">
        <f t="shared" si="26"/>
        <v>108303235.73</v>
      </c>
      <c r="I338" s="51">
        <f t="shared" si="27"/>
        <v>9.1685472616959238</v>
      </c>
      <c r="J338" s="50">
        <f>'3.deposits individuals'!J338+'4.deposits legal entities'!J338+'5.deposits non-residents'!J170</f>
        <v>8066436.8200000003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8.7937329336945069</v>
      </c>
      <c r="L338" s="50">
        <f>'3.deposits individuals'!L338+'4.deposits legal entities'!L338+'5.deposits non-residents'!L170</f>
        <v>16835396.989999998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8.639062828247555</v>
      </c>
      <c r="N338" s="50">
        <f>'3.deposits individuals'!N338+'4.deposits legal entities'!N338+'5.deposits non-residents'!N170</f>
        <v>20316030.049999997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8.747353382832781</v>
      </c>
      <c r="P338" s="50">
        <f>'3.deposits individuals'!P338+'4.deposits legal entities'!P338+'5.deposits non-residents'!P170</f>
        <v>36337629.170000002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8.8537052558979568</v>
      </c>
      <c r="R338" s="50">
        <f>'3.deposits individuals'!R338+'4.deposits legal entities'!R338+'5.deposits non-residents'!R170</f>
        <v>24763599.299999997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10.649650381848973</v>
      </c>
      <c r="T338" s="50">
        <f>'3.deposits individuals'!T338+'4.deposits legal entities'!T338+'5.deposits non-residents'!T170</f>
        <v>1984143.4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6.7784236937209235</v>
      </c>
    </row>
    <row r="339" spans="1:21" ht="14.25" customHeight="1" x14ac:dyDescent="0.2">
      <c r="A339" s="49" t="s">
        <v>25</v>
      </c>
      <c r="B339" s="50">
        <f>'3.deposits individuals'!B339+'4.deposits legal entities'!B339+'5.deposits non-residents'!B171</f>
        <v>399023738.28000003</v>
      </c>
      <c r="C339" s="51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3.2579930117755613</v>
      </c>
      <c r="D339" s="50">
        <f>'3.deposits individuals'!D339+'4.deposits legal entities'!D339+'5.deposits non-residents'!D171</f>
        <v>157445647.63</v>
      </c>
      <c r="E339" s="51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1.3449115108409799</v>
      </c>
      <c r="F339" s="50">
        <f>'3.deposits individuals'!F339+'4.deposits legal entities'!F339+'5.deposits non-residents'!F171</f>
        <v>132232049.28999999</v>
      </c>
      <c r="G339" s="51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0.62218108173962738</v>
      </c>
      <c r="H339" s="50">
        <f t="shared" si="26"/>
        <v>109346041.36</v>
      </c>
      <c r="I339" s="51">
        <f t="shared" si="27"/>
        <v>9.2000935291243646</v>
      </c>
      <c r="J339" s="50">
        <f>'3.deposits individuals'!J339+'4.deposits legal entities'!J339+'5.deposits non-residents'!J171</f>
        <v>11171219.670000002</v>
      </c>
      <c r="K339" s="51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6.9294138536441627</v>
      </c>
      <c r="L339" s="50">
        <f>'3.deposits individuals'!L339+'4.deposits legal entities'!L339+'5.deposits non-residents'!L171</f>
        <v>13977476.539999999</v>
      </c>
      <c r="M339" s="51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8.6666189168935492</v>
      </c>
      <c r="N339" s="50">
        <f>'3.deposits individuals'!N339+'4.deposits legal entities'!N339+'5.deposits non-residents'!N171</f>
        <v>19100970.800000001</v>
      </c>
      <c r="O339" s="51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8.6099878295400671</v>
      </c>
      <c r="P339" s="50">
        <f>'3.deposits individuals'!P339+'4.deposits legal entities'!P339+'5.deposits non-residents'!P171</f>
        <v>37789888.709999993</v>
      </c>
      <c r="Q339" s="51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9.4529536921862096</v>
      </c>
      <c r="R339" s="50">
        <f>'3.deposits individuals'!R339+'4.deposits legal entities'!R339+'5.deposits non-residents'!R171</f>
        <v>25299607.600000001</v>
      </c>
      <c r="S339" s="51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10.753349239420638</v>
      </c>
      <c r="T339" s="50">
        <f>'3.deposits individuals'!T339+'4.deposits legal entities'!T339+'5.deposits non-residents'!T171</f>
        <v>2006878.04</v>
      </c>
      <c r="U339" s="51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6.8293289731248406</v>
      </c>
    </row>
    <row r="340" spans="1:21" ht="14.25" customHeight="1" x14ac:dyDescent="0.2">
      <c r="A340" s="49" t="s">
        <v>26</v>
      </c>
      <c r="B340" s="50">
        <f>'3.deposits individuals'!B340+'4.deposits legal entities'!B340+'5.deposits non-residents'!B172</f>
        <v>395258081.69</v>
      </c>
      <c r="C340" s="51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3.4317303962916461</v>
      </c>
      <c r="D340" s="50">
        <f>'3.deposits individuals'!D340+'4.deposits legal entities'!D340+'5.deposits non-residents'!D172</f>
        <v>153123337.5</v>
      </c>
      <c r="E340" s="51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1.3890525003140044</v>
      </c>
      <c r="F340" s="50">
        <f>'3.deposits individuals'!F340+'4.deposits legal entities'!F340+'5.deposits non-residents'!F172</f>
        <v>131757696.17000002</v>
      </c>
      <c r="G340" s="51">
        <f>('3.deposits individuals'!F340*'3.deposits individuals'!G340+'4.deposits legal entities'!F340*'4.deposits legal entities'!G340+'5.deposits non-residents'!F172*'5.deposits non-residents'!G172)/('3.deposits individuals'!F340+'4.deposits legal entities'!F340+'5.deposits non-residents'!F172)</f>
        <v>0.84918419093666131</v>
      </c>
      <c r="H340" s="50">
        <f t="shared" si="26"/>
        <v>110377048.02</v>
      </c>
      <c r="I340" s="51">
        <f t="shared" si="27"/>
        <v>9.3482864815874951</v>
      </c>
      <c r="J340" s="50">
        <f>'3.deposits individuals'!J340+'4.deposits legal entities'!J340+'5.deposits non-residents'!J172</f>
        <v>11781844.609999999</v>
      </c>
      <c r="K340" s="51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7.5893002681775981</v>
      </c>
      <c r="L340" s="50">
        <f>'3.deposits individuals'!L340+'4.deposits legal entities'!L340+'5.deposits non-residents'!L172</f>
        <v>12599163.48</v>
      </c>
      <c r="M340" s="51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8.1117607546751014</v>
      </c>
      <c r="N340" s="50">
        <f>'3.deposits individuals'!N340+'4.deposits legal entities'!N340+'5.deposits non-residents'!N172</f>
        <v>18409986.300000001</v>
      </c>
      <c r="O340" s="51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8.5936845970602249</v>
      </c>
      <c r="P340" s="50">
        <f>'3.deposits individuals'!P340+'4.deposits legal entities'!P340+'5.deposits non-residents'!P172</f>
        <v>39972204.969999999</v>
      </c>
      <c r="Q340" s="51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9.7815553201917762</v>
      </c>
      <c r="R340" s="50">
        <f>'3.deposits individuals'!R340+'4.deposits legal entities'!R340+'5.deposits non-residents'!R172</f>
        <v>25591875.809999999</v>
      </c>
      <c r="S340" s="51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10.840019077898173</v>
      </c>
      <c r="T340" s="50">
        <f>'3.deposits individuals'!T340+'4.deposits legal entities'!T340+'5.deposits non-residents'!T172</f>
        <v>2021972.85</v>
      </c>
      <c r="U340" s="51">
        <f>('3.deposits individuals'!T340*'3.deposits individuals'!U340+'4.deposits legal entities'!T340*'4.deposits legal entities'!U340+'5.deposits non-residents'!T172*'5.deposits non-residents'!U172)/('3.deposits individuals'!T340+'4.deposits legal entities'!T340+'5.deposits non-residents'!T172)</f>
        <v>6.7273592045016883</v>
      </c>
    </row>
    <row r="341" spans="1:21" ht="14.25" customHeight="1" x14ac:dyDescent="0.2">
      <c r="A341" s="49" t="s">
        <v>27</v>
      </c>
      <c r="B341" s="50">
        <f>'3.deposits individuals'!B341+'4.deposits legal entities'!B341+'5.deposits non-residents'!B173</f>
        <v>411125465.34000003</v>
      </c>
      <c r="C341" s="51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3.4406700142120132</v>
      </c>
      <c r="D341" s="50">
        <f>'3.deposits individuals'!D341+'4.deposits legal entities'!D341+'5.deposits non-residents'!D173</f>
        <v>169866484.06000003</v>
      </c>
      <c r="E341" s="51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1.684556660140953</v>
      </c>
      <c r="F341" s="50">
        <f>'3.deposits individuals'!F341+'4.deposits legal entities'!F341+'5.deposits non-residents'!F173</f>
        <v>133652253</v>
      </c>
      <c r="G341" s="51">
        <f>('3.deposits individuals'!F341*'3.deposits individuals'!G341+'4.deposits legal entities'!F341*'4.deposits legal entities'!G341+'5.deposits non-residents'!F173*'5.deposits non-residents'!G173)/('3.deposits individuals'!F341+'4.deposits legal entities'!F341+'5.deposits non-residents'!F173)</f>
        <v>0.78121808581857466</v>
      </c>
      <c r="H341" s="50">
        <f t="shared" si="26"/>
        <v>107606728.28000002</v>
      </c>
      <c r="I341" s="51">
        <f t="shared" si="27"/>
        <v>9.5160014873588388</v>
      </c>
      <c r="J341" s="50">
        <f>'3.deposits individuals'!J341+'4.deposits legal entities'!J341+'5.deposits non-residents'!J173</f>
        <v>7448850.8500000006</v>
      </c>
      <c r="K341" s="51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7.3364676604311443</v>
      </c>
      <c r="L341" s="50">
        <f>'3.deposits individuals'!L341+'4.deposits legal entities'!L341+'5.deposits non-residents'!L173</f>
        <v>15465953.129999999</v>
      </c>
      <c r="M341" s="51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8.5319070685040757</v>
      </c>
      <c r="N341" s="50">
        <f>'3.deposits individuals'!N341+'4.deposits legal entities'!N341+'5.deposits non-residents'!N173</f>
        <v>17786355.419999998</v>
      </c>
      <c r="O341" s="51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7.7917673445715945</v>
      </c>
      <c r="P341" s="50">
        <f>'3.deposits individuals'!P341+'4.deposits legal entities'!P341+'5.deposits non-residents'!P173</f>
        <v>38243199.340000004</v>
      </c>
      <c r="Q341" s="51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10.21438302177622</v>
      </c>
      <c r="R341" s="50">
        <f>'3.deposits individuals'!R341+'4.deposits legal entities'!R341+'5.deposits non-residents'!R173</f>
        <v>26626293.030000001</v>
      </c>
      <c r="S341" s="51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11.056334559576474</v>
      </c>
      <c r="T341" s="50">
        <f>'3.deposits individuals'!T341+'4.deposits legal entities'!T341+'5.deposits non-residents'!T173</f>
        <v>2036076.51</v>
      </c>
      <c r="U341" s="51">
        <f>('3.deposits individuals'!T341*'3.deposits individuals'!U341+'4.deposits legal entities'!T341*'4.deposits legal entities'!U341+'5.deposits non-residents'!T173*'5.deposits non-residents'!U173)/('3.deposits individuals'!T341+'4.deposits legal entities'!T341+'5.deposits non-residents'!T173)</f>
        <v>6.7661627138461453</v>
      </c>
    </row>
    <row r="342" spans="1:21" ht="14.25" customHeight="1" x14ac:dyDescent="0.2">
      <c r="A342" s="49" t="s">
        <v>28</v>
      </c>
      <c r="B342" s="50">
        <f>'3.deposits individuals'!B342+'4.deposits legal entities'!B342+'5.deposits non-residents'!B174</f>
        <v>404470532.84999996</v>
      </c>
      <c r="C342" s="51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3.3924037354322181</v>
      </c>
      <c r="D342" s="50">
        <f>'3.deposits individuals'!D342+'4.deposits legal entities'!D342+'5.deposits non-residents'!D174</f>
        <v>162776067.91000003</v>
      </c>
      <c r="E342" s="51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1.3596779829192747</v>
      </c>
      <c r="F342" s="50">
        <f>'3.deposits individuals'!F342+'4.deposits legal entities'!F342+'5.deposits non-residents'!F174</f>
        <v>131955677.58000001</v>
      </c>
      <c r="G342" s="51">
        <f>('3.deposits individuals'!F342*'3.deposits individuals'!G342+'4.deposits legal entities'!F342*'4.deposits legal entities'!G342+'5.deposits non-residents'!F174*'5.deposits non-residents'!G174)/('3.deposits individuals'!F342+'4.deposits legal entities'!F342+'5.deposits non-residents'!F174)</f>
        <v>0.76459996261950935</v>
      </c>
      <c r="H342" s="50">
        <f t="shared" si="26"/>
        <v>109738787.35999998</v>
      </c>
      <c r="I342" s="51">
        <f t="shared" si="27"/>
        <v>9.5673647389582381</v>
      </c>
      <c r="J342" s="50">
        <f>'3.deposits individuals'!J342+'4.deposits legal entities'!J342+'5.deposits non-residents'!J174</f>
        <v>6807215.6799999997</v>
      </c>
      <c r="K342" s="51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7.8148233388867716</v>
      </c>
      <c r="L342" s="50">
        <f>'3.deposits individuals'!L342+'4.deposits legal entities'!L342+'5.deposits non-residents'!L174</f>
        <v>14665611.75</v>
      </c>
      <c r="M342" s="51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8.0566485921188811</v>
      </c>
      <c r="N342" s="50">
        <f>'3.deposits individuals'!N342+'4.deposits legal entities'!N342+'5.deposits non-residents'!N174</f>
        <v>19955098.18</v>
      </c>
      <c r="O342" s="51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8.6018427578440342</v>
      </c>
      <c r="P342" s="50">
        <f>'3.deposits individuals'!P342+'4.deposits legal entities'!P342+'5.deposits non-residents'!P174</f>
        <v>38933670.559999995</v>
      </c>
      <c r="Q342" s="51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9.9897415891937662</v>
      </c>
      <c r="R342" s="50">
        <f>'3.deposits individuals'!R342+'4.deposits legal entities'!R342+'5.deposits non-residents'!R174</f>
        <v>28176089.269999996</v>
      </c>
      <c r="S342" s="51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10.8818979885387</v>
      </c>
      <c r="T342" s="50">
        <f>'3.deposits individuals'!T342+'4.deposits legal entities'!T342+'5.deposits non-residents'!T174</f>
        <v>1201101.92</v>
      </c>
      <c r="U342" s="51">
        <f>('3.deposits individuals'!T342*'3.deposits individuals'!U342+'4.deposits legal entities'!T342*'4.deposits legal entities'!U342+'5.deposits non-residents'!T174*'5.deposits non-residents'!U174)/('3.deposits individuals'!T342+'4.deposits legal entities'!T342+'5.deposits non-residents'!T174)</f>
        <v>9.4587164842763585</v>
      </c>
    </row>
    <row r="343" spans="1:21" ht="14.25" customHeight="1" x14ac:dyDescent="0.2">
      <c r="A343" s="49" t="s">
        <v>46</v>
      </c>
      <c r="B343" s="50">
        <f>'3.deposits individuals'!B343+'4.deposits legal entities'!B343+'5.deposits non-residents'!B175</f>
        <v>411026613.62</v>
      </c>
      <c r="C343" s="51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3.3734741715833749</v>
      </c>
      <c r="D343" s="50">
        <f>'3.deposits individuals'!D343+'4.deposits legal entities'!D343+'5.deposits non-residents'!D175</f>
        <v>168734437.95000002</v>
      </c>
      <c r="E343" s="51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1.4094436643705313</v>
      </c>
      <c r="F343" s="50">
        <f>'3.deposits individuals'!F343+'4.deposits legal entities'!F343+'5.deposits non-residents'!F175</f>
        <v>129947534.84</v>
      </c>
      <c r="G343" s="51">
        <f>('3.deposits individuals'!F343*'3.deposits individuals'!G343+'4.deposits legal entities'!F343*'4.deposits legal entities'!G343+'5.deposits non-residents'!F175*'5.deposits non-residents'!G175)/('3.deposits individuals'!F343+'4.deposits legal entities'!F343+'5.deposits non-residents'!F175)</f>
        <v>0.52825280681869402</v>
      </c>
      <c r="H343" s="50">
        <f t="shared" ref="H343" si="28">J343+L343+N343+P343+R343+T343</f>
        <v>112344640.83</v>
      </c>
      <c r="I343" s="51">
        <f t="shared" ref="I343" si="29">(J343*K343+L343*M343+N343*O343+P343*Q343+R343*S343+T343*U343)/(J343+L343+N343+P343+R343+T343)</f>
        <v>9.614351181795481</v>
      </c>
      <c r="J343" s="50">
        <f>'3.deposits individuals'!J343+'4.deposits legal entities'!J343+'5.deposits non-residents'!J175</f>
        <v>10731762.43</v>
      </c>
      <c r="K343" s="51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7.7786283306497026</v>
      </c>
      <c r="L343" s="50">
        <f>'3.deposits individuals'!L343+'4.deposits legal entities'!L343+'5.deposits non-residents'!L175</f>
        <v>11213756.810000001</v>
      </c>
      <c r="M343" s="51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7.527340387578807</v>
      </c>
      <c r="N343" s="50">
        <f>'3.deposits individuals'!N343+'4.deposits legal entities'!N343+'5.deposits non-residents'!N175</f>
        <v>22234511.009999998</v>
      </c>
      <c r="O343" s="51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8.6599884411220032</v>
      </c>
      <c r="P343" s="50">
        <f>'3.deposits individuals'!P343+'4.deposits legal entities'!P343+'5.deposits non-residents'!P175</f>
        <v>38542520.420000002</v>
      </c>
      <c r="Q343" s="51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10.300756409634921</v>
      </c>
      <c r="R343" s="50">
        <f>'3.deposits individuals'!R343+'4.deposits legal entities'!R343+'5.deposits non-residents'!R175</f>
        <v>28428976.699999999</v>
      </c>
      <c r="S343" s="51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10.952137528119312</v>
      </c>
      <c r="T343" s="50">
        <f>'3.deposits individuals'!T343+'4.deposits legal entities'!T343+'5.deposits non-residents'!T175</f>
        <v>1193113.46</v>
      </c>
      <c r="U343" s="51">
        <f>('3.deposits individuals'!T343*'3.deposits individuals'!U343+'4.deposits legal entities'!T343*'4.deposits legal entities'!U343+'5.deposits non-residents'!T175*'5.deposits non-residents'!U175)/('3.deposits individuals'!T343+'4.deposits legal entities'!T343+'5.deposits non-residents'!T175)</f>
        <v>9.4767930298933791</v>
      </c>
    </row>
    <row r="344" spans="1:21" ht="14.25" customHeight="1" thickBot="1" x14ac:dyDescent="0.25">
      <c r="A344" s="52" t="s">
        <v>30</v>
      </c>
      <c r="B344" s="53">
        <f>'3.deposits individuals'!B344+'4.deposits legal entities'!B344+'5.deposits non-residents'!B176</f>
        <v>431341397.87</v>
      </c>
      <c r="C344" s="5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3.3222632971011397</v>
      </c>
      <c r="D344" s="53">
        <f>'3.deposits individuals'!D344+'4.deposits legal entities'!D344+'5.deposits non-residents'!D176</f>
        <v>181707549.16999999</v>
      </c>
      <c r="E344" s="5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1.4809328039493923</v>
      </c>
      <c r="F344" s="53">
        <f>'3.deposits individuals'!F344+'4.deposits legal entities'!F344+'5.deposits non-residents'!F176</f>
        <v>136231824.18000001</v>
      </c>
      <c r="G344" s="54">
        <f>('3.deposits individuals'!F344*'3.deposits individuals'!G344+'4.deposits legal entities'!F344*'4.deposits legal entities'!G344+'5.deposits non-residents'!F176*'5.deposits non-residents'!G176)/('3.deposits individuals'!F344+'4.deposits legal entities'!F344+'5.deposits non-residents'!F176)</f>
        <v>0.4513850546539746</v>
      </c>
      <c r="H344" s="53">
        <f t="shared" ref="H344:H355" si="30">J344+L344+N344+P344+R344+T344</f>
        <v>113402024.52</v>
      </c>
      <c r="I344" s="54">
        <f t="shared" ref="I344:I355" si="31">(J344*K344+L344*M344+N344*O344+P344*Q344+R344*S344+T344*U344)/(J344+L344+N344+P344+R344+T344)</f>
        <v>9.7215196962834654</v>
      </c>
      <c r="J344" s="53">
        <f>'3.deposits individuals'!J344+'4.deposits legal entities'!J344+'5.deposits non-residents'!J176</f>
        <v>6511169.0800000001</v>
      </c>
      <c r="K344" s="5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6.1544362426079111</v>
      </c>
      <c r="L344" s="53">
        <f>'3.deposits individuals'!L344+'4.deposits legal entities'!L344+'5.deposits non-residents'!L176</f>
        <v>14180056.190000001</v>
      </c>
      <c r="M344" s="5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7.7740036099885383</v>
      </c>
      <c r="N344" s="53">
        <f>'3.deposits individuals'!N344+'4.deposits legal entities'!N344+'5.deposits non-residents'!N176</f>
        <v>23977229.719999999</v>
      </c>
      <c r="O344" s="5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9.0514118736107214</v>
      </c>
      <c r="P344" s="53">
        <f>'3.deposits individuals'!P344+'4.deposits legal entities'!P344+'5.deposits non-residents'!P176</f>
        <v>39681580.600000001</v>
      </c>
      <c r="Q344" s="5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10.329961498007957</v>
      </c>
      <c r="R344" s="53">
        <f>'3.deposits individuals'!R344+'4.deposits legal entities'!R344+'5.deposits non-residents'!R176</f>
        <v>27846457.110000003</v>
      </c>
      <c r="S344" s="5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11.269829254113706</v>
      </c>
      <c r="T344" s="53">
        <f>'3.deposits individuals'!T344+'4.deposits legal entities'!T344+'5.deposits non-residents'!T176</f>
        <v>1205531.82</v>
      </c>
      <c r="U344" s="54">
        <f>('3.deposits individuals'!T344*'3.deposits individuals'!U344+'4.deposits legal entities'!T344*'4.deposits legal entities'!U344+'5.deposits non-residents'!T176*'5.deposits non-residents'!U176)/('3.deposits individuals'!T344+'4.deposits legal entities'!T344+'5.deposits non-residents'!T176)</f>
        <v>9.4313839574139315</v>
      </c>
    </row>
    <row r="345" spans="1:21" ht="14.25" customHeight="1" x14ac:dyDescent="0.2">
      <c r="A345" s="49" t="s">
        <v>90</v>
      </c>
      <c r="B345" s="50">
        <f>'3.deposits individuals'!B345+'4.deposits legal entities'!B345+'5.deposits non-residents'!B177</f>
        <v>431277561.73000002</v>
      </c>
      <c r="C345" s="51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3.5537384759659911</v>
      </c>
      <c r="D345" s="50">
        <f>'3.deposits individuals'!D345+'4.deposits legal entities'!D345+'5.deposits non-residents'!D177</f>
        <v>177314181.25999999</v>
      </c>
      <c r="E345" s="51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1.5484786138791455</v>
      </c>
      <c r="F345" s="50">
        <f>'3.deposits individuals'!F345+'4.deposits legal entities'!F345+'5.deposits non-residents'!F177</f>
        <v>132711144.97</v>
      </c>
      <c r="G345" s="51">
        <f>('3.deposits individuals'!F345*'3.deposits individuals'!G345+'4.deposits legal entities'!F345*'4.deposits legal entities'!G345+'5.deposits non-residents'!F177*'5.deposits non-residents'!G177)/('3.deposits individuals'!F345+'4.deposits legal entities'!F345+'5.deposits non-residents'!F177)</f>
        <v>0.43848487010382287</v>
      </c>
      <c r="H345" s="50">
        <f t="shared" si="30"/>
        <v>121252235.5</v>
      </c>
      <c r="I345" s="51">
        <f t="shared" si="31"/>
        <v>9.895806153269632</v>
      </c>
      <c r="J345" s="50">
        <f>'3.deposits individuals'!J345+'4.deposits legal entities'!J345+'5.deposits non-residents'!J177</f>
        <v>7607219.04</v>
      </c>
      <c r="K345" s="51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6.3945518657630247</v>
      </c>
      <c r="L345" s="50">
        <f>'3.deposits individuals'!L345+'4.deposits legal entities'!L345+'5.deposits non-residents'!L177</f>
        <v>15894792.259999998</v>
      </c>
      <c r="M345" s="51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8.3537410652701283</v>
      </c>
      <c r="N345" s="50">
        <f>'3.deposits individuals'!N345+'4.deposits legal entities'!N345+'5.deposits non-residents'!N177</f>
        <v>25033162.719999999</v>
      </c>
      <c r="O345" s="51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9.1901499642630764</v>
      </c>
      <c r="P345" s="50">
        <f>'3.deposits individuals'!P345+'4.deposits legal entities'!P345+'5.deposits non-residents'!P177</f>
        <v>43076510.32</v>
      </c>
      <c r="Q345" s="51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10.580597750839337</v>
      </c>
      <c r="R345" s="50">
        <f>'3.deposits individuals'!R345+'4.deposits legal entities'!R345+'5.deposits non-residents'!R177</f>
        <v>28446843.389999997</v>
      </c>
      <c r="S345" s="51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11.287899779712587</v>
      </c>
      <c r="T345" s="50">
        <f>'3.deposits individuals'!T345+'4.deposits legal entities'!T345+'5.deposits non-residents'!T177</f>
        <v>1193707.77</v>
      </c>
      <c r="U345" s="51">
        <f>('3.deposits individuals'!T345*'3.deposits individuals'!U345+'4.deposits legal entities'!T345*'4.deposits legal entities'!U345+'5.deposits non-residents'!T177*'5.deposits non-residents'!U177)/('3.deposits individuals'!T345+'4.deposits legal entities'!T345+'5.deposits non-residents'!T177)</f>
        <v>9.653968918121377</v>
      </c>
    </row>
    <row r="346" spans="1:21" ht="14.25" customHeight="1" x14ac:dyDescent="0.2">
      <c r="A346" s="49" t="s">
        <v>20</v>
      </c>
      <c r="B346" s="50">
        <f>'3.deposits individuals'!B346+'4.deposits legal entities'!B346+'5.deposits non-residents'!B178</f>
        <v>448992963.94999999</v>
      </c>
      <c r="C346" s="51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3.6209326524202221</v>
      </c>
      <c r="D346" s="50">
        <f>'3.deposits individuals'!D346+'4.deposits legal entities'!D346+'5.deposits non-residents'!D178</f>
        <v>185062220.83000001</v>
      </c>
      <c r="E346" s="51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1.6999821745248949</v>
      </c>
      <c r="F346" s="50">
        <f>'3.deposits individuals'!F346+'4.deposits legal entities'!F346+'5.deposits non-residents'!F178</f>
        <v>138898274.93000001</v>
      </c>
      <c r="G346" s="51">
        <f>('3.deposits individuals'!F346*'3.deposits individuals'!G346+'4.deposits legal entities'!F346*'4.deposits legal entities'!G346+'5.deposits non-residents'!F178*'5.deposits non-residents'!G178)/('3.deposits individuals'!F346+'4.deposits legal entities'!F346+'5.deposits non-residents'!F178)</f>
        <v>0.46336750133819665</v>
      </c>
      <c r="H346" s="50">
        <f t="shared" si="30"/>
        <v>125032468.19</v>
      </c>
      <c r="I346" s="51">
        <f t="shared" si="31"/>
        <v>9.9718887320959073</v>
      </c>
      <c r="J346" s="50">
        <f>'3.deposits individuals'!J346+'4.deposits legal entities'!J346+'5.deposits non-residents'!J178</f>
        <v>10136429.27</v>
      </c>
      <c r="K346" s="51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6.1988919328689862</v>
      </c>
      <c r="L346" s="50">
        <f>'3.deposits individuals'!L346+'4.deposits legal entities'!L346+'5.deposits non-residents'!L178</f>
        <v>16460183.420000002</v>
      </c>
      <c r="M346" s="51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8.4929858630335904</v>
      </c>
      <c r="N346" s="50">
        <f>'3.deposits individuals'!N346+'4.deposits legal entities'!N346+'5.deposits non-residents'!N178</f>
        <v>24806227.27</v>
      </c>
      <c r="O346" s="51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9.8640209403354362</v>
      </c>
      <c r="P346" s="50">
        <f>'3.deposits individuals'!P346+'4.deposits legal entities'!P346+'5.deposits non-residents'!P178</f>
        <v>42205688.809999995</v>
      </c>
      <c r="Q346" s="51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10.562536896222282</v>
      </c>
      <c r="R346" s="50">
        <f>'3.deposits individuals'!R346+'4.deposits legal entities'!R346+'5.deposits non-residents'!R178</f>
        <v>30249033.560000002</v>
      </c>
      <c r="S346" s="51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11.31677667815713</v>
      </c>
      <c r="T346" s="50">
        <f>'3.deposits individuals'!T346+'4.deposits legal entities'!T346+'5.deposits non-residents'!T178</f>
        <v>1174905.8599999999</v>
      </c>
      <c r="U346" s="51">
        <f>('3.deposits individuals'!T346*'3.deposits individuals'!U346+'4.deposits legal entities'!T346*'4.deposits legal entities'!U346+'5.deposits non-residents'!T178*'5.deposits non-residents'!U178)/('3.deposits individuals'!T346+'4.deposits legal entities'!T346+'5.deposits non-residents'!T178)</f>
        <v>9.6767564972396993</v>
      </c>
    </row>
    <row r="347" spans="1:21" ht="14.25" customHeight="1" x14ac:dyDescent="0.2">
      <c r="A347" s="49" t="s">
        <v>21</v>
      </c>
      <c r="B347" s="50">
        <f>'3.deposits individuals'!B347+'4.deposits legal entities'!B347+'5.deposits non-residents'!B179</f>
        <v>465739873.29000002</v>
      </c>
      <c r="C347" s="51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3.6274705160432625</v>
      </c>
      <c r="D347" s="50">
        <f>'3.deposits individuals'!D347+'4.deposits legal entities'!D347+'5.deposits non-residents'!D179</f>
        <v>196422885.5</v>
      </c>
      <c r="E347" s="51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1.7362229122079575</v>
      </c>
      <c r="F347" s="50">
        <f>'3.deposits individuals'!F347+'4.deposits legal entities'!F347+'5.deposits non-residents'!F179</f>
        <v>143785149.30000001</v>
      </c>
      <c r="G347" s="51">
        <f>('3.deposits individuals'!F347*'3.deposits individuals'!G347+'4.deposits legal entities'!F347*'4.deposits legal entities'!G347+'5.deposits non-residents'!F179*'5.deposits non-residents'!G179)/('3.deposits individuals'!F347+'4.deposits legal entities'!F347+'5.deposits non-residents'!F179)</f>
        <v>0.47470837900920798</v>
      </c>
      <c r="H347" s="50">
        <f t="shared" si="30"/>
        <v>125531838.49000001</v>
      </c>
      <c r="I347" s="51">
        <f t="shared" si="31"/>
        <v>10.197952523178246</v>
      </c>
      <c r="J347" s="50">
        <f>'3.deposits individuals'!J347+'4.deposits legal entities'!J347+'5.deposits non-residents'!J179</f>
        <v>10353712.91</v>
      </c>
      <c r="K347" s="51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7.0387520973864719</v>
      </c>
      <c r="L347" s="50">
        <f>'3.deposits individuals'!L347+'4.deposits legal entities'!L347+'5.deposits non-residents'!L179</f>
        <v>18495799.280000001</v>
      </c>
      <c r="M347" s="51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8.5219616302626839</v>
      </c>
      <c r="N347" s="50">
        <f>'3.deposits individuals'!N347+'4.deposits legal entities'!N347+'5.deposits non-residents'!N179</f>
        <v>23319921.219999999</v>
      </c>
      <c r="O347" s="51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9.9501234626040276</v>
      </c>
      <c r="P347" s="50">
        <f>'3.deposits individuals'!P347+'4.deposits legal entities'!P347+'5.deposits non-residents'!P179</f>
        <v>43862389.770000003</v>
      </c>
      <c r="Q347" s="51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10.919451442296563</v>
      </c>
      <c r="R347" s="50">
        <f>'3.deposits individuals'!R347+'4.deposits legal entities'!R347+'5.deposits non-residents'!R179</f>
        <v>28370518.41</v>
      </c>
      <c r="S347" s="51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11.570436475753487</v>
      </c>
      <c r="T347" s="50">
        <f>'3.deposits individuals'!T347+'4.deposits legal entities'!T347+'5.deposits non-residents'!T179</f>
        <v>1129496.8999999999</v>
      </c>
      <c r="U347" s="51">
        <f>('3.deposits individuals'!T347*'3.deposits individuals'!U347+'4.deposits legal entities'!T347*'4.deposits legal entities'!U347+'5.deposits non-residents'!T179*'5.deposits non-residents'!U179)/('3.deposits individuals'!T347+'4.deposits legal entities'!T347+'5.deposits non-residents'!T179)</f>
        <v>9.2265921767469852</v>
      </c>
    </row>
    <row r="348" spans="1:21" ht="14.25" customHeight="1" x14ac:dyDescent="0.2">
      <c r="A348" s="49" t="s">
        <v>22</v>
      </c>
      <c r="B348" s="50">
        <f>'3.deposits individuals'!B348+'4.deposits legal entities'!B348+'5.deposits non-residents'!B180</f>
        <v>477124079.29999995</v>
      </c>
      <c r="C348" s="51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3.618563912252335</v>
      </c>
      <c r="D348" s="50">
        <f>'3.deposits individuals'!D348+'4.deposits legal entities'!D348+'5.deposits non-residents'!D180</f>
        <v>197319606.80000001</v>
      </c>
      <c r="E348" s="51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1.7445537095708445</v>
      </c>
      <c r="F348" s="50">
        <f>'3.deposits individuals'!F348+'4.deposits legal entities'!F348+'5.deposits non-residents'!F180</f>
        <v>151739129.28999999</v>
      </c>
      <c r="G348" s="51">
        <f>('3.deposits individuals'!F348*'3.deposits individuals'!G348+'4.deposits legal entities'!F348*'4.deposits legal entities'!G348+'5.deposits non-residents'!F180*'5.deposits non-residents'!G180)/('3.deposits individuals'!F348+'4.deposits legal entities'!F348+'5.deposits non-residents'!F180)</f>
        <v>0.49056416835064609</v>
      </c>
      <c r="H348" s="50">
        <f t="shared" si="30"/>
        <v>128065343.21000001</v>
      </c>
      <c r="I348" s="51">
        <f t="shared" si="31"/>
        <v>10.212220655955564</v>
      </c>
      <c r="J348" s="50">
        <f>'3.deposits individuals'!J348+'4.deposits legal entities'!J348+'5.deposits non-residents'!J180</f>
        <v>12114533.879999999</v>
      </c>
      <c r="K348" s="51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5.8432378732428782</v>
      </c>
      <c r="L348" s="50">
        <f>'3.deposits individuals'!L348+'4.deposits legal entities'!L348+'5.deposits non-residents'!L180</f>
        <v>18550732.23</v>
      </c>
      <c r="M348" s="51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9.231727686541042</v>
      </c>
      <c r="N348" s="50">
        <f>'3.deposits individuals'!N348+'4.deposits legal entities'!N348+'5.deposits non-residents'!N180</f>
        <v>23278175.079999998</v>
      </c>
      <c r="O348" s="51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9.51449678529527</v>
      </c>
      <c r="P348" s="50">
        <f>'3.deposits individuals'!P348+'4.deposits legal entities'!P348+'5.deposits non-residents'!P180</f>
        <v>45009872.080000006</v>
      </c>
      <c r="Q348" s="51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11.221985093904303</v>
      </c>
      <c r="R348" s="50">
        <f>'3.deposits individuals'!R348+'4.deposits legal entities'!R348+'5.deposits non-residents'!R180</f>
        <v>27963870.370000001</v>
      </c>
      <c r="S348" s="51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11.749890062836124</v>
      </c>
      <c r="T348" s="50">
        <f>'3.deposits individuals'!T348+'4.deposits legal entities'!T348+'5.deposits non-residents'!T180</f>
        <v>1148159.5699999998</v>
      </c>
      <c r="U348" s="51">
        <f>('3.deposits individuals'!T348*'3.deposits individuals'!U348+'4.deposits legal entities'!T348*'4.deposits legal entities'!U348+'5.deposits non-residents'!T180*'5.deposits non-residents'!U180)/('3.deposits individuals'!T348+'4.deposits legal entities'!T348+'5.deposits non-residents'!T180)</f>
        <v>9.2630797112983068</v>
      </c>
    </row>
    <row r="349" spans="1:21" ht="14.25" customHeight="1" x14ac:dyDescent="0.2">
      <c r="A349" s="49" t="s">
        <v>23</v>
      </c>
      <c r="B349" s="50">
        <f>'3.deposits individuals'!B349+'4.deposits legal entities'!B349+'5.deposits non-residents'!B181</f>
        <v>501994988.22000003</v>
      </c>
      <c r="C349" s="51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3.6055355489544891</v>
      </c>
      <c r="D349" s="50">
        <f>'3.deposits individuals'!D349+'4.deposits legal entities'!D349+'5.deposits non-residents'!D181</f>
        <v>211688851.83000001</v>
      </c>
      <c r="E349" s="51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1.8895854093664299</v>
      </c>
      <c r="F349" s="50">
        <f>'3.deposits individuals'!F349+'4.deposits legal entities'!F349+'5.deposits non-residents'!F181</f>
        <v>161481024.84</v>
      </c>
      <c r="G349" s="51">
        <f>('3.deposits individuals'!F349*'3.deposits individuals'!G349+'4.deposits legal entities'!F349*'4.deposits legal entities'!G349+'5.deposits non-residents'!F181*'5.deposits non-residents'!G181)/('3.deposits individuals'!F349+'4.deposits legal entities'!F349+'5.deposits non-residents'!F181)</f>
        <v>0.45347388622815527</v>
      </c>
      <c r="H349" s="50">
        <f t="shared" si="30"/>
        <v>128825111.55000001</v>
      </c>
      <c r="I349" s="51">
        <f t="shared" si="31"/>
        <v>10.37630913500575</v>
      </c>
      <c r="J349" s="50">
        <f>'3.deposits individuals'!J349+'4.deposits legal entities'!J349+'5.deposits non-residents'!J181</f>
        <v>12563683.75</v>
      </c>
      <c r="K349" s="51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6.9933093167439848</v>
      </c>
      <c r="L349" s="50">
        <f>'3.deposits individuals'!L349+'4.deposits legal entities'!L349+'5.deposits non-residents'!L181</f>
        <v>18317225.240000002</v>
      </c>
      <c r="M349" s="51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9.373593993186045</v>
      </c>
      <c r="N349" s="50">
        <f>'3.deposits individuals'!N349+'4.deposits legal entities'!N349+'5.deposits non-residents'!N181</f>
        <v>22109106.120000001</v>
      </c>
      <c r="O349" s="51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9.5172369613602203</v>
      </c>
      <c r="P349" s="50">
        <f>'3.deposits individuals'!P349+'4.deposits legal entities'!P349+'5.deposits non-residents'!P181</f>
        <v>46282447.729999997</v>
      </c>
      <c r="Q349" s="51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11.208293004078779</v>
      </c>
      <c r="R349" s="50">
        <f>'3.deposits individuals'!R349+'4.deposits legal entities'!R349+'5.deposits non-residents'!R181</f>
        <v>28365668.990000002</v>
      </c>
      <c r="S349" s="51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11.871003867598176</v>
      </c>
      <c r="T349" s="50">
        <f>'3.deposits individuals'!T349+'4.deposits legal entities'!T349+'5.deposits non-residents'!T181</f>
        <v>1186979.72</v>
      </c>
      <c r="U349" s="51">
        <f>('3.deposits individuals'!T349*'3.deposits individuals'!U349+'4.deposits legal entities'!T349*'4.deposits legal entities'!U349+'5.deposits non-residents'!T181*'5.deposits non-residents'!U181)/('3.deposits individuals'!T349+'4.deposits legal entities'!T349+'5.deposits non-residents'!T181)</f>
        <v>9.4992518932000163</v>
      </c>
    </row>
    <row r="350" spans="1:21" ht="14.25" customHeight="1" x14ac:dyDescent="0.2">
      <c r="A350" s="49" t="s">
        <v>24</v>
      </c>
      <c r="B350" s="50">
        <f>'3.deposits individuals'!B350+'4.deposits legal entities'!B350+'5.deposits non-residents'!B182</f>
        <v>522121082.82999998</v>
      </c>
      <c r="C350" s="51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3.5541372784981018</v>
      </c>
      <c r="D350" s="50">
        <f>'3.deposits individuals'!D350+'4.deposits legal entities'!D350+'5.deposits non-residents'!D182</f>
        <v>225250627.69</v>
      </c>
      <c r="E350" s="51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1.8810836105359758</v>
      </c>
      <c r="F350" s="50">
        <f>'3.deposits individuals'!F350+'4.deposits legal entities'!F350+'5.deposits non-residents'!F182</f>
        <v>168755100.06</v>
      </c>
      <c r="G350" s="51">
        <f>('3.deposits individuals'!F350*'3.deposits individuals'!G350+'4.deposits legal entities'!F350*'4.deposits legal entities'!G350+'5.deposits non-residents'!F182*'5.deposits non-residents'!G182)/('3.deposits individuals'!F350+'4.deposits legal entities'!F350+'5.deposits non-residents'!F182)</f>
        <v>0.53543303753708371</v>
      </c>
      <c r="H350" s="50">
        <f t="shared" si="30"/>
        <v>128115355.08000001</v>
      </c>
      <c r="I350" s="51">
        <f t="shared" si="31"/>
        <v>10.471950717402622</v>
      </c>
      <c r="J350" s="50">
        <f>'3.deposits individuals'!J350+'4.deposits legal entities'!J350+'5.deposits non-residents'!J182</f>
        <v>12859718.709999999</v>
      </c>
      <c r="K350" s="51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7.011249499678982</v>
      </c>
      <c r="L350" s="50">
        <f>'3.deposits individuals'!L350+'4.deposits legal entities'!L350+'5.deposits non-residents'!L182</f>
        <v>17194368.630000003</v>
      </c>
      <c r="M350" s="51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9.4741223608743521</v>
      </c>
      <c r="N350" s="50">
        <f>'3.deposits individuals'!N350+'4.deposits legal entities'!N350+'5.deposits non-residents'!N182</f>
        <v>28001708.09</v>
      </c>
      <c r="O350" s="51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10.119515179157768</v>
      </c>
      <c r="P350" s="50">
        <f>'3.deposits individuals'!P350+'4.deposits legal entities'!P350+'5.deposits non-residents'!P182</f>
        <v>40262441.080000006</v>
      </c>
      <c r="Q350" s="51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11.165412596860833</v>
      </c>
      <c r="R350" s="50">
        <f>'3.deposits individuals'!R350+'4.deposits legal entities'!R350+'5.deposits non-residents'!R182</f>
        <v>28611838.32</v>
      </c>
      <c r="S350" s="51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12.021579940781637</v>
      </c>
      <c r="T350" s="50">
        <f>'3.deposits individuals'!T350+'4.deposits legal entities'!T350+'5.deposits non-residents'!T182</f>
        <v>1185280.2500000002</v>
      </c>
      <c r="U350" s="51">
        <f>('3.deposits individuals'!T350*'3.deposits individuals'!U350+'4.deposits legal entities'!T350*'4.deposits legal entities'!U350+'5.deposits non-residents'!T182*'5.deposits non-residents'!U182)/('3.deposits individuals'!T350+'4.deposits legal entities'!T350+'5.deposits non-residents'!T182)</f>
        <v>9.8571264977206994</v>
      </c>
    </row>
    <row r="351" spans="1:21" ht="14.25" customHeight="1" x14ac:dyDescent="0.2">
      <c r="A351" s="49" t="s">
        <v>25</v>
      </c>
      <c r="B351" s="50">
        <f>'3.deposits individuals'!B351+'4.deposits legal entities'!B351+'5.deposits non-residents'!B183</f>
        <v>534502762.25</v>
      </c>
      <c r="C351" s="51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3.5229873214813279</v>
      </c>
      <c r="D351" s="50">
        <f>'3.deposits individuals'!D351+'4.deposits legal entities'!D351+'5.deposits non-residents'!D183</f>
        <v>238266570.38</v>
      </c>
      <c r="E351" s="51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1.8326471814728091</v>
      </c>
      <c r="F351" s="50">
        <f>'3.deposits individuals'!F351+'4.deposits legal entities'!F351+'5.deposits non-residents'!F183</f>
        <v>167307253.86000001</v>
      </c>
      <c r="G351" s="51">
        <f>('3.deposits individuals'!F351*'3.deposits individuals'!G351+'4.deposits legal entities'!F351*'4.deposits legal entities'!G351+'5.deposits non-residents'!F183*'5.deposits non-residents'!G183)/('3.deposits individuals'!F351+'4.deposits legal entities'!F351+'5.deposits non-residents'!F183)</f>
        <v>0.56131055707413424</v>
      </c>
      <c r="H351" s="50">
        <f t="shared" si="30"/>
        <v>128928938.00999999</v>
      </c>
      <c r="I351" s="51">
        <f t="shared" si="31"/>
        <v>10.490093140190126</v>
      </c>
      <c r="J351" s="50">
        <f>'3.deposits individuals'!J351+'4.deposits legal entities'!J351+'5.deposits non-residents'!J183</f>
        <v>13035566.129999999</v>
      </c>
      <c r="K351" s="51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6.8213651925296173</v>
      </c>
      <c r="L351" s="50">
        <f>'3.deposits individuals'!L351+'4.deposits legal entities'!L351+'5.deposits non-residents'!L183</f>
        <v>16838387.009999998</v>
      </c>
      <c r="M351" s="51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8.6657406241133685</v>
      </c>
      <c r="N351" s="50">
        <f>'3.deposits individuals'!N351+'4.deposits legal entities'!N351+'5.deposits non-residents'!N183</f>
        <v>26963792.710000001</v>
      </c>
      <c r="O351" s="51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10.663298169525193</v>
      </c>
      <c r="P351" s="50">
        <f>'3.deposits individuals'!P351+'4.deposits legal entities'!P351+'5.deposits non-residents'!P183</f>
        <v>41120092.190000005</v>
      </c>
      <c r="Q351" s="51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11.180288434820255</v>
      </c>
      <c r="R351" s="50">
        <f>'3.deposits individuals'!R351+'4.deposits legal entities'!R351+'5.deposits non-residents'!R183</f>
        <v>29820022.949999999</v>
      </c>
      <c r="S351" s="51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12.029435299247462</v>
      </c>
      <c r="T351" s="50">
        <f>'3.deposits individuals'!T351+'4.deposits legal entities'!T351+'5.deposits non-residents'!T183</f>
        <v>1151077.02</v>
      </c>
      <c r="U351" s="51">
        <f>('3.deposits individuals'!T351*'3.deposits individuals'!U351+'4.deposits legal entities'!T351*'4.deposits legal entities'!U351+'5.deposits non-residents'!T183*'5.deposits non-residents'!U183)/('3.deposits individuals'!T351+'4.deposits legal entities'!T351+'5.deposits non-residents'!T183)</f>
        <v>10.132794999069631</v>
      </c>
    </row>
    <row r="352" spans="1:21" ht="14.25" customHeight="1" x14ac:dyDescent="0.2">
      <c r="A352" s="49" t="s">
        <v>26</v>
      </c>
      <c r="B352" s="50">
        <f>'3.deposits individuals'!B352+'4.deposits legal entities'!B352+'5.deposits non-residents'!B184</f>
        <v>528556974.53000003</v>
      </c>
      <c r="C352" s="51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3.4523111267834223</v>
      </c>
      <c r="D352" s="50">
        <f>'3.deposits individuals'!D352+'4.deposits legal entities'!D352+'5.deposits non-residents'!D184</f>
        <v>229018816.79999998</v>
      </c>
      <c r="E352" s="51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1.6558518312587867</v>
      </c>
      <c r="F352" s="50">
        <f>'3.deposits individuals'!F352+'4.deposits legal entities'!F352+'5.deposits non-residents'!F184</f>
        <v>169969543.72</v>
      </c>
      <c r="G352" s="51">
        <f>('3.deposits individuals'!F352*'3.deposits individuals'!G352+'4.deposits legal entities'!F352*'4.deposits legal entities'!G352+'5.deposits non-residents'!F184*'5.deposits non-residents'!G184)/('3.deposits individuals'!F352+'4.deposits legal entities'!F352+'5.deposits non-residents'!F184)</f>
        <v>0.53601531708812689</v>
      </c>
      <c r="H352" s="50">
        <f t="shared" si="30"/>
        <v>129568614.00999999</v>
      </c>
      <c r="I352" s="51">
        <f t="shared" si="31"/>
        <v>10.453269324475203</v>
      </c>
      <c r="J352" s="50">
        <f>'3.deposits individuals'!J352+'4.deposits legal entities'!J352+'5.deposits non-residents'!J184</f>
        <v>12660981.609999999</v>
      </c>
      <c r="K352" s="51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6.1210234894338482</v>
      </c>
      <c r="L352" s="50">
        <f>'3.deposits individuals'!L352+'4.deposits legal entities'!L352+'5.deposits non-residents'!L184</f>
        <v>16283672.32</v>
      </c>
      <c r="M352" s="51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8.9617737296312736</v>
      </c>
      <c r="N352" s="50">
        <f>'3.deposits individuals'!N352+'4.deposits legal entities'!N352+'5.deposits non-residents'!N184</f>
        <v>28014214.489999998</v>
      </c>
      <c r="O352" s="51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10.621206239868403</v>
      </c>
      <c r="P352" s="50">
        <f>'3.deposits individuals'!P352+'4.deposits legal entities'!P352+'5.deposits non-residents'!P184</f>
        <v>41738562.609999999</v>
      </c>
      <c r="Q352" s="51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11.046383456203097</v>
      </c>
      <c r="R352" s="50">
        <f>'3.deposits individuals'!R352+'4.deposits legal entities'!R352+'5.deposits non-residents'!R184</f>
        <v>29720833.07</v>
      </c>
      <c r="S352" s="51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12.136351718532083</v>
      </c>
      <c r="T352" s="50">
        <f>'3.deposits individuals'!T352+'4.deposits legal entities'!T352+'5.deposits non-residents'!T184</f>
        <v>1150349.9099999999</v>
      </c>
      <c r="U352" s="51">
        <f>('3.deposits individuals'!T352*'3.deposits individuals'!U352+'4.deposits legal entities'!T352*'4.deposits legal entities'!U352+'5.deposits non-residents'!T184*'5.deposits non-residents'!U184)/('3.deposits individuals'!T352+'4.deposits legal entities'!T352+'5.deposits non-residents'!T184)</f>
        <v>10.15296714353636</v>
      </c>
    </row>
    <row r="353" spans="1:21" ht="14.25" customHeight="1" x14ac:dyDescent="0.2">
      <c r="A353" s="49" t="s">
        <v>27</v>
      </c>
      <c r="B353" s="50">
        <f>'3.deposits individuals'!B353+'4.deposits legal entities'!B353+'5.deposits non-residents'!B185</f>
        <v>555423884</v>
      </c>
      <c r="C353" s="51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3.4138711844391985</v>
      </c>
      <c r="D353" s="50">
        <f>'3.deposits individuals'!D353+'4.deposits legal entities'!D353+'5.deposits non-residents'!D185</f>
        <v>251491277.71000001</v>
      </c>
      <c r="E353" s="51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1.586037120762698</v>
      </c>
      <c r="F353" s="50">
        <f>'3.deposits individuals'!F353+'4.deposits legal entities'!F353+'5.deposits non-residents'!F185</f>
        <v>166425059.43000001</v>
      </c>
      <c r="G353" s="51">
        <f>('3.deposits individuals'!F353*'3.deposits individuals'!G353+'4.deposits legal entities'!F353*'4.deposits legal entities'!G353+'5.deposits non-residents'!F185*'5.deposits non-residents'!G185)/('3.deposits individuals'!F353+'4.deposits legal entities'!F353+'5.deposits non-residents'!F185)</f>
        <v>0.55892671025798579</v>
      </c>
      <c r="H353" s="50">
        <f t="shared" si="30"/>
        <v>137507546.86000001</v>
      </c>
      <c r="I353" s="51">
        <f t="shared" si="31"/>
        <v>10.2121789809748</v>
      </c>
      <c r="J353" s="50">
        <f>'3.deposits individuals'!J353+'4.deposits legal entities'!J353+'5.deposits non-residents'!J185</f>
        <v>13444868.629999999</v>
      </c>
      <c r="K353" s="51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5.3801798937993821</v>
      </c>
      <c r="L353" s="50">
        <f>'3.deposits individuals'!L353+'4.deposits legal entities'!L353+'5.deposits non-residents'!L185</f>
        <v>21981808.84</v>
      </c>
      <c r="M353" s="51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10.17511830656515</v>
      </c>
      <c r="N353" s="50">
        <f>'3.deposits individuals'!N353+'4.deposits legal entities'!N353+'5.deposits non-residents'!N185</f>
        <v>22569255.77</v>
      </c>
      <c r="O353" s="51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10.599175963771708</v>
      </c>
      <c r="P353" s="50">
        <f>'3.deposits individuals'!P353+'4.deposits legal entities'!P353+'5.deposits non-residents'!P185</f>
        <v>47942480.120000005</v>
      </c>
      <c r="Q353" s="51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10.214035755351336</v>
      </c>
      <c r="R353" s="50">
        <f>'3.deposits individuals'!R353+'4.deposits legal entities'!R353+'5.deposits non-residents'!R185</f>
        <v>30457991.920000002</v>
      </c>
      <c r="S353" s="51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12.081488912782509</v>
      </c>
      <c r="T353" s="50">
        <f>'3.deposits individuals'!T353+'4.deposits legal entities'!T353+'5.deposits non-residents'!T185</f>
        <v>1111141.58</v>
      </c>
      <c r="U353" s="51">
        <f>('3.deposits individuals'!T353*'3.deposits individuals'!U353+'4.deposits legal entities'!T353*'4.deposits legal entities'!U353+'5.deposits non-residents'!T185*'5.deposits non-residents'!U185)/('3.deposits individuals'!T353+'4.deposits legal entities'!T353+'5.deposits non-residents'!T185)</f>
        <v>10.231595546356905</v>
      </c>
    </row>
    <row r="354" spans="1:21" ht="14.25" customHeight="1" x14ac:dyDescent="0.2">
      <c r="A354" s="49" t="s">
        <v>28</v>
      </c>
      <c r="B354" s="50">
        <f>'3.deposits individuals'!B354+'4.deposits legal entities'!B354+'5.deposits non-residents'!B186</f>
        <v>567873309.74000001</v>
      </c>
      <c r="C354" s="51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3.5695754196824119</v>
      </c>
      <c r="D354" s="50">
        <f>'3.deposits individuals'!D354+'4.deposits legal entities'!D354+'5.deposits non-residents'!D186</f>
        <v>257296828.72</v>
      </c>
      <c r="E354" s="51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1.8799861285068387</v>
      </c>
      <c r="F354" s="50">
        <f>'3.deposits individuals'!F354+'4.deposits legal entities'!F354+'5.deposits non-residents'!F186</f>
        <v>166917674.81</v>
      </c>
      <c r="G354" s="51">
        <f>('3.deposits individuals'!F354*'3.deposits individuals'!G354+'4.deposits legal entities'!F354*'4.deposits legal entities'!G354+'5.deposits non-residents'!F186*'5.deposits non-residents'!G186)/('3.deposits individuals'!F354+'4.deposits legal entities'!F354+'5.deposits non-residents'!F186)</f>
        <v>0.57361083700324844</v>
      </c>
      <c r="H354" s="50">
        <f t="shared" si="30"/>
        <v>143658806.21000001</v>
      </c>
      <c r="I354" s="51">
        <f t="shared" si="31"/>
        <v>10.076697628718245</v>
      </c>
      <c r="J354" s="50">
        <f>'3.deposits individuals'!J354+'4.deposits legal entities'!J354+'5.deposits non-residents'!J186</f>
        <v>13518885.08</v>
      </c>
      <c r="K354" s="51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6.253691003215482</v>
      </c>
      <c r="L354" s="50">
        <f>'3.deposits individuals'!L354+'4.deposits legal entities'!L354+'5.deposits non-residents'!L186</f>
        <v>23761734.52</v>
      </c>
      <c r="M354" s="51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10.257134863612617</v>
      </c>
      <c r="N354" s="50">
        <f>'3.deposits individuals'!N354+'4.deposits legal entities'!N354+'5.deposits non-residents'!N186</f>
        <v>23179458.320000004</v>
      </c>
      <c r="O354" s="51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10.371422330088363</v>
      </c>
      <c r="P354" s="50">
        <f>'3.deposits individuals'!P354+'4.deposits legal entities'!P354+'5.deposits non-residents'!P186</f>
        <v>52274964.599999994</v>
      </c>
      <c r="Q354" s="51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9.6641841137851365</v>
      </c>
      <c r="R354" s="50">
        <f>'3.deposits individuals'!R354+'4.deposits legal entities'!R354+'5.deposits non-residents'!R186</f>
        <v>29816806.079999998</v>
      </c>
      <c r="S354" s="51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12.157439488706654</v>
      </c>
      <c r="T354" s="50">
        <f>'3.deposits individuals'!T354+'4.deposits legal entities'!T354+'5.deposits non-residents'!T186</f>
        <v>1106957.6099999999</v>
      </c>
      <c r="U354" s="51">
        <f>('3.deposits individuals'!T354*'3.deposits individuals'!U354+'4.deposits legal entities'!T354*'4.deposits legal entities'!U354+'5.deposits non-residents'!T186*'5.deposits non-residents'!U186)/('3.deposits individuals'!T354+'4.deposits legal entities'!T354+'5.deposits non-residents'!T186)</f>
        <v>10.155092206286021</v>
      </c>
    </row>
    <row r="355" spans="1:21" ht="14.25" customHeight="1" x14ac:dyDescent="0.2">
      <c r="A355" s="49" t="s">
        <v>46</v>
      </c>
      <c r="B355" s="50">
        <f>'3.deposits individuals'!B355+'4.deposits legal entities'!B355+'5.deposits non-residents'!B187</f>
        <v>575685185.61000013</v>
      </c>
      <c r="C355" s="51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3.6283800038960319</v>
      </c>
      <c r="D355" s="50">
        <f>'3.deposits individuals'!D355+'4.deposits legal entities'!D355+'5.deposits non-residents'!D187</f>
        <v>258659614.24000001</v>
      </c>
      <c r="E355" s="51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1.9046740699213991</v>
      </c>
      <c r="F355" s="50">
        <f>'3.deposits individuals'!F355+'4.deposits legal entities'!F355+'5.deposits non-residents'!F187</f>
        <v>169657848.82999998</v>
      </c>
      <c r="G355" s="51">
        <f>('3.deposits individuals'!F355*'3.deposits individuals'!G355+'4.deposits legal entities'!F355*'4.deposits legal entities'!G355+'5.deposits non-residents'!F187*'5.deposits non-residents'!G187)/('3.deposits individuals'!F355+'4.deposits legal entities'!F355+'5.deposits non-residents'!F187)</f>
        <v>0.73793111487254615</v>
      </c>
      <c r="H355" s="50">
        <f t="shared" si="30"/>
        <v>147367722.53999999</v>
      </c>
      <c r="I355" s="51">
        <f t="shared" si="31"/>
        <v>9.9814703310926305</v>
      </c>
      <c r="J355" s="50">
        <f>'3.deposits individuals'!J355+'4.deposits legal entities'!J355+'5.deposits non-residents'!J187</f>
        <v>20750794.309999999</v>
      </c>
      <c r="K355" s="51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7.6888932606599756</v>
      </c>
      <c r="L355" s="50">
        <f>'3.deposits individuals'!L355+'4.deposits legal entities'!L355+'5.deposits non-residents'!L187</f>
        <v>16826658.329999998</v>
      </c>
      <c r="M355" s="51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9.613087952092501</v>
      </c>
      <c r="N355" s="50">
        <f>'3.deposits individuals'!N355+'4.deposits legal entities'!N355+'5.deposits non-residents'!N187</f>
        <v>25810603.16</v>
      </c>
      <c r="O355" s="51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10.14641202101611</v>
      </c>
      <c r="P355" s="50">
        <f>'3.deposits individuals'!P355+'4.deposits legal entities'!P355+'5.deposits non-residents'!P187</f>
        <v>53186929.420000002</v>
      </c>
      <c r="Q355" s="51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9.7726418444819565</v>
      </c>
      <c r="R355" s="50">
        <f>'3.deposits individuals'!R355+'4.deposits legal entities'!R355+'5.deposits non-residents'!R187</f>
        <v>29702620.93</v>
      </c>
      <c r="S355" s="51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12.019712046990037</v>
      </c>
      <c r="T355" s="50">
        <f>'3.deposits individuals'!T355+'4.deposits legal entities'!T355+'5.deposits non-residents'!T187</f>
        <v>1090116.3899999999</v>
      </c>
      <c r="U355" s="51">
        <f>('3.deposits individuals'!T355*'3.deposits individuals'!U355+'4.deposits legal entities'!T355*'4.deposits legal entities'!U355+'5.deposits non-residents'!T187*'5.deposits non-residents'!U187)/('3.deposits individuals'!T355+'4.deposits legal entities'!T355+'5.deposits non-residents'!T187)</f>
        <v>10.054875409129451</v>
      </c>
    </row>
    <row r="356" spans="1:21" ht="14.25" customHeight="1" thickBot="1" x14ac:dyDescent="0.25">
      <c r="A356" s="52" t="s">
        <v>30</v>
      </c>
      <c r="B356" s="53">
        <f>'3.deposits individuals'!B356+'4.deposits legal entities'!B356+'5.deposits non-residents'!B188</f>
        <v>592417556.70000005</v>
      </c>
      <c r="C356" s="5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3.4530236586107903</v>
      </c>
      <c r="D356" s="53">
        <f>'3.deposits individuals'!D356+'4.deposits legal entities'!D356+'5.deposits non-residents'!D188</f>
        <v>264972110.82999998</v>
      </c>
      <c r="E356" s="5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1.893441420721385</v>
      </c>
      <c r="F356" s="53">
        <f>'3.deposits individuals'!F356+'4.deposits legal entities'!F356+'5.deposits non-residents'!F188</f>
        <v>173396305.61000001</v>
      </c>
      <c r="G356" s="54">
        <f>('3.deposits individuals'!F356*'3.deposits individuals'!G356+'4.deposits legal entities'!F356*'4.deposits legal entities'!G356+'5.deposits non-residents'!F188*'5.deposits non-residents'!G188)/('3.deposits individuals'!F356+'4.deposits legal entities'!F356+'5.deposits non-residents'!F188)</f>
        <v>0.52256362148279922</v>
      </c>
      <c r="H356" s="53">
        <f t="shared" ref="H356:H367" si="32">J356+L356+N356+P356+R356+T356</f>
        <v>154049140.26000002</v>
      </c>
      <c r="I356" s="54">
        <f t="shared" ref="I356:I367" si="33">(J356*K356+L356*M356+N356*O356+P356*Q356+R356*S356+T356*U356)/(J356+L356+N356+P356+R356+T356)</f>
        <v>9.4340810030866713</v>
      </c>
      <c r="J356" s="53">
        <f>'3.deposits individuals'!J356+'4.deposits legal entities'!J356+'5.deposits non-residents'!J188</f>
        <v>17317941.710000001</v>
      </c>
      <c r="K356" s="5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4.9062956836572011</v>
      </c>
      <c r="L356" s="53">
        <f>'3.deposits individuals'!L356+'4.deposits legal entities'!L356+'5.deposits non-residents'!L188</f>
        <v>17127100.890000001</v>
      </c>
      <c r="M356" s="5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9.0718198218951578</v>
      </c>
      <c r="N356" s="53">
        <f>'3.deposits individuals'!N356+'4.deposits legal entities'!N356+'5.deposits non-residents'!N188</f>
        <v>26631542.600000001</v>
      </c>
      <c r="O356" s="5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9.8506779703666059</v>
      </c>
      <c r="P356" s="53">
        <f>'3.deposits individuals'!P356+'4.deposits legal entities'!P356+'5.deposits non-residents'!P188</f>
        <v>57181889.699999996</v>
      </c>
      <c r="Q356" s="5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9.8161872885061623</v>
      </c>
      <c r="R356" s="53">
        <f>'3.deposits individuals'!R356+'4.deposits legal entities'!R356+'5.deposits non-residents'!R188</f>
        <v>34715618.059999995</v>
      </c>
      <c r="S356" s="5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10.894786969006619</v>
      </c>
      <c r="T356" s="53">
        <f>'3.deposits individuals'!T356+'4.deposits legal entities'!T356+'5.deposits non-residents'!T188</f>
        <v>1075047.3</v>
      </c>
      <c r="U356" s="54">
        <f>('3.deposits individuals'!T356*'3.deposits individuals'!U356+'4.deposits legal entities'!T356*'4.deposits legal entities'!U356+'5.deposits non-residents'!T188*'5.deposits non-residents'!U188)/('3.deposits individuals'!T356+'4.deposits legal entities'!T356+'5.deposits non-residents'!T188)</f>
        <v>10.32977766457345</v>
      </c>
    </row>
    <row r="357" spans="1:21" ht="14.25" customHeight="1" x14ac:dyDescent="0.2">
      <c r="A357" s="35" t="s">
        <v>91</v>
      </c>
      <c r="B357" s="50">
        <f>'3.deposits individuals'!B357+'4.deposits legal entities'!B357+'5.deposits non-residents'!B189</f>
        <v>611333923.66999996</v>
      </c>
      <c r="C357" s="51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3.6490462034786191</v>
      </c>
      <c r="D357" s="50">
        <f>'3.deposits individuals'!D357+'4.deposits legal entities'!D357+'5.deposits non-residents'!D189</f>
        <v>268132370.08000004</v>
      </c>
      <c r="E357" s="51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2.0734378403820672</v>
      </c>
      <c r="F357" s="50">
        <f>'3.deposits individuals'!F357+'4.deposits legal entities'!F357+'5.deposits non-residents'!F189</f>
        <v>176541999.28</v>
      </c>
      <c r="G357" s="51">
        <f>('3.deposits individuals'!F357*'3.deposits individuals'!G357+'4.deposits legal entities'!F357*'4.deposits legal entities'!G357+'5.deposits non-residents'!F189*'5.deposits non-residents'!G189)/('3.deposits individuals'!F357+'4.deposits legal entities'!F357+'5.deposits non-residents'!F189)</f>
        <v>0.61519294240372802</v>
      </c>
      <c r="H357" s="50">
        <f t="shared" si="32"/>
        <v>166659554.30999997</v>
      </c>
      <c r="I357" s="51">
        <f t="shared" si="33"/>
        <v>9.3977362735670269</v>
      </c>
      <c r="J357" s="50">
        <f>'3.deposits individuals'!J357+'4.deposits legal entities'!J357+'5.deposits non-residents'!J189</f>
        <v>17806501.890000001</v>
      </c>
      <c r="K357" s="51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4.4573859474708994</v>
      </c>
      <c r="L357" s="50">
        <f>'3.deposits individuals'!L357+'4.deposits legal entities'!L357+'5.deposits non-residents'!L189</f>
        <v>19803870.310000002</v>
      </c>
      <c r="M357" s="51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9.3563052999209617</v>
      </c>
      <c r="N357" s="50">
        <f>'3.deposits individuals'!N357+'4.deposits legal entities'!N357+'5.deposits non-residents'!N189</f>
        <v>26034455.239999995</v>
      </c>
      <c r="O357" s="51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9.7618958837065897</v>
      </c>
      <c r="P357" s="50">
        <f>'3.deposits individuals'!P357+'4.deposits legal entities'!P357+'5.deposits non-residents'!P189</f>
        <v>68002876.679999992</v>
      </c>
      <c r="Q357" s="51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9.9696038744724689</v>
      </c>
      <c r="R357" s="50">
        <f>'3.deposits individuals'!R357+'4.deposits legal entities'!R357+'5.deposits non-residents'!R189</f>
        <v>33915641.710000001</v>
      </c>
      <c r="S357" s="51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10.558716725136071</v>
      </c>
      <c r="T357" s="50">
        <f>'3.deposits individuals'!T357+'4.deposits legal entities'!T357+'5.deposits non-residents'!T189</f>
        <v>1096208.4800000002</v>
      </c>
      <c r="U357" s="51">
        <f>('3.deposits individuals'!T357*'3.deposits individuals'!U357+'4.deposits legal entities'!T357*'4.deposits legal entities'!U357+'5.deposits non-residents'!T189*'5.deposits non-residents'!U189)/('3.deposits individuals'!T357+'4.deposits legal entities'!T357+'5.deposits non-residents'!T189)</f>
        <v>10.352039243392818</v>
      </c>
    </row>
    <row r="358" spans="1:21" ht="14.25" customHeight="1" x14ac:dyDescent="0.2">
      <c r="A358" s="49" t="s">
        <v>20</v>
      </c>
      <c r="B358" s="50">
        <f>'3.deposits individuals'!B358+'4.deposits legal entities'!B358+'5.deposits non-residents'!B190</f>
        <v>648211312.76999998</v>
      </c>
      <c r="C358" s="51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3.8461385260536352</v>
      </c>
      <c r="D358" s="50">
        <f>'3.deposits individuals'!D358+'4.deposits legal entities'!D358+'5.deposits non-residents'!D190</f>
        <v>298166254.06</v>
      </c>
      <c r="E358" s="51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2.6488006012332677</v>
      </c>
      <c r="F358" s="50">
        <f>'3.deposits individuals'!F358+'4.deposits legal entities'!F358+'5.deposits non-residents'!F190</f>
        <v>179367772.36000001</v>
      </c>
      <c r="G358" s="51">
        <f>('3.deposits individuals'!F358*'3.deposits individuals'!G358+'4.deposits legal entities'!F358*'4.deposits legal entities'!G358+'5.deposits non-residents'!F190*'5.deposits non-residents'!G190)/('3.deposits individuals'!F358+'4.deposits legal entities'!F358+'5.deposits non-residents'!F190)</f>
        <v>0.49738597193670497</v>
      </c>
      <c r="H358" s="50">
        <f t="shared" si="32"/>
        <v>170677286.35000002</v>
      </c>
      <c r="I358" s="51">
        <f t="shared" si="33"/>
        <v>9.4571021767214738</v>
      </c>
      <c r="J358" s="50">
        <f>'3.deposits individuals'!J358+'4.deposits legal entities'!J358+'5.deposits non-residents'!J190</f>
        <v>19864352.309999999</v>
      </c>
      <c r="K358" s="51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4.8073142235363449</v>
      </c>
      <c r="L358" s="50">
        <f>'3.deposits individuals'!L358+'4.deposits legal entities'!L358+'5.deposits non-residents'!L190</f>
        <v>19354126.800000001</v>
      </c>
      <c r="M358" s="51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9.5291615378948382</v>
      </c>
      <c r="N358" s="50">
        <f>'3.deposits individuals'!N358+'4.deposits legal entities'!N358+'5.deposits non-residents'!N190</f>
        <v>27613915.340000004</v>
      </c>
      <c r="O358" s="51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9.6360389608263635</v>
      </c>
      <c r="P358" s="50">
        <f>'3.deposits individuals'!P358+'4.deposits legal entities'!P358+'5.deposits non-residents'!P190</f>
        <v>67197700.469999999</v>
      </c>
      <c r="Q358" s="51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10.143374852142452</v>
      </c>
      <c r="R358" s="50">
        <f>'3.deposits individuals'!R358+'4.deposits legal entities'!R358+'5.deposits non-residents'!R190</f>
        <v>35526724.060000002</v>
      </c>
      <c r="S358" s="51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10.553076672659582</v>
      </c>
      <c r="T358" s="50">
        <f>'3.deposits individuals'!T358+'4.deposits legal entities'!T358+'5.deposits non-residents'!T190</f>
        <v>1120467.3699999999</v>
      </c>
      <c r="U358" s="51">
        <f>('3.deposits individuals'!T358*'3.deposits individuals'!U358+'4.deposits legal entities'!T358*'4.deposits legal entities'!U358+'5.deposits non-residents'!T190*'5.deposits non-residents'!U190)/('3.deposits individuals'!T358+'4.deposits legal entities'!T358+'5.deposits non-residents'!T190)</f>
        <v>10.32897555437067</v>
      </c>
    </row>
    <row r="359" spans="1:21" ht="14.25" customHeight="1" x14ac:dyDescent="0.2">
      <c r="A359" s="49" t="s">
        <v>21</v>
      </c>
      <c r="B359" s="50">
        <f>'3.deposits individuals'!B359+'4.deposits legal entities'!B359+'5.deposits non-residents'!B191</f>
        <v>668616967.1500001</v>
      </c>
      <c r="C359" s="51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3.81692786787141</v>
      </c>
      <c r="D359" s="50">
        <f>'3.deposits individuals'!D359+'4.deposits legal entities'!D359+'5.deposits non-residents'!D191</f>
        <v>303986547.51999998</v>
      </c>
      <c r="E359" s="51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2.548475793596197</v>
      </c>
      <c r="F359" s="50">
        <f>'3.deposits individuals'!F359+'4.deposits legal entities'!F359+'5.deposits non-residents'!F191</f>
        <v>185598544.69999999</v>
      </c>
      <c r="G359" s="51">
        <f>('3.deposits individuals'!F359*'3.deposits individuals'!G359+'4.deposits legal entities'!F359*'4.deposits legal entities'!G359+'5.deposits non-residents'!F191*'5.deposits non-residents'!G191)/('3.deposits individuals'!F359+'4.deposits legal entities'!F359+'5.deposits non-residents'!F191)</f>
        <v>0.63264041398596171</v>
      </c>
      <c r="H359" s="50">
        <f t="shared" si="32"/>
        <v>179031874.93000004</v>
      </c>
      <c r="I359" s="51">
        <f t="shared" si="33"/>
        <v>9.2717748580118631</v>
      </c>
      <c r="J359" s="50">
        <f>'3.deposits individuals'!J359+'4.deposits legal entities'!J359+'5.deposits non-residents'!J191</f>
        <v>22467388.260000002</v>
      </c>
      <c r="K359" s="51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4.5144264721537315</v>
      </c>
      <c r="L359" s="50">
        <f>'3.deposits individuals'!L359+'4.deposits legal entities'!L359+'5.deposits non-residents'!L191</f>
        <v>17347541.41</v>
      </c>
      <c r="M359" s="51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9.6341433258178064</v>
      </c>
      <c r="N359" s="50">
        <f>'3.deposits individuals'!N359+'4.deposits legal entities'!N359+'5.deposits non-residents'!N191</f>
        <v>35020706.890000001</v>
      </c>
      <c r="O359" s="51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8.9154283705836512</v>
      </c>
      <c r="P359" s="50">
        <f>'3.deposits individuals'!P359+'4.deposits legal entities'!P359+'5.deposits non-residents'!P191</f>
        <v>65189696.300000004</v>
      </c>
      <c r="Q359" s="51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10.462254138062303</v>
      </c>
      <c r="R359" s="50">
        <f>'3.deposits individuals'!R359+'4.deposits legal entities'!R359+'5.deposits non-residents'!R191</f>
        <v>37617256.300000004</v>
      </c>
      <c r="S359" s="51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10.172299387922108</v>
      </c>
      <c r="T359" s="50">
        <f>'3.deposits individuals'!T359+'4.deposits legal entities'!T359+'5.deposits non-residents'!T191</f>
        <v>1389285.77</v>
      </c>
      <c r="U359" s="51">
        <f>('3.deposits individuals'!T359*'3.deposits individuals'!U359+'4.deposits legal entities'!T359*'4.deposits legal entities'!U359+'5.deposits non-residents'!T191*'5.deposits non-residents'!U191)/('3.deposits individuals'!T359+'4.deposits legal entities'!T359+'5.deposits non-residents'!T191)</f>
        <v>10.420748258725764</v>
      </c>
    </row>
    <row r="360" spans="1:21" ht="14.25" hidden="1" customHeight="1" x14ac:dyDescent="0.2">
      <c r="A360" s="49" t="s">
        <v>22</v>
      </c>
      <c r="B360" s="50">
        <f>'3.deposits individuals'!B360+'4.deposits legal entities'!B360+'5.deposits non-residents'!B192</f>
        <v>0</v>
      </c>
      <c r="C360" s="51" t="e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#DIV/0!</v>
      </c>
      <c r="D360" s="50">
        <f>'3.deposits individuals'!D360+'4.deposits legal entities'!D360+'5.deposits non-residents'!D192</f>
        <v>0</v>
      </c>
      <c r="E360" s="51" t="e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#DIV/0!</v>
      </c>
      <c r="F360" s="50">
        <f>'3.deposits individuals'!F360+'4.deposits legal entities'!F360+'5.deposits non-residents'!F192</f>
        <v>0</v>
      </c>
      <c r="G360" s="51" t="e">
        <f>('3.deposits individuals'!F360*'3.deposits individuals'!G360+'4.deposits legal entities'!F360*'4.deposits legal entities'!G360+'5.deposits non-residents'!F192*'5.deposits non-residents'!G192)/('3.deposits individuals'!F360+'4.deposits legal entities'!F360+'5.deposits non-residents'!F192)</f>
        <v>#DIV/0!</v>
      </c>
      <c r="H360" s="50">
        <f t="shared" si="32"/>
        <v>0</v>
      </c>
      <c r="I360" s="51" t="e">
        <f t="shared" si="33"/>
        <v>#DIV/0!</v>
      </c>
      <c r="J360" s="50">
        <f>'3.deposits individuals'!J360+'4.deposits legal entities'!J360+'5.deposits non-residents'!J192</f>
        <v>0</v>
      </c>
      <c r="K360" s="51" t="e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#DIV/0!</v>
      </c>
      <c r="L360" s="50">
        <f>'3.deposits individuals'!L360+'4.deposits legal entities'!L360+'5.deposits non-residents'!L192</f>
        <v>0</v>
      </c>
      <c r="M360" s="51" t="e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#DIV/0!</v>
      </c>
      <c r="N360" s="50">
        <f>'3.deposits individuals'!N360+'4.deposits legal entities'!N360+'5.deposits non-residents'!N192</f>
        <v>0</v>
      </c>
      <c r="O360" s="51" t="e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#DIV/0!</v>
      </c>
      <c r="P360" s="50">
        <f>'3.deposits individuals'!P360+'4.deposits legal entities'!P360+'5.deposits non-residents'!P192</f>
        <v>0</v>
      </c>
      <c r="Q360" s="51" t="e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#DIV/0!</v>
      </c>
      <c r="R360" s="50">
        <f>'3.deposits individuals'!R360+'4.deposits legal entities'!R360+'5.deposits non-residents'!R192</f>
        <v>0</v>
      </c>
      <c r="S360" s="51" t="e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#DIV/0!</v>
      </c>
      <c r="T360" s="50">
        <f>'3.deposits individuals'!T360+'4.deposits legal entities'!T360+'5.deposits non-residents'!T192</f>
        <v>0</v>
      </c>
      <c r="U360" s="51" t="e">
        <f>('3.deposits individuals'!T360*'3.deposits individuals'!U360+'4.deposits legal entities'!T360*'4.deposits legal entities'!U360+'5.deposits non-residents'!T192*'5.deposits non-residents'!U192)/('3.deposits individuals'!T360+'4.deposits legal entities'!T360+'5.deposits non-residents'!T192)</f>
        <v>#DIV/0!</v>
      </c>
    </row>
    <row r="361" spans="1:21" ht="14.25" hidden="1" customHeight="1" x14ac:dyDescent="0.2">
      <c r="A361" s="49" t="s">
        <v>23</v>
      </c>
      <c r="B361" s="50">
        <f>'3.deposits individuals'!B361+'4.deposits legal entities'!B361+'5.deposits non-residents'!B193</f>
        <v>0</v>
      </c>
      <c r="C361" s="51" t="e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#DIV/0!</v>
      </c>
      <c r="D361" s="50">
        <f>'3.deposits individuals'!D361+'4.deposits legal entities'!D361+'5.deposits non-residents'!D193</f>
        <v>0</v>
      </c>
      <c r="E361" s="51" t="e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#DIV/0!</v>
      </c>
      <c r="F361" s="50">
        <f>'3.deposits individuals'!F361+'4.deposits legal entities'!F361+'5.deposits non-residents'!F193</f>
        <v>0</v>
      </c>
      <c r="G361" s="51" t="e">
        <f>('3.deposits individuals'!F361*'3.deposits individuals'!G361+'4.deposits legal entities'!F361*'4.deposits legal entities'!G361+'5.deposits non-residents'!F193*'5.deposits non-residents'!G193)/('3.deposits individuals'!F361+'4.deposits legal entities'!F361+'5.deposits non-residents'!F193)</f>
        <v>#DIV/0!</v>
      </c>
      <c r="H361" s="50">
        <f t="shared" si="32"/>
        <v>0</v>
      </c>
      <c r="I361" s="51" t="e">
        <f t="shared" si="33"/>
        <v>#DIV/0!</v>
      </c>
      <c r="J361" s="50">
        <f>'3.deposits individuals'!J361+'4.deposits legal entities'!J361+'5.deposits non-residents'!J193</f>
        <v>0</v>
      </c>
      <c r="K361" s="51" t="e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#DIV/0!</v>
      </c>
      <c r="L361" s="50">
        <f>'3.deposits individuals'!L361+'4.deposits legal entities'!L361+'5.deposits non-residents'!L193</f>
        <v>0</v>
      </c>
      <c r="M361" s="51" t="e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#DIV/0!</v>
      </c>
      <c r="N361" s="50">
        <f>'3.deposits individuals'!N361+'4.deposits legal entities'!N361+'5.deposits non-residents'!N193</f>
        <v>0</v>
      </c>
      <c r="O361" s="51" t="e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#DIV/0!</v>
      </c>
      <c r="P361" s="50">
        <f>'3.deposits individuals'!P361+'4.deposits legal entities'!P361+'5.deposits non-residents'!P193</f>
        <v>0</v>
      </c>
      <c r="Q361" s="51" t="e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#DIV/0!</v>
      </c>
      <c r="R361" s="50">
        <f>'3.deposits individuals'!R361+'4.deposits legal entities'!R361+'5.deposits non-residents'!R193</f>
        <v>0</v>
      </c>
      <c r="S361" s="51" t="e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#DIV/0!</v>
      </c>
      <c r="T361" s="50">
        <f>'3.deposits individuals'!T361+'4.deposits legal entities'!T361+'5.deposits non-residents'!T193</f>
        <v>0</v>
      </c>
      <c r="U361" s="51" t="e">
        <f>('3.deposits individuals'!T361*'3.deposits individuals'!U361+'4.deposits legal entities'!T361*'4.deposits legal entities'!U361+'5.deposits non-residents'!T193*'5.deposits non-residents'!U193)/('3.deposits individuals'!T361+'4.deposits legal entities'!T361+'5.deposits non-residents'!T193)</f>
        <v>#DIV/0!</v>
      </c>
    </row>
    <row r="362" spans="1:21" ht="14.25" hidden="1" customHeight="1" x14ac:dyDescent="0.2">
      <c r="A362" s="49" t="s">
        <v>24</v>
      </c>
      <c r="B362" s="50">
        <f>'3.deposits individuals'!B362+'4.deposits legal entities'!B362+'5.deposits non-residents'!B194</f>
        <v>0</v>
      </c>
      <c r="C362" s="51" t="e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#DIV/0!</v>
      </c>
      <c r="D362" s="50">
        <f>'3.deposits individuals'!D362+'4.deposits legal entities'!D362+'5.deposits non-residents'!D194</f>
        <v>0</v>
      </c>
      <c r="E362" s="51" t="e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#DIV/0!</v>
      </c>
      <c r="F362" s="50">
        <f>'3.deposits individuals'!F362+'4.deposits legal entities'!F362+'5.deposits non-residents'!F194</f>
        <v>0</v>
      </c>
      <c r="G362" s="51" t="e">
        <f>('3.deposits individuals'!F362*'3.deposits individuals'!G362+'4.deposits legal entities'!F362*'4.deposits legal entities'!G362+'5.deposits non-residents'!F194*'5.deposits non-residents'!G194)/('3.deposits individuals'!F362+'4.deposits legal entities'!F362+'5.deposits non-residents'!F194)</f>
        <v>#DIV/0!</v>
      </c>
      <c r="H362" s="50">
        <f t="shared" si="32"/>
        <v>0</v>
      </c>
      <c r="I362" s="51" t="e">
        <f t="shared" si="33"/>
        <v>#DIV/0!</v>
      </c>
      <c r="J362" s="50">
        <f>'3.deposits individuals'!J362+'4.deposits legal entities'!J362+'5.deposits non-residents'!J194</f>
        <v>0</v>
      </c>
      <c r="K362" s="51" t="e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#DIV/0!</v>
      </c>
      <c r="L362" s="50">
        <f>'3.deposits individuals'!L362+'4.deposits legal entities'!L362+'5.deposits non-residents'!L194</f>
        <v>0</v>
      </c>
      <c r="M362" s="51" t="e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#DIV/0!</v>
      </c>
      <c r="N362" s="50">
        <f>'3.deposits individuals'!N362+'4.deposits legal entities'!N362+'5.deposits non-residents'!N194</f>
        <v>0</v>
      </c>
      <c r="O362" s="51" t="e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#DIV/0!</v>
      </c>
      <c r="P362" s="50">
        <f>'3.deposits individuals'!P362+'4.deposits legal entities'!P362+'5.deposits non-residents'!P194</f>
        <v>0</v>
      </c>
      <c r="Q362" s="51" t="e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#DIV/0!</v>
      </c>
      <c r="R362" s="50">
        <f>'3.deposits individuals'!R362+'4.deposits legal entities'!R362+'5.deposits non-residents'!R194</f>
        <v>0</v>
      </c>
      <c r="S362" s="51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  <c r="T362" s="50">
        <f>'3.deposits individuals'!T362+'4.deposits legal entities'!T362+'5.deposits non-residents'!T194</f>
        <v>0</v>
      </c>
      <c r="U362" s="51" t="e">
        <f>('3.deposits individuals'!T362*'3.deposits individuals'!U362+'4.deposits legal entities'!T362*'4.deposits legal entities'!U362+'5.deposits non-residents'!T194*'5.deposits non-residents'!U194)/('3.deposits individuals'!T362+'4.deposits legal entities'!T362+'5.deposits non-residents'!T194)</f>
        <v>#DIV/0!</v>
      </c>
    </row>
    <row r="363" spans="1:21" ht="14.25" hidden="1" customHeight="1" x14ac:dyDescent="0.2">
      <c r="A363" s="49" t="s">
        <v>25</v>
      </c>
      <c r="B363" s="50">
        <f>'3.deposits individuals'!B363+'4.deposits legal entities'!B363+'5.deposits non-residents'!B195</f>
        <v>0</v>
      </c>
      <c r="C363" s="51" t="e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#DIV/0!</v>
      </c>
      <c r="D363" s="50">
        <f>'3.deposits individuals'!D363+'4.deposits legal entities'!D363+'5.deposits non-residents'!D195</f>
        <v>0</v>
      </c>
      <c r="E363" s="51" t="e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#DIV/0!</v>
      </c>
      <c r="F363" s="50">
        <f>'3.deposits individuals'!F363+'4.deposits legal entities'!F363+'5.deposits non-residents'!F195</f>
        <v>0</v>
      </c>
      <c r="G363" s="51" t="e">
        <f>('3.deposits individuals'!F363*'3.deposits individuals'!G363+'4.deposits legal entities'!F363*'4.deposits legal entities'!G363+'5.deposits non-residents'!F195*'5.deposits non-residents'!G195)/('3.deposits individuals'!F363+'4.deposits legal entities'!F363+'5.deposits non-residents'!F195)</f>
        <v>#DIV/0!</v>
      </c>
      <c r="H363" s="50">
        <f t="shared" si="32"/>
        <v>0</v>
      </c>
      <c r="I363" s="51" t="e">
        <f t="shared" si="33"/>
        <v>#DIV/0!</v>
      </c>
      <c r="J363" s="50">
        <f>'3.deposits individuals'!J363+'4.deposits legal entities'!J363+'5.deposits non-residents'!J195</f>
        <v>0</v>
      </c>
      <c r="K363" s="51" t="e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#DIV/0!</v>
      </c>
      <c r="L363" s="50">
        <f>'3.deposits individuals'!L363+'4.deposits legal entities'!L363+'5.deposits non-residents'!L195</f>
        <v>0</v>
      </c>
      <c r="M363" s="51" t="e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#DIV/0!</v>
      </c>
      <c r="N363" s="50">
        <f>'3.deposits individuals'!N363+'4.deposits legal entities'!N363+'5.deposits non-residents'!N195</f>
        <v>0</v>
      </c>
      <c r="O363" s="51" t="e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#DIV/0!</v>
      </c>
      <c r="P363" s="50">
        <f>'3.deposits individuals'!P363+'4.deposits legal entities'!P363+'5.deposits non-residents'!P195</f>
        <v>0</v>
      </c>
      <c r="Q363" s="51" t="e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#DIV/0!</v>
      </c>
      <c r="R363" s="50">
        <f>'3.deposits individuals'!R363+'4.deposits legal entities'!R363+'5.deposits non-residents'!R195</f>
        <v>0</v>
      </c>
      <c r="S363" s="51" t="e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#DIV/0!</v>
      </c>
      <c r="T363" s="50">
        <f>'3.deposits individuals'!T363+'4.deposits legal entities'!T363+'5.deposits non-residents'!T195</f>
        <v>0</v>
      </c>
      <c r="U363" s="51" t="e">
        <f>('3.deposits individuals'!T363*'3.deposits individuals'!U363+'4.deposits legal entities'!T363*'4.deposits legal entities'!U363+'5.deposits non-residents'!T195*'5.deposits non-residents'!U195)/('3.deposits individuals'!T363+'4.deposits legal entities'!T363+'5.deposits non-residents'!T195)</f>
        <v>#DIV/0!</v>
      </c>
    </row>
    <row r="364" spans="1:21" ht="14.25" hidden="1" customHeight="1" x14ac:dyDescent="0.2">
      <c r="A364" s="49" t="s">
        <v>26</v>
      </c>
      <c r="B364" s="50">
        <f>'3.deposits individuals'!B364+'4.deposits legal entities'!B364+'5.deposits non-residents'!B196</f>
        <v>0</v>
      </c>
      <c r="C364" s="51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50">
        <f>'3.deposits individuals'!D364+'4.deposits legal entities'!D364+'5.deposits non-residents'!D196</f>
        <v>0</v>
      </c>
      <c r="E364" s="51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50">
        <f>'3.deposits individuals'!F364+'4.deposits legal entities'!F364+'5.deposits non-residents'!F196</f>
        <v>0</v>
      </c>
      <c r="G364" s="51" t="e">
        <f>('3.deposits individuals'!F364*'3.deposits individuals'!G364+'4.deposits legal entities'!F364*'4.deposits legal entities'!G364+'5.deposits non-residents'!F196*'5.deposits non-residents'!G196)/('3.deposits individuals'!F364+'4.deposits legal entities'!F364+'5.deposits non-residents'!F196)</f>
        <v>#DIV/0!</v>
      </c>
      <c r="H364" s="50">
        <f t="shared" si="32"/>
        <v>0</v>
      </c>
      <c r="I364" s="51" t="e">
        <f t="shared" si="33"/>
        <v>#DIV/0!</v>
      </c>
      <c r="J364" s="50">
        <f>'3.deposits individuals'!J364+'4.deposits legal entities'!J364+'5.deposits non-residents'!J196</f>
        <v>0</v>
      </c>
      <c r="K364" s="51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50">
        <f>'3.deposits individuals'!L364+'4.deposits legal entities'!L364+'5.deposits non-residents'!L196</f>
        <v>0</v>
      </c>
      <c r="M364" s="51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50">
        <f>'3.deposits individuals'!N364+'4.deposits legal entities'!N364+'5.deposits non-residents'!N196</f>
        <v>0</v>
      </c>
      <c r="O364" s="51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50">
        <f>'3.deposits individuals'!P364+'4.deposits legal entities'!P364+'5.deposits non-residents'!P196</f>
        <v>0</v>
      </c>
      <c r="Q364" s="51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50">
        <f>'3.deposits individuals'!R364+'4.deposits legal entities'!R364+'5.deposits non-residents'!R196</f>
        <v>0</v>
      </c>
      <c r="S364" s="51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  <c r="T364" s="50">
        <f>'3.deposits individuals'!T364+'4.deposits legal entities'!T364+'5.deposits non-residents'!T196</f>
        <v>0</v>
      </c>
      <c r="U364" s="51" t="e">
        <f>('3.deposits individuals'!T364*'3.deposits individuals'!U364+'4.deposits legal entities'!T364*'4.deposits legal entities'!U364+'5.deposits non-residents'!T196*'5.deposits non-residents'!U196)/('3.deposits individuals'!T364+'4.deposits legal entities'!T364+'5.deposits non-residents'!T196)</f>
        <v>#DIV/0!</v>
      </c>
    </row>
    <row r="365" spans="1:21" ht="14.25" hidden="1" customHeight="1" x14ac:dyDescent="0.2">
      <c r="A365" s="49" t="s">
        <v>27</v>
      </c>
      <c r="B365" s="50">
        <f>'3.deposits individuals'!B365+'4.deposits legal entities'!B365+'5.deposits non-residents'!B197</f>
        <v>0</v>
      </c>
      <c r="C365" s="51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50">
        <f>'3.deposits individuals'!D365+'4.deposits legal entities'!D365+'5.deposits non-residents'!D197</f>
        <v>0</v>
      </c>
      <c r="E365" s="51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50">
        <f>'3.deposits individuals'!F365+'4.deposits legal entities'!F365+'5.deposits non-residents'!F197</f>
        <v>0</v>
      </c>
      <c r="G365" s="51" t="e">
        <f>('3.deposits individuals'!F365*'3.deposits individuals'!G365+'4.deposits legal entities'!F365*'4.deposits legal entities'!G365+'5.deposits non-residents'!F197*'5.deposits non-residents'!G197)/('3.deposits individuals'!F365+'4.deposits legal entities'!F365+'5.deposits non-residents'!F197)</f>
        <v>#DIV/0!</v>
      </c>
      <c r="H365" s="50">
        <f t="shared" si="32"/>
        <v>0</v>
      </c>
      <c r="I365" s="51" t="e">
        <f t="shared" si="33"/>
        <v>#DIV/0!</v>
      </c>
      <c r="J365" s="50">
        <f>'3.deposits individuals'!J365+'4.deposits legal entities'!J365+'5.deposits non-residents'!J197</f>
        <v>0</v>
      </c>
      <c r="K365" s="51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50">
        <f>'3.deposits individuals'!L365+'4.deposits legal entities'!L365+'5.deposits non-residents'!L197</f>
        <v>0</v>
      </c>
      <c r="M365" s="51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50">
        <f>'3.deposits individuals'!N365+'4.deposits legal entities'!N365+'5.deposits non-residents'!N197</f>
        <v>0</v>
      </c>
      <c r="O365" s="51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50">
        <f>'3.deposits individuals'!P365+'4.deposits legal entities'!P365+'5.deposits non-residents'!P197</f>
        <v>0</v>
      </c>
      <c r="Q365" s="51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50">
        <f>'3.deposits individuals'!R365+'4.deposits legal entities'!R365+'5.deposits non-residents'!R197</f>
        <v>0</v>
      </c>
      <c r="S365" s="51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  <c r="T365" s="50">
        <f>'3.deposits individuals'!T365+'4.deposits legal entities'!T365+'5.deposits non-residents'!T197</f>
        <v>0</v>
      </c>
      <c r="U365" s="51" t="e">
        <f>('3.deposits individuals'!T365*'3.deposits individuals'!U365+'4.deposits legal entities'!T365*'4.deposits legal entities'!U365+'5.deposits non-residents'!T197*'5.deposits non-residents'!U197)/('3.deposits individuals'!T365+'4.deposits legal entities'!T365+'5.deposits non-residents'!T197)</f>
        <v>#DIV/0!</v>
      </c>
    </row>
    <row r="366" spans="1:21" ht="14.25" hidden="1" customHeight="1" x14ac:dyDescent="0.2">
      <c r="A366" s="49" t="s">
        <v>28</v>
      </c>
      <c r="B366" s="50">
        <f>'3.deposits individuals'!B366+'4.deposits legal entities'!B366+'5.deposits non-residents'!B198</f>
        <v>0</v>
      </c>
      <c r="C366" s="51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50">
        <f>'3.deposits individuals'!D366+'4.deposits legal entities'!D366+'5.deposits non-residents'!D198</f>
        <v>0</v>
      </c>
      <c r="E366" s="51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50">
        <f>'3.deposits individuals'!F366+'4.deposits legal entities'!F366+'5.deposits non-residents'!F198</f>
        <v>0</v>
      </c>
      <c r="G366" s="51" t="e">
        <f>('3.deposits individuals'!F366*'3.deposits individuals'!G366+'4.deposits legal entities'!F366*'4.deposits legal entities'!G366+'5.deposits non-residents'!F198*'5.deposits non-residents'!G198)/('3.deposits individuals'!F366+'4.deposits legal entities'!F366+'5.deposits non-residents'!F198)</f>
        <v>#DIV/0!</v>
      </c>
      <c r="H366" s="50">
        <f t="shared" si="32"/>
        <v>0</v>
      </c>
      <c r="I366" s="51" t="e">
        <f t="shared" si="33"/>
        <v>#DIV/0!</v>
      </c>
      <c r="J366" s="50">
        <f>'3.deposits individuals'!J366+'4.deposits legal entities'!J366+'5.deposits non-residents'!J198</f>
        <v>0</v>
      </c>
      <c r="K366" s="51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50">
        <f>'3.deposits individuals'!L366+'4.deposits legal entities'!L366+'5.deposits non-residents'!L198</f>
        <v>0</v>
      </c>
      <c r="M366" s="51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50">
        <f>'3.deposits individuals'!N366+'4.deposits legal entities'!N366+'5.deposits non-residents'!N198</f>
        <v>0</v>
      </c>
      <c r="O366" s="51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50">
        <f>'3.deposits individuals'!P366+'4.deposits legal entities'!P366+'5.deposits non-residents'!P198</f>
        <v>0</v>
      </c>
      <c r="Q366" s="51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50">
        <f>'3.deposits individuals'!R366+'4.deposits legal entities'!R366+'5.deposits non-residents'!R198</f>
        <v>0</v>
      </c>
      <c r="S366" s="51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  <c r="T366" s="50">
        <f>'3.deposits individuals'!T366+'4.deposits legal entities'!T366+'5.deposits non-residents'!T198</f>
        <v>0</v>
      </c>
      <c r="U366" s="51" t="e">
        <f>('3.deposits individuals'!T366*'3.deposits individuals'!U366+'4.deposits legal entities'!T366*'4.deposits legal entities'!U366+'5.deposits non-residents'!T198*'5.deposits non-residents'!U198)/('3.deposits individuals'!T366+'4.deposits legal entities'!T366+'5.deposits non-residents'!T198)</f>
        <v>#DIV/0!</v>
      </c>
    </row>
    <row r="367" spans="1:21" ht="14.25" hidden="1" customHeight="1" x14ac:dyDescent="0.2">
      <c r="A367" s="49" t="s">
        <v>46</v>
      </c>
      <c r="B367" s="50">
        <f>'3.deposits individuals'!B367+'4.deposits legal entities'!B367+'5.deposits non-residents'!B199</f>
        <v>0</v>
      </c>
      <c r="C367" s="51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50">
        <f>'3.deposits individuals'!D367+'4.deposits legal entities'!D367+'5.deposits non-residents'!D199</f>
        <v>0</v>
      </c>
      <c r="E367" s="51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50">
        <f>'3.deposits individuals'!F367+'4.deposits legal entities'!F367+'5.deposits non-residents'!F199</f>
        <v>0</v>
      </c>
      <c r="G367" s="51" t="e">
        <f>('3.deposits individuals'!F367*'3.deposits individuals'!G367+'4.deposits legal entities'!F367*'4.deposits legal entities'!G367+'5.deposits non-residents'!F199*'5.deposits non-residents'!G199)/('3.deposits individuals'!F367+'4.deposits legal entities'!F367+'5.deposits non-residents'!F199)</f>
        <v>#DIV/0!</v>
      </c>
      <c r="H367" s="50">
        <f t="shared" si="32"/>
        <v>0</v>
      </c>
      <c r="I367" s="51" t="e">
        <f t="shared" si="33"/>
        <v>#DIV/0!</v>
      </c>
      <c r="J367" s="50">
        <f>'3.deposits individuals'!J367+'4.deposits legal entities'!J367+'5.deposits non-residents'!J199</f>
        <v>0</v>
      </c>
      <c r="K367" s="51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50">
        <f>'3.deposits individuals'!L367+'4.deposits legal entities'!L367+'5.deposits non-residents'!L199</f>
        <v>0</v>
      </c>
      <c r="M367" s="51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50">
        <f>'3.deposits individuals'!N367+'4.deposits legal entities'!N367+'5.deposits non-residents'!N199</f>
        <v>0</v>
      </c>
      <c r="O367" s="51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50">
        <f>'3.deposits individuals'!P367+'4.deposits legal entities'!P367+'5.deposits non-residents'!P199</f>
        <v>0</v>
      </c>
      <c r="Q367" s="51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50">
        <f>'3.deposits individuals'!R367+'4.deposits legal entities'!R367+'5.deposits non-residents'!R199</f>
        <v>0</v>
      </c>
      <c r="S367" s="51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  <c r="T367" s="50">
        <f>'3.deposits individuals'!T367+'4.deposits legal entities'!T367+'5.deposits non-residents'!T199</f>
        <v>0</v>
      </c>
      <c r="U367" s="51" t="e">
        <f>('3.deposits individuals'!T367*'3.deposits individuals'!U367+'4.deposits legal entities'!T367*'4.deposits legal entities'!U367+'5.deposits non-residents'!T199*'5.deposits non-residents'!U199)/('3.deposits individuals'!T367+'4.deposits legal entities'!T367+'5.deposits non-residents'!T199)</f>
        <v>#DIV/0!</v>
      </c>
    </row>
    <row r="368" spans="1:21" ht="14.25" hidden="1" customHeight="1" thickBot="1" x14ac:dyDescent="0.25">
      <c r="A368" s="52" t="s">
        <v>30</v>
      </c>
      <c r="B368" s="53">
        <f>'3.deposits individuals'!B368+'4.deposits legal entities'!B368+'5.deposits non-residents'!B200</f>
        <v>0</v>
      </c>
      <c r="C368" s="5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53">
        <f>'3.deposits individuals'!D368+'4.deposits legal entities'!D368+'5.deposits non-residents'!D200</f>
        <v>0</v>
      </c>
      <c r="E368" s="5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53">
        <f>'3.deposits individuals'!F368+'4.deposits legal entities'!F368+'5.deposits non-residents'!F200</f>
        <v>0</v>
      </c>
      <c r="G368" s="54" t="e">
        <f>('3.deposits individuals'!F368*'3.deposits individuals'!G368+'4.deposits legal entities'!F368*'4.deposits legal entities'!G368+'5.deposits non-residents'!F200*'5.deposits non-residents'!G200)/('3.deposits individuals'!F368+'4.deposits legal entities'!F368+'5.deposits non-residents'!F200)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'3.deposits individuals'!J368+'4.deposits legal entities'!J368+'5.deposits non-residents'!J200</f>
        <v>0</v>
      </c>
      <c r="K368" s="5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53">
        <f>'3.deposits individuals'!L368+'4.deposits legal entities'!L368+'5.deposits non-residents'!L200</f>
        <v>0</v>
      </c>
      <c r="M368" s="5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53">
        <f>'3.deposits individuals'!N368+'4.deposits legal entities'!N368+'5.deposits non-residents'!N200</f>
        <v>0</v>
      </c>
      <c r="O368" s="5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53">
        <f>'3.deposits individuals'!P368+'4.deposits legal entities'!P368+'5.deposits non-residents'!P200</f>
        <v>0</v>
      </c>
      <c r="Q368" s="5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53">
        <f>'3.deposits individuals'!R368+'4.deposits legal entities'!R368+'5.deposits non-residents'!R200</f>
        <v>0</v>
      </c>
      <c r="S368" s="5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  <c r="T368" s="53">
        <f>'3.deposits individuals'!T368+'4.deposits legal entities'!T368+'5.deposits non-residents'!T200</f>
        <v>0</v>
      </c>
      <c r="U368" s="54" t="e">
        <f>('3.deposits individuals'!T368*'3.deposits individuals'!U368+'4.deposits legal entities'!T368*'4.deposits legal entities'!U368+'5.deposits non-residents'!T200*'5.deposits non-residents'!U200)/('3.deposits individuals'!T368+'4.deposits legal entities'!T368+'5.deposits non-residents'!T200)</f>
        <v>#DIV/0!</v>
      </c>
    </row>
    <row r="369" spans="1:20" ht="4.5" customHeight="1" x14ac:dyDescent="0.2"/>
    <row r="370" spans="1:20" x14ac:dyDescent="0.2">
      <c r="A370" s="18" t="s">
        <v>62</v>
      </c>
      <c r="D370" s="14"/>
      <c r="E370" s="14"/>
      <c r="T370" s="19"/>
    </row>
    <row r="371" spans="1:20" x14ac:dyDescent="0.2">
      <c r="A371" s="13" t="s">
        <v>61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:H342" si="24">J337+L337+N337+P337+R337+T337</f>
        <v>64682412.130000003</v>
      </c>
      <c r="I337" s="51">
        <f t="shared" ref="I337:I342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si="24"/>
        <v>65212153.069999993</v>
      </c>
      <c r="I338" s="51">
        <f t="shared" si="25"/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x14ac:dyDescent="0.2">
      <c r="A339" s="49" t="s">
        <v>25</v>
      </c>
      <c r="B339" s="50">
        <f>'7.individuals NC'!B339+'11.individulas FC'!B339</f>
        <v>148160347.40999997</v>
      </c>
      <c r="C339" s="51">
        <f>('7.individuals NC'!B339*'7.individuals NC'!C339+'11.individulas FC'!B339*'11.individulas FC'!C339)/('7.individuals NC'!B339+'11.individulas FC'!B339)</f>
        <v>4.9506379002165799</v>
      </c>
      <c r="D339" s="50">
        <f>'7.individuals NC'!D339+'11.individulas FC'!D339</f>
        <v>4645362.28</v>
      </c>
      <c r="E339" s="51">
        <f>('7.individuals NC'!D339*'7.individuals NC'!E339+'11.individulas FC'!D339*'11.individulas FC'!E339)/('7.individuals NC'!D339+'11.individulas FC'!D339)</f>
        <v>3.995043525431994E-2</v>
      </c>
      <c r="F339" s="50">
        <f>'7.individuals NC'!F339+'11.individulas FC'!F339</f>
        <v>77438754.379999995</v>
      </c>
      <c r="G339" s="51">
        <f>('7.individuals NC'!F339*'7.individuals NC'!G339+'11.individulas FC'!F339*'11.individulas FC'!G339)/('7.individuals NC'!F339+'11.individulas FC'!F339)</f>
        <v>0.50283966538021663</v>
      </c>
      <c r="H339" s="50">
        <f t="shared" si="24"/>
        <v>66076230.75</v>
      </c>
      <c r="I339" s="51">
        <f t="shared" si="25"/>
        <v>10.508519655720546</v>
      </c>
      <c r="J339" s="50">
        <f>'7.individuals NC'!J339+'11.individulas FC'!J339</f>
        <v>5420161.1400000006</v>
      </c>
      <c r="K339" s="51">
        <f>('7.individuals NC'!J339*'7.individuals NC'!K339+'11.individulas FC'!J339*'11.individulas FC'!K339)/('7.individuals NC'!J339+'11.individulas FC'!J339)</f>
        <v>9.8499617059355913</v>
      </c>
      <c r="L339" s="50">
        <f>'7.individuals NC'!L339+'11.individulas FC'!L339</f>
        <v>9989173.3100000005</v>
      </c>
      <c r="M339" s="51">
        <f>('7.individuals NC'!L339*'7.individuals NC'!M339+'11.individulas FC'!L339*'11.individulas FC'!M339)/('7.individuals NC'!L339+'11.individulas FC'!L339)</f>
        <v>9.8237655742004364</v>
      </c>
      <c r="N339" s="50">
        <f>'7.individuals NC'!N339+'11.individulas FC'!N339</f>
        <v>11701425.76</v>
      </c>
      <c r="O339" s="51">
        <f>('7.individuals NC'!N339*'7.individuals NC'!O339+'11.individulas FC'!N339*'11.individulas FC'!O339)/('7.individuals NC'!N339+'11.individulas FC'!N339)</f>
        <v>9.3105076853899753</v>
      </c>
      <c r="P339" s="50">
        <f>'7.individuals NC'!P339+'11.individulas FC'!P339</f>
        <v>19565783.119999997</v>
      </c>
      <c r="Q339" s="51">
        <f>('7.individuals NC'!P339*'7.individuals NC'!Q339+'11.individulas FC'!P339*'11.individulas FC'!Q339)/('7.individuals NC'!P339+'11.individulas FC'!P339)</f>
        <v>10.666040255249481</v>
      </c>
      <c r="R339" s="50">
        <f>'7.individuals NC'!R339+'11.individulas FC'!R339</f>
        <v>18443967.23</v>
      </c>
      <c r="S339" s="51">
        <f>('7.individuals NC'!R339*'7.individuals NC'!S339+'11.individulas FC'!R339*'11.individulas FC'!S339)/('7.individuals NC'!R339+'11.individulas FC'!R339)</f>
        <v>11.672007720271818</v>
      </c>
      <c r="T339" s="50">
        <f>'7.individuals NC'!T339+'11.individulas FC'!T339</f>
        <v>955720.19000000006</v>
      </c>
      <c r="U339" s="51">
        <f>('7.individuals NC'!T339*'7.individuals NC'!U339+'11.individulas FC'!T339*'11.individulas FC'!U339)/('7.individuals NC'!T339+'11.individulas FC'!T339)</f>
        <v>10.389986961455731</v>
      </c>
    </row>
    <row r="340" spans="1:21" ht="14.25" customHeight="1" x14ac:dyDescent="0.2">
      <c r="A340" s="49" t="s">
        <v>26</v>
      </c>
      <c r="B340" s="50">
        <f>'7.individuals NC'!B340+'11.individulas FC'!B340</f>
        <v>151917427.31999999</v>
      </c>
      <c r="C340" s="51">
        <f>('7.individuals NC'!B340*'7.individuals NC'!C340+'11.individulas FC'!B340*'11.individulas FC'!C340)/('7.individuals NC'!B340+'11.individulas FC'!B340)</f>
        <v>5.1691792837108954</v>
      </c>
      <c r="D340" s="50">
        <f>'7.individuals NC'!D340+'11.individulas FC'!D340</f>
        <v>4989928.0199999996</v>
      </c>
      <c r="E340" s="51">
        <f>('7.individuals NC'!D340*'7.individuals NC'!E340+'11.individulas FC'!D340*'11.individulas FC'!E340)/('7.individuals NC'!D340+'11.individulas FC'!D340)</f>
        <v>4.1561593106908191E-2</v>
      </c>
      <c r="F340" s="50">
        <f>'7.individuals NC'!F340+'11.individulas FC'!F340</f>
        <v>77174917.060000002</v>
      </c>
      <c r="G340" s="51">
        <f>('7.individuals NC'!F340*'7.individuals NC'!G340+'11.individulas FC'!F340*'11.individulas FC'!G340)/('7.individuals NC'!F340+'11.individulas FC'!F340)</f>
        <v>0.8792500560362746</v>
      </c>
      <c r="H340" s="50">
        <f t="shared" si="24"/>
        <v>69752582.24000001</v>
      </c>
      <c r="I340" s="51">
        <f t="shared" si="25"/>
        <v>10.282414723541274</v>
      </c>
      <c r="J340" s="50">
        <f>'7.individuals NC'!J340+'11.individulas FC'!J340</f>
        <v>8543364.8300000001</v>
      </c>
      <c r="K340" s="51">
        <f>('7.individuals NC'!J340*'7.individuals NC'!K340+'11.individulas FC'!J340*'11.individulas FC'!K340)/('7.individuals NC'!J340+'11.individulas FC'!J340)</f>
        <v>8.6034860339798662</v>
      </c>
      <c r="L340" s="50">
        <f>'7.individuals NC'!L340+'11.individulas FC'!L340</f>
        <v>9228443.1600000001</v>
      </c>
      <c r="M340" s="51">
        <f>('7.individuals NC'!L340*'7.individuals NC'!M340+'11.individulas FC'!L340*'11.individulas FC'!M340)/('7.individuals NC'!L340+'11.individulas FC'!L340)</f>
        <v>9.1023890836967372</v>
      </c>
      <c r="N340" s="50">
        <f>'7.individuals NC'!N340+'11.individulas FC'!N340</f>
        <v>10821447.949999999</v>
      </c>
      <c r="O340" s="51">
        <f>('7.individuals NC'!N340*'7.individuals NC'!O340+'11.individulas FC'!N340*'11.individulas FC'!O340)/('7.individuals NC'!N340+'11.individulas FC'!N340)</f>
        <v>9.0206574099448318</v>
      </c>
      <c r="P340" s="50">
        <f>'7.individuals NC'!P340+'11.individulas FC'!P340</f>
        <v>21782882.119999997</v>
      </c>
      <c r="Q340" s="51">
        <f>('7.individuals NC'!P340*'7.individuals NC'!Q340+'11.individulas FC'!P340*'11.individulas FC'!Q340)/('7.individuals NC'!P340+'11.individulas FC'!P340)</f>
        <v>10.791616566256277</v>
      </c>
      <c r="R340" s="50">
        <f>'7.individuals NC'!R340+'11.individulas FC'!R340</f>
        <v>18405014.09</v>
      </c>
      <c r="S340" s="51">
        <f>('7.individuals NC'!R340*'7.individuals NC'!S340+'11.individulas FC'!R340*'11.individulas FC'!S340)/('7.individuals NC'!R340+'11.individulas FC'!R340)</f>
        <v>11.80077680159498</v>
      </c>
      <c r="T340" s="50">
        <f>'7.individuals NC'!T340+'11.individulas FC'!T340</f>
        <v>971430.09000000008</v>
      </c>
      <c r="U340" s="51">
        <f>('7.individuals NC'!T340*'7.individuals NC'!U340+'11.individulas FC'!T340*'11.individulas FC'!U340)/('7.individuals NC'!T340+'11.individulas FC'!T340)</f>
        <v>10.128190349343624</v>
      </c>
    </row>
    <row r="341" spans="1:21" ht="14.25" customHeight="1" x14ac:dyDescent="0.2">
      <c r="A341" s="49" t="s">
        <v>27</v>
      </c>
      <c r="B341" s="50">
        <f>'7.individuals NC'!B341+'11.individulas FC'!B341</f>
        <v>153768182.40000001</v>
      </c>
      <c r="C341" s="51">
        <f>('7.individuals NC'!B341*'7.individuals NC'!C341+'11.individulas FC'!B341*'11.individulas FC'!C341)/('7.individuals NC'!B341+'11.individulas FC'!B341)</f>
        <v>5.1035412206628177</v>
      </c>
      <c r="D341" s="50">
        <f>'7.individuals NC'!D341+'11.individulas FC'!D341</f>
        <v>5121881.87</v>
      </c>
      <c r="E341" s="51">
        <f>('7.individuals NC'!D341*'7.individuals NC'!E341+'11.individulas FC'!D341*'11.individulas FC'!E341)/('7.individuals NC'!D341+'11.individulas FC'!D341)</f>
        <v>0.1492919216623794</v>
      </c>
      <c r="F341" s="50">
        <f>'7.individuals NC'!F341+'11.individulas FC'!F341</f>
        <v>80377943.400000006</v>
      </c>
      <c r="G341" s="51">
        <f>('7.individuals NC'!F341*'7.individuals NC'!G341+'11.individulas FC'!F341*'11.individulas FC'!G341)/('7.individuals NC'!F341+'11.individulas FC'!F341)</f>
        <v>0.81436997124387556</v>
      </c>
      <c r="H341" s="50">
        <f t="shared" si="24"/>
        <v>68268357.129999995</v>
      </c>
      <c r="I341" s="51">
        <f t="shared" si="25"/>
        <v>10.525230845885435</v>
      </c>
      <c r="J341" s="50">
        <f>'7.individuals NC'!J341+'11.individulas FC'!J341</f>
        <v>5417961.8300000001</v>
      </c>
      <c r="K341" s="51">
        <f>('7.individuals NC'!J341*'7.individuals NC'!K341+'11.individulas FC'!J341*'11.individulas FC'!K341)/('7.individuals NC'!J341+'11.individulas FC'!J341)</f>
        <v>8.4388409224359666</v>
      </c>
      <c r="L341" s="50">
        <f>'7.individuals NC'!L341+'11.individulas FC'!L341</f>
        <v>8939053</v>
      </c>
      <c r="M341" s="51">
        <f>('7.individuals NC'!L341*'7.individuals NC'!M341+'11.individulas FC'!L341*'11.individulas FC'!M341)/('7.individuals NC'!L341+'11.individulas FC'!L341)</f>
        <v>9.2078444111808828</v>
      </c>
      <c r="N341" s="50">
        <f>'7.individuals NC'!N341+'11.individulas FC'!N341</f>
        <v>10347923.619999999</v>
      </c>
      <c r="O341" s="51">
        <f>('7.individuals NC'!N341*'7.individuals NC'!O341+'11.individulas FC'!N341*'11.individulas FC'!O341)/('7.individuals NC'!N341+'11.individulas FC'!N341)</f>
        <v>9.0171106723920822</v>
      </c>
      <c r="P341" s="50">
        <f>'7.individuals NC'!P341+'11.individulas FC'!P341</f>
        <v>23022501.600000001</v>
      </c>
      <c r="Q341" s="51">
        <f>('7.individuals NC'!P341*'7.individuals NC'!Q341+'11.individulas FC'!P341*'11.individulas FC'!Q341)/('7.individuals NC'!P341+'11.individulas FC'!P341)</f>
        <v>11.032855138817737</v>
      </c>
      <c r="R341" s="50">
        <f>'7.individuals NC'!R341+'11.individulas FC'!R341</f>
        <v>19541707.120000001</v>
      </c>
      <c r="S341" s="51">
        <f>('7.individuals NC'!R341*'7.individuals NC'!S341+'11.individulas FC'!R341*'11.individulas FC'!S341)/('7.individuals NC'!R341+'11.individulas FC'!R341)</f>
        <v>11.930435077408907</v>
      </c>
      <c r="T341" s="50">
        <f>'7.individuals NC'!T341+'11.individulas FC'!T341</f>
        <v>999209.96</v>
      </c>
      <c r="U341" s="51">
        <f>('7.individuals NC'!T341*'7.individuals NC'!U341+'11.individulas FC'!T341*'11.individulas FC'!U341)/('7.individuals NC'!T341+'11.individulas FC'!T341)</f>
        <v>10.06407637710095</v>
      </c>
    </row>
    <row r="342" spans="1:21" ht="14.25" customHeight="1" x14ac:dyDescent="0.2">
      <c r="A342" s="49" t="s">
        <v>28</v>
      </c>
      <c r="B342" s="50">
        <f>'7.individuals NC'!B342+'11.individulas FC'!B342</f>
        <v>151655508.57999998</v>
      </c>
      <c r="C342" s="51">
        <f>('7.individuals NC'!B342*'7.individuals NC'!C342+'11.individulas FC'!B342*'11.individulas FC'!C342)/('7.individuals NC'!B342+'11.individulas FC'!B342)</f>
        <v>5.3266696078182099</v>
      </c>
      <c r="D342" s="50">
        <f>'7.individuals NC'!D342+'11.individulas FC'!D342</f>
        <v>5140532.6099999994</v>
      </c>
      <c r="E342" s="51">
        <f>('7.individuals NC'!D342*'7.individuals NC'!E342+'11.individulas FC'!D342*'11.individulas FC'!E342)/('7.individuals NC'!D342+'11.individulas FC'!D342)</f>
        <v>0.15492624850793449</v>
      </c>
      <c r="F342" s="50">
        <f>'7.individuals NC'!F342+'11.individulas FC'!F342</f>
        <v>76573437.770000011</v>
      </c>
      <c r="G342" s="51">
        <f>('7.individuals NC'!F342*'7.individuals NC'!G342+'11.individulas FC'!F342*'11.individulas FC'!G342)/('7.individuals NC'!F342+'11.individulas FC'!F342)</f>
        <v>0.89289857710407028</v>
      </c>
      <c r="H342" s="50">
        <f t="shared" si="24"/>
        <v>69941538.199999988</v>
      </c>
      <c r="I342" s="51">
        <f t="shared" si="25"/>
        <v>10.560964061695454</v>
      </c>
      <c r="J342" s="50">
        <f>'7.individuals NC'!J342+'11.individulas FC'!J342</f>
        <v>4722056.34</v>
      </c>
      <c r="K342" s="51">
        <f>('7.individuals NC'!J342*'7.individuals NC'!K342+'11.individulas FC'!J342*'11.individulas FC'!K342)/('7.individuals NC'!J342+'11.individulas FC'!J342)</f>
        <v>9.2009568486427611</v>
      </c>
      <c r="L342" s="50">
        <f>'7.individuals NC'!L342+'11.individulas FC'!L342</f>
        <v>8444300.8399999999</v>
      </c>
      <c r="M342" s="51">
        <f>('7.individuals NC'!L342*'7.individuals NC'!M342+'11.individulas FC'!L342*'11.individulas FC'!M342)/('7.individuals NC'!L342+'11.individulas FC'!L342)</f>
        <v>8.5747963881044917</v>
      </c>
      <c r="N342" s="50">
        <f>'7.individuals NC'!N342+'11.individulas FC'!N342</f>
        <v>10975851.109999999</v>
      </c>
      <c r="O342" s="51">
        <f>('7.individuals NC'!N342*'7.individuals NC'!O342+'11.individulas FC'!N342*'11.individulas FC'!O342)/('7.individuals NC'!N342+'11.individulas FC'!N342)</f>
        <v>9.031899078056977</v>
      </c>
      <c r="P342" s="50">
        <f>'7.individuals NC'!P342+'11.individulas FC'!P342</f>
        <v>24711208.57</v>
      </c>
      <c r="Q342" s="51">
        <f>('7.individuals NC'!P342*'7.individuals NC'!Q342+'11.individulas FC'!P342*'11.individulas FC'!Q342)/('7.individuals NC'!P342+'11.individulas FC'!P342)</f>
        <v>10.957713977439054</v>
      </c>
      <c r="R342" s="50">
        <f>'7.individuals NC'!R342+'11.individulas FC'!R342</f>
        <v>20073375.099999998</v>
      </c>
      <c r="S342" s="51">
        <f>('7.individuals NC'!R342*'7.individuals NC'!S342+'11.individulas FC'!R342*'11.individulas FC'!S342)/('7.individuals NC'!R342+'11.individulas FC'!R342)</f>
        <v>12.089234334130468</v>
      </c>
      <c r="T342" s="50">
        <f>'7.individuals NC'!T342+'11.individulas FC'!T342</f>
        <v>1014746.24</v>
      </c>
      <c r="U342" s="51">
        <f>('7.individuals NC'!T342*'7.individuals NC'!U342+'11.individulas FC'!T342*'11.individulas FC'!U342)/('7.individuals NC'!T342+'11.individulas FC'!T342)</f>
        <v>10.063209356459387</v>
      </c>
    </row>
    <row r="343" spans="1:21" ht="14.25" customHeight="1" x14ac:dyDescent="0.2">
      <c r="A343" s="49" t="s">
        <v>46</v>
      </c>
      <c r="B343" s="50">
        <f>'7.individuals NC'!B343+'11.individulas FC'!B343</f>
        <v>152724188.72999999</v>
      </c>
      <c r="C343" s="51">
        <f>('7.individuals NC'!B343*'7.individuals NC'!C343+'11.individulas FC'!B343*'11.individulas FC'!C343)/('7.individuals NC'!B343+'11.individulas FC'!B343)</f>
        <v>5.2599134257205042</v>
      </c>
      <c r="D343" s="50">
        <f>'7.individuals NC'!D343+'11.individulas FC'!D343</f>
        <v>5402064.5800000001</v>
      </c>
      <c r="E343" s="51">
        <f>('7.individuals NC'!D343*'7.individuals NC'!E343+'11.individulas FC'!D343*'11.individulas FC'!E343)/('7.individuals NC'!D343+'11.individulas FC'!D343)</f>
        <v>0.15072716950007312</v>
      </c>
      <c r="F343" s="50">
        <f>'7.individuals NC'!F343+'11.individulas FC'!F343</f>
        <v>75429981.489999995</v>
      </c>
      <c r="G343" s="51">
        <f>('7.individuals NC'!F343*'7.individuals NC'!G343+'11.individulas FC'!F343*'11.individulas FC'!G343)/('7.individuals NC'!F343+'11.individulas FC'!F343)</f>
        <v>0.52541267911160949</v>
      </c>
      <c r="H343" s="50">
        <f t="shared" ref="H343" si="26">J343+L343+N343+P343+R343+T343</f>
        <v>71892142.659999996</v>
      </c>
      <c r="I343" s="51">
        <f t="shared" ref="I343" si="27">(J343*K343+L343*M343+N343*O343+P343*Q343+R343*S343+T343*U343)/(J343+L343+N343+P343+R343+T343)</f>
        <v>10.61131127747082</v>
      </c>
      <c r="J343" s="50">
        <f>'7.individuals NC'!J343+'11.individulas FC'!J343</f>
        <v>5099468.2200000007</v>
      </c>
      <c r="K343" s="51">
        <f>('7.individuals NC'!J343*'7.individuals NC'!K343+'11.individulas FC'!J343*'11.individulas FC'!K343)/('7.individuals NC'!J343+'11.individulas FC'!J343)</f>
        <v>8.2952172792440884</v>
      </c>
      <c r="L343" s="50">
        <f>'7.individuals NC'!L343+'11.individulas FC'!L343</f>
        <v>7586424.8100000005</v>
      </c>
      <c r="M343" s="51">
        <f>('7.individuals NC'!L343*'7.individuals NC'!M343+'11.individulas FC'!L343*'11.individulas FC'!M343)/('7.individuals NC'!L343+'11.individulas FC'!L343)</f>
        <v>8.3864691014976085</v>
      </c>
      <c r="N343" s="50">
        <f>'7.individuals NC'!N343+'11.individulas FC'!N343</f>
        <v>11893284.369999999</v>
      </c>
      <c r="O343" s="51">
        <f>('7.individuals NC'!N343*'7.individuals NC'!O343+'11.individulas FC'!N343*'11.individulas FC'!O343)/('7.individuals NC'!N343+'11.individulas FC'!N343)</f>
        <v>9.1548146181339476</v>
      </c>
      <c r="P343" s="50">
        <f>'7.individuals NC'!P343+'11.individulas FC'!P343</f>
        <v>25729333.809999999</v>
      </c>
      <c r="Q343" s="51">
        <f>('7.individuals NC'!P343*'7.individuals NC'!Q343+'11.individulas FC'!P343*'11.individulas FC'!Q343)/('7.individuals NC'!P343+'11.individulas FC'!P343)</f>
        <v>11.181116740317167</v>
      </c>
      <c r="R343" s="50">
        <f>'7.individuals NC'!R343+'11.individulas FC'!R343</f>
        <v>20578601</v>
      </c>
      <c r="S343" s="51">
        <f>('7.individuals NC'!R343*'7.individuals NC'!S343+'11.individulas FC'!R343*'11.individulas FC'!S343)/('7.individuals NC'!R343+'11.individulas FC'!R343)</f>
        <v>12.160813043039209</v>
      </c>
      <c r="T343" s="50">
        <f>'7.individuals NC'!T343+'11.individulas FC'!T343</f>
        <v>1005030.45</v>
      </c>
      <c r="U343" s="51">
        <f>('7.individuals NC'!T343*'7.individuals NC'!U343+'11.individulas FC'!T343*'11.individulas FC'!U343)/('7.individuals NC'!T343+'11.individulas FC'!T343)</f>
        <v>10.07867172541884</v>
      </c>
    </row>
    <row r="344" spans="1:21" ht="14.25" customHeight="1" thickBot="1" x14ac:dyDescent="0.25">
      <c r="A344" s="52" t="s">
        <v>30</v>
      </c>
      <c r="B344" s="53">
        <f>'7.individuals NC'!B344+'11.individulas FC'!B344</f>
        <v>163850724.13</v>
      </c>
      <c r="C344" s="54">
        <f>('7.individuals NC'!B344*'7.individuals NC'!C344+'11.individulas FC'!B344*'11.individulas FC'!C344)/('7.individuals NC'!B344+'11.individulas FC'!B344)</f>
        <v>5.164750749181203</v>
      </c>
      <c r="D344" s="53">
        <f>'7.individuals NC'!D344+'11.individulas FC'!D344</f>
        <v>6121177.4199999999</v>
      </c>
      <c r="E344" s="54">
        <f>('7.individuals NC'!D344*'7.individuals NC'!E344+'11.individulas FC'!D344*'11.individulas FC'!E344)/('7.individuals NC'!D344+'11.individulas FC'!D344)</f>
        <v>0.13887981711204814</v>
      </c>
      <c r="F344" s="53">
        <f>'7.individuals NC'!F344+'11.individulas FC'!F344</f>
        <v>82957031.200000003</v>
      </c>
      <c r="G344" s="54">
        <f>('7.individuals NC'!F344*'7.individuals NC'!G344+'11.individulas FC'!F344*'11.individulas FC'!G344)/('7.individuals NC'!F344+'11.individulas FC'!F344)</f>
        <v>0.5823072777765943</v>
      </c>
      <c r="H344" s="53">
        <f t="shared" ref="H344:H355" si="28">J344+L344+N344+P344+R344+T344</f>
        <v>74772515.51000002</v>
      </c>
      <c r="I344" s="54">
        <f t="shared" ref="I344:I355" si="29">(J344*K344+L344*M344+N344*O344+P344*Q344+R344*S344+T344*U344)/(J344+L344+N344+P344+R344+T344)</f>
        <v>10.660221255851656</v>
      </c>
      <c r="J344" s="53">
        <f>'7.individuals NC'!J344+'11.individulas FC'!J344</f>
        <v>4556822.3100000005</v>
      </c>
      <c r="K344" s="54">
        <f>('7.individuals NC'!J344*'7.individuals NC'!K344+'11.individulas FC'!J344*'11.individulas FC'!K344)/('7.individuals NC'!J344+'11.individulas FC'!J344)</f>
        <v>7.5163371467297848</v>
      </c>
      <c r="L344" s="53">
        <f>'7.individuals NC'!L344+'11.individulas FC'!L344</f>
        <v>7956937.5800000001</v>
      </c>
      <c r="M344" s="54">
        <f>('7.individuals NC'!L344*'7.individuals NC'!M344+'11.individulas FC'!L344*'11.individulas FC'!M344)/('7.individuals NC'!L344+'11.individulas FC'!L344)</f>
        <v>8.7089948594268431</v>
      </c>
      <c r="N344" s="53">
        <f>'7.individuals NC'!N344+'11.individulas FC'!N344</f>
        <v>13991835.810000001</v>
      </c>
      <c r="O344" s="54">
        <f>('7.individuals NC'!N344*'7.individuals NC'!O344+'11.individulas FC'!N344*'11.individulas FC'!O344)/('7.individuals NC'!N344+'11.individulas FC'!N344)</f>
        <v>9.5591630492910706</v>
      </c>
      <c r="P344" s="53">
        <f>'7.individuals NC'!P344+'11.individulas FC'!P344</f>
        <v>26847100.120000001</v>
      </c>
      <c r="Q344" s="54">
        <f>('7.individuals NC'!P344*'7.individuals NC'!Q344+'11.individulas FC'!P344*'11.individulas FC'!Q344)/('7.individuals NC'!P344+'11.individulas FC'!P344)</f>
        <v>11.10476915773871</v>
      </c>
      <c r="R344" s="53">
        <f>'7.individuals NC'!R344+'11.individulas FC'!R344</f>
        <v>20401863.130000003</v>
      </c>
      <c r="S344" s="54">
        <f>('7.individuals NC'!R344*'7.individuals NC'!S344+'11.individulas FC'!R344*'11.individulas FC'!S344)/('7.individuals NC'!R344+'11.individulas FC'!R344)</f>
        <v>12.325167089217738</v>
      </c>
      <c r="T344" s="53">
        <f>'7.individuals NC'!T344+'11.individulas FC'!T344</f>
        <v>1017956.56</v>
      </c>
      <c r="U344" s="54">
        <f>('7.individuals NC'!T344*'7.individuals NC'!U344+'11.individulas FC'!T344*'11.individulas FC'!U344)/('7.individuals NC'!T344+'11.individulas FC'!T344)</f>
        <v>10.026514932916212</v>
      </c>
    </row>
    <row r="345" spans="1:21" ht="14.25" customHeight="1" x14ac:dyDescent="0.2">
      <c r="A345" s="49" t="s">
        <v>90</v>
      </c>
      <c r="B345" s="50">
        <f>'7.individuals NC'!B345+'11.individulas FC'!B345</f>
        <v>159668872.55000001</v>
      </c>
      <c r="C345" s="51">
        <f>('7.individuals NC'!B345*'7.individuals NC'!C345+'11.individulas FC'!B345*'11.individulas FC'!C345)/('7.individuals NC'!B345+'11.individulas FC'!B345)</f>
        <v>5.4493465636223544</v>
      </c>
      <c r="D345" s="50">
        <f>'7.individuals NC'!D345+'11.individulas FC'!D345</f>
        <v>5412290.9299999997</v>
      </c>
      <c r="E345" s="51">
        <f>('7.individuals NC'!D345*'7.individuals NC'!E345+'11.individulas FC'!D345*'11.individulas FC'!E345)/('7.individuals NC'!D345+'11.individulas FC'!D345)</f>
        <v>0.15020298045951463</v>
      </c>
      <c r="F345" s="50">
        <f>'7.individuals NC'!F345+'11.individulas FC'!F345</f>
        <v>77242948.829999998</v>
      </c>
      <c r="G345" s="51">
        <f>('7.individuals NC'!F345*'7.individuals NC'!G345+'11.individulas FC'!F345*'11.individulas FC'!G345)/('7.individuals NC'!F345+'11.individulas FC'!F345)</f>
        <v>0.57218213798221218</v>
      </c>
      <c r="H345" s="50">
        <f t="shared" si="28"/>
        <v>77013632.790000007</v>
      </c>
      <c r="I345" s="51">
        <f t="shared" si="29"/>
        <v>10.713441428782108</v>
      </c>
      <c r="J345" s="50">
        <f>'7.individuals NC'!J345+'11.individulas FC'!J345</f>
        <v>4813400.87</v>
      </c>
      <c r="K345" s="51">
        <f>('7.individuals NC'!J345*'7.individuals NC'!K345+'11.individulas FC'!J345*'11.individulas FC'!K345)/('7.individuals NC'!J345+'11.individulas FC'!J345)</f>
        <v>6.9173625832040848</v>
      </c>
      <c r="L345" s="50">
        <f>'7.individuals NC'!L345+'11.individulas FC'!L345</f>
        <v>8757366.5399999991</v>
      </c>
      <c r="M345" s="51">
        <f>('7.individuals NC'!L345*'7.individuals NC'!M345+'11.individulas FC'!L345*'11.individulas FC'!M345)/('7.individuals NC'!L345+'11.individulas FC'!L345)</f>
        <v>8.5028434616258206</v>
      </c>
      <c r="N345" s="50">
        <f>'7.individuals NC'!N345+'11.individulas FC'!N345</f>
        <v>14986519.310000001</v>
      </c>
      <c r="O345" s="51">
        <f>('7.individuals NC'!N345*'7.individuals NC'!O345+'11.individulas FC'!N345*'11.individulas FC'!O345)/('7.individuals NC'!N345+'11.individulas FC'!N345)</f>
        <v>10.116703540796998</v>
      </c>
      <c r="P345" s="50">
        <f>'7.individuals NC'!P345+'11.individulas FC'!P345</f>
        <v>26401280.759999998</v>
      </c>
      <c r="Q345" s="51">
        <f>('7.individuals NC'!P345*'7.individuals NC'!Q345+'11.individulas FC'!P345*'11.individulas FC'!Q345)/('7.individuals NC'!P345+'11.individulas FC'!P345)</f>
        <v>11.20012345426456</v>
      </c>
      <c r="R345" s="50">
        <f>'7.individuals NC'!R345+'11.individulas FC'!R345</f>
        <v>21008559.129999999</v>
      </c>
      <c r="S345" s="51">
        <f>('7.individuals NC'!R345*'7.individuals NC'!S345+'11.individulas FC'!R345*'11.individulas FC'!S345)/('7.individuals NC'!R345+'11.individulas FC'!R345)</f>
        <v>12.347718359374195</v>
      </c>
      <c r="T345" s="50">
        <f>'7.individuals NC'!T345+'11.individulas FC'!T345</f>
        <v>1046506.1799999999</v>
      </c>
      <c r="U345" s="51">
        <f>('7.individuals NC'!T345*'7.individuals NC'!U345+'11.individulas FC'!T345*'11.individulas FC'!U345)/('7.individuals NC'!T345+'11.individulas FC'!T345)</f>
        <v>10.131751068780103</v>
      </c>
    </row>
    <row r="346" spans="1:21" ht="14.25" customHeight="1" x14ac:dyDescent="0.2">
      <c r="A346" s="49" t="s">
        <v>20</v>
      </c>
      <c r="B346" s="50">
        <f>'7.individuals NC'!B346+'11.individulas FC'!B346</f>
        <v>163826905.00999999</v>
      </c>
      <c r="C346" s="51">
        <f>('7.individuals NC'!B346*'7.individuals NC'!C346+'11.individulas FC'!B346*'11.individulas FC'!C346)/('7.individuals NC'!B346+'11.individulas FC'!B346)</f>
        <v>5.4551940684355147</v>
      </c>
      <c r="D346" s="50">
        <f>'7.individuals NC'!D346+'11.individulas FC'!D346</f>
        <v>5584598.2999999998</v>
      </c>
      <c r="E346" s="51">
        <f>('7.individuals NC'!D346*'7.individuals NC'!E346+'11.individulas FC'!D346*'11.individulas FC'!E346)/('7.individuals NC'!D346+'11.individulas FC'!D346)</f>
        <v>0.1329483536891099</v>
      </c>
      <c r="F346" s="50">
        <f>'7.individuals NC'!F346+'11.individulas FC'!F346</f>
        <v>79541017.620000005</v>
      </c>
      <c r="G346" s="51">
        <f>('7.individuals NC'!F346*'7.individuals NC'!G346+'11.individulas FC'!F346*'11.individulas FC'!G346)/('7.individuals NC'!F346+'11.individulas FC'!F346)</f>
        <v>0.55825270677119077</v>
      </c>
      <c r="H346" s="50">
        <f t="shared" si="28"/>
        <v>78701289.090000004</v>
      </c>
      <c r="I346" s="51">
        <f t="shared" si="29"/>
        <v>10.782048410345809</v>
      </c>
      <c r="J346" s="50">
        <f>'7.individuals NC'!J346+'11.individulas FC'!J346</f>
        <v>5387026.1699999999</v>
      </c>
      <c r="K346" s="51">
        <f>('7.individuals NC'!J346*'7.individuals NC'!K346+'11.individulas FC'!J346*'11.individulas FC'!K346)/('7.individuals NC'!J346+'11.individulas FC'!J346)</f>
        <v>7.0070390684959287</v>
      </c>
      <c r="L346" s="50">
        <f>'7.individuals NC'!L346+'11.individulas FC'!L346</f>
        <v>9306499.8200000003</v>
      </c>
      <c r="M346" s="51">
        <f>('7.individuals NC'!L346*'7.individuals NC'!M346+'11.individulas FC'!L346*'11.individulas FC'!M346)/('7.individuals NC'!L346+'11.individulas FC'!L346)</f>
        <v>8.6715691443166065</v>
      </c>
      <c r="N346" s="50">
        <f>'7.individuals NC'!N346+'11.individulas FC'!N346</f>
        <v>16451299.869999999</v>
      </c>
      <c r="O346" s="51">
        <f>('7.individuals NC'!N346*'7.individuals NC'!O346+'11.individulas FC'!N346*'11.individulas FC'!O346)/('7.individuals NC'!N346+'11.individulas FC'!N346)</f>
        <v>10.411955301979413</v>
      </c>
      <c r="P346" s="50">
        <f>'7.individuals NC'!P346+'11.individulas FC'!P346</f>
        <v>25410512.800000001</v>
      </c>
      <c r="Q346" s="51">
        <f>('7.individuals NC'!P346*'7.individuals NC'!Q346+'11.individulas FC'!P346*'11.individulas FC'!Q346)/('7.individuals NC'!P346+'11.individulas FC'!P346)</f>
        <v>11.23597777961807</v>
      </c>
      <c r="R346" s="50">
        <f>'7.individuals NC'!R346+'11.individulas FC'!R346</f>
        <v>21117643.990000002</v>
      </c>
      <c r="S346" s="51">
        <f>('7.individuals NC'!R346*'7.individuals NC'!S346+'11.individulas FC'!R346*'11.individulas FC'!S346)/('7.individuals NC'!R346+'11.individulas FC'!R346)</f>
        <v>12.447017607057417</v>
      </c>
      <c r="T346" s="50">
        <f>'7.individuals NC'!T346+'11.individulas FC'!T346</f>
        <v>1028306.4400000001</v>
      </c>
      <c r="U346" s="51">
        <f>('7.individuals NC'!T346*'7.individuals NC'!U346+'11.individulas FC'!T346*'11.individulas FC'!U346)/('7.individuals NC'!T346+'11.individulas FC'!T346)</f>
        <v>10.170321163796263</v>
      </c>
    </row>
    <row r="347" spans="1:21" ht="14.25" customHeight="1" x14ac:dyDescent="0.2">
      <c r="A347" s="49" t="s">
        <v>21</v>
      </c>
      <c r="B347" s="50">
        <f>'7.individuals NC'!B347+'11.individulas FC'!B347</f>
        <v>167961886.26000002</v>
      </c>
      <c r="C347" s="51">
        <f>('7.individuals NC'!B347*'7.individuals NC'!C347+'11.individulas FC'!B347*'11.individulas FC'!C347)/('7.individuals NC'!B347+'11.individulas FC'!B347)</f>
        <v>5.488276481213413</v>
      </c>
      <c r="D347" s="50">
        <f>'7.individuals NC'!D347+'11.individulas FC'!D347</f>
        <v>5441266.8799999999</v>
      </c>
      <c r="E347" s="51">
        <f>('7.individuals NC'!D347*'7.individuals NC'!E347+'11.individulas FC'!D347*'11.individulas FC'!E347)/('7.individuals NC'!D347+'11.individulas FC'!D347)</f>
        <v>0.1331362625242157</v>
      </c>
      <c r="F347" s="50">
        <f>'7.individuals NC'!F347+'11.individulas FC'!F347</f>
        <v>82108259.560000002</v>
      </c>
      <c r="G347" s="51">
        <f>('7.individuals NC'!F347*'7.individuals NC'!G347+'11.individulas FC'!F347*'11.individulas FC'!G347)/('7.individuals NC'!F347+'11.individulas FC'!F347)</f>
        <v>0.58461388203245435</v>
      </c>
      <c r="H347" s="50">
        <f t="shared" si="28"/>
        <v>80412359.820000008</v>
      </c>
      <c r="I347" s="51">
        <f t="shared" si="29"/>
        <v>10.857724033361173</v>
      </c>
      <c r="J347" s="50">
        <f>'7.individuals NC'!J347+'11.individulas FC'!J347</f>
        <v>6300363.8899999997</v>
      </c>
      <c r="K347" s="51">
        <f>('7.individuals NC'!J347*'7.individuals NC'!K347+'11.individulas FC'!J347*'11.individulas FC'!K347)/('7.individuals NC'!J347+'11.individulas FC'!J347)</f>
        <v>6.3017682421673609</v>
      </c>
      <c r="L347" s="50">
        <f>'7.individuals NC'!L347+'11.individulas FC'!L347</f>
        <v>11166002.130000001</v>
      </c>
      <c r="M347" s="51">
        <f>('7.individuals NC'!L347*'7.individuals NC'!M347+'11.individulas FC'!L347*'11.individulas FC'!M347)/('7.individuals NC'!L347+'11.individulas FC'!L347)</f>
        <v>9.4819160819827157</v>
      </c>
      <c r="N347" s="50">
        <f>'7.individuals NC'!N347+'11.individulas FC'!N347</f>
        <v>15799100.870000001</v>
      </c>
      <c r="O347" s="51">
        <f>('7.individuals NC'!N347*'7.individuals NC'!O347+'11.individulas FC'!N347*'11.individulas FC'!O347)/('7.individuals NC'!N347+'11.individulas FC'!N347)</f>
        <v>10.590547569021229</v>
      </c>
      <c r="P347" s="50">
        <f>'7.individuals NC'!P347+'11.individulas FC'!P347</f>
        <v>25007198.950000003</v>
      </c>
      <c r="Q347" s="51">
        <f>('7.individuals NC'!P347*'7.individuals NC'!Q347+'11.individulas FC'!P347*'11.individulas FC'!Q347)/('7.individuals NC'!P347+'11.individulas FC'!P347)</f>
        <v>11.405907543647569</v>
      </c>
      <c r="R347" s="50">
        <f>'7.individuals NC'!R347+'11.individulas FC'!R347</f>
        <v>21156392.5</v>
      </c>
      <c r="S347" s="51">
        <f>('7.individuals NC'!R347*'7.individuals NC'!S347+'11.individulas FC'!R347*'11.individulas FC'!S347)/('7.individuals NC'!R347+'11.individulas FC'!R347)</f>
        <v>12.546984828632759</v>
      </c>
      <c r="T347" s="50">
        <f>'7.individuals NC'!T347+'11.individulas FC'!T347</f>
        <v>983301.48</v>
      </c>
      <c r="U347" s="51">
        <f>('7.individuals NC'!T347*'7.individuals NC'!U347+'11.individulas FC'!T347*'11.individulas FC'!U347)/('7.individuals NC'!T347+'11.individulas FC'!T347)</f>
        <v>9.678434904826922</v>
      </c>
    </row>
    <row r="348" spans="1:21" ht="14.25" customHeight="1" x14ac:dyDescent="0.2">
      <c r="A348" s="49" t="s">
        <v>22</v>
      </c>
      <c r="B348" s="50">
        <f>'7.individuals NC'!B348+'11.individulas FC'!B348</f>
        <v>176049511.76999998</v>
      </c>
      <c r="C348" s="51">
        <f>('7.individuals NC'!B348*'7.individuals NC'!C348+'11.individulas FC'!B348*'11.individulas FC'!C348)/('7.individuals NC'!B348+'11.individulas FC'!B348)</f>
        <v>5.3738715723926127</v>
      </c>
      <c r="D348" s="50">
        <f>'7.individuals NC'!D348+'11.individulas FC'!D348</f>
        <v>5668388.2199999997</v>
      </c>
      <c r="E348" s="51">
        <f>('7.individuals NC'!D348*'7.individuals NC'!E348+'11.individulas FC'!D348*'11.individulas FC'!E348)/('7.individuals NC'!D348+'11.individulas FC'!D348)</f>
        <v>0.12978913116857774</v>
      </c>
      <c r="F348" s="50">
        <f>'7.individuals NC'!F348+'11.individulas FC'!F348</f>
        <v>88829186.679999992</v>
      </c>
      <c r="G348" s="51">
        <f>('7.individuals NC'!F348*'7.individuals NC'!G348+'11.individulas FC'!F348*'11.individulas FC'!G348)/('7.individuals NC'!F348+'11.individulas FC'!F348)</f>
        <v>0.58706331646782128</v>
      </c>
      <c r="H348" s="50">
        <f t="shared" si="28"/>
        <v>81551936.870000005</v>
      </c>
      <c r="I348" s="51">
        <f t="shared" si="29"/>
        <v>10.952326196059619</v>
      </c>
      <c r="J348" s="50">
        <f>'7.individuals NC'!J348+'11.individulas FC'!J348</f>
        <v>6552712.0999999996</v>
      </c>
      <c r="K348" s="51">
        <f>('7.individuals NC'!J348*'7.individuals NC'!K348+'11.individulas FC'!J348*'11.individulas FC'!K348)/('7.individuals NC'!J348+'11.individulas FC'!J348)</f>
        <v>6.6233617648179601</v>
      </c>
      <c r="L348" s="50">
        <f>'7.individuals NC'!L348+'11.individulas FC'!L348</f>
        <v>11961119.850000001</v>
      </c>
      <c r="M348" s="51">
        <f>('7.individuals NC'!L348*'7.individuals NC'!M348+'11.individulas FC'!L348*'11.individulas FC'!M348)/('7.individuals NC'!L348+'11.individulas FC'!L348)</f>
        <v>9.889777885270524</v>
      </c>
      <c r="N348" s="50">
        <f>'7.individuals NC'!N348+'11.individulas FC'!N348</f>
        <v>16080120.25</v>
      </c>
      <c r="O348" s="51">
        <f>('7.individuals NC'!N348*'7.individuals NC'!O348+'11.individulas FC'!N348*'11.individulas FC'!O348)/('7.individuals NC'!N348+'11.individulas FC'!N348)</f>
        <v>10.476281812345309</v>
      </c>
      <c r="P348" s="50">
        <f>'7.individuals NC'!P348+'11.individulas FC'!P348</f>
        <v>25127979.560000002</v>
      </c>
      <c r="Q348" s="51">
        <f>('7.individuals NC'!P348*'7.individuals NC'!Q348+'11.individulas FC'!P348*'11.individulas FC'!Q348)/('7.individuals NC'!P348+'11.individulas FC'!P348)</f>
        <v>11.537351065327762</v>
      </c>
      <c r="R348" s="50">
        <f>'7.individuals NC'!R348+'11.individulas FC'!R348</f>
        <v>20825982</v>
      </c>
      <c r="S348" s="51">
        <f>('7.individuals NC'!R348*'7.individuals NC'!S348+'11.individulas FC'!R348*'11.individulas FC'!S348)/('7.individuals NC'!R348+'11.individulas FC'!R348)</f>
        <v>12.647640553199388</v>
      </c>
      <c r="T348" s="50">
        <f>'7.individuals NC'!T348+'11.individulas FC'!T348</f>
        <v>1004023.11</v>
      </c>
      <c r="U348" s="51">
        <f>('7.individuals NC'!T348*'7.individuals NC'!U348+'11.individulas FC'!T348*'11.individulas FC'!U348)/('7.individuals NC'!T348+'11.individulas FC'!T348)</f>
        <v>9.6809381222310549</v>
      </c>
    </row>
    <row r="349" spans="1:21" ht="14.25" customHeight="1" x14ac:dyDescent="0.2">
      <c r="A349" s="49" t="s">
        <v>23</v>
      </c>
      <c r="B349" s="50">
        <f>'7.individuals NC'!B349+'11.individulas FC'!B349</f>
        <v>178965520.28999999</v>
      </c>
      <c r="C349" s="51">
        <f>('7.individuals NC'!B349*'7.individuals NC'!C349+'11.individulas FC'!B349*'11.individulas FC'!C349)/('7.individuals NC'!B349+'11.individulas FC'!B349)</f>
        <v>5.3707167578642601</v>
      </c>
      <c r="D349" s="50">
        <f>'7.individuals NC'!D349+'11.individulas FC'!D349</f>
        <v>6049226.5</v>
      </c>
      <c r="E349" s="51">
        <f>('7.individuals NC'!D349*'7.individuals NC'!E349+'11.individulas FC'!D349*'11.individulas FC'!E349)/('7.individuals NC'!D349+'11.individulas FC'!D349)</f>
        <v>0.12459088493380091</v>
      </c>
      <c r="F349" s="50">
        <f>'7.individuals NC'!F349+'11.individulas FC'!F349</f>
        <v>90284802.150000006</v>
      </c>
      <c r="G349" s="51">
        <f>('7.individuals NC'!F349*'7.individuals NC'!G349+'11.individulas FC'!F349*'11.individulas FC'!G349)/('7.individuals NC'!F349+'11.individulas FC'!F349)</f>
        <v>0.54591752575159203</v>
      </c>
      <c r="H349" s="50">
        <f t="shared" si="28"/>
        <v>82631491.640000001</v>
      </c>
      <c r="I349" s="51">
        <f t="shared" si="29"/>
        <v>11.026442419621548</v>
      </c>
      <c r="J349" s="50">
        <f>'7.individuals NC'!J349+'11.individulas FC'!J349</f>
        <v>8355684.7599999998</v>
      </c>
      <c r="K349" s="51">
        <f>('7.individuals NC'!J349*'7.individuals NC'!K349+'11.individulas FC'!J349*'11.individulas FC'!K349)/('7.individuals NC'!J349+'11.individulas FC'!J349)</f>
        <v>7.6150254052068842</v>
      </c>
      <c r="L349" s="50">
        <f>'7.individuals NC'!L349+'11.individulas FC'!L349</f>
        <v>12021516.050000001</v>
      </c>
      <c r="M349" s="51">
        <f>('7.individuals NC'!L349*'7.individuals NC'!M349+'11.individulas FC'!L349*'11.individulas FC'!M349)/('7.individuals NC'!L349+'11.individulas FC'!L349)</f>
        <v>9.9183011597609525</v>
      </c>
      <c r="N349" s="50">
        <f>'7.individuals NC'!N349+'11.individulas FC'!N349</f>
        <v>15444748</v>
      </c>
      <c r="O349" s="51">
        <f>('7.individuals NC'!N349*'7.individuals NC'!O349+'11.individulas FC'!N349*'11.individulas FC'!O349)/('7.individuals NC'!N349+'11.individulas FC'!N349)</f>
        <v>10.522907865994283</v>
      </c>
      <c r="P349" s="50">
        <f>'7.individuals NC'!P349+'11.individulas FC'!P349</f>
        <v>25120501.560000002</v>
      </c>
      <c r="Q349" s="51">
        <f>('7.individuals NC'!P349*'7.individuals NC'!Q349+'11.individulas FC'!P349*'11.individulas FC'!Q349)/('7.individuals NC'!P349+'11.individulas FC'!P349)</f>
        <v>11.644128559191087</v>
      </c>
      <c r="R349" s="50">
        <f>'7.individuals NC'!R349+'11.individulas FC'!R349</f>
        <v>20651213.52</v>
      </c>
      <c r="S349" s="51">
        <f>('7.individuals NC'!R349*'7.individuals NC'!S349+'11.individulas FC'!R349*'11.individulas FC'!S349)/('7.individuals NC'!R349+'11.individulas FC'!R349)</f>
        <v>12.733981929101645</v>
      </c>
      <c r="T349" s="50">
        <f>'7.individuals NC'!T349+'11.individulas FC'!T349</f>
        <v>1037827.75</v>
      </c>
      <c r="U349" s="51">
        <f>('7.individuals NC'!T349*'7.individuals NC'!U349+'11.individulas FC'!T349*'11.individulas FC'!U349)/('7.individuals NC'!T349+'11.individulas FC'!T349)</f>
        <v>9.8931895765940201</v>
      </c>
    </row>
    <row r="350" spans="1:21" ht="14.25" customHeight="1" x14ac:dyDescent="0.2">
      <c r="A350" s="49" t="s">
        <v>24</v>
      </c>
      <c r="B350" s="50">
        <f>'7.individuals NC'!B350+'11.individulas FC'!B350</f>
        <v>184255880.76999998</v>
      </c>
      <c r="C350" s="51">
        <f>('7.individuals NC'!B350*'7.individuals NC'!C350+'11.individulas FC'!B350*'11.individulas FC'!C350)/('7.individuals NC'!B350+'11.individulas FC'!B350)</f>
        <v>5.3441224265908058</v>
      </c>
      <c r="D350" s="50">
        <f>'7.individuals NC'!D350+'11.individulas FC'!D350</f>
        <v>6371006.6200000001</v>
      </c>
      <c r="E350" s="51">
        <f>('7.individuals NC'!D350*'7.individuals NC'!E350+'11.individulas FC'!D350*'11.individulas FC'!E350)/('7.individuals NC'!D350+'11.individulas FC'!D350)</f>
        <v>4.2772099317015033E-2</v>
      </c>
      <c r="F350" s="50">
        <f>'7.individuals NC'!F350+'11.individulas FC'!F350</f>
        <v>94750255.310000002</v>
      </c>
      <c r="G350" s="51">
        <f>('7.individuals NC'!F350*'7.individuals NC'!G350+'11.individulas FC'!F350*'11.individulas FC'!G350)/('7.individuals NC'!F350+'11.individulas FC'!F350)</f>
        <v>0.68118205925708375</v>
      </c>
      <c r="H350" s="50">
        <f t="shared" si="28"/>
        <v>83134618.840000004</v>
      </c>
      <c r="I350" s="51">
        <f t="shared" si="29"/>
        <v>11.064840642013079</v>
      </c>
      <c r="J350" s="50">
        <f>'7.individuals NC'!J350+'11.individulas FC'!J350</f>
        <v>8173774.9799999995</v>
      </c>
      <c r="K350" s="51">
        <f>('7.individuals NC'!J350*'7.individuals NC'!K350+'11.individulas FC'!J350*'11.individulas FC'!K350)/('7.individuals NC'!J350+'11.individulas FC'!J350)</f>
        <v>7.1647840299978505</v>
      </c>
      <c r="L350" s="50">
        <f>'7.individuals NC'!L350+'11.individulas FC'!L350</f>
        <v>12106641.200000001</v>
      </c>
      <c r="M350" s="51">
        <f>('7.individuals NC'!L350*'7.individuals NC'!M350+'11.individulas FC'!L350*'11.individulas FC'!M350)/('7.individuals NC'!L350+'11.individulas FC'!L350)</f>
        <v>10.108416367604883</v>
      </c>
      <c r="N350" s="50">
        <f>'7.individuals NC'!N350+'11.individulas FC'!N350</f>
        <v>16481561.300000001</v>
      </c>
      <c r="O350" s="51">
        <f>('7.individuals NC'!N350*'7.individuals NC'!O350+'11.individulas FC'!N350*'11.individulas FC'!O350)/('7.individuals NC'!N350+'11.individulas FC'!N350)</f>
        <v>10.299322382661632</v>
      </c>
      <c r="P350" s="50">
        <f>'7.individuals NC'!P350+'11.individulas FC'!P350</f>
        <v>24784313.870000001</v>
      </c>
      <c r="Q350" s="51">
        <f>('7.individuals NC'!P350*'7.individuals NC'!Q350+'11.individulas FC'!P350*'11.individulas FC'!Q350)/('7.individuals NC'!P350+'11.individulas FC'!P350)</f>
        <v>11.898520583370075</v>
      </c>
      <c r="R350" s="50">
        <f>'7.individuals NC'!R350+'11.individulas FC'!R350</f>
        <v>20582769.919999998</v>
      </c>
      <c r="S350" s="51">
        <f>('7.individuals NC'!R350*'7.individuals NC'!S350+'11.individulas FC'!R350*'11.individulas FC'!S350)/('7.individuals NC'!R350+'11.individulas FC'!R350)</f>
        <v>12.812671599644418</v>
      </c>
      <c r="T350" s="50">
        <f>'7.individuals NC'!T350+'11.individulas FC'!T350</f>
        <v>1005557.5700000001</v>
      </c>
      <c r="U350" s="51">
        <f>('7.individuals NC'!T350*'7.individuals NC'!U350+'11.individulas FC'!T350*'11.individulas FC'!U350)/('7.individuals NC'!T350+'11.individulas FC'!T350)</f>
        <v>10.504772266395463</v>
      </c>
    </row>
    <row r="351" spans="1:21" ht="14.25" customHeight="1" x14ac:dyDescent="0.2">
      <c r="A351" s="49" t="s">
        <v>25</v>
      </c>
      <c r="B351" s="50">
        <f>'7.individuals NC'!B351+'11.individulas FC'!B351</f>
        <v>185993889.81999999</v>
      </c>
      <c r="C351" s="51">
        <f>('7.individuals NC'!B351*'7.individuals NC'!C351+'11.individulas FC'!B351*'11.individulas FC'!C351)/('7.individuals NC'!B351+'11.individulas FC'!B351)</f>
        <v>5.3663415485322696</v>
      </c>
      <c r="D351" s="50">
        <f>'7.individuals NC'!D351+'11.individulas FC'!D351</f>
        <v>6850159.5700000003</v>
      </c>
      <c r="E351" s="51">
        <f>('7.individuals NC'!D351*'7.individuals NC'!E351+'11.individulas FC'!D351*'11.individulas FC'!E351)/('7.individuals NC'!D351+'11.individulas FC'!D351)</f>
        <v>3.720229396057706E-2</v>
      </c>
      <c r="F351" s="50">
        <f>'7.individuals NC'!F351+'11.individulas FC'!F351</f>
        <v>95205475.109999999</v>
      </c>
      <c r="G351" s="51">
        <f>('7.individuals NC'!F351*'7.individuals NC'!G351+'11.individulas FC'!F351*'11.individulas FC'!G351)/('7.individuals NC'!F351+'11.individulas FC'!F351)</f>
        <v>0.6840240140817283</v>
      </c>
      <c r="H351" s="50">
        <f t="shared" si="28"/>
        <v>83938255.140000015</v>
      </c>
      <c r="I351" s="51">
        <f t="shared" si="29"/>
        <v>11.112085475939509</v>
      </c>
      <c r="J351" s="50">
        <f>'7.individuals NC'!J351+'11.individulas FC'!J351</f>
        <v>8882162.0800000001</v>
      </c>
      <c r="K351" s="51">
        <f>('7.individuals NC'!J351*'7.individuals NC'!K351+'11.individulas FC'!J351*'11.individulas FC'!K351)/('7.individuals NC'!J351+'11.individulas FC'!J351)</f>
        <v>7.3823673556630265</v>
      </c>
      <c r="L351" s="50">
        <f>'7.individuals NC'!L351+'11.individulas FC'!L351</f>
        <v>11495971.98</v>
      </c>
      <c r="M351" s="51">
        <f>('7.individuals NC'!L351*'7.individuals NC'!M351+'11.individulas FC'!L351*'11.individulas FC'!M351)/('7.individuals NC'!L351+'11.individulas FC'!L351)</f>
        <v>9.8863284802299827</v>
      </c>
      <c r="N351" s="50">
        <f>'7.individuals NC'!N351+'11.individulas FC'!N351</f>
        <v>15273024.34</v>
      </c>
      <c r="O351" s="51">
        <f>('7.individuals NC'!N351*'7.individuals NC'!O351+'11.individulas FC'!N351*'11.individulas FC'!O351)/('7.individuals NC'!N351+'11.individulas FC'!N351)</f>
        <v>10.622457309885977</v>
      </c>
      <c r="P351" s="50">
        <f>'7.individuals NC'!P351+'11.individulas FC'!P351</f>
        <v>26221501.75</v>
      </c>
      <c r="Q351" s="51">
        <f>('7.individuals NC'!P351*'7.individuals NC'!Q351+'11.individulas FC'!P351*'11.individulas FC'!Q351)/('7.individuals NC'!P351+'11.individulas FC'!P351)</f>
        <v>11.793897964650332</v>
      </c>
      <c r="R351" s="50">
        <f>'7.individuals NC'!R351+'11.individulas FC'!R351</f>
        <v>21033489.699999999</v>
      </c>
      <c r="S351" s="51">
        <f>('7.individuals NC'!R351*'7.individuals NC'!S351+'11.individulas FC'!R351*'11.individulas FC'!S351)/('7.individuals NC'!R351+'11.individulas FC'!R351)</f>
        <v>12.888289247347263</v>
      </c>
      <c r="T351" s="50">
        <f>'7.individuals NC'!T351+'11.individulas FC'!T351</f>
        <v>1032105.29</v>
      </c>
      <c r="U351" s="51">
        <f>('7.individuals NC'!T351*'7.individuals NC'!U351+'11.individulas FC'!T351*'11.individulas FC'!U351)/('7.individuals NC'!T351+'11.individulas FC'!T351)</f>
        <v>10.588321795540812</v>
      </c>
    </row>
    <row r="352" spans="1:21" ht="14.25" customHeight="1" x14ac:dyDescent="0.2">
      <c r="A352" s="49" t="s">
        <v>26</v>
      </c>
      <c r="B352" s="50">
        <f>'7.individuals NC'!B352+'11.individulas FC'!B352</f>
        <v>188768537.24000001</v>
      </c>
      <c r="C352" s="51">
        <f>('7.individuals NC'!B352*'7.individuals NC'!C352+'11.individulas FC'!B352*'11.individulas FC'!C352)/('7.individuals NC'!B352+'11.individulas FC'!B352)</f>
        <v>5.3150017266897569</v>
      </c>
      <c r="D352" s="50">
        <f>'7.individuals NC'!D352+'11.individulas FC'!D352</f>
        <v>6820593.8700000001</v>
      </c>
      <c r="E352" s="51">
        <f>('7.individuals NC'!D352*'7.individuals NC'!E352+'11.individulas FC'!D352*'11.individulas FC'!E352)/('7.individuals NC'!D352+'11.individulas FC'!D352)</f>
        <v>4.17008256789815E-2</v>
      </c>
      <c r="F352" s="50">
        <f>'7.individuals NC'!F352+'11.individulas FC'!F352</f>
        <v>97203789.609999999</v>
      </c>
      <c r="G352" s="51">
        <f>('7.individuals NC'!F352*'7.individuals NC'!G352+'11.individulas FC'!F352*'11.individulas FC'!G352)/('7.individuals NC'!F352+'11.individulas FC'!F352)</f>
        <v>0.63588134727867851</v>
      </c>
      <c r="H352" s="50">
        <f t="shared" si="28"/>
        <v>84744153.760000005</v>
      </c>
      <c r="I352" s="51">
        <f t="shared" si="29"/>
        <v>11.106495947166559</v>
      </c>
      <c r="J352" s="50">
        <f>'7.individuals NC'!J352+'11.individulas FC'!J352</f>
        <v>8248302.3099999996</v>
      </c>
      <c r="K352" s="51">
        <f>('7.individuals NC'!J352*'7.individuals NC'!K352+'11.individulas FC'!J352*'11.individulas FC'!K352)/('7.individuals NC'!J352+'11.individulas FC'!J352)</f>
        <v>7.2271239748728364</v>
      </c>
      <c r="L352" s="50">
        <f>'7.individuals NC'!L352+'11.individulas FC'!L352</f>
        <v>11464168.59</v>
      </c>
      <c r="M352" s="51">
        <f>('7.individuals NC'!L352*'7.individuals NC'!M352+'11.individulas FC'!L352*'11.individulas FC'!M352)/('7.individuals NC'!L352+'11.individulas FC'!L352)</f>
        <v>9.8526518531946881</v>
      </c>
      <c r="N352" s="50">
        <f>'7.individuals NC'!N352+'11.individulas FC'!N352</f>
        <v>14690966.1</v>
      </c>
      <c r="O352" s="51">
        <f>('7.individuals NC'!N352*'7.individuals NC'!O352+'11.individulas FC'!N352*'11.individulas FC'!O352)/('7.individuals NC'!N352+'11.individulas FC'!N352)</f>
        <v>10.486605376463272</v>
      </c>
      <c r="P352" s="50">
        <f>'7.individuals NC'!P352+'11.individulas FC'!P352</f>
        <v>28212212.870000001</v>
      </c>
      <c r="Q352" s="51">
        <f>('7.individuals NC'!P352*'7.individuals NC'!Q352+'11.individulas FC'!P352*'11.individulas FC'!Q352)/('7.individuals NC'!P352+'11.individulas FC'!P352)</f>
        <v>11.700768708899256</v>
      </c>
      <c r="R352" s="50">
        <f>'7.individuals NC'!R352+'11.individulas FC'!R352</f>
        <v>21100049.98</v>
      </c>
      <c r="S352" s="51">
        <f>('7.individuals NC'!R352*'7.individuals NC'!S352+'11.individulas FC'!R352*'11.individulas FC'!S352)/('7.individuals NC'!R352+'11.individulas FC'!R352)</f>
        <v>12.96554713736746</v>
      </c>
      <c r="T352" s="50">
        <f>'7.individuals NC'!T352+'11.individulas FC'!T352</f>
        <v>1028453.9099999999</v>
      </c>
      <c r="U352" s="51">
        <f>('7.individuals NC'!T352*'7.individuals NC'!U352+'11.individulas FC'!T352*'11.individulas FC'!U352)/('7.individuals NC'!T352+'11.individulas FC'!T352)</f>
        <v>10.608157187131516</v>
      </c>
    </row>
    <row r="353" spans="1:21" ht="14.25" customHeight="1" x14ac:dyDescent="0.2">
      <c r="A353" s="49" t="s">
        <v>27</v>
      </c>
      <c r="B353" s="50">
        <f>'7.individuals NC'!B353+'11.individulas FC'!B353</f>
        <v>188351387.85000002</v>
      </c>
      <c r="C353" s="51">
        <f>('7.individuals NC'!B353*'7.individuals NC'!C353+'11.individulas FC'!B353*'11.individulas FC'!C353)/('7.individuals NC'!B353+'11.individulas FC'!B353)</f>
        <v>5.40959855138333</v>
      </c>
      <c r="D353" s="50">
        <f>'7.individuals NC'!D353+'11.individulas FC'!D353</f>
        <v>6942977.5600000005</v>
      </c>
      <c r="E353" s="51">
        <f>('7.individuals NC'!D353*'7.individuals NC'!E353+'11.individulas FC'!D353*'11.individulas FC'!E353)/('7.individuals NC'!D353+'11.individulas FC'!D353)</f>
        <v>4.2884639396702909E-2</v>
      </c>
      <c r="F353" s="50">
        <f>'7.individuals NC'!F353+'11.individulas FC'!F353</f>
        <v>95210667.280000001</v>
      </c>
      <c r="G353" s="51">
        <f>('7.individuals NC'!F353*'7.individuals NC'!G353+'11.individulas FC'!F353*'11.individulas FC'!G353)/('7.individuals NC'!F353+'11.individulas FC'!F353)</f>
        <v>0.67988958672908639</v>
      </c>
      <c r="H353" s="50">
        <f t="shared" si="28"/>
        <v>86197743.010000005</v>
      </c>
      <c r="I353" s="51">
        <f t="shared" si="29"/>
        <v>11.066123928970375</v>
      </c>
      <c r="J353" s="50">
        <f>'7.individuals NC'!J353+'11.individulas FC'!J353</f>
        <v>8789246.2699999996</v>
      </c>
      <c r="K353" s="51">
        <f>('7.individuals NC'!J353*'7.individuals NC'!K353+'11.individulas FC'!J353*'11.individulas FC'!K353)/('7.individuals NC'!J353+'11.individulas FC'!J353)</f>
        <v>6.539091056723799</v>
      </c>
      <c r="L353" s="50">
        <f>'7.individuals NC'!L353+'11.individulas FC'!L353</f>
        <v>12332919.4</v>
      </c>
      <c r="M353" s="51">
        <f>('7.individuals NC'!L353*'7.individuals NC'!M353+'11.individulas FC'!L353*'11.individulas FC'!M353)/('7.individuals NC'!L353+'11.individulas FC'!L353)</f>
        <v>10.007351622139025</v>
      </c>
      <c r="N353" s="50">
        <f>'7.individuals NC'!N353+'11.individulas FC'!N353</f>
        <v>13479613.190000001</v>
      </c>
      <c r="O353" s="51">
        <f>('7.individuals NC'!N353*'7.individuals NC'!O353+'11.individulas FC'!N353*'11.individulas FC'!O353)/('7.individuals NC'!N353+'11.individulas FC'!N353)</f>
        <v>11.021341243850619</v>
      </c>
      <c r="P353" s="50">
        <f>'7.individuals NC'!P353+'11.individulas FC'!P353</f>
        <v>29776439.670000002</v>
      </c>
      <c r="Q353" s="51">
        <f>('7.individuals NC'!P353*'7.individuals NC'!Q353+'11.individulas FC'!P353*'11.individulas FC'!Q353)/('7.individuals NC'!P353+'11.individulas FC'!P353)</f>
        <v>11.533961869491725</v>
      </c>
      <c r="R353" s="50">
        <f>'7.individuals NC'!R353+'11.individulas FC'!R353</f>
        <v>20837893.75</v>
      </c>
      <c r="S353" s="51">
        <f>('7.individuals NC'!R353*'7.individuals NC'!S353+'11.individulas FC'!R353*'11.individulas FC'!S353)/('7.individuals NC'!R353+'11.individulas FC'!R353)</f>
        <v>12.980718162602189</v>
      </c>
      <c r="T353" s="50">
        <f>'7.individuals NC'!T353+'11.individulas FC'!T353</f>
        <v>981630.73</v>
      </c>
      <c r="U353" s="51">
        <f>('7.individuals NC'!T353*'7.individuals NC'!U353+'11.individulas FC'!T353*'11.individulas FC'!U353)/('7.individuals NC'!T353+'11.individulas FC'!T353)</f>
        <v>10.683041134317357</v>
      </c>
    </row>
    <row r="354" spans="1:21" ht="14.25" customHeight="1" x14ac:dyDescent="0.2">
      <c r="A354" s="49" t="s">
        <v>28</v>
      </c>
      <c r="B354" s="50">
        <f>'7.individuals NC'!B354+'11.individulas FC'!B354</f>
        <v>192931002.04000002</v>
      </c>
      <c r="C354" s="51">
        <f>('7.individuals NC'!B354*'7.individuals NC'!C354+'11.individulas FC'!B354*'11.individulas FC'!C354)/('7.individuals NC'!B354+'11.individulas FC'!B354)</f>
        <v>5.3802833527111948</v>
      </c>
      <c r="D354" s="50">
        <f>'7.individuals NC'!D354+'11.individulas FC'!D354</f>
        <v>7055119.2999999998</v>
      </c>
      <c r="E354" s="51">
        <f>('7.individuals NC'!D354*'7.individuals NC'!E354+'11.individulas FC'!D354*'11.individulas FC'!E354)/('7.individuals NC'!D354+'11.individulas FC'!D354)</f>
        <v>4.2101532599172355E-2</v>
      </c>
      <c r="F354" s="50">
        <f>'7.individuals NC'!F354+'11.individulas FC'!F354</f>
        <v>97573832.310000002</v>
      </c>
      <c r="G354" s="51">
        <f>('7.individuals NC'!F354*'7.individuals NC'!G354+'11.individulas FC'!F354*'11.individulas FC'!G354)/('7.individuals NC'!F354+'11.individulas FC'!F354)</f>
        <v>0.69206283160387383</v>
      </c>
      <c r="H354" s="50">
        <f t="shared" si="28"/>
        <v>88302050.430000007</v>
      </c>
      <c r="I354" s="51">
        <f t="shared" si="29"/>
        <v>10.987278322066945</v>
      </c>
      <c r="J354" s="50">
        <f>'7.individuals NC'!J354+'11.individulas FC'!J354</f>
        <v>9038692.540000001</v>
      </c>
      <c r="K354" s="51">
        <f>('7.individuals NC'!J354*'7.individuals NC'!K354+'11.individulas FC'!J354*'11.individulas FC'!K354)/('7.individuals NC'!J354+'11.individulas FC'!J354)</f>
        <v>6.477814652759502</v>
      </c>
      <c r="L354" s="50">
        <f>'7.individuals NC'!L354+'11.individulas FC'!L354</f>
        <v>11286251.84</v>
      </c>
      <c r="M354" s="51">
        <f>('7.individuals NC'!L354*'7.individuals NC'!M354+'11.individulas FC'!L354*'11.individulas FC'!M354)/('7.individuals NC'!L354+'11.individulas FC'!L354)</f>
        <v>10.09476067543604</v>
      </c>
      <c r="N354" s="50">
        <f>'7.individuals NC'!N354+'11.individulas FC'!N354</f>
        <v>15120831.460000001</v>
      </c>
      <c r="O354" s="51">
        <f>('7.individuals NC'!N354*'7.individuals NC'!O354+'11.individulas FC'!N354*'11.individulas FC'!O354)/('7.individuals NC'!N354+'11.individulas FC'!N354)</f>
        <v>10.90299859787608</v>
      </c>
      <c r="P354" s="50">
        <f>'7.individuals NC'!P354+'11.individulas FC'!P354</f>
        <v>30927947.82</v>
      </c>
      <c r="Q354" s="51">
        <f>('7.individuals NC'!P354*'7.individuals NC'!Q354+'11.individulas FC'!P354*'11.individulas FC'!Q354)/('7.individuals NC'!P354+'11.individulas FC'!P354)</f>
        <v>11.397439625168131</v>
      </c>
      <c r="R354" s="50">
        <f>'7.individuals NC'!R354+'11.individulas FC'!R354</f>
        <v>20949054.609999999</v>
      </c>
      <c r="S354" s="51">
        <f>('7.individuals NC'!R354*'7.individuals NC'!S354+'11.individulas FC'!R354*'11.individulas FC'!S354)/('7.individuals NC'!R354+'11.individulas FC'!R354)</f>
        <v>12.886044739872911</v>
      </c>
      <c r="T354" s="50">
        <f>'7.individuals NC'!T354+'11.individulas FC'!T354</f>
        <v>979272.15999999992</v>
      </c>
      <c r="U354" s="51">
        <f>('7.individuals NC'!T354*'7.individuals NC'!U354+'11.individulas FC'!T354*'11.individulas FC'!U354)/('7.individuals NC'!T354+'11.individulas FC'!T354)</f>
        <v>10.624156904756692</v>
      </c>
    </row>
    <row r="355" spans="1:21" ht="14.25" customHeight="1" x14ac:dyDescent="0.2">
      <c r="A355" s="49" t="s">
        <v>46</v>
      </c>
      <c r="B355" s="50">
        <f>'7.individuals NC'!B355+'11.individulas FC'!B355</f>
        <v>195398679.35999998</v>
      </c>
      <c r="C355" s="51">
        <f>('7.individuals NC'!B355*'7.individuals NC'!C355+'11.individulas FC'!B355*'11.individulas FC'!C355)/('7.individuals NC'!B355+'11.individulas FC'!B355)</f>
        <v>5.5240168660416265</v>
      </c>
      <c r="D355" s="50">
        <f>'7.individuals NC'!D355+'11.individulas FC'!D355</f>
        <v>7067857.0899999999</v>
      </c>
      <c r="E355" s="51">
        <f>('7.individuals NC'!D355*'7.individuals NC'!E355+'11.individulas FC'!D355*'11.individulas FC'!E355)/('7.individuals NC'!D355+'11.individulas FC'!D355)</f>
        <v>5.0635974955741521E-2</v>
      </c>
      <c r="F355" s="50">
        <f>'7.individuals NC'!F355+'11.individulas FC'!F355</f>
        <v>98060884.769999996</v>
      </c>
      <c r="G355" s="51">
        <f>('7.individuals NC'!F355*'7.individuals NC'!G355+'11.individulas FC'!F355*'11.individulas FC'!G355)/('7.individuals NC'!F355+'11.individulas FC'!F355)</f>
        <v>0.99456524679080482</v>
      </c>
      <c r="H355" s="50">
        <f t="shared" si="28"/>
        <v>90269937.5</v>
      </c>
      <c r="I355" s="51">
        <f t="shared" si="29"/>
        <v>10.872941664443935</v>
      </c>
      <c r="J355" s="50">
        <f>'7.individuals NC'!J355+'11.individulas FC'!J355</f>
        <v>10760242.32</v>
      </c>
      <c r="K355" s="51">
        <f>('7.individuals NC'!J355*'7.individuals NC'!K355+'11.individulas FC'!J355*'11.individulas FC'!K355)/('7.individuals NC'!J355+'11.individulas FC'!J355)</f>
        <v>6.3856058678611625</v>
      </c>
      <c r="L355" s="50">
        <f>'7.individuals NC'!L355+'11.individulas FC'!L355</f>
        <v>9725444.129999999</v>
      </c>
      <c r="M355" s="51">
        <f>('7.individuals NC'!L355*'7.individuals NC'!M355+'11.individulas FC'!L355*'11.individulas FC'!M355)/('7.individuals NC'!L355+'11.individulas FC'!L355)</f>
        <v>9.9834521877099824</v>
      </c>
      <c r="N355" s="50">
        <f>'7.individuals NC'!N355+'11.individulas FC'!N355</f>
        <v>16262824.42</v>
      </c>
      <c r="O355" s="51">
        <f>('7.individuals NC'!N355*'7.individuals NC'!O355+'11.individulas FC'!N355*'11.individulas FC'!O355)/('7.individuals NC'!N355+'11.individulas FC'!N355)</f>
        <v>11.027126395748214</v>
      </c>
      <c r="P355" s="50">
        <f>'7.individuals NC'!P355+'11.individulas FC'!P355</f>
        <v>31588898.879999999</v>
      </c>
      <c r="Q355" s="51">
        <f>('7.individuals NC'!P355*'7.individuals NC'!Q355+'11.individulas FC'!P355*'11.individulas FC'!Q355)/('7.individuals NC'!P355+'11.individulas FC'!P355)</f>
        <v>11.411941135980495</v>
      </c>
      <c r="R355" s="50">
        <f>'7.individuals NC'!R355+'11.individulas FC'!R355</f>
        <v>20972592.120000001</v>
      </c>
      <c r="S355" s="51">
        <f>('7.individuals NC'!R355*'7.individuals NC'!S355+'11.individulas FC'!R355*'11.individulas FC'!S355)/('7.individuals NC'!R355+'11.individulas FC'!R355)</f>
        <v>12.671022820268318</v>
      </c>
      <c r="T355" s="50">
        <f>'7.individuals NC'!T355+'11.individulas FC'!T355</f>
        <v>959935.63</v>
      </c>
      <c r="U355" s="51">
        <f>('7.individuals NC'!T355*'7.individuals NC'!U355+'11.individulas FC'!T355*'11.individulas FC'!U355)/('7.individuals NC'!T355+'11.individulas FC'!T355)</f>
        <v>10.55125244522903</v>
      </c>
    </row>
    <row r="356" spans="1:21" ht="14.25" customHeight="1" thickBot="1" x14ac:dyDescent="0.25">
      <c r="A356" s="52" t="s">
        <v>30</v>
      </c>
      <c r="B356" s="53">
        <f>'7.individuals NC'!B356+'11.individulas FC'!B356</f>
        <v>207651951.36000001</v>
      </c>
      <c r="C356" s="54">
        <f>('7.individuals NC'!B356*'7.individuals NC'!C356+'11.individulas FC'!B356*'11.individulas FC'!C356)/('7.individuals NC'!B356+'11.individulas FC'!B356)</f>
        <v>5.1430053500042368</v>
      </c>
      <c r="D356" s="53">
        <f>'7.individuals NC'!D356+'11.individulas FC'!D356</f>
        <v>8148799.8599999994</v>
      </c>
      <c r="E356" s="54">
        <f>('7.individuals NC'!D356*'7.individuals NC'!E356+'11.individulas FC'!D356*'11.individulas FC'!E356)/('7.individuals NC'!D356+'11.individulas FC'!D356)</f>
        <v>3.6595897816049702E-2</v>
      </c>
      <c r="F356" s="53">
        <f>'7.individuals NC'!F356+'11.individulas FC'!F356</f>
        <v>105957685.31999999</v>
      </c>
      <c r="G356" s="54">
        <f>('7.individuals NC'!F356*'7.individuals NC'!G356+'11.individulas FC'!F356*'11.individulas FC'!G356)/('7.individuals NC'!F356+'11.individulas FC'!F356)</f>
        <v>0.69646931805304801</v>
      </c>
      <c r="H356" s="53">
        <f t="shared" ref="H356:H367" si="30">J356+L356+N356+P356+R356+T356</f>
        <v>93545466.179999992</v>
      </c>
      <c r="I356" s="54">
        <f t="shared" ref="I356:I367" si="31">(J356*K356+L356*M356+N356*O356+P356*Q356+R356*S356+T356*U356)/(J356+L356+N356+P356+R356+T356)</f>
        <v>10.624358912131724</v>
      </c>
      <c r="J356" s="53">
        <f>'7.individuals NC'!J356+'11.individulas FC'!J356</f>
        <v>10816881.34</v>
      </c>
      <c r="K356" s="54">
        <f>('7.individuals NC'!J356*'7.individuals NC'!K356+'11.individulas FC'!J356*'11.individulas FC'!K356)/('7.individuals NC'!J356+'11.individulas FC'!J356)</f>
        <v>4.58974017067289</v>
      </c>
      <c r="L356" s="53">
        <f>'7.individuals NC'!L356+'11.individulas FC'!L356</f>
        <v>10925973.32</v>
      </c>
      <c r="M356" s="54">
        <f>('7.individuals NC'!L356*'7.individuals NC'!M356+'11.individulas FC'!L356*'11.individulas FC'!M356)/('7.individuals NC'!L356+'11.individulas FC'!L356)</f>
        <v>10.099045224494478</v>
      </c>
      <c r="N356" s="53">
        <f>'7.individuals NC'!N356+'11.individulas FC'!N356</f>
        <v>17580061.460000001</v>
      </c>
      <c r="O356" s="54">
        <f>('7.individuals NC'!N356*'7.individuals NC'!O356+'11.individulas FC'!N356*'11.individulas FC'!O356)/('7.individuals NC'!N356+'11.individulas FC'!N356)</f>
        <v>10.868305522766903</v>
      </c>
      <c r="P356" s="53">
        <f>'7.individuals NC'!P356+'11.individulas FC'!P356</f>
        <v>32138612.829999998</v>
      </c>
      <c r="Q356" s="54">
        <f>('7.individuals NC'!P356*'7.individuals NC'!Q356+'11.individulas FC'!P356*'11.individulas FC'!Q356)/('7.individuals NC'!P356+'11.individulas FC'!P356)</f>
        <v>11.296138608658829</v>
      </c>
      <c r="R356" s="53">
        <f>'7.individuals NC'!R356+'11.individulas FC'!R356</f>
        <v>21154350.43</v>
      </c>
      <c r="S356" s="54">
        <f>('7.individuals NC'!R356*'7.individuals NC'!S356+'11.individulas FC'!R356*'11.individulas FC'!S356)/('7.individuals NC'!R356+'11.individulas FC'!R356)</f>
        <v>12.743015072138952</v>
      </c>
      <c r="T356" s="53">
        <f>'7.individuals NC'!T356+'11.individulas FC'!T356</f>
        <v>929586.8</v>
      </c>
      <c r="U356" s="54">
        <f>('7.individuals NC'!T356*'7.individuals NC'!U356+'11.individulas FC'!T356*'11.individulas FC'!U356)/('7.individuals NC'!T356+'11.individulas FC'!T356)</f>
        <v>10.9662950961653</v>
      </c>
    </row>
    <row r="357" spans="1:21" ht="14.25" customHeight="1" x14ac:dyDescent="0.2">
      <c r="A357" s="35" t="s">
        <v>91</v>
      </c>
      <c r="B357" s="50">
        <f>'7.individuals NC'!B357+'11.individulas FC'!B357</f>
        <v>204893739.09</v>
      </c>
      <c r="C357" s="51">
        <f>('7.individuals NC'!B357*'7.individuals NC'!C357+'11.individulas FC'!B357*'11.individulas FC'!C357)/('7.individuals NC'!B357+'11.individulas FC'!B357)</f>
        <v>5.2685540545674252</v>
      </c>
      <c r="D357" s="50">
        <f>'7.individuals NC'!D357+'11.individulas FC'!D357</f>
        <v>7123590.8700000001</v>
      </c>
      <c r="E357" s="51">
        <f>('7.individuals NC'!D357*'7.individuals NC'!E357+'11.individulas FC'!D357*'11.individulas FC'!E357)/('7.individuals NC'!D357+'11.individulas FC'!D357)</f>
        <v>3.5613667633329404E-2</v>
      </c>
      <c r="F357" s="50">
        <f>'7.individuals NC'!F357+'11.individulas FC'!F357</f>
        <v>101663875.34999999</v>
      </c>
      <c r="G357" s="51">
        <f>('7.individuals NC'!F357*'7.individuals NC'!G357+'11.individulas FC'!F357*'11.individulas FC'!G357)/('7.individuals NC'!F357+'11.individulas FC'!F357)</f>
        <v>0.71566622485338893</v>
      </c>
      <c r="H357" s="50">
        <f t="shared" si="30"/>
        <v>96106272.870000005</v>
      </c>
      <c r="I357" s="51">
        <f t="shared" si="31"/>
        <v>10.472600910517439</v>
      </c>
      <c r="J357" s="50">
        <f>'7.individuals NC'!J357+'11.individulas FC'!J357</f>
        <v>12011424.710000001</v>
      </c>
      <c r="K357" s="51">
        <f>('7.individuals NC'!J357*'7.individuals NC'!K357+'11.individulas FC'!J357*'11.individulas FC'!K357)/('7.individuals NC'!J357+'11.individulas FC'!J357)</f>
        <v>4.3399034887177859</v>
      </c>
      <c r="L357" s="50">
        <f>'7.individuals NC'!L357+'11.individulas FC'!L357</f>
        <v>12067176.390000001</v>
      </c>
      <c r="M357" s="51">
        <f>('7.individuals NC'!L357*'7.individuals NC'!M357+'11.individulas FC'!L357*'11.individulas FC'!M357)/('7.individuals NC'!L357+'11.individulas FC'!L357)</f>
        <v>10.374257383901583</v>
      </c>
      <c r="N357" s="50">
        <f>'7.individuals NC'!N357+'11.individulas FC'!N357</f>
        <v>17853108.059999999</v>
      </c>
      <c r="O357" s="51">
        <f>('7.individuals NC'!N357*'7.individuals NC'!O357+'11.individulas FC'!N357*'11.individulas FC'!O357)/('7.individuals NC'!N357+'11.individulas FC'!N357)</f>
        <v>10.723749289265177</v>
      </c>
      <c r="P357" s="50">
        <f>'7.individuals NC'!P357+'11.individulas FC'!P357</f>
        <v>32572743.829999998</v>
      </c>
      <c r="Q357" s="51">
        <f>('7.individuals NC'!P357*'7.individuals NC'!Q357+'11.individulas FC'!P357*'11.individulas FC'!Q357)/('7.individuals NC'!P357+'11.individulas FC'!P357)</f>
        <v>11.219617025272274</v>
      </c>
      <c r="R357" s="50">
        <f>'7.individuals NC'!R357+'11.individulas FC'!R357</f>
        <v>20649115.32</v>
      </c>
      <c r="S357" s="51">
        <f>('7.individuals NC'!R357*'7.individuals NC'!S357+'11.individulas FC'!R357*'11.individulas FC'!S357)/('7.individuals NC'!R357+'11.individulas FC'!R357)</f>
        <v>12.678186392379517</v>
      </c>
      <c r="T357" s="50">
        <f>'7.individuals NC'!T357+'11.individulas FC'!T357</f>
        <v>952704.56</v>
      </c>
      <c r="U357" s="51">
        <f>('7.individuals NC'!T357*'7.individuals NC'!U357+'11.individulas FC'!T357*'11.individulas FC'!U357)/('7.individuals NC'!T357+'11.individulas FC'!T357)</f>
        <v>10.986537133190581</v>
      </c>
    </row>
    <row r="358" spans="1:21" ht="14.25" customHeight="1" x14ac:dyDescent="0.2">
      <c r="A358" s="49" t="s">
        <v>20</v>
      </c>
      <c r="B358" s="50">
        <f>'7.individuals NC'!B358+'11.individulas FC'!B358</f>
        <v>210707102.97999999</v>
      </c>
      <c r="C358" s="51">
        <f>('7.individuals NC'!B358*'7.individuals NC'!C358+'11.individulas FC'!B358*'11.individulas FC'!C358)/('7.individuals NC'!B358+'11.individulas FC'!B358)</f>
        <v>5.2365762736922621</v>
      </c>
      <c r="D358" s="50">
        <f>'7.individuals NC'!D358+'11.individulas FC'!D358</f>
        <v>7024133.3599999994</v>
      </c>
      <c r="E358" s="51">
        <f>('7.individuals NC'!D358*'7.individuals NC'!E358+'11.individulas FC'!D358*'11.individulas FC'!E358)/('7.individuals NC'!D358+'11.individulas FC'!D358)</f>
        <v>4.8713511555538019E-2</v>
      </c>
      <c r="F358" s="50">
        <f>'7.individuals NC'!F358+'11.individulas FC'!F358</f>
        <v>105449183.73</v>
      </c>
      <c r="G358" s="51">
        <f>('7.individuals NC'!F358*'7.individuals NC'!G358+'11.individulas FC'!F358*'11.individulas FC'!G358)/('7.individuals NC'!F358+'11.individulas FC'!F358)</f>
        <v>0.71016022794679479</v>
      </c>
      <c r="H358" s="50">
        <f t="shared" si="30"/>
        <v>98233785.890000001</v>
      </c>
      <c r="I358" s="51">
        <f t="shared" si="31"/>
        <v>10.46641764126556</v>
      </c>
      <c r="J358" s="50">
        <f>'7.individuals NC'!J358+'11.individulas FC'!J358</f>
        <v>12671092.219999999</v>
      </c>
      <c r="K358" s="51">
        <f>('7.individuals NC'!J358*'7.individuals NC'!K358+'11.individulas FC'!J358*'11.individulas FC'!K358)/('7.individuals NC'!J358+'11.individulas FC'!J358)</f>
        <v>4.7743324236732612</v>
      </c>
      <c r="L358" s="50">
        <f>'7.individuals NC'!L358+'11.individulas FC'!L358</f>
        <v>12786897.699999999</v>
      </c>
      <c r="M358" s="51">
        <f>('7.individuals NC'!L358*'7.individuals NC'!M358+'11.individulas FC'!L358*'11.individulas FC'!M358)/('7.individuals NC'!L358+'11.individulas FC'!L358)</f>
        <v>10.256068600556613</v>
      </c>
      <c r="N358" s="50">
        <f>'7.individuals NC'!N358+'11.individulas FC'!N358</f>
        <v>18774048.640000001</v>
      </c>
      <c r="O358" s="51">
        <f>('7.individuals NC'!N358*'7.individuals NC'!O358+'11.individulas FC'!N358*'11.individulas FC'!O358)/('7.individuals NC'!N358+'11.individulas FC'!N358)</f>
        <v>10.546593798880277</v>
      </c>
      <c r="P358" s="50">
        <f>'7.individuals NC'!P358+'11.individulas FC'!P358</f>
        <v>32189014.899999999</v>
      </c>
      <c r="Q358" s="51">
        <f>('7.individuals NC'!P358*'7.individuals NC'!Q358+'11.individulas FC'!P358*'11.individulas FC'!Q358)/('7.individuals NC'!P358+'11.individulas FC'!P358)</f>
        <v>11.439802773914629</v>
      </c>
      <c r="R358" s="50">
        <f>'7.individuals NC'!R358+'11.individulas FC'!R358</f>
        <v>20831120.720000003</v>
      </c>
      <c r="S358" s="51">
        <f>('7.individuals NC'!R358*'7.individuals NC'!S358+'11.individulas FC'!R358*'11.individulas FC'!S358)/('7.individuals NC'!R358+'11.individulas FC'!R358)</f>
        <v>12.458227623304762</v>
      </c>
      <c r="T358" s="50">
        <f>'7.individuals NC'!T358+'11.individulas FC'!T358</f>
        <v>981611.71</v>
      </c>
      <c r="U358" s="51">
        <f>('7.individuals NC'!T358*'7.individuals NC'!U358+'11.individulas FC'!T358*'11.individulas FC'!U358)/('7.individuals NC'!T358+'11.individulas FC'!T358)</f>
        <v>10.960986489454161</v>
      </c>
    </row>
    <row r="359" spans="1:21" ht="14.25" customHeight="1" x14ac:dyDescent="0.2">
      <c r="A359" s="49" t="s">
        <v>21</v>
      </c>
      <c r="B359" s="50">
        <f>'7.individuals NC'!B359+'11.individulas FC'!B359</f>
        <v>218252045.67000002</v>
      </c>
      <c r="C359" s="51">
        <f>('7.individuals NC'!B359*'7.individuals NC'!C359+'11.individulas FC'!B359*'11.individulas FC'!C359)/('7.individuals NC'!B359+'11.individulas FC'!B359)</f>
        <v>5.160674100714373</v>
      </c>
      <c r="D359" s="50">
        <f>'7.individuals NC'!D359+'11.individulas FC'!D359</f>
        <v>7207907.9199999999</v>
      </c>
      <c r="E359" s="51">
        <f>('7.individuals NC'!D359*'7.individuals NC'!E359+'11.individulas FC'!D359*'11.individulas FC'!E359)/('7.individuals NC'!D359+'11.individulas FC'!D359)</f>
        <v>5.0621651712221057E-2</v>
      </c>
      <c r="F359" s="50">
        <f>'7.individuals NC'!F359+'11.individulas FC'!F359</f>
        <v>108265815.60000001</v>
      </c>
      <c r="G359" s="51">
        <f>('7.individuals NC'!F359*'7.individuals NC'!G359+'11.individulas FC'!F359*'11.individulas FC'!G359)/('7.individuals NC'!F359+'11.individulas FC'!F359)</f>
        <v>0.73154526247433538</v>
      </c>
      <c r="H359" s="50">
        <f t="shared" si="30"/>
        <v>102778322.15000001</v>
      </c>
      <c r="I359" s="51">
        <f t="shared" si="31"/>
        <v>10.184652141869002</v>
      </c>
      <c r="J359" s="50">
        <f>'7.individuals NC'!J359+'11.individulas FC'!J359</f>
        <v>15695219.91</v>
      </c>
      <c r="K359" s="51">
        <f>('7.individuals NC'!J359*'7.individuals NC'!K359+'11.individulas FC'!J359*'11.individulas FC'!K359)/('7.individuals NC'!J359+'11.individulas FC'!J359)</f>
        <v>4.0406077004371186</v>
      </c>
      <c r="L359" s="50">
        <f>'7.individuals NC'!L359+'11.individulas FC'!L359</f>
        <v>12248131.52</v>
      </c>
      <c r="M359" s="51">
        <f>('7.individuals NC'!L359*'7.individuals NC'!M359+'11.individulas FC'!L359*'11.individulas FC'!M359)/('7.individuals NC'!L359+'11.individulas FC'!L359)</f>
        <v>10.626391051800162</v>
      </c>
      <c r="N359" s="50">
        <f>'7.individuals NC'!N359+'11.individulas FC'!N359</f>
        <v>19844146.16</v>
      </c>
      <c r="O359" s="51">
        <f>('7.individuals NC'!N359*'7.individuals NC'!O359+'11.individulas FC'!N359*'11.individulas FC'!O359)/('7.individuals NC'!N359+'11.individulas FC'!N359)</f>
        <v>10.599095539694416</v>
      </c>
      <c r="P359" s="50">
        <f>'7.individuals NC'!P359+'11.individulas FC'!P359</f>
        <v>31825643.850000001</v>
      </c>
      <c r="Q359" s="51">
        <f>('7.individuals NC'!P359*'7.individuals NC'!Q359+'11.individulas FC'!P359*'11.individulas FC'!Q359)/('7.individuals NC'!P359+'11.individulas FC'!P359)</f>
        <v>11.413177304445979</v>
      </c>
      <c r="R359" s="50">
        <f>'7.individuals NC'!R359+'11.individulas FC'!R359</f>
        <v>22116396.460000001</v>
      </c>
      <c r="S359" s="51">
        <f>('7.individuals NC'!R359*'7.individuals NC'!S359+'11.individulas FC'!R359*'11.individulas FC'!S359)/('7.individuals NC'!R359+'11.individulas FC'!R359)</f>
        <v>12.124370602560605</v>
      </c>
      <c r="T359" s="50">
        <f>'7.individuals NC'!T359+'11.individulas FC'!T359</f>
        <v>1048784.25</v>
      </c>
      <c r="U359" s="51">
        <f>('7.individuals NC'!T359*'7.individuals NC'!U359+'11.individulas FC'!T359*'11.individulas FC'!U359)/('7.individuals NC'!T359+'11.individulas FC'!T359)</f>
        <v>10.946668004406041</v>
      </c>
    </row>
    <row r="360" spans="1:21" ht="14.25" hidden="1" customHeight="1" x14ac:dyDescent="0.2">
      <c r="A360" s="49" t="s">
        <v>22</v>
      </c>
      <c r="B360" s="50">
        <f>'7.individuals NC'!B360+'11.individulas FC'!B360</f>
        <v>0</v>
      </c>
      <c r="C360" s="51" t="e">
        <f>('7.individuals NC'!B360*'7.individuals NC'!C360+'11.individulas FC'!B360*'11.individulas FC'!C360)/('7.individuals NC'!B360+'11.individulas FC'!B360)</f>
        <v>#DIV/0!</v>
      </c>
      <c r="D360" s="50">
        <f>'7.individuals NC'!D360+'11.individulas FC'!D360</f>
        <v>0</v>
      </c>
      <c r="E360" s="51" t="e">
        <f>('7.individuals NC'!D360*'7.individuals NC'!E360+'11.individulas FC'!D360*'11.individulas FC'!E360)/('7.individuals NC'!D360+'11.individulas FC'!D360)</f>
        <v>#DIV/0!</v>
      </c>
      <c r="F360" s="50">
        <f>'7.individuals NC'!F360+'11.individulas FC'!F360</f>
        <v>0</v>
      </c>
      <c r="G360" s="51" t="e">
        <f>('7.individuals NC'!F360*'7.individuals NC'!G360+'11.individulas FC'!F360*'11.individulas FC'!G360)/('7.individuals NC'!F360+'11.individulas FC'!F360)</f>
        <v>#DIV/0!</v>
      </c>
      <c r="H360" s="50">
        <f t="shared" si="30"/>
        <v>0</v>
      </c>
      <c r="I360" s="51" t="e">
        <f t="shared" si="31"/>
        <v>#DIV/0!</v>
      </c>
      <c r="J360" s="50">
        <f>'7.individuals NC'!J360+'11.individulas FC'!J360</f>
        <v>0</v>
      </c>
      <c r="K360" s="51" t="e">
        <f>('7.individuals NC'!J360*'7.individuals NC'!K360+'11.individulas FC'!J360*'11.individulas FC'!K360)/('7.individuals NC'!J360+'11.individulas FC'!J360)</f>
        <v>#DIV/0!</v>
      </c>
      <c r="L360" s="50">
        <f>'7.individuals NC'!L360+'11.individulas FC'!L360</f>
        <v>0</v>
      </c>
      <c r="M360" s="51" t="e">
        <f>('7.individuals NC'!L360*'7.individuals NC'!M360+'11.individulas FC'!L360*'11.individulas FC'!M360)/('7.individuals NC'!L360+'11.individulas FC'!L360)</f>
        <v>#DIV/0!</v>
      </c>
      <c r="N360" s="50">
        <f>'7.individuals NC'!N360+'11.individulas FC'!N360</f>
        <v>0</v>
      </c>
      <c r="O360" s="51" t="e">
        <f>('7.individuals NC'!N360*'7.individuals NC'!O360+'11.individulas FC'!N360*'11.individulas FC'!O360)/('7.individuals NC'!N360+'11.individulas FC'!N360)</f>
        <v>#DIV/0!</v>
      </c>
      <c r="P360" s="50">
        <f>'7.individuals NC'!P360+'11.individulas FC'!P360</f>
        <v>0</v>
      </c>
      <c r="Q360" s="51" t="e">
        <f>('7.individuals NC'!P360*'7.individuals NC'!Q360+'11.individulas FC'!P360*'11.individulas FC'!Q360)/('7.individuals NC'!P360+'11.individulas FC'!P360)</f>
        <v>#DIV/0!</v>
      </c>
      <c r="R360" s="50">
        <f>'7.individuals NC'!R360+'11.individulas FC'!R360</f>
        <v>0</v>
      </c>
      <c r="S360" s="51" t="e">
        <f>('7.individuals NC'!R360*'7.individuals NC'!S360+'11.individulas FC'!R360*'11.individulas FC'!S360)/('7.individuals NC'!R360+'11.individulas FC'!R360)</f>
        <v>#DIV/0!</v>
      </c>
      <c r="T360" s="50">
        <f>'7.individuals NC'!T360+'11.individulas FC'!T360</f>
        <v>0</v>
      </c>
      <c r="U360" s="51" t="e">
        <f>('7.individuals NC'!T360*'7.individuals NC'!U360+'11.individulas FC'!T360*'11.individulas FC'!U360)/('7.individuals NC'!T360+'11.individulas FC'!T360)</f>
        <v>#DIV/0!</v>
      </c>
    </row>
    <row r="361" spans="1:21" ht="14.25" hidden="1" customHeight="1" x14ac:dyDescent="0.2">
      <c r="A361" s="49" t="s">
        <v>23</v>
      </c>
      <c r="B361" s="50">
        <f>'7.individuals NC'!B361+'11.individulas FC'!B361</f>
        <v>0</v>
      </c>
      <c r="C361" s="51" t="e">
        <f>('7.individuals NC'!B361*'7.individuals NC'!C361+'11.individulas FC'!B361*'11.individulas FC'!C361)/('7.individuals NC'!B361+'11.individulas FC'!B361)</f>
        <v>#DIV/0!</v>
      </c>
      <c r="D361" s="50">
        <f>'7.individuals NC'!D361+'11.individulas FC'!D361</f>
        <v>0</v>
      </c>
      <c r="E361" s="51" t="e">
        <f>('7.individuals NC'!D361*'7.individuals NC'!E361+'11.individulas FC'!D361*'11.individulas FC'!E361)/('7.individuals NC'!D361+'11.individulas FC'!D361)</f>
        <v>#DIV/0!</v>
      </c>
      <c r="F361" s="50">
        <f>'7.individuals NC'!F361+'11.individulas FC'!F361</f>
        <v>0</v>
      </c>
      <c r="G361" s="51" t="e">
        <f>('7.individuals NC'!F361*'7.individuals NC'!G361+'11.individulas FC'!F361*'11.individulas FC'!G361)/('7.individuals NC'!F361+'11.individulas FC'!F361)</f>
        <v>#DIV/0!</v>
      </c>
      <c r="H361" s="50">
        <f t="shared" si="30"/>
        <v>0</v>
      </c>
      <c r="I361" s="51" t="e">
        <f t="shared" si="31"/>
        <v>#DIV/0!</v>
      </c>
      <c r="J361" s="50">
        <f>'7.individuals NC'!J361+'11.individulas FC'!J361</f>
        <v>0</v>
      </c>
      <c r="K361" s="51" t="e">
        <f>('7.individuals NC'!J361*'7.individuals NC'!K361+'11.individulas FC'!J361*'11.individulas FC'!K361)/('7.individuals NC'!J361+'11.individulas FC'!J361)</f>
        <v>#DIV/0!</v>
      </c>
      <c r="L361" s="50">
        <f>'7.individuals NC'!L361+'11.individulas FC'!L361</f>
        <v>0</v>
      </c>
      <c r="M361" s="51" t="e">
        <f>('7.individuals NC'!L361*'7.individuals NC'!M361+'11.individulas FC'!L361*'11.individulas FC'!M361)/('7.individuals NC'!L361+'11.individulas FC'!L361)</f>
        <v>#DIV/0!</v>
      </c>
      <c r="N361" s="50">
        <f>'7.individuals NC'!N361+'11.individulas FC'!N361</f>
        <v>0</v>
      </c>
      <c r="O361" s="51" t="e">
        <f>('7.individuals NC'!N361*'7.individuals NC'!O361+'11.individulas FC'!N361*'11.individulas FC'!O361)/('7.individuals NC'!N361+'11.individulas FC'!N361)</f>
        <v>#DIV/0!</v>
      </c>
      <c r="P361" s="50">
        <f>'7.individuals NC'!P361+'11.individulas FC'!P361</f>
        <v>0</v>
      </c>
      <c r="Q361" s="51" t="e">
        <f>('7.individuals NC'!P361*'7.individuals NC'!Q361+'11.individulas FC'!P361*'11.individulas FC'!Q361)/('7.individuals NC'!P361+'11.individulas FC'!P361)</f>
        <v>#DIV/0!</v>
      </c>
      <c r="R361" s="50">
        <f>'7.individuals NC'!R361+'11.individulas FC'!R361</f>
        <v>0</v>
      </c>
      <c r="S361" s="51" t="e">
        <f>('7.individuals NC'!R361*'7.individuals NC'!S361+'11.individulas FC'!R361*'11.individulas FC'!S361)/('7.individuals NC'!R361+'11.individulas FC'!R361)</f>
        <v>#DIV/0!</v>
      </c>
      <c r="T361" s="50">
        <f>'7.individuals NC'!T361+'11.individulas FC'!T361</f>
        <v>0</v>
      </c>
      <c r="U361" s="51" t="e">
        <f>('7.individuals NC'!T361*'7.individuals NC'!U361+'11.individulas FC'!T361*'11.individulas FC'!U361)/('7.individuals NC'!T361+'11.individulas FC'!T361)</f>
        <v>#DIV/0!</v>
      </c>
    </row>
    <row r="362" spans="1:21" ht="14.25" hidden="1" customHeight="1" x14ac:dyDescent="0.2">
      <c r="A362" s="49" t="s">
        <v>24</v>
      </c>
      <c r="B362" s="50">
        <f>'7.individuals NC'!B362+'11.individulas FC'!B362</f>
        <v>0</v>
      </c>
      <c r="C362" s="51" t="e">
        <f>('7.individuals NC'!B362*'7.individuals NC'!C362+'11.individulas FC'!B362*'11.individulas FC'!C362)/('7.individuals NC'!B362+'11.individulas FC'!B362)</f>
        <v>#DIV/0!</v>
      </c>
      <c r="D362" s="50">
        <f>'7.individuals NC'!D362+'11.individulas FC'!D362</f>
        <v>0</v>
      </c>
      <c r="E362" s="51" t="e">
        <f>('7.individuals NC'!D362*'7.individuals NC'!E362+'11.individulas FC'!D362*'11.individulas FC'!E362)/('7.individuals NC'!D362+'11.individulas FC'!D362)</f>
        <v>#DIV/0!</v>
      </c>
      <c r="F362" s="50">
        <f>'7.individuals NC'!F362+'11.individulas FC'!F362</f>
        <v>0</v>
      </c>
      <c r="G362" s="51" t="e">
        <f>('7.individuals NC'!F362*'7.individuals NC'!G362+'11.individulas FC'!F362*'11.individulas FC'!G362)/('7.individuals NC'!F362+'11.individulas FC'!F362)</f>
        <v>#DIV/0!</v>
      </c>
      <c r="H362" s="50">
        <f t="shared" si="30"/>
        <v>0</v>
      </c>
      <c r="I362" s="51" t="e">
        <f t="shared" si="31"/>
        <v>#DIV/0!</v>
      </c>
      <c r="J362" s="50">
        <f>'7.individuals NC'!J362+'11.individulas FC'!J362</f>
        <v>0</v>
      </c>
      <c r="K362" s="51" t="e">
        <f>('7.individuals NC'!J362*'7.individuals NC'!K362+'11.individulas FC'!J362*'11.individulas FC'!K362)/('7.individuals NC'!J362+'11.individulas FC'!J362)</f>
        <v>#DIV/0!</v>
      </c>
      <c r="L362" s="50">
        <f>'7.individuals NC'!L362+'11.individulas FC'!L362</f>
        <v>0</v>
      </c>
      <c r="M362" s="51" t="e">
        <f>('7.individuals NC'!L362*'7.individuals NC'!M362+'11.individulas FC'!L362*'11.individulas FC'!M362)/('7.individuals NC'!L362+'11.individulas FC'!L362)</f>
        <v>#DIV/0!</v>
      </c>
      <c r="N362" s="50">
        <f>'7.individuals NC'!N362+'11.individulas FC'!N362</f>
        <v>0</v>
      </c>
      <c r="O362" s="51" t="e">
        <f>('7.individuals NC'!N362*'7.individuals NC'!O362+'11.individulas FC'!N362*'11.individulas FC'!O362)/('7.individuals NC'!N362+'11.individulas FC'!N362)</f>
        <v>#DIV/0!</v>
      </c>
      <c r="P362" s="50">
        <f>'7.individuals NC'!P362+'11.individulas FC'!P362</f>
        <v>0</v>
      </c>
      <c r="Q362" s="51" t="e">
        <f>('7.individuals NC'!P362*'7.individuals NC'!Q362+'11.individulas FC'!P362*'11.individulas FC'!Q362)/('7.individuals NC'!P362+'11.individulas FC'!P362)</f>
        <v>#DIV/0!</v>
      </c>
      <c r="R362" s="50">
        <f>'7.individuals NC'!R362+'11.individulas FC'!R362</f>
        <v>0</v>
      </c>
      <c r="S362" s="51" t="e">
        <f>('7.individuals NC'!R362*'7.individuals NC'!S362+'11.individulas FC'!R362*'11.individulas FC'!S362)/('7.individuals NC'!R362+'11.individulas FC'!R362)</f>
        <v>#DIV/0!</v>
      </c>
      <c r="T362" s="50">
        <f>'7.individuals NC'!T362+'11.individulas FC'!T362</f>
        <v>0</v>
      </c>
      <c r="U362" s="51" t="e">
        <f>('7.individuals NC'!T362*'7.individuals NC'!U362+'11.individulas FC'!T362*'11.individulas FC'!U362)/('7.individuals NC'!T362+'11.individulas FC'!T362)</f>
        <v>#DIV/0!</v>
      </c>
    </row>
    <row r="363" spans="1:21" ht="14.25" hidden="1" customHeight="1" x14ac:dyDescent="0.2">
      <c r="A363" s="49" t="s">
        <v>25</v>
      </c>
      <c r="B363" s="50">
        <f>'7.individuals NC'!B363+'11.individulas FC'!B363</f>
        <v>0</v>
      </c>
      <c r="C363" s="51" t="e">
        <f>('7.individuals NC'!B363*'7.individuals NC'!C363+'11.individulas FC'!B363*'11.individulas FC'!C363)/('7.individuals NC'!B363+'11.individulas FC'!B363)</f>
        <v>#DIV/0!</v>
      </c>
      <c r="D363" s="50">
        <f>'7.individuals NC'!D363+'11.individulas FC'!D363</f>
        <v>0</v>
      </c>
      <c r="E363" s="51" t="e">
        <f>('7.individuals NC'!D363*'7.individuals NC'!E363+'11.individulas FC'!D363*'11.individulas FC'!E363)/('7.individuals NC'!D363+'11.individulas FC'!D363)</f>
        <v>#DIV/0!</v>
      </c>
      <c r="F363" s="50">
        <f>'7.individuals NC'!F363+'11.individulas FC'!F363</f>
        <v>0</v>
      </c>
      <c r="G363" s="51" t="e">
        <f>('7.individuals NC'!F363*'7.individuals NC'!G363+'11.individulas FC'!F363*'11.individulas FC'!G363)/('7.individuals NC'!F363+'11.individulas FC'!F363)</f>
        <v>#DIV/0!</v>
      </c>
      <c r="H363" s="50">
        <f t="shared" si="30"/>
        <v>0</v>
      </c>
      <c r="I363" s="51" t="e">
        <f t="shared" si="31"/>
        <v>#DIV/0!</v>
      </c>
      <c r="J363" s="50">
        <f>'7.individuals NC'!J363+'11.individulas FC'!J363</f>
        <v>0</v>
      </c>
      <c r="K363" s="51" t="e">
        <f>('7.individuals NC'!J363*'7.individuals NC'!K363+'11.individulas FC'!J363*'11.individulas FC'!K363)/('7.individuals NC'!J363+'11.individulas FC'!J363)</f>
        <v>#DIV/0!</v>
      </c>
      <c r="L363" s="50">
        <f>'7.individuals NC'!L363+'11.individulas FC'!L363</f>
        <v>0</v>
      </c>
      <c r="M363" s="51" t="e">
        <f>('7.individuals NC'!L363*'7.individuals NC'!M363+'11.individulas FC'!L363*'11.individulas FC'!M363)/('7.individuals NC'!L363+'11.individulas FC'!L363)</f>
        <v>#DIV/0!</v>
      </c>
      <c r="N363" s="50">
        <f>'7.individuals NC'!N363+'11.individulas FC'!N363</f>
        <v>0</v>
      </c>
      <c r="O363" s="51" t="e">
        <f>('7.individuals NC'!N363*'7.individuals NC'!O363+'11.individulas FC'!N363*'11.individulas FC'!O363)/('7.individuals NC'!N363+'11.individulas FC'!N363)</f>
        <v>#DIV/0!</v>
      </c>
      <c r="P363" s="50">
        <f>'7.individuals NC'!P363+'11.individulas FC'!P363</f>
        <v>0</v>
      </c>
      <c r="Q363" s="51" t="e">
        <f>('7.individuals NC'!P363*'7.individuals NC'!Q363+'11.individulas FC'!P363*'11.individulas FC'!Q363)/('7.individuals NC'!P363+'11.individulas FC'!P363)</f>
        <v>#DIV/0!</v>
      </c>
      <c r="R363" s="50">
        <f>'7.individuals NC'!R363+'11.individulas FC'!R363</f>
        <v>0</v>
      </c>
      <c r="S363" s="51" t="e">
        <f>('7.individuals NC'!R363*'7.individuals NC'!S363+'11.individulas FC'!R363*'11.individulas FC'!S363)/('7.individuals NC'!R363+'11.individulas FC'!R363)</f>
        <v>#DIV/0!</v>
      </c>
      <c r="T363" s="50">
        <f>'7.individuals NC'!T363+'11.individulas FC'!T363</f>
        <v>0</v>
      </c>
      <c r="U363" s="51" t="e">
        <f>('7.individuals NC'!T363*'7.individuals NC'!U363+'11.individulas FC'!T363*'11.individulas FC'!U363)/('7.individuals NC'!T363+'11.individulas FC'!T363)</f>
        <v>#DIV/0!</v>
      </c>
    </row>
    <row r="364" spans="1:21" ht="14.25" hidden="1" customHeight="1" x14ac:dyDescent="0.2">
      <c r="A364" s="49" t="s">
        <v>26</v>
      </c>
      <c r="B364" s="50">
        <f>'7.individuals NC'!B364+'11.individulas FC'!B364</f>
        <v>0</v>
      </c>
      <c r="C364" s="51" t="e">
        <f>('7.individuals NC'!B364*'7.individuals NC'!C364+'11.individulas FC'!B364*'11.individulas FC'!C364)/('7.individuals NC'!B364+'11.individulas FC'!B364)</f>
        <v>#DIV/0!</v>
      </c>
      <c r="D364" s="50">
        <f>'7.individuals NC'!D364+'11.individulas FC'!D364</f>
        <v>0</v>
      </c>
      <c r="E364" s="51" t="e">
        <f>('7.individuals NC'!D364*'7.individuals NC'!E364+'11.individulas FC'!D364*'11.individulas FC'!E364)/('7.individuals NC'!D364+'11.individulas FC'!D364)</f>
        <v>#DIV/0!</v>
      </c>
      <c r="F364" s="50">
        <f>'7.individuals NC'!F364+'11.individulas FC'!F364</f>
        <v>0</v>
      </c>
      <c r="G364" s="51" t="e">
        <f>('7.individuals NC'!F364*'7.individuals NC'!G364+'11.individulas FC'!F364*'11.individulas FC'!G364)/('7.individuals NC'!F364+'11.individulas FC'!F364)</f>
        <v>#DIV/0!</v>
      </c>
      <c r="H364" s="50">
        <f t="shared" si="30"/>
        <v>0</v>
      </c>
      <c r="I364" s="51" t="e">
        <f t="shared" si="31"/>
        <v>#DIV/0!</v>
      </c>
      <c r="J364" s="50">
        <f>'7.individuals NC'!J364+'11.individulas FC'!J364</f>
        <v>0</v>
      </c>
      <c r="K364" s="51" t="e">
        <f>('7.individuals NC'!J364*'7.individuals NC'!K364+'11.individulas FC'!J364*'11.individulas FC'!K364)/('7.individuals NC'!J364+'11.individulas FC'!J364)</f>
        <v>#DIV/0!</v>
      </c>
      <c r="L364" s="50">
        <f>'7.individuals NC'!L364+'11.individulas FC'!L364</f>
        <v>0</v>
      </c>
      <c r="M364" s="51" t="e">
        <f>('7.individuals NC'!L364*'7.individuals NC'!M364+'11.individulas FC'!L364*'11.individulas FC'!M364)/('7.individuals NC'!L364+'11.individulas FC'!L364)</f>
        <v>#DIV/0!</v>
      </c>
      <c r="N364" s="50">
        <f>'7.individuals NC'!N364+'11.individulas FC'!N364</f>
        <v>0</v>
      </c>
      <c r="O364" s="51" t="e">
        <f>('7.individuals NC'!N364*'7.individuals NC'!O364+'11.individulas FC'!N364*'11.individulas FC'!O364)/('7.individuals NC'!N364+'11.individulas FC'!N364)</f>
        <v>#DIV/0!</v>
      </c>
      <c r="P364" s="50">
        <f>'7.individuals NC'!P364+'11.individulas FC'!P364</f>
        <v>0</v>
      </c>
      <c r="Q364" s="51" t="e">
        <f>('7.individuals NC'!P364*'7.individuals NC'!Q364+'11.individulas FC'!P364*'11.individulas FC'!Q364)/('7.individuals NC'!P364+'11.individulas FC'!P364)</f>
        <v>#DIV/0!</v>
      </c>
      <c r="R364" s="50">
        <f>'7.individuals NC'!R364+'11.individulas FC'!R364</f>
        <v>0</v>
      </c>
      <c r="S364" s="51" t="e">
        <f>('7.individuals NC'!R364*'7.individuals NC'!S364+'11.individulas FC'!R364*'11.individulas FC'!S364)/('7.individuals NC'!R364+'11.individulas FC'!R364)</f>
        <v>#DIV/0!</v>
      </c>
      <c r="T364" s="50">
        <f>'7.individuals NC'!T364+'11.individulas FC'!T364</f>
        <v>0</v>
      </c>
      <c r="U364" s="51" t="e">
        <f>('7.individuals NC'!T364*'7.individuals NC'!U364+'11.individulas FC'!T364*'11.individulas FC'!U364)/('7.individuals NC'!T364+'11.individulas FC'!T364)</f>
        <v>#DIV/0!</v>
      </c>
    </row>
    <row r="365" spans="1:21" ht="14.25" hidden="1" customHeight="1" x14ac:dyDescent="0.2">
      <c r="A365" s="49" t="s">
        <v>27</v>
      </c>
      <c r="B365" s="50">
        <f>'7.individuals NC'!B365+'11.individulas FC'!B365</f>
        <v>0</v>
      </c>
      <c r="C365" s="51" t="e">
        <f>('7.individuals NC'!B365*'7.individuals NC'!C365+'11.individulas FC'!B365*'11.individulas FC'!C365)/('7.individuals NC'!B365+'11.individulas FC'!B365)</f>
        <v>#DIV/0!</v>
      </c>
      <c r="D365" s="50">
        <f>'7.individuals NC'!D365+'11.individulas FC'!D365</f>
        <v>0</v>
      </c>
      <c r="E365" s="51" t="e">
        <f>('7.individuals NC'!D365*'7.individuals NC'!E365+'11.individulas FC'!D365*'11.individulas FC'!E365)/('7.individuals NC'!D365+'11.individulas FC'!D365)</f>
        <v>#DIV/0!</v>
      </c>
      <c r="F365" s="50">
        <f>'7.individuals NC'!F365+'11.individulas FC'!F365</f>
        <v>0</v>
      </c>
      <c r="G365" s="51" t="e">
        <f>('7.individuals NC'!F365*'7.individuals NC'!G365+'11.individulas FC'!F365*'11.individulas FC'!G365)/('7.individuals NC'!F365+'11.individulas FC'!F365)</f>
        <v>#DIV/0!</v>
      </c>
      <c r="H365" s="50">
        <f t="shared" si="30"/>
        <v>0</v>
      </c>
      <c r="I365" s="51" t="e">
        <f t="shared" si="31"/>
        <v>#DIV/0!</v>
      </c>
      <c r="J365" s="50">
        <f>'7.individuals NC'!J365+'11.individulas FC'!J365</f>
        <v>0</v>
      </c>
      <c r="K365" s="51" t="e">
        <f>('7.individuals NC'!J365*'7.individuals NC'!K365+'11.individulas FC'!J365*'11.individulas FC'!K365)/('7.individuals NC'!J365+'11.individulas FC'!J365)</f>
        <v>#DIV/0!</v>
      </c>
      <c r="L365" s="50">
        <f>'7.individuals NC'!L365+'11.individulas FC'!L365</f>
        <v>0</v>
      </c>
      <c r="M365" s="51" t="e">
        <f>('7.individuals NC'!L365*'7.individuals NC'!M365+'11.individulas FC'!L365*'11.individulas FC'!M365)/('7.individuals NC'!L365+'11.individulas FC'!L365)</f>
        <v>#DIV/0!</v>
      </c>
      <c r="N365" s="50">
        <f>'7.individuals NC'!N365+'11.individulas FC'!N365</f>
        <v>0</v>
      </c>
      <c r="O365" s="51" t="e">
        <f>('7.individuals NC'!N365*'7.individuals NC'!O365+'11.individulas FC'!N365*'11.individulas FC'!O365)/('7.individuals NC'!N365+'11.individulas FC'!N365)</f>
        <v>#DIV/0!</v>
      </c>
      <c r="P365" s="50">
        <f>'7.individuals NC'!P365+'11.individulas FC'!P365</f>
        <v>0</v>
      </c>
      <c r="Q365" s="51" t="e">
        <f>('7.individuals NC'!P365*'7.individuals NC'!Q365+'11.individulas FC'!P365*'11.individulas FC'!Q365)/('7.individuals NC'!P365+'11.individulas FC'!P365)</f>
        <v>#DIV/0!</v>
      </c>
      <c r="R365" s="50">
        <f>'7.individuals NC'!R365+'11.individulas FC'!R365</f>
        <v>0</v>
      </c>
      <c r="S365" s="51" t="e">
        <f>('7.individuals NC'!R365*'7.individuals NC'!S365+'11.individulas FC'!R365*'11.individulas FC'!S365)/('7.individuals NC'!R365+'11.individulas FC'!R365)</f>
        <v>#DIV/0!</v>
      </c>
      <c r="T365" s="50">
        <f>'7.individuals NC'!T365+'11.individulas FC'!T365</f>
        <v>0</v>
      </c>
      <c r="U365" s="51" t="e">
        <f>('7.individuals NC'!T365*'7.individuals NC'!U365+'11.individulas FC'!T365*'11.individulas FC'!U365)/('7.individuals NC'!T365+'11.individulas FC'!T365)</f>
        <v>#DIV/0!</v>
      </c>
    </row>
    <row r="366" spans="1:21" ht="14.25" hidden="1" customHeight="1" x14ac:dyDescent="0.2">
      <c r="A366" s="49" t="s">
        <v>28</v>
      </c>
      <c r="B366" s="50">
        <f>'7.individuals NC'!B366+'11.individulas FC'!B366</f>
        <v>0</v>
      </c>
      <c r="C366" s="51" t="e">
        <f>('7.individuals NC'!B366*'7.individuals NC'!C366+'11.individulas FC'!B366*'11.individulas FC'!C366)/('7.individuals NC'!B366+'11.individulas FC'!B366)</f>
        <v>#DIV/0!</v>
      </c>
      <c r="D366" s="50">
        <f>'7.individuals NC'!D366+'11.individulas FC'!D366</f>
        <v>0</v>
      </c>
      <c r="E366" s="51" t="e">
        <f>('7.individuals NC'!D366*'7.individuals NC'!E366+'11.individulas FC'!D366*'11.individulas FC'!E366)/('7.individuals NC'!D366+'11.individulas FC'!D366)</f>
        <v>#DIV/0!</v>
      </c>
      <c r="F366" s="50">
        <f>'7.individuals NC'!F366+'11.individulas FC'!F366</f>
        <v>0</v>
      </c>
      <c r="G366" s="51" t="e">
        <f>('7.individuals NC'!F366*'7.individuals NC'!G366+'11.individulas FC'!F366*'11.individulas FC'!G366)/('7.individuals NC'!F366+'11.individulas FC'!F366)</f>
        <v>#DIV/0!</v>
      </c>
      <c r="H366" s="50">
        <f t="shared" si="30"/>
        <v>0</v>
      </c>
      <c r="I366" s="51" t="e">
        <f t="shared" si="31"/>
        <v>#DIV/0!</v>
      </c>
      <c r="J366" s="50">
        <f>'7.individuals NC'!J366+'11.individulas FC'!J366</f>
        <v>0</v>
      </c>
      <c r="K366" s="51" t="e">
        <f>('7.individuals NC'!J366*'7.individuals NC'!K366+'11.individulas FC'!J366*'11.individulas FC'!K366)/('7.individuals NC'!J366+'11.individulas FC'!J366)</f>
        <v>#DIV/0!</v>
      </c>
      <c r="L366" s="50">
        <f>'7.individuals NC'!L366+'11.individulas FC'!L366</f>
        <v>0</v>
      </c>
      <c r="M366" s="51" t="e">
        <f>('7.individuals NC'!L366*'7.individuals NC'!M366+'11.individulas FC'!L366*'11.individulas FC'!M366)/('7.individuals NC'!L366+'11.individulas FC'!L366)</f>
        <v>#DIV/0!</v>
      </c>
      <c r="N366" s="50">
        <f>'7.individuals NC'!N366+'11.individulas FC'!N366</f>
        <v>0</v>
      </c>
      <c r="O366" s="51" t="e">
        <f>('7.individuals NC'!N366*'7.individuals NC'!O366+'11.individulas FC'!N366*'11.individulas FC'!O366)/('7.individuals NC'!N366+'11.individulas FC'!N366)</f>
        <v>#DIV/0!</v>
      </c>
      <c r="P366" s="50">
        <f>'7.individuals NC'!P366+'11.individulas FC'!P366</f>
        <v>0</v>
      </c>
      <c r="Q366" s="51" t="e">
        <f>('7.individuals NC'!P366*'7.individuals NC'!Q366+'11.individulas FC'!P366*'11.individulas FC'!Q366)/('7.individuals NC'!P366+'11.individulas FC'!P366)</f>
        <v>#DIV/0!</v>
      </c>
      <c r="R366" s="50">
        <f>'7.individuals NC'!R366+'11.individulas FC'!R366</f>
        <v>0</v>
      </c>
      <c r="S366" s="51" t="e">
        <f>('7.individuals NC'!R366*'7.individuals NC'!S366+'11.individulas FC'!R366*'11.individulas FC'!S366)/('7.individuals NC'!R366+'11.individulas FC'!R366)</f>
        <v>#DIV/0!</v>
      </c>
      <c r="T366" s="50">
        <f>'7.individuals NC'!T366+'11.individulas FC'!T366</f>
        <v>0</v>
      </c>
      <c r="U366" s="51" t="e">
        <f>('7.individuals NC'!T366*'7.individuals NC'!U366+'11.individulas FC'!T366*'11.individulas FC'!U366)/('7.individuals NC'!T366+'11.individulas FC'!T366)</f>
        <v>#DIV/0!</v>
      </c>
    </row>
    <row r="367" spans="1:21" ht="14.25" hidden="1" customHeight="1" x14ac:dyDescent="0.2">
      <c r="A367" s="49" t="s">
        <v>46</v>
      </c>
      <c r="B367" s="50">
        <f>'7.individuals NC'!B367+'11.individulas FC'!B367</f>
        <v>0</v>
      </c>
      <c r="C367" s="51" t="e">
        <f>('7.individuals NC'!B367*'7.individuals NC'!C367+'11.individulas FC'!B367*'11.individulas FC'!C367)/('7.individuals NC'!B367+'11.individulas FC'!B367)</f>
        <v>#DIV/0!</v>
      </c>
      <c r="D367" s="50">
        <f>'7.individuals NC'!D367+'11.individulas FC'!D367</f>
        <v>0</v>
      </c>
      <c r="E367" s="51" t="e">
        <f>('7.individuals NC'!D367*'7.individuals NC'!E367+'11.individulas FC'!D367*'11.individulas FC'!E367)/('7.individuals NC'!D367+'11.individulas FC'!D367)</f>
        <v>#DIV/0!</v>
      </c>
      <c r="F367" s="50">
        <f>'7.individuals NC'!F367+'11.individulas FC'!F367</f>
        <v>0</v>
      </c>
      <c r="G367" s="51" t="e">
        <f>('7.individuals NC'!F367*'7.individuals NC'!G367+'11.individulas FC'!F367*'11.individulas FC'!G367)/('7.individuals NC'!F367+'11.individulas FC'!F367)</f>
        <v>#DIV/0!</v>
      </c>
      <c r="H367" s="50">
        <f t="shared" si="30"/>
        <v>0</v>
      </c>
      <c r="I367" s="51" t="e">
        <f t="shared" si="31"/>
        <v>#DIV/0!</v>
      </c>
      <c r="J367" s="50">
        <f>'7.individuals NC'!J367+'11.individulas FC'!J367</f>
        <v>0</v>
      </c>
      <c r="K367" s="51" t="e">
        <f>('7.individuals NC'!J367*'7.individuals NC'!K367+'11.individulas FC'!J367*'11.individulas FC'!K367)/('7.individuals NC'!J367+'11.individulas FC'!J367)</f>
        <v>#DIV/0!</v>
      </c>
      <c r="L367" s="50">
        <f>'7.individuals NC'!L367+'11.individulas FC'!L367</f>
        <v>0</v>
      </c>
      <c r="M367" s="51" t="e">
        <f>('7.individuals NC'!L367*'7.individuals NC'!M367+'11.individulas FC'!L367*'11.individulas FC'!M367)/('7.individuals NC'!L367+'11.individulas FC'!L367)</f>
        <v>#DIV/0!</v>
      </c>
      <c r="N367" s="50">
        <f>'7.individuals NC'!N367+'11.individulas FC'!N367</f>
        <v>0</v>
      </c>
      <c r="O367" s="51" t="e">
        <f>('7.individuals NC'!N367*'7.individuals NC'!O367+'11.individulas FC'!N367*'11.individulas FC'!O367)/('7.individuals NC'!N367+'11.individulas FC'!N367)</f>
        <v>#DIV/0!</v>
      </c>
      <c r="P367" s="50">
        <f>'7.individuals NC'!P367+'11.individulas FC'!P367</f>
        <v>0</v>
      </c>
      <c r="Q367" s="51" t="e">
        <f>('7.individuals NC'!P367*'7.individuals NC'!Q367+'11.individulas FC'!P367*'11.individulas FC'!Q367)/('7.individuals NC'!P367+'11.individulas FC'!P367)</f>
        <v>#DIV/0!</v>
      </c>
      <c r="R367" s="50">
        <f>'7.individuals NC'!R367+'11.individulas FC'!R367</f>
        <v>0</v>
      </c>
      <c r="S367" s="51" t="e">
        <f>('7.individuals NC'!R367*'7.individuals NC'!S367+'11.individulas FC'!R367*'11.individulas FC'!S367)/('7.individuals NC'!R367+'11.individulas FC'!R367)</f>
        <v>#DIV/0!</v>
      </c>
      <c r="T367" s="50">
        <f>'7.individuals NC'!T367+'11.individulas FC'!T367</f>
        <v>0</v>
      </c>
      <c r="U367" s="51" t="e">
        <f>('7.individuals NC'!T367*'7.individuals NC'!U367+'11.individulas FC'!T367*'11.individulas FC'!U367)/('7.individuals NC'!T367+'11.individulas FC'!T367)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NC'!B368+'11.individulas FC'!B368</f>
        <v>0</v>
      </c>
      <c r="C368" s="54" t="e">
        <f>('7.individuals NC'!B368*'7.individuals NC'!C368+'11.individulas FC'!B368*'11.individulas FC'!C368)/('7.individuals NC'!B368+'11.individulas FC'!B368)</f>
        <v>#DIV/0!</v>
      </c>
      <c r="D368" s="53">
        <f>'7.individuals NC'!D368+'11.individulas FC'!D368</f>
        <v>0</v>
      </c>
      <c r="E368" s="54" t="e">
        <f>('7.individuals NC'!D368*'7.individuals NC'!E368+'11.individulas FC'!D368*'11.individulas FC'!E368)/('7.individuals NC'!D368+'11.individulas FC'!D368)</f>
        <v>#DIV/0!</v>
      </c>
      <c r="F368" s="53">
        <f>'7.individuals NC'!F368+'11.individulas FC'!F368</f>
        <v>0</v>
      </c>
      <c r="G368" s="54" t="e">
        <f>('7.individuals NC'!F368*'7.individuals NC'!G368+'11.individulas FC'!F368*'11.individulas FC'!G368)/('7.individuals NC'!F368+'11.individulas FC'!F368)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'7.individuals NC'!J368+'11.individulas FC'!J368</f>
        <v>0</v>
      </c>
      <c r="K368" s="54" t="e">
        <f>('7.individuals NC'!J368*'7.individuals NC'!K368+'11.individulas FC'!J368*'11.individulas FC'!K368)/('7.individuals NC'!J368+'11.individulas FC'!J368)</f>
        <v>#DIV/0!</v>
      </c>
      <c r="L368" s="53">
        <f>'7.individuals NC'!L368+'11.individulas FC'!L368</f>
        <v>0</v>
      </c>
      <c r="M368" s="54" t="e">
        <f>('7.individuals NC'!L368*'7.individuals NC'!M368+'11.individulas FC'!L368*'11.individulas FC'!M368)/('7.individuals NC'!L368+'11.individulas FC'!L368)</f>
        <v>#DIV/0!</v>
      </c>
      <c r="N368" s="53">
        <f>'7.individuals NC'!N368+'11.individulas FC'!N368</f>
        <v>0</v>
      </c>
      <c r="O368" s="54" t="e">
        <f>('7.individuals NC'!N368*'7.individuals NC'!O368+'11.individulas FC'!N368*'11.individulas FC'!O368)/('7.individuals NC'!N368+'11.individulas FC'!N368)</f>
        <v>#DIV/0!</v>
      </c>
      <c r="P368" s="53">
        <f>'7.individuals NC'!P368+'11.individulas FC'!P368</f>
        <v>0</v>
      </c>
      <c r="Q368" s="54" t="e">
        <f>('7.individuals NC'!P368*'7.individuals NC'!Q368+'11.individulas FC'!P368*'11.individulas FC'!Q368)/('7.individuals NC'!P368+'11.individulas FC'!P368)</f>
        <v>#DIV/0!</v>
      </c>
      <c r="R368" s="53">
        <f>'7.individuals NC'!R368+'11.individulas FC'!R368</f>
        <v>0</v>
      </c>
      <c r="S368" s="54" t="e">
        <f>('7.individuals NC'!R368*'7.individuals NC'!S368+'11.individulas FC'!R368*'11.individulas FC'!S368)/('7.individuals NC'!R368+'11.individulas FC'!R368)</f>
        <v>#DIV/0!</v>
      </c>
      <c r="T368" s="53">
        <f>'7.individuals NC'!T368+'11.individulas FC'!T368</f>
        <v>0</v>
      </c>
      <c r="U368" s="54" t="e">
        <f>('7.individuals NC'!T368*'7.individuals NC'!U368+'11.individulas FC'!T368*'11.individulas FC'!U368)/('7.individuals NC'!T368+'11.individulas FC'!T368)</f>
        <v>#DIV/0!</v>
      </c>
    </row>
    <row r="369" spans="1:21" ht="4.5" customHeight="1" x14ac:dyDescent="0.2">
      <c r="A369" s="21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57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:H342" si="26">J337+L337+N337+P337+R337+T337</f>
        <v>29444481.93</v>
      </c>
      <c r="I337" s="51">
        <f t="shared" ref="I337:I342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si="26"/>
        <v>28606657.119999997</v>
      </c>
      <c r="I338" s="51">
        <f t="shared" si="27"/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x14ac:dyDescent="0.2">
      <c r="A339" s="49" t="s">
        <v>25</v>
      </c>
      <c r="B339" s="50">
        <f>'8.legal entities NC'!B339+'12.legal entities FC'!B339</f>
        <v>195318940.96000004</v>
      </c>
      <c r="C339" s="51">
        <f>('8.legal entities NC'!B339*'8.legal entities NC'!C339+'12.legal entities FC'!B339*'12.legal entities FC'!C339)/('8.legal entities NC'!B339+'12.legal entities FC'!B339)</f>
        <v>2.6429231438456156</v>
      </c>
      <c r="D339" s="50">
        <f>'8.legal entities NC'!D339+'12.legal entities FC'!D339</f>
        <v>149981911.56999999</v>
      </c>
      <c r="E339" s="51">
        <f>('8.legal entities NC'!D339*'8.legal entities NC'!E339+'12.legal entities FC'!D339*'12.legal entities FC'!E339)/('8.legal entities NC'!D339+'12.legal entities FC'!D339)</f>
        <v>1.4096441194725324</v>
      </c>
      <c r="F339" s="50">
        <f>'8.legal entities NC'!F339+'12.legal entities FC'!F339</f>
        <v>16435615.719999999</v>
      </c>
      <c r="G339" s="51">
        <f>('8.legal entities NC'!F339*'8.legal entities NC'!G339+'12.legal entities FC'!F339*'12.legal entities FC'!G339)/('8.legal entities NC'!F339+'12.legal entities FC'!F339)</f>
        <v>2.5776362799993691</v>
      </c>
      <c r="H339" s="50">
        <f t="shared" si="26"/>
        <v>28901413.669999998</v>
      </c>
      <c r="I339" s="51">
        <f t="shared" si="27"/>
        <v>9.0800676207441615</v>
      </c>
      <c r="J339" s="50">
        <f>'8.legal entities NC'!J339+'12.legal entities FC'!J339</f>
        <v>3047918.8800000004</v>
      </c>
      <c r="K339" s="51">
        <f>('8.legal entities NC'!J339*'8.legal entities NC'!K339+'12.legal entities FC'!J339*'12.legal entities FC'!K339)/('8.legal entities NC'!J339+'12.legal entities FC'!J339)</f>
        <v>5.8225093584511551</v>
      </c>
      <c r="L339" s="50">
        <f>'8.legal entities NC'!L339+'12.legal entities FC'!L339</f>
        <v>2609942.61</v>
      </c>
      <c r="M339" s="51">
        <f>('8.legal entities NC'!L339*'8.legal entities NC'!M339+'12.legal entities FC'!L339*'12.legal entities FC'!M339)/('8.legal entities NC'!L339+'12.legal entities FC'!L339)</f>
        <v>6.3754831689574747</v>
      </c>
      <c r="N339" s="50">
        <f>'8.legal entities NC'!N339+'12.legal entities FC'!N339</f>
        <v>5408682.2799999993</v>
      </c>
      <c r="O339" s="51">
        <f>('8.legal entities NC'!N339*'8.legal entities NC'!O339+'12.legal entities FC'!N339*'12.legal entities FC'!O339)/('8.legal entities NC'!N339+'12.legal entities FC'!N339)</f>
        <v>9.0372030285350693</v>
      </c>
      <c r="P339" s="50">
        <f>'8.legal entities NC'!P339+'12.legal entities FC'!P339</f>
        <v>12693934.609999999</v>
      </c>
      <c r="Q339" s="51">
        <f>('8.legal entities NC'!P339*'8.legal entities NC'!Q339+'12.legal entities FC'!P339*'12.legal entities FC'!Q339)/('8.legal entities NC'!P339+'12.legal entities FC'!P339)</f>
        <v>10.616382759545321</v>
      </c>
      <c r="R339" s="50">
        <f>'8.legal entities NC'!R339+'12.legal entities FC'!R339</f>
        <v>4224273.82</v>
      </c>
      <c r="S339" s="51">
        <f>('8.legal entities NC'!R339*'8.legal entities NC'!S339+'12.legal entities FC'!R339*'12.legal entities FC'!S339)/('8.legal entities NC'!R339+'12.legal entities FC'!R339)</f>
        <v>9.8249110396210462</v>
      </c>
      <c r="T339" s="50">
        <f>'8.legal entities NC'!T339+'12.legal entities FC'!T339</f>
        <v>916661.47</v>
      </c>
      <c r="U339" s="51">
        <f>('8.legal entities NC'!T339*'8.legal entities NC'!U339+'12.legal entities FC'!T339*'12.legal entities FC'!U339)/('8.legal entities NC'!T339+'12.legal entities FC'!T339)</f>
        <v>3.157617348092526</v>
      </c>
    </row>
    <row r="340" spans="1:21" ht="12.75" customHeight="1" x14ac:dyDescent="0.2">
      <c r="A340" s="49" t="s">
        <v>26</v>
      </c>
      <c r="B340" s="50">
        <f>'8.legal entities NC'!B340+'12.legal entities FC'!B340</f>
        <v>187830452.80000001</v>
      </c>
      <c r="C340" s="51">
        <f>('8.legal entities NC'!B340*'8.legal entities NC'!C340+'12.legal entities FC'!B340*'12.legal entities FC'!C340)/('8.legal entities NC'!B340+'12.legal entities FC'!B340)</f>
        <v>2.7855553867551559</v>
      </c>
      <c r="D340" s="50">
        <f>'8.legal entities NC'!D340+'12.legal entities FC'!D340</f>
        <v>144475358.06</v>
      </c>
      <c r="E340" s="51">
        <f>('8.legal entities NC'!D340*'8.legal entities NC'!E340+'12.legal entities FC'!D340*'12.legal entities FC'!E340)/('8.legal entities NC'!D340+'12.legal entities FC'!D340)</f>
        <v>1.4705577188711079</v>
      </c>
      <c r="F340" s="50">
        <f>'8.legal entities NC'!F340+'12.legal entities FC'!F340</f>
        <v>15375599.43</v>
      </c>
      <c r="G340" s="51">
        <f>('8.legal entities NC'!F340*'8.legal entities NC'!G340+'12.legal entities FC'!F340*'12.legal entities FC'!G340)/('8.legal entities NC'!F340+'12.legal entities FC'!F340)</f>
        <v>2.7981415695088807</v>
      </c>
      <c r="H340" s="50">
        <f t="shared" si="26"/>
        <v>27979495.310000002</v>
      </c>
      <c r="I340" s="51">
        <f t="shared" si="27"/>
        <v>9.5687813423500927</v>
      </c>
      <c r="J340" s="50">
        <f>'8.legal entities NC'!J340+'12.legal entities FC'!J340</f>
        <v>1777919.46</v>
      </c>
      <c r="K340" s="51">
        <f>('8.legal entities NC'!J340*'8.legal entities NC'!K340+'12.legal entities FC'!J340*'12.legal entities FC'!K340)/('8.legal entities NC'!J340+'12.legal entities FC'!J340)</f>
        <v>6.7250740669096487</v>
      </c>
      <c r="L340" s="50">
        <f>'8.legal entities NC'!L340+'12.legal entities FC'!L340</f>
        <v>1890432.17</v>
      </c>
      <c r="M340" s="51">
        <f>('8.legal entities NC'!L340*'8.legal entities NC'!M340+'12.legal entities FC'!L340*'12.legal entities FC'!M340)/('8.legal entities NC'!L340+'12.legal entities FC'!L340)</f>
        <v>6.6255371187425141</v>
      </c>
      <c r="N340" s="50">
        <f>'8.legal entities NC'!N340+'12.legal entities FC'!N340</f>
        <v>5935555.7400000002</v>
      </c>
      <c r="O340" s="51">
        <f>('8.legal entities NC'!N340*'8.legal entities NC'!O340+'12.legal entities FC'!N340*'12.legal entities FC'!O340)/('8.legal entities NC'!N340+'12.legal entities FC'!N340)</f>
        <v>9.2475231989313222</v>
      </c>
      <c r="P340" s="50">
        <f>'8.legal entities NC'!P340+'12.legal entities FC'!P340</f>
        <v>13020253.58</v>
      </c>
      <c r="Q340" s="51">
        <f>('8.legal entities NC'!P340*'8.legal entities NC'!Q340+'12.legal entities FC'!P340*'12.legal entities FC'!Q340)/('8.legal entities NC'!P340+'12.legal entities FC'!P340)</f>
        <v>10.82851234518737</v>
      </c>
      <c r="R340" s="50">
        <f>'8.legal entities NC'!R340+'12.legal entities FC'!R340</f>
        <v>4439317.68</v>
      </c>
      <c r="S340" s="51">
        <f>('8.legal entities NC'!R340*'8.legal entities NC'!S340+'12.legal entities FC'!R340*'12.legal entities FC'!S340)/('8.legal entities NC'!R340+'12.legal entities FC'!R340)</f>
        <v>10.02043914363434</v>
      </c>
      <c r="T340" s="50">
        <f>'8.legal entities NC'!T340+'12.legal entities FC'!T340</f>
        <v>916016.68</v>
      </c>
      <c r="U340" s="51">
        <f>('8.legal entities NC'!T340*'8.legal entities NC'!U340+'12.legal entities FC'!T340*'12.legal entities FC'!U340)/('8.legal entities NC'!T340+'12.legal entities FC'!T340)</f>
        <v>3.1493154032959314</v>
      </c>
    </row>
    <row r="341" spans="1:21" ht="12.75" customHeight="1" x14ac:dyDescent="0.2">
      <c r="A341" s="49" t="s">
        <v>27</v>
      </c>
      <c r="B341" s="50">
        <f>'8.legal entities NC'!B341+'12.legal entities FC'!B341</f>
        <v>201744644.22</v>
      </c>
      <c r="C341" s="51">
        <f>('8.legal entities NC'!B341*'8.legal entities NC'!C341+'12.legal entities FC'!B341*'12.legal entities FC'!C341)/('8.legal entities NC'!B341+'12.legal entities FC'!B341)</f>
        <v>2.8820271898472489</v>
      </c>
      <c r="D341" s="50">
        <f>'8.legal entities NC'!D341+'12.legal entities FC'!D341</f>
        <v>161143908.11000001</v>
      </c>
      <c r="E341" s="51">
        <f>('8.legal entities NC'!D341*'8.legal entities NC'!E341+'12.legal entities FC'!D341*'12.legal entities FC'!E341)/('8.legal entities NC'!D341+'12.legal entities FC'!D341)</f>
        <v>1.7706011217273812</v>
      </c>
      <c r="F341" s="50">
        <f>'8.legal entities NC'!F341+'12.legal entities FC'!F341</f>
        <v>13843307.739999998</v>
      </c>
      <c r="G341" s="51">
        <f>('8.legal entities NC'!F341*'8.legal entities NC'!G341+'12.legal entities FC'!F341*'12.legal entities FC'!G341)/('8.legal entities NC'!F341+'12.legal entities FC'!F341)</f>
        <v>2.744343150295379</v>
      </c>
      <c r="H341" s="50">
        <f t="shared" si="26"/>
        <v>26757428.370000005</v>
      </c>
      <c r="I341" s="51">
        <f t="shared" si="27"/>
        <v>9.6467110084727352</v>
      </c>
      <c r="J341" s="50">
        <f>'8.legal entities NC'!J341+'12.legal entities FC'!J341</f>
        <v>932830.53</v>
      </c>
      <c r="K341" s="51">
        <f>('8.legal entities NC'!J341*'8.legal entities NC'!K341+'12.legal entities FC'!J341*'12.legal entities FC'!K341)/('8.legal entities NC'!J341+'12.legal entities FC'!J341)</f>
        <v>5.628524737070931</v>
      </c>
      <c r="L341" s="50">
        <f>'8.legal entities NC'!L341+'12.legal entities FC'!L341</f>
        <v>5032211.6100000003</v>
      </c>
      <c r="M341" s="51">
        <f>('8.legal entities NC'!L341*'8.legal entities NC'!M341+'12.legal entities FC'!L341*'12.legal entities FC'!M341)/('8.legal entities NC'!L341+'12.legal entities FC'!L341)</f>
        <v>8.8192483447054428</v>
      </c>
      <c r="N341" s="50">
        <f>'8.legal entities NC'!N341+'12.legal entities FC'!N341</f>
        <v>4389224.03</v>
      </c>
      <c r="O341" s="51">
        <f>('8.legal entities NC'!N341*'8.legal entities NC'!O341+'12.legal entities FC'!N341*'12.legal entities FC'!O341)/('8.legal entities NC'!N341+'12.legal entities FC'!N341)</f>
        <v>8.9923424623417709</v>
      </c>
      <c r="P341" s="50">
        <f>'8.legal entities NC'!P341+'12.legal entities FC'!P341</f>
        <v>10935618.67</v>
      </c>
      <c r="Q341" s="51">
        <f>('8.legal entities NC'!P341*'8.legal entities NC'!Q341+'12.legal entities FC'!P341*'12.legal entities FC'!Q341)/('8.legal entities NC'!P341+'12.legal entities FC'!P341)</f>
        <v>10.964071889084989</v>
      </c>
      <c r="R341" s="50">
        <f>'8.legal entities NC'!R341+'12.legal entities FC'!R341</f>
        <v>4551209.2699999996</v>
      </c>
      <c r="S341" s="51">
        <f>('8.legal entities NC'!R341*'8.legal entities NC'!S341+'12.legal entities FC'!R341*'12.legal entities FC'!S341)/('8.legal entities NC'!R341+'12.legal entities FC'!R341)</f>
        <v>10.158838035325028</v>
      </c>
      <c r="T341" s="50">
        <f>'8.legal entities NC'!T341+'12.legal entities FC'!T341</f>
        <v>916334.26</v>
      </c>
      <c r="U341" s="51">
        <f>('8.legal entities NC'!T341*'8.legal entities NC'!U341+'12.legal entities FC'!T341*'12.legal entities FC'!U341)/('8.legal entities NC'!T341+'12.legal entities FC'!T341)</f>
        <v>3.1506870429574492</v>
      </c>
    </row>
    <row r="342" spans="1:21" ht="12.75" customHeight="1" x14ac:dyDescent="0.2">
      <c r="A342" s="49" t="s">
        <v>28</v>
      </c>
      <c r="B342" s="50">
        <f>'8.legal entities NC'!B342+'12.legal entities FC'!B342</f>
        <v>194122807.33000001</v>
      </c>
      <c r="C342" s="51">
        <f>('8.legal entities NC'!B342*'8.legal entities NC'!C342+'12.legal entities FC'!B342*'12.legal entities FC'!C342)/('8.legal entities NC'!B342+'12.legal entities FC'!B342)</f>
        <v>2.6361463907719589</v>
      </c>
      <c r="D342" s="50">
        <f>'8.legal entities NC'!D342+'12.legal entities FC'!D342</f>
        <v>154168684.05000001</v>
      </c>
      <c r="E342" s="51">
        <f>('8.legal entities NC'!D342*'8.legal entities NC'!E342+'12.legal entities FC'!D342*'12.legal entities FC'!E342)/('8.legal entities NC'!D342+'12.legal entities FC'!D342)</f>
        <v>1.4302545053318803</v>
      </c>
      <c r="F342" s="50">
        <f>'8.legal entities NC'!F342+'12.legal entities FC'!F342</f>
        <v>13132710.82</v>
      </c>
      <c r="G342" s="51">
        <f>('8.legal entities NC'!F342*'8.legal entities NC'!G342+'12.legal entities FC'!F342*'12.legal entities FC'!G342)/('8.legal entities NC'!F342+'12.legal entities FC'!F342)</f>
        <v>2.3811662085847982</v>
      </c>
      <c r="H342" s="50">
        <f t="shared" si="26"/>
        <v>26821412.460000001</v>
      </c>
      <c r="I342" s="51">
        <f t="shared" si="27"/>
        <v>9.6924245179815642</v>
      </c>
      <c r="J342" s="50">
        <f>'8.legal entities NC'!J342+'12.legal entities FC'!J342</f>
        <v>947585.05</v>
      </c>
      <c r="K342" s="51">
        <f>('8.legal entities NC'!J342*'8.legal entities NC'!K342+'12.legal entities FC'!J342*'12.legal entities FC'!K342)/('8.legal entities NC'!J342+'12.legal entities FC'!J342)</f>
        <v>6.7634766269265381</v>
      </c>
      <c r="L342" s="50">
        <f>'8.legal entities NC'!L342+'12.legal entities FC'!L342</f>
        <v>4582279.8900000006</v>
      </c>
      <c r="M342" s="51">
        <f>('8.legal entities NC'!L342*'8.legal entities NC'!M342+'12.legal entities FC'!L342*'12.legal entities FC'!M342)/('8.legal entities NC'!L342+'12.legal entities FC'!L342)</f>
        <v>9.0352005234887312</v>
      </c>
      <c r="N342" s="50">
        <f>'8.legal entities NC'!N342+'12.legal entities FC'!N342</f>
        <v>6297609.1200000001</v>
      </c>
      <c r="O342" s="51">
        <f>('8.legal entities NC'!N342*'8.legal entities NC'!O342+'12.legal entities FC'!N342*'12.legal entities FC'!O342)/('8.legal entities NC'!N342+'12.legal entities FC'!N342)</f>
        <v>10.507726934313132</v>
      </c>
      <c r="P342" s="50">
        <f>'8.legal entities NC'!P342+'12.legal entities FC'!P342</f>
        <v>9698473.9499999993</v>
      </c>
      <c r="Q342" s="51">
        <f>('8.legal entities NC'!P342*'8.legal entities NC'!Q342+'12.legal entities FC'!P342*'12.legal entities FC'!Q342)/('8.legal entities NC'!P342+'12.legal entities FC'!P342)</f>
        <v>10.089553911169721</v>
      </c>
      <c r="R342" s="50">
        <f>'8.legal entities NC'!R342+'12.legal entities FC'!R342</f>
        <v>5228777.99</v>
      </c>
      <c r="S342" s="51">
        <f>('8.legal entities NC'!R342*'8.legal entities NC'!S342+'12.legal entities FC'!R342*'12.legal entities FC'!S342)/('8.legal entities NC'!R342+'12.legal entities FC'!R342)</f>
        <v>9.1393840779612354</v>
      </c>
      <c r="T342" s="50">
        <f>'8.legal entities NC'!T342+'12.legal entities FC'!T342</f>
        <v>66686.460000000006</v>
      </c>
      <c r="U342" s="51">
        <f>('8.legal entities NC'!T342*'8.legal entities NC'!U342+'12.legal entities FC'!T342*'12.legal entities FC'!U342)/('8.legal entities NC'!T342+'12.legal entities FC'!T342)</f>
        <v>5.084775530145099</v>
      </c>
    </row>
    <row r="343" spans="1:21" ht="12.75" customHeight="1" x14ac:dyDescent="0.2">
      <c r="A343" s="49" t="s">
        <v>46</v>
      </c>
      <c r="B343" s="50">
        <f>'8.legal entities NC'!B343+'12.legal entities FC'!B343</f>
        <v>199627274.12</v>
      </c>
      <c r="C343" s="51">
        <f>('8.legal entities NC'!B343*'8.legal entities NC'!C343+'12.legal entities FC'!B343*'12.legal entities FC'!C343)/('8.legal entities NC'!B343+'12.legal entities FC'!B343)</f>
        <v>2.6471036818430815</v>
      </c>
      <c r="D343" s="50">
        <f>'8.legal entities NC'!D343+'12.legal entities FC'!D343</f>
        <v>160041551.67000002</v>
      </c>
      <c r="E343" s="51">
        <f>('8.legal entities NC'!D343*'8.legal entities NC'!E343+'12.legal entities FC'!D343*'12.legal entities FC'!E343)/('8.legal entities NC'!D343+'12.legal entities FC'!D343)</f>
        <v>1.4807790251047246</v>
      </c>
      <c r="F343" s="50">
        <f>'8.legal entities NC'!F343+'12.legal entities FC'!F343</f>
        <v>12865718.73</v>
      </c>
      <c r="G343" s="51">
        <f>('8.legal entities NC'!F343*'8.legal entities NC'!G343+'12.legal entities FC'!F343*'12.legal entities FC'!G343)/('8.legal entities NC'!F343+'12.legal entities FC'!F343)</f>
        <v>2.1517050900738917</v>
      </c>
      <c r="H343" s="50">
        <f t="shared" ref="H343" si="28">J343+L343+N343+P343+R343+T343</f>
        <v>26720003.719999999</v>
      </c>
      <c r="I343" s="51">
        <f t="shared" ref="I343" si="29">(J343*K343+L343*M343+N343*O343+P343*Q343+R343*S343+T343*U343)/(J343+L343+N343+P343+R343+T343)</f>
        <v>9.8714315217318394</v>
      </c>
      <c r="J343" s="50">
        <f>'8.legal entities NC'!J343+'12.legal entities FC'!J343</f>
        <v>4161528.27</v>
      </c>
      <c r="K343" s="51">
        <f>('8.legal entities NC'!J343*'8.legal entities NC'!K343+'12.legal entities FC'!J343*'12.legal entities FC'!K343)/('8.legal entities NC'!J343+'12.legal entities FC'!J343)</f>
        <v>9.1665697483535311</v>
      </c>
      <c r="L343" s="50">
        <f>'8.legal entities NC'!L343+'12.legal entities FC'!L343</f>
        <v>1949223.56</v>
      </c>
      <c r="M343" s="51">
        <f>('8.legal entities NC'!L343*'8.legal entities NC'!M343+'12.legal entities FC'!L343*'12.legal entities FC'!M343)/('8.legal entities NC'!L343+'12.legal entities FC'!L343)</f>
        <v>8.3922005365049142</v>
      </c>
      <c r="N343" s="50">
        <f>'8.legal entities NC'!N343+'12.legal entities FC'!N343</f>
        <v>6945432.5999999996</v>
      </c>
      <c r="O343" s="51">
        <f>('8.legal entities NC'!N343*'8.legal entities NC'!O343+'12.legal entities FC'!N343*'12.legal entities FC'!O343)/('8.legal entities NC'!N343+'12.legal entities FC'!N343)</f>
        <v>10.7311158905926</v>
      </c>
      <c r="P343" s="50">
        <f>'8.legal entities NC'!P343+'12.legal entities FC'!P343</f>
        <v>8700752.2300000004</v>
      </c>
      <c r="Q343" s="51">
        <f>('8.legal entities NC'!P343*'8.legal entities NC'!Q343+'12.legal entities FC'!P343*'12.legal entities FC'!Q343)/('8.legal entities NC'!P343+'12.legal entities FC'!P343)</f>
        <v>10.307890795219244</v>
      </c>
      <c r="R343" s="50">
        <f>'8.legal entities NC'!R343+'12.legal entities FC'!R343</f>
        <v>4896543.8600000003</v>
      </c>
      <c r="S343" s="51">
        <f>('8.legal entities NC'!R343*'8.legal entities NC'!S343+'12.legal entities FC'!R343*'12.legal entities FC'!S343)/('8.legal entities NC'!R343+'12.legal entities FC'!R343)</f>
        <v>9.1294331152381023</v>
      </c>
      <c r="T343" s="50">
        <f>'8.legal entities NC'!T343+'12.legal entities FC'!T343</f>
        <v>66523.199999999997</v>
      </c>
      <c r="U343" s="51">
        <f>('8.legal entities NC'!T343*'8.legal entities NC'!U343+'12.legal entities FC'!T343*'12.legal entities FC'!U343)/('8.legal entities NC'!T343+'12.legal entities FC'!T343)</f>
        <v>5.0832972556942515</v>
      </c>
    </row>
    <row r="344" spans="1:21" ht="12.75" customHeight="1" thickBot="1" x14ac:dyDescent="0.25">
      <c r="A344" s="52" t="s">
        <v>30</v>
      </c>
      <c r="B344" s="53">
        <f>'8.legal entities NC'!B344+'12.legal entities FC'!B344</f>
        <v>205274329.11000001</v>
      </c>
      <c r="C344" s="54">
        <f>('8.legal entities NC'!B344*'8.legal entities NC'!C344+'12.legal entities FC'!B344*'12.legal entities FC'!C344)/('8.legal entities NC'!B344+'12.legal entities FC'!B344)</f>
        <v>2.5834141984433181</v>
      </c>
      <c r="D344" s="53">
        <f>'8.legal entities NC'!D344+'12.legal entities FC'!D344</f>
        <v>171689943.24000001</v>
      </c>
      <c r="E344" s="54">
        <f>('8.legal entities NC'!D344*'8.legal entities NC'!E344+'12.legal entities FC'!D344*'12.legal entities FC'!E344)/('8.legal entities NC'!D344+'12.legal entities FC'!D344)</f>
        <v>1.5623028861437005</v>
      </c>
      <c r="F344" s="53">
        <f>'8.legal entities NC'!F344+'12.legal entities FC'!F344</f>
        <v>8844944.459999999</v>
      </c>
      <c r="G344" s="54">
        <f>('8.legal entities NC'!F344*'8.legal entities NC'!G344+'12.legal entities FC'!F344*'12.legal entities FC'!G344)/('8.legal entities NC'!F344+'12.legal entities FC'!F344)</f>
        <v>1.3231186650209863</v>
      </c>
      <c r="H344" s="53">
        <f t="shared" ref="H344:H355" si="30">J344+L344+N344+P344+R344+T344</f>
        <v>24739441.410000004</v>
      </c>
      <c r="I344" s="54">
        <f t="shared" ref="I344:I355" si="31">(J344*K344+L344*M344+N344*O344+P344*Q344+R344*S344+T344*U344)/(J344+L344+N344+P344+R344+T344)</f>
        <v>10.120439152102115</v>
      </c>
      <c r="J344" s="53">
        <f>'8.legal entities NC'!J344+'12.legal entities FC'!J344</f>
        <v>508419.82999999996</v>
      </c>
      <c r="K344" s="54">
        <f>('8.legal entities NC'!J344*'8.legal entities NC'!K344+'12.legal entities FC'!J344*'12.legal entities FC'!K344)/('8.legal entities NC'!J344+'12.legal entities FC'!J344)</f>
        <v>6.3374580511542797</v>
      </c>
      <c r="L344" s="53">
        <f>'8.legal entities NC'!L344+'12.legal entities FC'!L344</f>
        <v>4093888.82</v>
      </c>
      <c r="M344" s="54">
        <f>('8.legal entities NC'!L344*'8.legal entities NC'!M344+'12.legal entities FC'!L344*'12.legal entities FC'!M344)/('8.legal entities NC'!L344+'12.legal entities FC'!L344)</f>
        <v>8.9277044064425883</v>
      </c>
      <c r="N344" s="53">
        <f>'8.legal entities NC'!N344+'12.legal entities FC'!N344</f>
        <v>6650193.4000000004</v>
      </c>
      <c r="O344" s="54">
        <f>('8.legal entities NC'!N344*'8.legal entities NC'!O344+'12.legal entities FC'!N344*'12.legal entities FC'!O344)/('8.legal entities NC'!N344+'12.legal entities FC'!N344)</f>
        <v>10.829212666115881</v>
      </c>
      <c r="P344" s="53">
        <f>'8.legal entities NC'!P344+'12.legal entities FC'!P344</f>
        <v>8436944.6600000001</v>
      </c>
      <c r="Q344" s="54">
        <f>('8.legal entities NC'!P344*'8.legal entities NC'!Q344+'12.legal entities FC'!P344*'12.legal entities FC'!Q344)/('8.legal entities NC'!P344+'12.legal entities FC'!P344)</f>
        <v>10.852213532546779</v>
      </c>
      <c r="R344" s="53">
        <f>'8.legal entities NC'!R344+'12.legal entities FC'!R344</f>
        <v>4983443.7799999993</v>
      </c>
      <c r="S344" s="54">
        <f>('8.legal entities NC'!R344*'8.legal entities NC'!S344+'12.legal entities FC'!R344*'12.legal entities FC'!S344)/('8.legal entities NC'!R344+'12.legal entities FC'!R344)</f>
        <v>9.3687611084276838</v>
      </c>
      <c r="T344" s="53">
        <f>'8.legal entities NC'!T344+'12.legal entities FC'!T344</f>
        <v>66550.92</v>
      </c>
      <c r="U344" s="54">
        <f>('8.legal entities NC'!T344*'8.legal entities NC'!U344+'12.legal entities FC'!T344*'12.legal entities FC'!U344)/('8.legal entities NC'!T344+'12.legal entities FC'!T344)</f>
        <v>5.0835504603091888</v>
      </c>
    </row>
    <row r="345" spans="1:21" ht="12.75" customHeight="1" x14ac:dyDescent="0.2">
      <c r="A345" s="49" t="s">
        <v>90</v>
      </c>
      <c r="B345" s="50">
        <f>'8.legal entities NC'!B345+'12.legal entities FC'!B345</f>
        <v>209545168.59000003</v>
      </c>
      <c r="C345" s="51">
        <f>('8.legal entities NC'!B345*'8.legal entities NC'!C345+'12.legal entities FC'!B345*'12.legal entities FC'!C345)/('8.legal entities NC'!B345+'12.legal entities FC'!B345)</f>
        <v>2.8839423689572956</v>
      </c>
      <c r="D345" s="50">
        <f>'8.legal entities NC'!D345+'12.legal entities FC'!D345</f>
        <v>168505310.94999999</v>
      </c>
      <c r="E345" s="51">
        <f>('8.legal entities NC'!D345*'8.legal entities NC'!E345+'12.legal entities FC'!D345*'12.legal entities FC'!E345)/('8.legal entities NC'!D345+'12.legal entities FC'!D345)</f>
        <v>1.6244490912005902</v>
      </c>
      <c r="F345" s="50">
        <f>'8.legal entities NC'!F345+'12.legal entities FC'!F345</f>
        <v>10574574.600000001</v>
      </c>
      <c r="G345" s="51">
        <f>('8.legal entities NC'!F345*'8.legal entities NC'!G345+'12.legal entities FC'!F345*'12.legal entities FC'!G345)/('8.legal entities NC'!F345+'12.legal entities FC'!F345)</f>
        <v>1.1839365858083819</v>
      </c>
      <c r="H345" s="50">
        <f t="shared" si="30"/>
        <v>30465283.039999999</v>
      </c>
      <c r="I345" s="51">
        <f t="shared" si="31"/>
        <v>10.440351547231192</v>
      </c>
      <c r="J345" s="50">
        <f>'8.legal entities NC'!J345+'12.legal entities FC'!J345</f>
        <v>1537826.08</v>
      </c>
      <c r="K345" s="51">
        <f>('8.legal entities NC'!J345*'8.legal entities NC'!K345+'12.legal entities FC'!J345*'12.legal entities FC'!K345)/('8.legal entities NC'!J345+'12.legal entities FC'!J345)</f>
        <v>8.4667105444069559</v>
      </c>
      <c r="L345" s="50">
        <f>'8.legal entities NC'!L345+'12.legal entities FC'!L345</f>
        <v>4983319.29</v>
      </c>
      <c r="M345" s="51">
        <f>('8.legal entities NC'!L345*'8.legal entities NC'!M345+'12.legal entities FC'!L345*'12.legal entities FC'!M345)/('8.legal entities NC'!L345+'12.legal entities FC'!L345)</f>
        <v>10.743428396076153</v>
      </c>
      <c r="N345" s="50">
        <f>'8.legal entities NC'!N345+'12.legal entities FC'!N345</f>
        <v>6543007.1500000004</v>
      </c>
      <c r="O345" s="51">
        <f>('8.legal entities NC'!N345*'8.legal entities NC'!O345+'12.legal entities FC'!N345*'12.legal entities FC'!O345)/('8.legal entities NC'!N345+'12.legal entities FC'!N345)</f>
        <v>10.098818387001174</v>
      </c>
      <c r="P345" s="50">
        <f>'8.legal entities NC'!P345+'12.legal entities FC'!P345</f>
        <v>12512460.68</v>
      </c>
      <c r="Q345" s="51">
        <f>('8.legal entities NC'!P345*'8.legal entities NC'!Q345+'12.legal entities FC'!P345*'12.legal entities FC'!Q345)/('8.legal entities NC'!P345+'12.legal entities FC'!P345)</f>
        <v>11.187541296609281</v>
      </c>
      <c r="R345" s="50">
        <f>'8.legal entities NC'!R345+'12.legal entities FC'!R345</f>
        <v>4863779.3800000008</v>
      </c>
      <c r="S345" s="51">
        <f>('8.legal entities NC'!R345*'8.legal entities NC'!S345+'12.legal entities FC'!R345*'12.legal entities FC'!S345)/('8.legal entities NC'!R345+'12.legal entities FC'!R345)</f>
        <v>9.3281314698941156</v>
      </c>
      <c r="T345" s="50">
        <f>'8.legal entities NC'!T345+'12.legal entities FC'!T345</f>
        <v>24890.46</v>
      </c>
      <c r="U345" s="51">
        <f>('8.legal entities NC'!T345*'8.legal entities NC'!U345+'12.legal entities FC'!T345*'12.legal entities FC'!U345)/('8.legal entities NC'!T345+'12.legal entities FC'!T345)</f>
        <v>3.2027403270168557</v>
      </c>
    </row>
    <row r="346" spans="1:21" ht="12.75" customHeight="1" x14ac:dyDescent="0.2">
      <c r="A346" s="49" t="s">
        <v>20</v>
      </c>
      <c r="B346" s="50">
        <f>'8.legal entities NC'!B346+'12.legal entities FC'!B346</f>
        <v>220390909.77999997</v>
      </c>
      <c r="C346" s="51">
        <f>('8.legal entities NC'!B346*'8.legal entities NC'!C346+'12.legal entities FC'!B346*'12.legal entities FC'!C346)/('8.legal entities NC'!B346+'12.legal entities FC'!B346)</f>
        <v>3.0318611269171662</v>
      </c>
      <c r="D346" s="50">
        <f>'8.legal entities NC'!D346+'12.legal entities FC'!D346</f>
        <v>176600084.5</v>
      </c>
      <c r="E346" s="51">
        <f>('8.legal entities NC'!D346*'8.legal entities NC'!E346+'12.legal entities FC'!D346*'12.legal entities FC'!E346)/('8.legal entities NC'!D346+'12.legal entities FC'!D346)</f>
        <v>1.7770519650719065</v>
      </c>
      <c r="F346" s="50">
        <f>'8.legal entities NC'!F346+'12.legal entities FC'!F346</f>
        <v>12532632.789999999</v>
      </c>
      <c r="G346" s="51">
        <f>('8.legal entities NC'!F346*'8.legal entities NC'!G346+'12.legal entities FC'!F346*'12.legal entities FC'!G346)/('8.legal entities NC'!F346+'12.legal entities FC'!F346)</f>
        <v>1.4824508113111323</v>
      </c>
      <c r="H346" s="50">
        <f t="shared" si="30"/>
        <v>31258192.489999998</v>
      </c>
      <c r="I346" s="51">
        <f t="shared" si="31"/>
        <v>10.742402759063072</v>
      </c>
      <c r="J346" s="50">
        <f>'8.legal entities NC'!J346+'12.legal entities FC'!J346</f>
        <v>2520137.12</v>
      </c>
      <c r="K346" s="51">
        <f>('8.legal entities NC'!J346*'8.legal entities NC'!K346+'12.legal entities FC'!J346*'12.legal entities FC'!K346)/('8.legal entities NC'!J346+'12.legal entities FC'!J346)</f>
        <v>8.7136353205654409</v>
      </c>
      <c r="L346" s="50">
        <f>'8.legal entities NC'!L346+'12.legal entities FC'!L346</f>
        <v>4583564.03</v>
      </c>
      <c r="M346" s="51">
        <f>('8.legal entities NC'!L346*'8.legal entities NC'!M346+'12.legal entities FC'!L346*'12.legal entities FC'!M346)/('8.legal entities NC'!L346+'12.legal entities FC'!L346)</f>
        <v>11.277190259017685</v>
      </c>
      <c r="N346" s="50">
        <f>'8.legal entities NC'!N346+'12.legal entities FC'!N346</f>
        <v>6112950.1699999999</v>
      </c>
      <c r="O346" s="51">
        <f>('8.legal entities NC'!N346*'8.legal entities NC'!O346+'12.legal entities FC'!N346*'12.legal entities FC'!O346)/('8.legal entities NC'!N346+'12.legal entities FC'!N346)</f>
        <v>10.215623454395054</v>
      </c>
      <c r="P346" s="50">
        <f>'8.legal entities NC'!P346+'12.legal entities FC'!P346</f>
        <v>11704094.219999999</v>
      </c>
      <c r="Q346" s="51">
        <f>('8.legal entities NC'!P346*'8.legal entities NC'!Q346+'12.legal entities FC'!P346*'12.legal entities FC'!Q346)/('8.legal entities NC'!P346+'12.legal entities FC'!P346)</f>
        <v>11.926322078130051</v>
      </c>
      <c r="R346" s="50">
        <f>'8.legal entities NC'!R346+'12.legal entities FC'!R346</f>
        <v>6312525.9299999997</v>
      </c>
      <c r="S346" s="51">
        <f>('8.legal entities NC'!R346*'8.legal entities NC'!S346+'12.legal entities FC'!R346*'12.legal entities FC'!S346)/('8.legal entities NC'!R346+'12.legal entities FC'!R346)</f>
        <v>9.508809162705516</v>
      </c>
      <c r="T346" s="50">
        <f>'8.legal entities NC'!T346+'12.legal entities FC'!T346</f>
        <v>24921.02</v>
      </c>
      <c r="U346" s="51">
        <f>('8.legal entities NC'!T346*'8.legal entities NC'!U346+'12.legal entities FC'!T346*'12.legal entities FC'!U346)/('8.legal entities NC'!T346+'12.legal entities FC'!T346)</f>
        <v>3.2027164217194963</v>
      </c>
    </row>
    <row r="347" spans="1:21" ht="12.75" customHeight="1" x14ac:dyDescent="0.2">
      <c r="A347" s="49" t="s">
        <v>21</v>
      </c>
      <c r="B347" s="50">
        <f>'8.legal entities NC'!B347+'12.legal entities FC'!B347</f>
        <v>231970430.20999998</v>
      </c>
      <c r="C347" s="51">
        <f>('8.legal entities NC'!B347*'8.legal entities NC'!C347+'12.legal entities FC'!B347*'12.legal entities FC'!C347)/('8.legal entities NC'!B347+'12.legal entities FC'!B347)</f>
        <v>3.0304698014203835</v>
      </c>
      <c r="D347" s="50">
        <f>'8.legal entities NC'!D347+'12.legal entities FC'!D347</f>
        <v>188012791.55000001</v>
      </c>
      <c r="E347" s="51">
        <f>('8.legal entities NC'!D347*'8.legal entities NC'!E347+'12.legal entities FC'!D347*'12.legal entities FC'!E347)/('8.legal entities NC'!D347+'12.legal entities FC'!D347)</f>
        <v>1.8099185936564546</v>
      </c>
      <c r="F347" s="50">
        <f>'8.legal entities NC'!F347+'12.legal entities FC'!F347</f>
        <v>13112092.1</v>
      </c>
      <c r="G347" s="51">
        <f>('8.legal entities NC'!F347*'8.legal entities NC'!G347+'12.legal entities FC'!F347*'12.legal entities FC'!G347)/('8.legal entities NC'!F347+'12.legal entities FC'!F347)</f>
        <v>1.4385193969542032</v>
      </c>
      <c r="H347" s="50">
        <f t="shared" si="30"/>
        <v>30845546.559999999</v>
      </c>
      <c r="I347" s="51">
        <f t="shared" si="31"/>
        <v>11.146812938230505</v>
      </c>
      <c r="J347" s="50">
        <f>'8.legal entities NC'!J347+'12.legal entities FC'!J347</f>
        <v>2469188.4500000002</v>
      </c>
      <c r="K347" s="51">
        <f>('8.legal entities NC'!J347*'8.legal entities NC'!K347+'12.legal entities FC'!J347*'12.legal entities FC'!K347)/('8.legal entities NC'!J347+'12.legal entities FC'!J347)</f>
        <v>12.291579038610799</v>
      </c>
      <c r="L347" s="50">
        <f>'8.legal entities NC'!L347+'12.legal entities FC'!L347</f>
        <v>4311467.5199999996</v>
      </c>
      <c r="M347" s="51">
        <f>('8.legal entities NC'!L347*'8.legal entities NC'!M347+'12.legal entities FC'!L347*'12.legal entities FC'!M347)/('8.legal entities NC'!L347+'12.legal entities FC'!L347)</f>
        <v>9.6841827261173314</v>
      </c>
      <c r="N347" s="50">
        <f>'8.legal entities NC'!N347+'12.legal entities FC'!N347</f>
        <v>4963430.38</v>
      </c>
      <c r="O347" s="51">
        <f>('8.legal entities NC'!N347*'8.legal entities NC'!O347+'12.legal entities FC'!N347*'12.legal entities FC'!O347)/('8.legal entities NC'!N347+'12.legal entities FC'!N347)</f>
        <v>10.838800848960394</v>
      </c>
      <c r="P347" s="50">
        <f>'8.legal entities NC'!P347+'12.legal entities FC'!P347</f>
        <v>14617703.699999999</v>
      </c>
      <c r="Q347" s="51">
        <f>('8.legal entities NC'!P347*'8.legal entities NC'!Q347+'12.legal entities FC'!P347*'12.legal entities FC'!Q347)/('8.legal entities NC'!P347+'12.legal entities FC'!P347)</f>
        <v>11.961118083512661</v>
      </c>
      <c r="R347" s="50">
        <f>'8.legal entities NC'!R347+'12.legal entities FC'!R347</f>
        <v>4458824.1900000004</v>
      </c>
      <c r="S347" s="51">
        <f>('8.legal entities NC'!R347*'8.legal entities NC'!S347+'12.legal entities FC'!R347*'12.legal entities FC'!S347)/('8.legal entities NC'!R347+'12.legal entities FC'!R347)</f>
        <v>9.6448540986317504</v>
      </c>
      <c r="T347" s="50">
        <f>'8.legal entities NC'!T347+'12.legal entities FC'!T347</f>
        <v>24932.32</v>
      </c>
      <c r="U347" s="51">
        <f>('8.legal entities NC'!T347*'8.legal entities NC'!U347+'12.legal entities FC'!T347*'12.legal entities FC'!U347)/('8.legal entities NC'!T347+'12.legal entities FC'!T347)</f>
        <v>3.202708773190786</v>
      </c>
    </row>
    <row r="348" spans="1:21" ht="12.75" customHeight="1" x14ac:dyDescent="0.2">
      <c r="A348" s="49" t="s">
        <v>22</v>
      </c>
      <c r="B348" s="50">
        <f>'8.legal entities NC'!B348+'12.legal entities FC'!B348</f>
        <v>232732084.50999999</v>
      </c>
      <c r="C348" s="51">
        <f>('8.legal entities NC'!B348*'8.legal entities NC'!C348+'12.legal entities FC'!B348*'12.legal entities FC'!C348)/('8.legal entities NC'!B348+'12.legal entities FC'!B348)</f>
        <v>3.0607600212139729</v>
      </c>
      <c r="D348" s="50">
        <f>'8.legal entities NC'!D348+'12.legal entities FC'!D348</f>
        <v>188515401.5</v>
      </c>
      <c r="E348" s="51">
        <f>('8.legal entities NC'!D348*'8.legal entities NC'!E348+'12.legal entities FC'!D348*'12.legal entities FC'!E348)/('8.legal entities NC'!D348+'12.legal entities FC'!D348)</f>
        <v>1.8220043364753964</v>
      </c>
      <c r="F348" s="50">
        <f>'8.legal entities NC'!F348+'12.legal entities FC'!F348</f>
        <v>12368688.02</v>
      </c>
      <c r="G348" s="51">
        <f>('8.legal entities NC'!F348*'8.legal entities NC'!G348+'12.legal entities FC'!F348*'12.legal entities FC'!G348)/('8.legal entities NC'!F348+'12.legal entities FC'!F348)</f>
        <v>1.6789373157865455</v>
      </c>
      <c r="H348" s="50">
        <f t="shared" si="30"/>
        <v>31847994.989999998</v>
      </c>
      <c r="I348" s="51">
        <f t="shared" si="31"/>
        <v>10.929885198167048</v>
      </c>
      <c r="J348" s="50">
        <f>'8.legal entities NC'!J348+'12.legal entities FC'!J348</f>
        <v>2794608.23</v>
      </c>
      <c r="K348" s="51">
        <f>('8.legal entities NC'!J348*'8.legal entities NC'!K348+'12.legal entities FC'!J348*'12.legal entities FC'!K348)/('8.legal entities NC'!J348+'12.legal entities FC'!J348)</f>
        <v>7.7933072921280271</v>
      </c>
      <c r="L348" s="50">
        <f>'8.legal entities NC'!L348+'12.legal entities FC'!L348</f>
        <v>4540211.0999999996</v>
      </c>
      <c r="M348" s="51">
        <f>('8.legal entities NC'!L348*'8.legal entities NC'!M348+'12.legal entities FC'!L348*'12.legal entities FC'!M348)/('8.legal entities NC'!L348+'12.legal entities FC'!L348)</f>
        <v>9.787163795379465</v>
      </c>
      <c r="N348" s="50">
        <f>'8.legal entities NC'!N348+'12.legal entities FC'!N348</f>
        <v>4173334.6100000003</v>
      </c>
      <c r="O348" s="51">
        <f>('8.legal entities NC'!N348*'8.legal entities NC'!O348+'12.legal entities FC'!N348*'12.legal entities FC'!O348)/('8.legal entities NC'!N348+'12.legal entities FC'!N348)</f>
        <v>9.649565662529012</v>
      </c>
      <c r="P348" s="50">
        <f>'8.legal entities NC'!P348+'12.legal entities FC'!P348</f>
        <v>15760889.029999999</v>
      </c>
      <c r="Q348" s="51">
        <f>('8.legal entities NC'!P348*'8.legal entities NC'!Q348+'12.legal entities FC'!P348*'12.legal entities FC'!Q348)/('8.legal entities NC'!P348+'12.legal entities FC'!P348)</f>
        <v>12.399074716332761</v>
      </c>
      <c r="R348" s="50">
        <f>'8.legal entities NC'!R348+'12.legal entities FC'!R348</f>
        <v>4554244.1900000004</v>
      </c>
      <c r="S348" s="51">
        <f>('8.legal entities NC'!R348*'8.legal entities NC'!S348+'12.legal entities FC'!R348*'12.legal entities FC'!S348)/('8.legal entities NC'!R348+'12.legal entities FC'!R348)</f>
        <v>10.124502297273626</v>
      </c>
      <c r="T348" s="50">
        <f>'8.legal entities NC'!T348+'12.legal entities FC'!T348</f>
        <v>24707.83</v>
      </c>
      <c r="U348" s="51">
        <f>('8.legal entities NC'!T348*'8.legal entities NC'!U348+'12.legal entities FC'!T348*'12.legal entities FC'!U348)/('8.legal entities NC'!T348+'12.legal entities FC'!T348)</f>
        <v>3.2028648408217149</v>
      </c>
    </row>
    <row r="349" spans="1:21" ht="12.75" customHeight="1" x14ac:dyDescent="0.2">
      <c r="A349" s="49" t="s">
        <v>23</v>
      </c>
      <c r="B349" s="50">
        <f>'8.legal entities NC'!B349+'12.legal entities FC'!B349</f>
        <v>251793174.80000001</v>
      </c>
      <c r="C349" s="51">
        <f>('8.legal entities NC'!B349*'8.legal entities NC'!C349+'12.legal entities FC'!B349*'12.legal entities FC'!C349)/('8.legal entities NC'!B349+'12.legal entities FC'!B349)</f>
        <v>3.0965319957707629</v>
      </c>
      <c r="D349" s="50">
        <f>'8.legal entities NC'!D349+'12.legal entities FC'!D349</f>
        <v>202230203.84</v>
      </c>
      <c r="E349" s="51">
        <f>('8.legal entities NC'!D349*'8.legal entities NC'!E349+'12.legal entities FC'!D349*'12.legal entities FC'!E349)/('8.legal entities NC'!D349+'12.legal entities FC'!D349)</f>
        <v>1.9741494962259152</v>
      </c>
      <c r="F349" s="50">
        <f>'8.legal entities NC'!F349+'12.legal entities FC'!F349</f>
        <v>17253911.969999999</v>
      </c>
      <c r="G349" s="51">
        <f>('8.legal entities NC'!F349*'8.legal entities NC'!G349+'12.legal entities FC'!F349*'12.legal entities FC'!G349)/('8.legal entities NC'!F349+'12.legal entities FC'!F349)</f>
        <v>1.326257084995436</v>
      </c>
      <c r="H349" s="50">
        <f t="shared" si="30"/>
        <v>32309058.989999998</v>
      </c>
      <c r="I349" s="51">
        <f t="shared" si="31"/>
        <v>11.067169866168873</v>
      </c>
      <c r="J349" s="50">
        <f>'8.legal entities NC'!J349+'12.legal entities FC'!J349</f>
        <v>2359274.41</v>
      </c>
      <c r="K349" s="51">
        <f>('8.legal entities NC'!J349*'8.legal entities NC'!K349+'12.legal entities FC'!J349*'12.legal entities FC'!K349)/('8.legal entities NC'!J349+'12.legal entities FC'!J349)</f>
        <v>8.0561703047082212</v>
      </c>
      <c r="L349" s="50">
        <f>'8.legal entities NC'!L349+'12.legal entities FC'!L349</f>
        <v>4426773</v>
      </c>
      <c r="M349" s="51">
        <f>('8.legal entities NC'!L349*'8.legal entities NC'!M349+'12.legal entities FC'!L349*'12.legal entities FC'!M349)/('8.legal entities NC'!L349+'12.legal entities FC'!L349)</f>
        <v>10.139357833008356</v>
      </c>
      <c r="N349" s="50">
        <f>'8.legal entities NC'!N349+'12.legal entities FC'!N349</f>
        <v>3304890.75</v>
      </c>
      <c r="O349" s="51">
        <f>('8.legal entities NC'!N349*'8.legal entities NC'!O349+'12.legal entities FC'!N349*'12.legal entities FC'!O349)/('8.legal entities NC'!N349+'12.legal entities FC'!N349)</f>
        <v>9.9682662178469865</v>
      </c>
      <c r="P349" s="50">
        <f>'8.legal entities NC'!P349+'12.legal entities FC'!P349</f>
        <v>17127956.189999998</v>
      </c>
      <c r="Q349" s="51">
        <f>('8.legal entities NC'!P349*'8.legal entities NC'!Q349+'12.legal entities FC'!P349*'12.legal entities FC'!Q349)/('8.legal entities NC'!P349+'12.legal entities FC'!P349)</f>
        <v>12.066350470190017</v>
      </c>
      <c r="R349" s="50">
        <f>'8.legal entities NC'!R349+'12.legal entities FC'!R349</f>
        <v>5065723.6900000004</v>
      </c>
      <c r="S349" s="51">
        <f>('8.legal entities NC'!R349*'8.legal entities NC'!S349+'12.legal entities FC'!R349*'12.legal entities FC'!S349)/('8.legal entities NC'!R349+'12.legal entities FC'!R349)</f>
        <v>10.656770243206871</v>
      </c>
      <c r="T349" s="50">
        <f>'8.legal entities NC'!T349+'12.legal entities FC'!T349</f>
        <v>24440.95</v>
      </c>
      <c r="U349" s="51">
        <f>('8.legal entities NC'!T349*'8.legal entities NC'!U349+'12.legal entities FC'!T349*'12.legal entities FC'!U349)/('8.legal entities NC'!T349+'12.legal entities FC'!T349)</f>
        <v>3.2030506179178846</v>
      </c>
    </row>
    <row r="350" spans="1:21" ht="12.75" customHeight="1" x14ac:dyDescent="0.2">
      <c r="A350" s="49" t="s">
        <v>24</v>
      </c>
      <c r="B350" s="50">
        <f>'8.legal entities NC'!B350+'12.legal entities FC'!B350</f>
        <v>265739378.56</v>
      </c>
      <c r="C350" s="51">
        <f>('8.legal entities NC'!B350*'8.legal entities NC'!C350+'12.legal entities FC'!B350*'12.legal entities FC'!C350)/('8.legal entities NC'!B350+'12.legal entities FC'!B350)</f>
        <v>3.014819109462584</v>
      </c>
      <c r="D350" s="50">
        <f>'8.legal entities NC'!D350+'12.legal entities FC'!D350</f>
        <v>216347603.07999998</v>
      </c>
      <c r="E350" s="51">
        <f>('8.legal entities NC'!D350*'8.legal entities NC'!E350+'12.legal entities FC'!D350*'12.legal entities FC'!E350)/('8.legal entities NC'!D350+'12.legal entities FC'!D350)</f>
        <v>1.9571862306055923</v>
      </c>
      <c r="F350" s="50">
        <f>'8.legal entities NC'!F350+'12.legal entities FC'!F350</f>
        <v>17972613.469999999</v>
      </c>
      <c r="G350" s="51">
        <f>('8.legal entities NC'!F350*'8.legal entities NC'!G350+'12.legal entities FC'!F350*'12.legal entities FC'!G350)/('8.legal entities NC'!F350+'12.legal entities FC'!F350)</f>
        <v>1.3442337565945586</v>
      </c>
      <c r="H350" s="50">
        <f t="shared" si="30"/>
        <v>31419162.010000002</v>
      </c>
      <c r="I350" s="51">
        <f t="shared" si="31"/>
        <v>11.253139501733633</v>
      </c>
      <c r="J350" s="50">
        <f>'8.legal entities NC'!J350+'12.legal entities FC'!J350</f>
        <v>2820686.65</v>
      </c>
      <c r="K350" s="51">
        <f>('8.legal entities NC'!J350*'8.legal entities NC'!K350+'12.legal entities FC'!J350*'12.legal entities FC'!K350)/('8.legal entities NC'!J350+'12.legal entities FC'!J350)</f>
        <v>9.6513946347780095</v>
      </c>
      <c r="L350" s="50">
        <f>'8.legal entities NC'!L350+'12.legal entities FC'!L350</f>
        <v>3071021.91</v>
      </c>
      <c r="M350" s="51">
        <f>('8.legal entities NC'!L350*'8.legal entities NC'!M350+'12.legal entities FC'!L350*'12.legal entities FC'!M350)/('8.legal entities NC'!L350+'12.legal entities FC'!L350)</f>
        <v>10.398022749534826</v>
      </c>
      <c r="N350" s="50">
        <f>'8.legal entities NC'!N350+'12.legal entities FC'!N350</f>
        <v>8092943.9299999997</v>
      </c>
      <c r="O350" s="51">
        <f>('8.legal entities NC'!N350*'8.legal entities NC'!O350+'12.legal entities FC'!N350*'12.legal entities FC'!O350)/('8.legal entities NC'!N350+'12.legal entities FC'!N350)</f>
        <v>12.154936994565352</v>
      </c>
      <c r="P350" s="50">
        <f>'8.legal entities NC'!P350+'12.legal entities FC'!P350</f>
        <v>11905929.439999999</v>
      </c>
      <c r="Q350" s="51">
        <f>('8.legal entities NC'!P350*'8.legal entities NC'!Q350+'12.legal entities FC'!P350*'12.legal entities FC'!Q350)/('8.legal entities NC'!P350+'12.legal entities FC'!P350)</f>
        <v>11.408368234223273</v>
      </c>
      <c r="R350" s="50">
        <f>'8.legal entities NC'!R350+'12.legal entities FC'!R350</f>
        <v>5468127.2600000007</v>
      </c>
      <c r="S350" s="51">
        <f>('8.legal entities NC'!R350*'8.legal entities NC'!S350+'12.legal entities FC'!R350*'12.legal entities FC'!S350)/('8.legal entities NC'!R350+'12.legal entities FC'!R350)</f>
        <v>10.960298771374978</v>
      </c>
      <c r="T350" s="50">
        <f>'8.legal entities NC'!T350+'12.legal entities FC'!T350</f>
        <v>60452.820000000007</v>
      </c>
      <c r="U350" s="51">
        <f>('8.legal entities NC'!T350*'8.legal entities NC'!U350+'12.legal entities FC'!T350*'12.legal entities FC'!U350)/('8.legal entities NC'!T350+'12.legal entities FC'!T350)</f>
        <v>4.6207631008776779</v>
      </c>
    </row>
    <row r="351" spans="1:21" ht="12.75" customHeight="1" x14ac:dyDescent="0.2">
      <c r="A351" s="49" t="s">
        <v>25</v>
      </c>
      <c r="B351" s="50">
        <f>'8.legal entities NC'!B351+'12.legal entities FC'!B351</f>
        <v>279221320.86000001</v>
      </c>
      <c r="C351" s="51">
        <f>('8.legal entities NC'!B351*'8.legal entities NC'!C351+'12.legal entities FC'!B351*'12.legal entities FC'!C351)/('8.legal entities NC'!B351+'12.legal entities FC'!B351)</f>
        <v>2.9217572752649694</v>
      </c>
      <c r="D351" s="50">
        <f>'8.legal entities NC'!D351+'12.legal entities FC'!D351</f>
        <v>228248818.25999999</v>
      </c>
      <c r="E351" s="51">
        <f>('8.legal entities NC'!D351*'8.legal entities NC'!E351+'12.legal entities FC'!D351*'12.legal entities FC'!E351)/('8.legal entities NC'!D351+'12.legal entities FC'!D351)</f>
        <v>1.9103017969342617</v>
      </c>
      <c r="F351" s="50">
        <f>'8.legal entities NC'!F351+'12.legal entities FC'!F351</f>
        <v>19017414.920000002</v>
      </c>
      <c r="G351" s="51">
        <f>('8.legal entities NC'!F351*'8.legal entities NC'!G351+'12.legal entities FC'!F351*'12.legal entities FC'!G351)/('8.legal entities NC'!F351+'12.legal entities FC'!F351)</f>
        <v>1.4298916368124297</v>
      </c>
      <c r="H351" s="50">
        <f t="shared" si="30"/>
        <v>31955087.68</v>
      </c>
      <c r="I351" s="51">
        <f t="shared" si="31"/>
        <v>11.03423526621661</v>
      </c>
      <c r="J351" s="50">
        <f>'8.legal entities NC'!J351+'12.legal entities FC'!J351</f>
        <v>2465435.3899999997</v>
      </c>
      <c r="K351" s="51">
        <f>('8.legal entities NC'!J351*'8.legal entities NC'!K351+'12.legal entities FC'!J351*'12.legal entities FC'!K351)/('8.legal entities NC'!J351+'12.legal entities FC'!J351)</f>
        <v>7.8755427668700699</v>
      </c>
      <c r="L351" s="50">
        <f>'8.legal entities NC'!L351+'12.legal entities FC'!L351</f>
        <v>2696766.2</v>
      </c>
      <c r="M351" s="51">
        <f>('8.legal entities NC'!L351*'8.legal entities NC'!M351+'12.legal entities FC'!L351*'12.legal entities FC'!M351)/('8.legal entities NC'!L351+'12.legal entities FC'!L351)</f>
        <v>8.1730449100852542</v>
      </c>
      <c r="N351" s="50">
        <f>'8.legal entities NC'!N351+'12.legal entities FC'!N351</f>
        <v>9046671.6600000001</v>
      </c>
      <c r="O351" s="51">
        <f>('8.legal entities NC'!N351*'8.legal entities NC'!O351+'12.legal entities FC'!N351*'12.legal entities FC'!O351)/('8.legal entities NC'!N351+'12.legal entities FC'!N351)</f>
        <v>12.411088280681597</v>
      </c>
      <c r="P351" s="50">
        <f>'8.legal entities NC'!P351+'12.legal entities FC'!P351</f>
        <v>11581348.120000001</v>
      </c>
      <c r="Q351" s="51">
        <f>('8.legal entities NC'!P351*'8.legal entities NC'!Q351+'12.legal entities FC'!P351*'12.legal entities FC'!Q351)/('8.legal entities NC'!P351+'12.legal entities FC'!P351)</f>
        <v>11.398096837995713</v>
      </c>
      <c r="R351" s="50">
        <f>'8.legal entities NC'!R351+'12.legal entities FC'!R351</f>
        <v>6118790.79</v>
      </c>
      <c r="S351" s="51">
        <f>('8.legal entities NC'!R351*'8.legal entities NC'!S351+'12.legal entities FC'!R351*'12.legal entities FC'!S351)/('8.legal entities NC'!R351+'12.legal entities FC'!R351)</f>
        <v>10.881393947986258</v>
      </c>
      <c r="T351" s="50">
        <f>'8.legal entities NC'!T351+'12.legal entities FC'!T351</f>
        <v>46075.520000000004</v>
      </c>
      <c r="U351" s="51">
        <f>('8.legal entities NC'!T351*'8.legal entities NC'!U351+'12.legal entities FC'!T351*'12.legal entities FC'!U351)/('8.legal entities NC'!T351+'12.legal entities FC'!T351)</f>
        <v>6.0158023175864299</v>
      </c>
    </row>
    <row r="352" spans="1:21" ht="12.75" customHeight="1" x14ac:dyDescent="0.2">
      <c r="A352" s="49" t="s">
        <v>26</v>
      </c>
      <c r="B352" s="50">
        <f>'8.legal entities NC'!B352+'12.legal entities FC'!B352</f>
        <v>268557887.92000002</v>
      </c>
      <c r="C352" s="51">
        <f>('8.legal entities NC'!B352*'8.legal entities NC'!C352+'12.legal entities FC'!B352*'12.legal entities FC'!C352)/('8.legal entities NC'!B352+'12.legal entities FC'!B352)</f>
        <v>2.7994221900000764</v>
      </c>
      <c r="D352" s="50">
        <f>'8.legal entities NC'!D352+'12.legal entities FC'!D352</f>
        <v>217348415.14999998</v>
      </c>
      <c r="E352" s="51">
        <f>('8.legal entities NC'!D352*'8.legal entities NC'!E352+'12.legal entities FC'!D352*'12.legal entities FC'!E352)/('8.legal entities NC'!D352+'12.legal entities FC'!D352)</f>
        <v>1.7417312330183812</v>
      </c>
      <c r="F352" s="50">
        <f>'8.legal entities NC'!F352+'12.legal entities FC'!F352</f>
        <v>19584726.869999997</v>
      </c>
      <c r="G352" s="51">
        <f>('8.legal entities NC'!F352*'8.legal entities NC'!G352+'12.legal entities FC'!F352*'12.legal entities FC'!G352)/('8.legal entities NC'!F352+'12.legal entities FC'!F352)</f>
        <v>1.4114007320848607</v>
      </c>
      <c r="H352" s="50">
        <f t="shared" si="30"/>
        <v>31624745.899999999</v>
      </c>
      <c r="I352" s="51">
        <f t="shared" si="31"/>
        <v>10.928229775499979</v>
      </c>
      <c r="J352" s="50">
        <f>'8.legal entities NC'!J352+'12.legal entities FC'!J352</f>
        <v>2237999.5499999998</v>
      </c>
      <c r="K352" s="51">
        <f>('8.legal entities NC'!J352*'8.legal entities NC'!K352+'12.legal entities FC'!J352*'12.legal entities FC'!K352)/('8.legal entities NC'!J352+'12.legal entities FC'!J352)</f>
        <v>5.7813359180970307</v>
      </c>
      <c r="L352" s="50">
        <f>'8.legal entities NC'!L352+'12.legal entities FC'!L352</f>
        <v>2161034.71</v>
      </c>
      <c r="M352" s="51">
        <f>('8.legal entities NC'!L352*'8.legal entities NC'!M352+'12.legal entities FC'!L352*'12.legal entities FC'!M352)/('8.legal entities NC'!L352+'12.legal entities FC'!L352)</f>
        <v>9.8242319485465739</v>
      </c>
      <c r="N352" s="50">
        <f>'8.legal entities NC'!N352+'12.legal entities FC'!N352</f>
        <v>11071938.84</v>
      </c>
      <c r="O352" s="51">
        <f>('8.legal entities NC'!N352*'8.legal entities NC'!O352+'12.legal entities FC'!N352*'12.legal entities FC'!O352)/('8.legal entities NC'!N352+'12.legal entities FC'!N352)</f>
        <v>12.058977436665486</v>
      </c>
      <c r="P352" s="50">
        <f>'8.legal entities NC'!P352+'12.legal entities FC'!P352</f>
        <v>10185956.85</v>
      </c>
      <c r="Q352" s="51">
        <f>('8.legal entities NC'!P352*'8.legal entities NC'!Q352+'12.legal entities FC'!P352*'12.legal entities FC'!Q352)/('8.legal entities NC'!P352+'12.legal entities FC'!P352)</f>
        <v>10.937503227259434</v>
      </c>
      <c r="R352" s="50">
        <f>'8.legal entities NC'!R352+'12.legal entities FC'!R352</f>
        <v>5921642.6200000001</v>
      </c>
      <c r="S352" s="51">
        <f>('8.legal entities NC'!R352*'8.legal entities NC'!S352+'12.legal entities FC'!R352*'12.legal entities FC'!S352)/('8.legal entities NC'!R352+'12.legal entities FC'!R352)</f>
        <v>11.184429784568842</v>
      </c>
      <c r="T352" s="50">
        <f>'8.legal entities NC'!T352+'12.legal entities FC'!T352</f>
        <v>46173.33</v>
      </c>
      <c r="U352" s="51">
        <f>('8.legal entities NC'!T352*'8.legal entities NC'!U352+'12.legal entities FC'!T352*'12.legal entities FC'!U352)/('8.legal entities NC'!T352+'12.legal entities FC'!T352)</f>
        <v>6.0200054880165661</v>
      </c>
    </row>
    <row r="353" spans="1:21" ht="12.75" customHeight="1" x14ac:dyDescent="0.2">
      <c r="A353" s="49" t="s">
        <v>27</v>
      </c>
      <c r="B353" s="50">
        <f>'8.legal entities NC'!B353+'12.legal entities FC'!B353</f>
        <v>297512305.55000001</v>
      </c>
      <c r="C353" s="51">
        <f>('8.legal entities NC'!B353*'8.legal entities NC'!C353+'12.legal entities FC'!B353*'12.legal entities FC'!C353)/('8.legal entities NC'!B353+'12.legal entities FC'!B353)</f>
        <v>2.7055107906887041</v>
      </c>
      <c r="D353" s="50">
        <f>'8.legal entities NC'!D353+'12.legal entities FC'!D353</f>
        <v>240752418.09</v>
      </c>
      <c r="E353" s="51">
        <f>('8.legal entities NC'!D353*'8.legal entities NC'!E353+'12.legal entities FC'!D353*'12.legal entities FC'!E353)/('8.legal entities NC'!D353+'12.legal entities FC'!D353)</f>
        <v>1.6546015452404983</v>
      </c>
      <c r="F353" s="50">
        <f>'8.legal entities NC'!F353+'12.legal entities FC'!F353</f>
        <v>19149972.539999999</v>
      </c>
      <c r="G353" s="51">
        <f>('8.legal entities NC'!F353*'8.legal entities NC'!G353+'12.legal entities FC'!F353*'12.legal entities FC'!G353)/('8.legal entities NC'!F353+'12.legal entities FC'!F353)</f>
        <v>1.3909648606994787</v>
      </c>
      <c r="H353" s="50">
        <f t="shared" si="30"/>
        <v>37609914.919999994</v>
      </c>
      <c r="I353" s="51">
        <f t="shared" si="31"/>
        <v>10.102030061960043</v>
      </c>
      <c r="J353" s="50">
        <f>'8.legal entities NC'!J353+'12.legal entities FC'!J353</f>
        <v>2240382.66</v>
      </c>
      <c r="K353" s="51">
        <f>('8.legal entities NC'!J353*'8.legal entities NC'!K353+'12.legal entities FC'!J353*'12.legal entities FC'!K353)/('8.legal entities NC'!J353+'12.legal entities FC'!J353)</f>
        <v>4.1108972734595293</v>
      </c>
      <c r="L353" s="50">
        <f>'8.legal entities NC'!L353+'12.legal entities FC'!L353</f>
        <v>6897648.7599999998</v>
      </c>
      <c r="M353" s="51">
        <f>('8.legal entities NC'!L353*'8.legal entities NC'!M353+'12.legal entities FC'!L353*'12.legal entities FC'!M353)/('8.legal entities NC'!L353+'12.legal entities FC'!L353)</f>
        <v>12.839664573294366</v>
      </c>
      <c r="N353" s="50">
        <f>'8.legal entities NC'!N353+'12.legal entities FC'!N353</f>
        <v>7313483.7699999996</v>
      </c>
      <c r="O353" s="51">
        <f>('8.legal entities NC'!N353*'8.legal entities NC'!O353+'12.legal entities FC'!N353*'12.legal entities FC'!O353)/('8.legal entities NC'!N353+'12.legal entities FC'!N353)</f>
        <v>11.248778462059827</v>
      </c>
      <c r="P353" s="50">
        <f>'8.legal entities NC'!P353+'12.legal entities FC'!P353</f>
        <v>14482403.859999999</v>
      </c>
      <c r="Q353" s="51">
        <f>('8.legal entities NC'!P353*'8.legal entities NC'!Q353+'12.legal entities FC'!P353*'12.legal entities FC'!Q353)/('8.legal entities NC'!P353+'12.legal entities FC'!P353)</f>
        <v>8.5764854261701249</v>
      </c>
      <c r="R353" s="50">
        <f>'8.legal entities NC'!R353+'12.legal entities FC'!R353</f>
        <v>6624901.5700000003</v>
      </c>
      <c r="S353" s="51">
        <f>('8.legal entities NC'!R353*'8.legal entities NC'!S353+'12.legal entities FC'!R353*'12.legal entities FC'!S353)/('8.legal entities NC'!R353+'12.legal entities FC'!R353)</f>
        <v>11.372213631620744</v>
      </c>
      <c r="T353" s="50">
        <f>'8.legal entities NC'!T353+'12.legal entities FC'!T353</f>
        <v>51094.3</v>
      </c>
      <c r="U353" s="51">
        <f>('8.legal entities NC'!T353*'8.legal entities NC'!U353+'12.legal entities FC'!T353*'12.legal entities FC'!U353)/('8.legal entities NC'!T353+'12.legal entities FC'!T353)</f>
        <v>6.7978514237400267</v>
      </c>
    </row>
    <row r="354" spans="1:21" ht="12.75" customHeight="1" x14ac:dyDescent="0.2">
      <c r="A354" s="49" t="s">
        <v>28</v>
      </c>
      <c r="B354" s="50">
        <f>'8.legal entities NC'!B354+'12.legal entities FC'!B354</f>
        <v>305311932.19999999</v>
      </c>
      <c r="C354" s="51">
        <f>('8.legal entities NC'!B354*'8.legal entities NC'!C354+'12.legal entities FC'!B354*'12.legal entities FC'!C354)/('8.legal entities NC'!B354+'12.legal entities FC'!B354)</f>
        <v>2.9935647794940636</v>
      </c>
      <c r="D354" s="50">
        <f>'8.legal entities NC'!D354+'12.legal entities FC'!D354</f>
        <v>246362308.19999999</v>
      </c>
      <c r="E354" s="51">
        <f>('8.legal entities NC'!D354*'8.legal entities NC'!E354+'12.legal entities FC'!D354*'12.legal entities FC'!E354)/('8.legal entities NC'!D354+'12.legal entities FC'!D354)</f>
        <v>1.9605859777636228</v>
      </c>
      <c r="F354" s="50">
        <f>'8.legal entities NC'!F354+'12.legal entities FC'!F354</f>
        <v>17750934.16</v>
      </c>
      <c r="G354" s="51">
        <f>('8.legal entities NC'!F354*'8.legal entities NC'!G354+'12.legal entities FC'!F354*'12.legal entities FC'!G354)/('8.legal entities NC'!F354+'12.legal entities FC'!F354)</f>
        <v>1.4771033995317342</v>
      </c>
      <c r="H354" s="50">
        <f t="shared" si="30"/>
        <v>41198689.839999996</v>
      </c>
      <c r="I354" s="51">
        <f t="shared" si="31"/>
        <v>9.8240161632819447</v>
      </c>
      <c r="J354" s="50">
        <f>'8.legal entities NC'!J354+'12.legal entities FC'!J354</f>
        <v>2165712.86</v>
      </c>
      <c r="K354" s="51">
        <f>('8.legal entities NC'!J354*'8.legal entities NC'!K354+'12.legal entities FC'!J354*'12.legal entities FC'!K354)/('8.legal entities NC'!J354+'12.legal entities FC'!J354)</f>
        <v>9.1077957346570901</v>
      </c>
      <c r="L354" s="50">
        <f>'8.legal entities NC'!L354+'12.legal entities FC'!L354</f>
        <v>10116141.969999999</v>
      </c>
      <c r="M354" s="51">
        <f>('8.legal entities NC'!L354*'8.legal entities NC'!M354+'12.legal entities FC'!L354*'12.legal entities FC'!M354)/('8.legal entities NC'!L354+'12.legal entities FC'!L354)</f>
        <v>11.945430725790791</v>
      </c>
      <c r="N354" s="50">
        <f>'8.legal entities NC'!N354+'12.legal entities FC'!N354</f>
        <v>5461249.5999999996</v>
      </c>
      <c r="O354" s="51">
        <f>('8.legal entities NC'!N354*'8.legal entities NC'!O354+'12.legal entities FC'!N354*'12.legal entities FC'!O354)/('8.legal entities NC'!N354+'12.legal entities FC'!N354)</f>
        <v>11.656567785841546</v>
      </c>
      <c r="P354" s="50">
        <f>'8.legal entities NC'!P354+'12.legal entities FC'!P354</f>
        <v>17090736.34</v>
      </c>
      <c r="Q354" s="51">
        <f>('8.legal entities NC'!P354*'8.legal entities NC'!Q354+'12.legal entities FC'!P354*'12.legal entities FC'!Q354)/('8.legal entities NC'!P354+'12.legal entities FC'!P354)</f>
        <v>7.5657317252370664</v>
      </c>
      <c r="R354" s="50">
        <f>'8.legal entities NC'!R354+'12.legal entities FC'!R354</f>
        <v>6313577.9700000007</v>
      </c>
      <c r="S354" s="51">
        <f>('8.legal entities NC'!R354*'8.legal entities NC'!S354+'12.legal entities FC'!R354*'12.legal entities FC'!S354)/('8.legal entities NC'!R354+'12.legal entities FC'!R354)</f>
        <v>11.223105759395542</v>
      </c>
      <c r="T354" s="50">
        <f>'8.legal entities NC'!T354+'12.legal entities FC'!T354</f>
        <v>51271.100000000006</v>
      </c>
      <c r="U354" s="51">
        <f>('8.legal entities NC'!T354*'8.legal entities NC'!U354+'12.legal entities FC'!T354*'12.legal entities FC'!U354)/('8.legal entities NC'!T354+'12.legal entities FC'!T354)</f>
        <v>6.8019968364244194</v>
      </c>
    </row>
    <row r="355" spans="1:21" ht="12.75" customHeight="1" x14ac:dyDescent="0.2">
      <c r="A355" s="49" t="s">
        <v>46</v>
      </c>
      <c r="B355" s="50">
        <f>'8.legal entities NC'!B355+'12.legal entities FC'!B355</f>
        <v>308148368.16000009</v>
      </c>
      <c r="C355" s="51">
        <f>('8.legal entities NC'!B355*'8.legal entities NC'!C355+'12.legal entities FC'!B355*'12.legal entities FC'!C355)/('8.legal entities NC'!B355+'12.legal entities FC'!B355)</f>
        <v>3.037645292220327</v>
      </c>
      <c r="D355" s="50">
        <f>'8.legal entities NC'!D355+'12.legal entities FC'!D355</f>
        <v>247607319.02000001</v>
      </c>
      <c r="E355" s="51">
        <f>('8.legal entities NC'!D355*'8.legal entities NC'!E355+'12.legal entities FC'!D355*'12.legal entities FC'!E355)/('8.legal entities NC'!D355+'12.legal entities FC'!D355)</f>
        <v>1.9867822032524984</v>
      </c>
      <c r="F355" s="50">
        <f>'8.legal entities NC'!F355+'12.legal entities FC'!F355</f>
        <v>17504211.260000002</v>
      </c>
      <c r="G355" s="51">
        <f>('8.legal entities NC'!F355*'8.legal entities NC'!G355+'12.legal entities FC'!F355*'12.legal entities FC'!G355)/('8.legal entities NC'!F355+'12.legal entities FC'!F355)</f>
        <v>1.4498485880477237</v>
      </c>
      <c r="H355" s="50">
        <f t="shared" si="30"/>
        <v>43036837.880000003</v>
      </c>
      <c r="I355" s="51">
        <f t="shared" si="31"/>
        <v>9.7294594507601939</v>
      </c>
      <c r="J355" s="50">
        <f>'8.legal entities NC'!J355+'12.legal entities FC'!J355</f>
        <v>7181173.1100000003</v>
      </c>
      <c r="K355" s="51">
        <f>('8.legal entities NC'!J355*'8.legal entities NC'!K355+'12.legal entities FC'!J355*'12.legal entities FC'!K355)/('8.legal entities NC'!J355+'12.legal entities FC'!J355)</f>
        <v>11.845525675692885</v>
      </c>
      <c r="L355" s="50">
        <f>'8.legal entities NC'!L355+'12.legal entities FC'!L355</f>
        <v>5467616.0999999996</v>
      </c>
      <c r="M355" s="51">
        <f>('8.legal entities NC'!L355*'8.legal entities NC'!M355+'12.legal entities FC'!L355*'12.legal entities FC'!M355)/('8.legal entities NC'!L355+'12.legal entities FC'!L355)</f>
        <v>10.615048948389081</v>
      </c>
      <c r="N355" s="50">
        <f>'8.legal entities NC'!N355+'12.legal entities FC'!N355</f>
        <v>6600058.7999999998</v>
      </c>
      <c r="O355" s="51">
        <f>('8.legal entities NC'!N355*'8.legal entities NC'!O355+'12.legal entities FC'!N355*'12.legal entities FC'!O355)/('8.legal entities NC'!N355+'12.legal entities FC'!N355)</f>
        <v>10.578389860572116</v>
      </c>
      <c r="P355" s="50">
        <f>'8.legal entities NC'!P355+'12.legal entities FC'!P355</f>
        <v>17440004.91</v>
      </c>
      <c r="Q355" s="51">
        <f>('8.legal entities NC'!P355*'8.legal entities NC'!Q355+'12.legal entities FC'!P355*'12.legal entities FC'!Q355)/('8.legal entities NC'!P355+'12.legal entities FC'!P355)</f>
        <v>7.7568379489980446</v>
      </c>
      <c r="R355" s="50">
        <f>'8.legal entities NC'!R355+'12.legal entities FC'!R355</f>
        <v>6296603.3600000003</v>
      </c>
      <c r="S355" s="51">
        <f>('8.legal entities NC'!R355*'8.legal entities NC'!S355+'12.legal entities FC'!R355*'12.legal entities FC'!S355)/('8.legal entities NC'!R355+'12.legal entities FC'!R355)</f>
        <v>11.144813350304453</v>
      </c>
      <c r="T355" s="50">
        <f>'8.legal entities NC'!T355+'12.legal entities FC'!T355</f>
        <v>51381.600000000006</v>
      </c>
      <c r="U355" s="51">
        <f>('8.legal entities NC'!T355*'8.legal entities NC'!U355+'12.legal entities FC'!T355*'12.legal entities FC'!U355)/('8.legal entities NC'!T355+'12.legal entities FC'!T355)</f>
        <v>6.8045732324411867</v>
      </c>
    </row>
    <row r="356" spans="1:21" ht="12.75" customHeight="1" thickBot="1" x14ac:dyDescent="0.25">
      <c r="A356" s="52" t="s">
        <v>30</v>
      </c>
      <c r="B356" s="53">
        <f>'8.legal entities NC'!B356+'12.legal entities FC'!B356</f>
        <v>309403677.05000001</v>
      </c>
      <c r="C356" s="54">
        <f>('8.legal entities NC'!B356*'8.legal entities NC'!C356+'12.legal entities FC'!B356*'12.legal entities FC'!C356)/('8.legal entities NC'!B356+'12.legal entities FC'!B356)</f>
        <v>2.9185823506404898</v>
      </c>
      <c r="D356" s="53">
        <f>'8.legal entities NC'!D356+'12.legal entities FC'!D356</f>
        <v>253890567.08000001</v>
      </c>
      <c r="E356" s="54">
        <f>('8.legal entities NC'!D356*'8.legal entities NC'!E356+'12.legal entities FC'!D356*'12.legal entities FC'!E356)/('8.legal entities NC'!D356+'12.legal entities FC'!D356)</f>
        <v>1.9734914765124774</v>
      </c>
      <c r="F356" s="53">
        <f>'8.legal entities NC'!F356+'12.legal entities FC'!F356</f>
        <v>11344489.43</v>
      </c>
      <c r="G356" s="54">
        <f>('8.legal entities NC'!F356*'8.legal entities NC'!G356+'12.legal entities FC'!F356*'12.legal entities FC'!G356)/('8.legal entities NC'!F356+'12.legal entities FC'!F356)</f>
        <v>1.3165616124955901</v>
      </c>
      <c r="H356" s="53">
        <f t="shared" ref="H356:H367" si="32">J356+L356+N356+P356+R356+T356</f>
        <v>44168620.539999999</v>
      </c>
      <c r="I356" s="54">
        <f t="shared" ref="I356:I367" si="33">(J356*K356+L356*M356+N356*O356+P356*Q356+R356*S356+T356*U356)/(J356+L356+N356+P356+R356+T356)</f>
        <v>8.76263548495238</v>
      </c>
      <c r="J356" s="53">
        <f>'8.legal entities NC'!J356+'12.legal entities FC'!J356</f>
        <v>3453927.28</v>
      </c>
      <c r="K356" s="54">
        <f>('8.legal entities NC'!J356*'8.legal entities NC'!K356+'12.legal entities FC'!J356*'12.legal entities FC'!K356)/('8.legal entities NC'!J356+'12.legal entities FC'!J356)</f>
        <v>9.1466870832613516</v>
      </c>
      <c r="L356" s="53">
        <f>'8.legal entities NC'!L356+'12.legal entities FC'!L356</f>
        <v>3306848.31</v>
      </c>
      <c r="M356" s="54">
        <f>('8.legal entities NC'!L356*'8.legal entities NC'!M356+'12.legal entities FC'!L356*'12.legal entities FC'!M356)/('8.legal entities NC'!L356+'12.legal entities FC'!L356)</f>
        <v>11.354540101780515</v>
      </c>
      <c r="N356" s="53">
        <f>'8.legal entities NC'!N356+'12.legal entities FC'!N356</f>
        <v>5673455.9199999999</v>
      </c>
      <c r="O356" s="54">
        <f>('8.legal entities NC'!N356*'8.legal entities NC'!O356+'12.legal entities FC'!N356*'12.legal entities FC'!O356)/('8.legal entities NC'!N356+'12.legal entities FC'!N356)</f>
        <v>10.127338447462579</v>
      </c>
      <c r="P356" s="53">
        <f>'8.legal entities NC'!P356+'12.legal entities FC'!P356</f>
        <v>20189150.82</v>
      </c>
      <c r="Q356" s="54">
        <f>('8.legal entities NC'!P356*'8.legal entities NC'!Q356+'12.legal entities FC'!P356*'12.legal entities FC'!Q356)/('8.legal entities NC'!P356+'12.legal entities FC'!P356)</f>
        <v>8.3778786848302165</v>
      </c>
      <c r="R356" s="53">
        <f>'8.legal entities NC'!R356+'12.legal entities FC'!R356</f>
        <v>11476434.51</v>
      </c>
      <c r="S356" s="54">
        <f>('8.legal entities NC'!R356*'8.legal entities NC'!S356+'12.legal entities FC'!R356*'12.legal entities FC'!S356)/('8.legal entities NC'!R356+'12.legal entities FC'!R356)</f>
        <v>7.9184102477834557</v>
      </c>
      <c r="T356" s="53">
        <f>'8.legal entities NC'!T356+'12.legal entities FC'!T356</f>
        <v>68803.700000000012</v>
      </c>
      <c r="U356" s="54">
        <f>('8.legal entities NC'!T356*'8.legal entities NC'!U356+'12.legal entities FC'!T356*'12.legal entities FC'!U356)/('8.legal entities NC'!T356+'12.legal entities FC'!T356)</f>
        <v>6.0956992138504189</v>
      </c>
    </row>
    <row r="357" spans="1:21" ht="12.75" customHeight="1" x14ac:dyDescent="0.2">
      <c r="A357" s="35" t="s">
        <v>91</v>
      </c>
      <c r="B357" s="50">
        <f>'8.legal entities NC'!B357+'12.legal entities FC'!B357</f>
        <v>330670188.45999992</v>
      </c>
      <c r="C357" s="51">
        <f>('8.legal entities NC'!B357*'8.legal entities NC'!C357+'12.legal entities FC'!B357*'12.legal entities FC'!C357)/('8.legal entities NC'!B357+'12.legal entities FC'!B357)</f>
        <v>3.2526019914683237</v>
      </c>
      <c r="D357" s="50">
        <f>'8.legal entities NC'!D357+'12.legal entities FC'!D357</f>
        <v>257236738.60000002</v>
      </c>
      <c r="E357" s="51">
        <f>('8.legal entities NC'!D357*'8.legal entities NC'!E357+'12.legal entities FC'!D357*'12.legal entities FC'!E357)/('8.legal entities NC'!D357+'12.legal entities FC'!D357)</f>
        <v>2.1587314544672918</v>
      </c>
      <c r="F357" s="50">
        <f>'8.legal entities NC'!F357+'12.legal entities FC'!F357</f>
        <v>19971729.48</v>
      </c>
      <c r="G357" s="51">
        <f>('8.legal entities NC'!F357*'8.legal entities NC'!G357+'12.legal entities FC'!F357*'12.legal entities FC'!G357)/('8.legal entities NC'!F357+'12.legal entities FC'!F357)</f>
        <v>1.7013377917534285</v>
      </c>
      <c r="H357" s="50">
        <f t="shared" si="32"/>
        <v>53461720.380000003</v>
      </c>
      <c r="I357" s="51">
        <f t="shared" si="33"/>
        <v>9.0953828843620386</v>
      </c>
      <c r="J357" s="50">
        <f>'8.legal entities NC'!J357+'12.legal entities FC'!J357</f>
        <v>2743141.38</v>
      </c>
      <c r="K357" s="51">
        <f>('8.legal entities NC'!J357*'8.legal entities NC'!K357+'12.legal entities FC'!J357*'12.legal entities FC'!K357)/('8.legal entities NC'!J357+'12.legal entities FC'!J357)</f>
        <v>8.6587263948458979</v>
      </c>
      <c r="L357" s="50">
        <f>'8.legal entities NC'!L357+'12.legal entities FC'!L357</f>
        <v>4400766.9799999995</v>
      </c>
      <c r="M357" s="51">
        <f>('8.legal entities NC'!L357*'8.legal entities NC'!M357+'12.legal entities FC'!L357*'12.legal entities FC'!M357)/('8.legal entities NC'!L357+'12.legal entities FC'!L357)</f>
        <v>11.396020973939423</v>
      </c>
      <c r="N357" s="50">
        <f>'8.legal entities NC'!N357+'12.legal entities FC'!N357</f>
        <v>5092250.0999999996</v>
      </c>
      <c r="O357" s="51">
        <f>('8.legal entities NC'!N357*'8.legal entities NC'!O357+'12.legal entities FC'!N357*'12.legal entities FC'!O357)/('8.legal entities NC'!N357+'12.legal entities FC'!N357)</f>
        <v>9.8025142687119864</v>
      </c>
      <c r="P357" s="50">
        <f>'8.legal entities NC'!P357+'12.legal entities FC'!P357</f>
        <v>29835564.289999999</v>
      </c>
      <c r="Q357" s="51">
        <f>('8.legal entities NC'!P357*'8.legal entities NC'!Q357+'12.legal entities FC'!P357*'12.legal entities FC'!Q357)/('8.legal entities NC'!P357+'12.legal entities FC'!P357)</f>
        <v>9.4699685611007745</v>
      </c>
      <c r="R357" s="50">
        <f>'8.legal entities NC'!R357+'12.legal entities FC'!R357</f>
        <v>11321054.199999999</v>
      </c>
      <c r="S357" s="51">
        <f>('8.legal entities NC'!R357*'8.legal entities NC'!S357+'12.legal entities FC'!R357*'12.legal entities FC'!S357)/('8.legal entities NC'!R357+'12.legal entities FC'!R357)</f>
        <v>7.0198938223792045</v>
      </c>
      <c r="T357" s="50">
        <f>'8.legal entities NC'!T357+'12.legal entities FC'!T357</f>
        <v>68943.430000000008</v>
      </c>
      <c r="U357" s="51">
        <f>('8.legal entities NC'!T357*'8.legal entities NC'!U357+'12.legal entities FC'!T357*'12.legal entities FC'!U357)/('8.legal entities NC'!T357+'12.legal entities FC'!T357)</f>
        <v>6.0943370528562326</v>
      </c>
    </row>
    <row r="358" spans="1:21" ht="12.75" customHeight="1" x14ac:dyDescent="0.2">
      <c r="A358" s="49" t="s">
        <v>20</v>
      </c>
      <c r="B358" s="50">
        <f>'8.legal entities NC'!B358+'12.legal entities FC'!B358</f>
        <v>359906358.31</v>
      </c>
      <c r="C358" s="51">
        <f>('8.legal entities NC'!B358*'8.legal entities NC'!C358+'12.legal entities FC'!B358*'12.legal entities FC'!C358)/('8.legal entities NC'!B358+'12.legal entities FC'!B358)</f>
        <v>3.6468545248980417</v>
      </c>
      <c r="D358" s="50">
        <f>'8.legal entities NC'!D358+'12.legal entities FC'!D358</f>
        <v>288099422.92000002</v>
      </c>
      <c r="E358" s="51">
        <f>('8.legal entities NC'!D358*'8.legal entities NC'!E358+'12.legal entities FC'!D358*'12.legal entities FC'!E358)/('8.legal entities NC'!D358+'12.legal entities FC'!D358)</f>
        <v>2.7398721257448995</v>
      </c>
      <c r="F358" s="50">
        <f>'8.legal entities NC'!F358+'12.legal entities FC'!F358</f>
        <v>16310644.649999999</v>
      </c>
      <c r="G358" s="51">
        <f>('8.legal entities NC'!F358*'8.legal entities NC'!G358+'12.legal entities FC'!F358*'12.legal entities FC'!G358)/('8.legal entities NC'!F358+'12.legal entities FC'!F358)</f>
        <v>0.75935161219394232</v>
      </c>
      <c r="H358" s="50">
        <f t="shared" si="32"/>
        <v>55496290.739999995</v>
      </c>
      <c r="I358" s="51">
        <f t="shared" si="33"/>
        <v>9.2039491634283568</v>
      </c>
      <c r="J358" s="50">
        <f>'8.legal entities NC'!J358+'12.legal entities FC'!J358</f>
        <v>3405013.21</v>
      </c>
      <c r="K358" s="51">
        <f>('8.legal entities NC'!J358*'8.legal entities NC'!K358+'12.legal entities FC'!J358*'12.legal entities FC'!K358)/('8.legal entities NC'!J358+'12.legal entities FC'!J358)</f>
        <v>9.3220912097137028</v>
      </c>
      <c r="L358" s="50">
        <f>'8.legal entities NC'!L358+'12.legal entities FC'!L358</f>
        <v>3690776.9200000004</v>
      </c>
      <c r="M358" s="51">
        <f>('8.legal entities NC'!L358*'8.legal entities NC'!M358+'12.legal entities FC'!L358*'12.legal entities FC'!M358)/('8.legal entities NC'!L358+'12.legal entities FC'!L358)</f>
        <v>11.417152056131354</v>
      </c>
      <c r="N358" s="50">
        <f>'8.legal entities NC'!N358+'12.legal entities FC'!N358</f>
        <v>6212859.1200000001</v>
      </c>
      <c r="O358" s="51">
        <f>('8.legal entities NC'!N358*'8.legal entities NC'!O358+'12.legal entities FC'!N358*'12.legal entities FC'!O358)/('8.legal entities NC'!N358+'12.legal entities FC'!N358)</f>
        <v>8.9332668419335004</v>
      </c>
      <c r="P358" s="50">
        <f>'8.legal entities NC'!P358+'12.legal entities FC'!P358</f>
        <v>29425131.07</v>
      </c>
      <c r="Q358" s="51">
        <f>('8.legal entities NC'!P358*'8.legal entities NC'!Q358+'12.legal entities FC'!P358*'12.legal entities FC'!Q358)/('8.legal entities NC'!P358+'12.legal entities FC'!P358)</f>
        <v>9.6233818676342686</v>
      </c>
      <c r="R358" s="50">
        <f>'8.legal entities NC'!R358+'12.legal entities FC'!R358</f>
        <v>12698567.09</v>
      </c>
      <c r="S358" s="51">
        <f>('8.legal entities NC'!R358*'8.legal entities NC'!S358+'12.legal entities FC'!R358*'12.legal entities FC'!S358)/('8.legal entities NC'!R358+'12.legal entities FC'!R358)</f>
        <v>7.7083081830534139</v>
      </c>
      <c r="T358" s="50">
        <f>'8.legal entities NC'!T358+'12.legal entities FC'!T358</f>
        <v>63943.33</v>
      </c>
      <c r="U358" s="51">
        <f>('8.legal entities NC'!T358*'8.legal entities NC'!U358+'12.legal entities FC'!T358*'12.legal entities FC'!U358)/('8.legal entities NC'!T358+'12.legal entities FC'!T358)</f>
        <v>5.4761605315206419</v>
      </c>
    </row>
    <row r="359" spans="1:21" ht="12.75" customHeight="1" x14ac:dyDescent="0.2">
      <c r="A359" s="49" t="s">
        <v>21</v>
      </c>
      <c r="B359" s="50">
        <f>'8.legal entities NC'!B359+'12.legal entities FC'!B359</f>
        <v>370368872.75</v>
      </c>
      <c r="C359" s="51">
        <f>('8.legal entities NC'!B359*'8.legal entities NC'!C359+'12.legal entities FC'!B359*'12.legal entities FC'!C359)/('8.legal entities NC'!B359+'12.legal entities FC'!B359)</f>
        <v>3.6375995795758973</v>
      </c>
      <c r="D359" s="50">
        <f>'8.legal entities NC'!D359+'12.legal entities FC'!D359</f>
        <v>293301528.25999999</v>
      </c>
      <c r="E359" s="51">
        <f>('8.legal entities NC'!D359*'8.legal entities NC'!E359+'12.legal entities FC'!D359*'12.legal entities FC'!E359)/('8.legal entities NC'!D359+'12.legal entities FC'!D359)</f>
        <v>2.639274970095582</v>
      </c>
      <c r="F359" s="50">
        <f>'8.legal entities NC'!F359+'12.legal entities FC'!F359</f>
        <v>17172003.349999998</v>
      </c>
      <c r="G359" s="51">
        <f>('8.legal entities NC'!F359*'8.legal entities NC'!G359+'12.legal entities FC'!F359*'12.legal entities FC'!G359)/('8.legal entities NC'!F359+'12.legal entities FC'!F359)</f>
        <v>2.1108749590536284</v>
      </c>
      <c r="H359" s="50">
        <f t="shared" si="32"/>
        <v>59895341.140000001</v>
      </c>
      <c r="I359" s="51">
        <f t="shared" si="33"/>
        <v>8.9640080762331369</v>
      </c>
      <c r="J359" s="50">
        <f>'8.legal entities NC'!J359+'12.legal entities FC'!J359</f>
        <v>4080258.4200000004</v>
      </c>
      <c r="K359" s="51">
        <f>('8.legal entities NC'!J359*'8.legal entities NC'!K359+'12.legal entities FC'!J359*'12.legal entities FC'!K359)/('8.legal entities NC'!J359+'12.legal entities FC'!J359)</f>
        <v>8.5956837625740334</v>
      </c>
      <c r="L359" s="50">
        <f>'8.legal entities NC'!L359+'12.legal entities FC'!L359</f>
        <v>2651649.9499999997</v>
      </c>
      <c r="M359" s="51">
        <f>('8.legal entities NC'!L359*'8.legal entities NC'!M359+'12.legal entities FC'!L359*'12.legal entities FC'!M359)/('8.legal entities NC'!L359+'12.legal entities FC'!L359)</f>
        <v>10.736016402919244</v>
      </c>
      <c r="N359" s="50">
        <f>'8.legal entities NC'!N359+'12.legal entities FC'!N359</f>
        <v>12364356.810000001</v>
      </c>
      <c r="O359" s="51">
        <f>('8.legal entities NC'!N359*'8.legal entities NC'!O359+'12.legal entities FC'!N359*'12.legal entities FC'!O359)/('8.legal entities NC'!N359+'12.legal entities FC'!N359)</f>
        <v>7.064046001095651</v>
      </c>
      <c r="P359" s="50">
        <f>'8.legal entities NC'!P359+'12.legal entities FC'!P359</f>
        <v>27287317.780000001</v>
      </c>
      <c r="Q359" s="51">
        <f>('8.legal entities NC'!P359*'8.legal entities NC'!Q359+'12.legal entities FC'!P359*'12.legal entities FC'!Q359)/('8.legal entities NC'!P359+'12.legal entities FC'!P359)</f>
        <v>10.552656125856094</v>
      </c>
      <c r="R359" s="50">
        <f>'8.legal entities NC'!R359+'12.legal entities FC'!R359</f>
        <v>13286440.779999999</v>
      </c>
      <c r="S359" s="51">
        <f>('8.legal entities NC'!R359*'8.legal entities NC'!S359+'12.legal entities FC'!R359*'12.legal entities FC'!S359)/('8.legal entities NC'!R359+'12.legal entities FC'!R359)</f>
        <v>7.2139771846933796</v>
      </c>
      <c r="T359" s="50">
        <f>'8.legal entities NC'!T359+'12.legal entities FC'!T359</f>
        <v>225317.40000000002</v>
      </c>
      <c r="U359" s="51">
        <f>('8.legal entities NC'!T359*'8.legal entities NC'!U359+'12.legal entities FC'!T359*'12.legal entities FC'!U359)/('8.legal entities NC'!T359+'12.legal entities FC'!T359)</f>
        <v>9.8412561124884039</v>
      </c>
    </row>
    <row r="360" spans="1:21" ht="12.75" hidden="1" customHeight="1" x14ac:dyDescent="0.2">
      <c r="A360" s="49" t="s">
        <v>22</v>
      </c>
      <c r="B360" s="50">
        <f>'8.legal entities NC'!B360+'12.legal entities FC'!B360</f>
        <v>0</v>
      </c>
      <c r="C360" s="51" t="e">
        <f>('8.legal entities NC'!B360*'8.legal entities NC'!C360+'12.legal entities FC'!B360*'12.legal entities FC'!C360)/('8.legal entities NC'!B360+'12.legal entities FC'!B360)</f>
        <v>#DIV/0!</v>
      </c>
      <c r="D360" s="50">
        <f>'8.legal entities NC'!D360+'12.legal entities FC'!D360</f>
        <v>0</v>
      </c>
      <c r="E360" s="51" t="e">
        <f>('8.legal entities NC'!D360*'8.legal entities NC'!E360+'12.legal entities FC'!D360*'12.legal entities FC'!E360)/('8.legal entities NC'!D360+'12.legal entities FC'!D360)</f>
        <v>#DIV/0!</v>
      </c>
      <c r="F360" s="50">
        <f>'8.legal entities NC'!F360+'12.legal entities FC'!F360</f>
        <v>0</v>
      </c>
      <c r="G360" s="51" t="e">
        <f>('8.legal entities NC'!F360*'8.legal entities NC'!G360+'12.legal entities FC'!F360*'12.legal entities FC'!G360)/('8.legal entities NC'!F360+'12.legal entities FC'!F360)</f>
        <v>#DIV/0!</v>
      </c>
      <c r="H360" s="50">
        <f t="shared" si="32"/>
        <v>0</v>
      </c>
      <c r="I360" s="51" t="e">
        <f t="shared" si="33"/>
        <v>#DIV/0!</v>
      </c>
      <c r="J360" s="50">
        <f>'8.legal entities NC'!J360+'12.legal entities FC'!J360</f>
        <v>0</v>
      </c>
      <c r="K360" s="51" t="e">
        <f>('8.legal entities NC'!J360*'8.legal entities NC'!K360+'12.legal entities FC'!J360*'12.legal entities FC'!K360)/('8.legal entities NC'!J360+'12.legal entities FC'!J360)</f>
        <v>#DIV/0!</v>
      </c>
      <c r="L360" s="50">
        <f>'8.legal entities NC'!L360+'12.legal entities FC'!L360</f>
        <v>0</v>
      </c>
      <c r="M360" s="51" t="e">
        <f>('8.legal entities NC'!L360*'8.legal entities NC'!M360+'12.legal entities FC'!L360*'12.legal entities FC'!M360)/('8.legal entities NC'!L360+'12.legal entities FC'!L360)</f>
        <v>#DIV/0!</v>
      </c>
      <c r="N360" s="50">
        <f>'8.legal entities NC'!N360+'12.legal entities FC'!N360</f>
        <v>0</v>
      </c>
      <c r="O360" s="51" t="e">
        <f>('8.legal entities NC'!N360*'8.legal entities NC'!O360+'12.legal entities FC'!N360*'12.legal entities FC'!O360)/('8.legal entities NC'!N360+'12.legal entities FC'!N360)</f>
        <v>#DIV/0!</v>
      </c>
      <c r="P360" s="50">
        <f>'8.legal entities NC'!P360+'12.legal entities FC'!P360</f>
        <v>0</v>
      </c>
      <c r="Q360" s="51" t="e">
        <f>('8.legal entities NC'!P360*'8.legal entities NC'!Q360+'12.legal entities FC'!P360*'12.legal entities FC'!Q360)/('8.legal entities NC'!P360+'12.legal entities FC'!P360)</f>
        <v>#DIV/0!</v>
      </c>
      <c r="R360" s="50">
        <f>'8.legal entities NC'!R360+'12.legal entities FC'!R360</f>
        <v>0</v>
      </c>
      <c r="S360" s="51" t="e">
        <f>('8.legal entities NC'!R360*'8.legal entities NC'!S360+'12.legal entities FC'!R360*'12.legal entities FC'!S360)/('8.legal entities NC'!R360+'12.legal entities FC'!R360)</f>
        <v>#DIV/0!</v>
      </c>
      <c r="T360" s="50">
        <f>'8.legal entities NC'!T360+'12.legal entities FC'!T360</f>
        <v>0</v>
      </c>
      <c r="U360" s="51" t="e">
        <f>('8.legal entities NC'!T360*'8.legal entities NC'!U360+'12.legal entities FC'!T360*'12.legal entities FC'!U360)/('8.legal entities NC'!T360+'12.legal entities FC'!T360)</f>
        <v>#DIV/0!</v>
      </c>
    </row>
    <row r="361" spans="1:21" ht="12.75" hidden="1" customHeight="1" x14ac:dyDescent="0.2">
      <c r="A361" s="49" t="s">
        <v>23</v>
      </c>
      <c r="B361" s="50">
        <f>'8.legal entities NC'!B361+'12.legal entities FC'!B361</f>
        <v>0</v>
      </c>
      <c r="C361" s="51" t="e">
        <f>('8.legal entities NC'!B361*'8.legal entities NC'!C361+'12.legal entities FC'!B361*'12.legal entities FC'!C361)/('8.legal entities NC'!B361+'12.legal entities FC'!B361)</f>
        <v>#DIV/0!</v>
      </c>
      <c r="D361" s="50">
        <f>'8.legal entities NC'!D361+'12.legal entities FC'!D361</f>
        <v>0</v>
      </c>
      <c r="E361" s="51" t="e">
        <f>('8.legal entities NC'!D361*'8.legal entities NC'!E361+'12.legal entities FC'!D361*'12.legal entities FC'!E361)/('8.legal entities NC'!D361+'12.legal entities FC'!D361)</f>
        <v>#DIV/0!</v>
      </c>
      <c r="F361" s="50">
        <f>'8.legal entities NC'!F361+'12.legal entities FC'!F361</f>
        <v>0</v>
      </c>
      <c r="G361" s="51" t="e">
        <f>('8.legal entities NC'!F361*'8.legal entities NC'!G361+'12.legal entities FC'!F361*'12.legal entities FC'!G361)/('8.legal entities NC'!F361+'12.legal entities FC'!F361)</f>
        <v>#DIV/0!</v>
      </c>
      <c r="H361" s="50">
        <f t="shared" si="32"/>
        <v>0</v>
      </c>
      <c r="I361" s="51" t="e">
        <f t="shared" si="33"/>
        <v>#DIV/0!</v>
      </c>
      <c r="J361" s="50">
        <f>'8.legal entities NC'!J361+'12.legal entities FC'!J361</f>
        <v>0</v>
      </c>
      <c r="K361" s="51" t="e">
        <f>('8.legal entities NC'!J361*'8.legal entities NC'!K361+'12.legal entities FC'!J361*'12.legal entities FC'!K361)/('8.legal entities NC'!J361+'12.legal entities FC'!J361)</f>
        <v>#DIV/0!</v>
      </c>
      <c r="L361" s="50">
        <f>'8.legal entities NC'!L361+'12.legal entities FC'!L361</f>
        <v>0</v>
      </c>
      <c r="M361" s="51" t="e">
        <f>('8.legal entities NC'!L361*'8.legal entities NC'!M361+'12.legal entities FC'!L361*'12.legal entities FC'!M361)/('8.legal entities NC'!L361+'12.legal entities FC'!L361)</f>
        <v>#DIV/0!</v>
      </c>
      <c r="N361" s="50">
        <f>'8.legal entities NC'!N361+'12.legal entities FC'!N361</f>
        <v>0</v>
      </c>
      <c r="O361" s="51" t="e">
        <f>('8.legal entities NC'!N361*'8.legal entities NC'!O361+'12.legal entities FC'!N361*'12.legal entities FC'!O361)/('8.legal entities NC'!N361+'12.legal entities FC'!N361)</f>
        <v>#DIV/0!</v>
      </c>
      <c r="P361" s="50">
        <f>'8.legal entities NC'!P361+'12.legal entities FC'!P361</f>
        <v>0</v>
      </c>
      <c r="Q361" s="51" t="e">
        <f>('8.legal entities NC'!P361*'8.legal entities NC'!Q361+'12.legal entities FC'!P361*'12.legal entities FC'!Q361)/('8.legal entities NC'!P361+'12.legal entities FC'!P361)</f>
        <v>#DIV/0!</v>
      </c>
      <c r="R361" s="50">
        <f>'8.legal entities NC'!R361+'12.legal entities FC'!R361</f>
        <v>0</v>
      </c>
      <c r="S361" s="51" t="e">
        <f>('8.legal entities NC'!R361*'8.legal entities NC'!S361+'12.legal entities FC'!R361*'12.legal entities FC'!S361)/('8.legal entities NC'!R361+'12.legal entities FC'!R361)</f>
        <v>#DIV/0!</v>
      </c>
      <c r="T361" s="50">
        <f>'8.legal entities NC'!T361+'12.legal entities FC'!T361</f>
        <v>0</v>
      </c>
      <c r="U361" s="51" t="e">
        <f>('8.legal entities NC'!T361*'8.legal entities NC'!U361+'12.legal entities FC'!T361*'12.legal entities FC'!U361)/('8.legal entities NC'!T361+'12.legal entities FC'!T361)</f>
        <v>#DIV/0!</v>
      </c>
    </row>
    <row r="362" spans="1:21" ht="12.75" hidden="1" customHeight="1" x14ac:dyDescent="0.2">
      <c r="A362" s="49" t="s">
        <v>24</v>
      </c>
      <c r="B362" s="50">
        <f>'8.legal entities NC'!B362+'12.legal entities FC'!B362</f>
        <v>0</v>
      </c>
      <c r="C362" s="51" t="e">
        <f>('8.legal entities NC'!B362*'8.legal entities NC'!C362+'12.legal entities FC'!B362*'12.legal entities FC'!C362)/('8.legal entities NC'!B362+'12.legal entities FC'!B362)</f>
        <v>#DIV/0!</v>
      </c>
      <c r="D362" s="50">
        <f>'8.legal entities NC'!D362+'12.legal entities FC'!D362</f>
        <v>0</v>
      </c>
      <c r="E362" s="51" t="e">
        <f>('8.legal entities NC'!D362*'8.legal entities NC'!E362+'12.legal entities FC'!D362*'12.legal entities FC'!E362)/('8.legal entities NC'!D362+'12.legal entities FC'!D362)</f>
        <v>#DIV/0!</v>
      </c>
      <c r="F362" s="50">
        <f>'8.legal entities NC'!F362+'12.legal entities FC'!F362</f>
        <v>0</v>
      </c>
      <c r="G362" s="51" t="e">
        <f>('8.legal entities NC'!F362*'8.legal entities NC'!G362+'12.legal entities FC'!F362*'12.legal entities FC'!G362)/('8.legal entities NC'!F362+'12.legal entities FC'!F362)</f>
        <v>#DIV/0!</v>
      </c>
      <c r="H362" s="50">
        <f t="shared" si="32"/>
        <v>0</v>
      </c>
      <c r="I362" s="51" t="e">
        <f t="shared" si="33"/>
        <v>#DIV/0!</v>
      </c>
      <c r="J362" s="50">
        <f>'8.legal entities NC'!J362+'12.legal entities FC'!J362</f>
        <v>0</v>
      </c>
      <c r="K362" s="51" t="e">
        <f>('8.legal entities NC'!J362*'8.legal entities NC'!K362+'12.legal entities FC'!J362*'12.legal entities FC'!K362)/('8.legal entities NC'!J362+'12.legal entities FC'!J362)</f>
        <v>#DIV/0!</v>
      </c>
      <c r="L362" s="50">
        <f>'8.legal entities NC'!L362+'12.legal entities FC'!L362</f>
        <v>0</v>
      </c>
      <c r="M362" s="51" t="e">
        <f>('8.legal entities NC'!L362*'8.legal entities NC'!M362+'12.legal entities FC'!L362*'12.legal entities FC'!M362)/('8.legal entities NC'!L362+'12.legal entities FC'!L362)</f>
        <v>#DIV/0!</v>
      </c>
      <c r="N362" s="50">
        <f>'8.legal entities NC'!N362+'12.legal entities FC'!N362</f>
        <v>0</v>
      </c>
      <c r="O362" s="51" t="e">
        <f>('8.legal entities NC'!N362*'8.legal entities NC'!O362+'12.legal entities FC'!N362*'12.legal entities FC'!O362)/('8.legal entities NC'!N362+'12.legal entities FC'!N362)</f>
        <v>#DIV/0!</v>
      </c>
      <c r="P362" s="50">
        <f>'8.legal entities NC'!P362+'12.legal entities FC'!P362</f>
        <v>0</v>
      </c>
      <c r="Q362" s="51" t="e">
        <f>('8.legal entities NC'!P362*'8.legal entities NC'!Q362+'12.legal entities FC'!P362*'12.legal entities FC'!Q362)/('8.legal entities NC'!P362+'12.legal entities FC'!P362)</f>
        <v>#DIV/0!</v>
      </c>
      <c r="R362" s="50">
        <f>'8.legal entities NC'!R362+'12.legal entities FC'!R362</f>
        <v>0</v>
      </c>
      <c r="S362" s="51" t="e">
        <f>('8.legal entities NC'!R362*'8.legal entities NC'!S362+'12.legal entities FC'!R362*'12.legal entities FC'!S362)/('8.legal entities NC'!R362+'12.legal entities FC'!R362)</f>
        <v>#DIV/0!</v>
      </c>
      <c r="T362" s="50">
        <f>'8.legal entities NC'!T362+'12.legal entities FC'!T362</f>
        <v>0</v>
      </c>
      <c r="U362" s="51" t="e">
        <f>('8.legal entities NC'!T362*'8.legal entities NC'!U362+'12.legal entities FC'!T362*'12.legal entities FC'!U362)/('8.legal entities NC'!T362+'12.legal entities FC'!T362)</f>
        <v>#DIV/0!</v>
      </c>
    </row>
    <row r="363" spans="1:21" ht="12.75" hidden="1" customHeight="1" x14ac:dyDescent="0.2">
      <c r="A363" s="49" t="s">
        <v>25</v>
      </c>
      <c r="B363" s="50">
        <f>'8.legal entities NC'!B363+'12.legal entities FC'!B363</f>
        <v>0</v>
      </c>
      <c r="C363" s="51" t="e">
        <f>('8.legal entities NC'!B363*'8.legal entities NC'!C363+'12.legal entities FC'!B363*'12.legal entities FC'!C363)/('8.legal entities NC'!B363+'12.legal entities FC'!B363)</f>
        <v>#DIV/0!</v>
      </c>
      <c r="D363" s="50">
        <f>'8.legal entities NC'!D363+'12.legal entities FC'!D363</f>
        <v>0</v>
      </c>
      <c r="E363" s="51" t="e">
        <f>('8.legal entities NC'!D363*'8.legal entities NC'!E363+'12.legal entities FC'!D363*'12.legal entities FC'!E363)/('8.legal entities NC'!D363+'12.legal entities FC'!D363)</f>
        <v>#DIV/0!</v>
      </c>
      <c r="F363" s="50">
        <f>'8.legal entities NC'!F363+'12.legal entities FC'!F363</f>
        <v>0</v>
      </c>
      <c r="G363" s="51" t="e">
        <f>('8.legal entities NC'!F363*'8.legal entities NC'!G363+'12.legal entities FC'!F363*'12.legal entities FC'!G363)/('8.legal entities NC'!F363+'12.legal entities FC'!F363)</f>
        <v>#DIV/0!</v>
      </c>
      <c r="H363" s="50">
        <f t="shared" si="32"/>
        <v>0</v>
      </c>
      <c r="I363" s="51" t="e">
        <f t="shared" si="33"/>
        <v>#DIV/0!</v>
      </c>
      <c r="J363" s="50">
        <f>'8.legal entities NC'!J363+'12.legal entities FC'!J363</f>
        <v>0</v>
      </c>
      <c r="K363" s="51" t="e">
        <f>('8.legal entities NC'!J363*'8.legal entities NC'!K363+'12.legal entities FC'!J363*'12.legal entities FC'!K363)/('8.legal entities NC'!J363+'12.legal entities FC'!J363)</f>
        <v>#DIV/0!</v>
      </c>
      <c r="L363" s="50">
        <f>'8.legal entities NC'!L363+'12.legal entities FC'!L363</f>
        <v>0</v>
      </c>
      <c r="M363" s="51" t="e">
        <f>('8.legal entities NC'!L363*'8.legal entities NC'!M363+'12.legal entities FC'!L363*'12.legal entities FC'!M363)/('8.legal entities NC'!L363+'12.legal entities FC'!L363)</f>
        <v>#DIV/0!</v>
      </c>
      <c r="N363" s="50">
        <f>'8.legal entities NC'!N363+'12.legal entities FC'!N363</f>
        <v>0</v>
      </c>
      <c r="O363" s="51" t="e">
        <f>('8.legal entities NC'!N363*'8.legal entities NC'!O363+'12.legal entities FC'!N363*'12.legal entities FC'!O363)/('8.legal entities NC'!N363+'12.legal entities FC'!N363)</f>
        <v>#DIV/0!</v>
      </c>
      <c r="P363" s="50">
        <f>'8.legal entities NC'!P363+'12.legal entities FC'!P363</f>
        <v>0</v>
      </c>
      <c r="Q363" s="51" t="e">
        <f>('8.legal entities NC'!P363*'8.legal entities NC'!Q363+'12.legal entities FC'!P363*'12.legal entities FC'!Q363)/('8.legal entities NC'!P363+'12.legal entities FC'!P363)</f>
        <v>#DIV/0!</v>
      </c>
      <c r="R363" s="50">
        <f>'8.legal entities NC'!R363+'12.legal entities FC'!R363</f>
        <v>0</v>
      </c>
      <c r="S363" s="51" t="e">
        <f>('8.legal entities NC'!R363*'8.legal entities NC'!S363+'12.legal entities FC'!R363*'12.legal entities FC'!S363)/('8.legal entities NC'!R363+'12.legal entities FC'!R363)</f>
        <v>#DIV/0!</v>
      </c>
      <c r="T363" s="50">
        <f>'8.legal entities NC'!T363+'12.legal entities FC'!T363</f>
        <v>0</v>
      </c>
      <c r="U363" s="51" t="e">
        <f>('8.legal entities NC'!T363*'8.legal entities NC'!U363+'12.legal entities FC'!T363*'12.legal entities FC'!U363)/('8.legal entities NC'!T363+'12.legal entities FC'!T363)</f>
        <v>#DIV/0!</v>
      </c>
    </row>
    <row r="364" spans="1:21" ht="12.75" hidden="1" customHeight="1" x14ac:dyDescent="0.2">
      <c r="A364" s="49" t="s">
        <v>26</v>
      </c>
      <c r="B364" s="50">
        <f>'8.legal entities NC'!B364+'12.legal entities FC'!B364</f>
        <v>0</v>
      </c>
      <c r="C364" s="51" t="e">
        <f>('8.legal entities NC'!B364*'8.legal entities NC'!C364+'12.legal entities FC'!B364*'12.legal entities FC'!C364)/('8.legal entities NC'!B364+'12.legal entities FC'!B364)</f>
        <v>#DIV/0!</v>
      </c>
      <c r="D364" s="50">
        <f>'8.legal entities NC'!D364+'12.legal entities FC'!D364</f>
        <v>0</v>
      </c>
      <c r="E364" s="51" t="e">
        <f>('8.legal entities NC'!D364*'8.legal entities NC'!E364+'12.legal entities FC'!D364*'12.legal entities FC'!E364)/('8.legal entities NC'!D364+'12.legal entities FC'!D364)</f>
        <v>#DIV/0!</v>
      </c>
      <c r="F364" s="50">
        <f>'8.legal entities NC'!F364+'12.legal entities FC'!F364</f>
        <v>0</v>
      </c>
      <c r="G364" s="51" t="e">
        <f>('8.legal entities NC'!F364*'8.legal entities NC'!G364+'12.legal entities FC'!F364*'12.legal entities FC'!G364)/('8.legal entities NC'!F364+'12.legal entities FC'!F364)</f>
        <v>#DIV/0!</v>
      </c>
      <c r="H364" s="50">
        <f t="shared" si="32"/>
        <v>0</v>
      </c>
      <c r="I364" s="51" t="e">
        <f t="shared" si="33"/>
        <v>#DIV/0!</v>
      </c>
      <c r="J364" s="50">
        <f>'8.legal entities NC'!J364+'12.legal entities FC'!J364</f>
        <v>0</v>
      </c>
      <c r="K364" s="51" t="e">
        <f>('8.legal entities NC'!J364*'8.legal entities NC'!K364+'12.legal entities FC'!J364*'12.legal entities FC'!K364)/('8.legal entities NC'!J364+'12.legal entities FC'!J364)</f>
        <v>#DIV/0!</v>
      </c>
      <c r="L364" s="50">
        <f>'8.legal entities NC'!L364+'12.legal entities FC'!L364</f>
        <v>0</v>
      </c>
      <c r="M364" s="51" t="e">
        <f>('8.legal entities NC'!L364*'8.legal entities NC'!M364+'12.legal entities FC'!L364*'12.legal entities FC'!M364)/('8.legal entities NC'!L364+'12.legal entities FC'!L364)</f>
        <v>#DIV/0!</v>
      </c>
      <c r="N364" s="50">
        <f>'8.legal entities NC'!N364+'12.legal entities FC'!N364</f>
        <v>0</v>
      </c>
      <c r="O364" s="51" t="e">
        <f>('8.legal entities NC'!N364*'8.legal entities NC'!O364+'12.legal entities FC'!N364*'12.legal entities FC'!O364)/('8.legal entities NC'!N364+'12.legal entities FC'!N364)</f>
        <v>#DIV/0!</v>
      </c>
      <c r="P364" s="50">
        <f>'8.legal entities NC'!P364+'12.legal entities FC'!P364</f>
        <v>0</v>
      </c>
      <c r="Q364" s="51" t="e">
        <f>('8.legal entities NC'!P364*'8.legal entities NC'!Q364+'12.legal entities FC'!P364*'12.legal entities FC'!Q364)/('8.legal entities NC'!P364+'12.legal entities FC'!P364)</f>
        <v>#DIV/0!</v>
      </c>
      <c r="R364" s="50">
        <f>'8.legal entities NC'!R364+'12.legal entities FC'!R364</f>
        <v>0</v>
      </c>
      <c r="S364" s="51" t="e">
        <f>('8.legal entities NC'!R364*'8.legal entities NC'!S364+'12.legal entities FC'!R364*'12.legal entities FC'!S364)/('8.legal entities NC'!R364+'12.legal entities FC'!R364)</f>
        <v>#DIV/0!</v>
      </c>
      <c r="T364" s="50">
        <f>'8.legal entities NC'!T364+'12.legal entities FC'!T364</f>
        <v>0</v>
      </c>
      <c r="U364" s="51" t="e">
        <f>('8.legal entities NC'!T364*'8.legal entities NC'!U364+'12.legal entities FC'!T364*'12.legal entities FC'!U364)/('8.legal entities NC'!T364+'12.legal entities FC'!T364)</f>
        <v>#DIV/0!</v>
      </c>
    </row>
    <row r="365" spans="1:21" ht="12.75" hidden="1" customHeight="1" x14ac:dyDescent="0.2">
      <c r="A365" s="49" t="s">
        <v>27</v>
      </c>
      <c r="B365" s="50">
        <f>'8.legal entities NC'!B365+'12.legal entities FC'!B365</f>
        <v>0</v>
      </c>
      <c r="C365" s="51" t="e">
        <f>('8.legal entities NC'!B365*'8.legal entities NC'!C365+'12.legal entities FC'!B365*'12.legal entities FC'!C365)/('8.legal entities NC'!B365+'12.legal entities FC'!B365)</f>
        <v>#DIV/0!</v>
      </c>
      <c r="D365" s="50">
        <f>'8.legal entities NC'!D365+'12.legal entities FC'!D365</f>
        <v>0</v>
      </c>
      <c r="E365" s="51" t="e">
        <f>('8.legal entities NC'!D365*'8.legal entities NC'!E365+'12.legal entities FC'!D365*'12.legal entities FC'!E365)/('8.legal entities NC'!D365+'12.legal entities FC'!D365)</f>
        <v>#DIV/0!</v>
      </c>
      <c r="F365" s="50">
        <f>'8.legal entities NC'!F365+'12.legal entities FC'!F365</f>
        <v>0</v>
      </c>
      <c r="G365" s="51" t="e">
        <f>('8.legal entities NC'!F365*'8.legal entities NC'!G365+'12.legal entities FC'!F365*'12.legal entities FC'!G365)/('8.legal entities NC'!F365+'12.legal entities FC'!F365)</f>
        <v>#DIV/0!</v>
      </c>
      <c r="H365" s="50">
        <f t="shared" si="32"/>
        <v>0</v>
      </c>
      <c r="I365" s="51" t="e">
        <f t="shared" si="33"/>
        <v>#DIV/0!</v>
      </c>
      <c r="J365" s="50">
        <f>'8.legal entities NC'!J365+'12.legal entities FC'!J365</f>
        <v>0</v>
      </c>
      <c r="K365" s="51" t="e">
        <f>('8.legal entities NC'!J365*'8.legal entities NC'!K365+'12.legal entities FC'!J365*'12.legal entities FC'!K365)/('8.legal entities NC'!J365+'12.legal entities FC'!J365)</f>
        <v>#DIV/0!</v>
      </c>
      <c r="L365" s="50">
        <f>'8.legal entities NC'!L365+'12.legal entities FC'!L365</f>
        <v>0</v>
      </c>
      <c r="M365" s="51" t="e">
        <f>('8.legal entities NC'!L365*'8.legal entities NC'!M365+'12.legal entities FC'!L365*'12.legal entities FC'!M365)/('8.legal entities NC'!L365+'12.legal entities FC'!L365)</f>
        <v>#DIV/0!</v>
      </c>
      <c r="N365" s="50">
        <f>'8.legal entities NC'!N365+'12.legal entities FC'!N365</f>
        <v>0</v>
      </c>
      <c r="O365" s="51" t="e">
        <f>('8.legal entities NC'!N365*'8.legal entities NC'!O365+'12.legal entities FC'!N365*'12.legal entities FC'!O365)/('8.legal entities NC'!N365+'12.legal entities FC'!N365)</f>
        <v>#DIV/0!</v>
      </c>
      <c r="P365" s="50">
        <f>'8.legal entities NC'!P365+'12.legal entities FC'!P365</f>
        <v>0</v>
      </c>
      <c r="Q365" s="51" t="e">
        <f>('8.legal entities NC'!P365*'8.legal entities NC'!Q365+'12.legal entities FC'!P365*'12.legal entities FC'!Q365)/('8.legal entities NC'!P365+'12.legal entities FC'!P365)</f>
        <v>#DIV/0!</v>
      </c>
      <c r="R365" s="50">
        <f>'8.legal entities NC'!R365+'12.legal entities FC'!R365</f>
        <v>0</v>
      </c>
      <c r="S365" s="51" t="e">
        <f>('8.legal entities NC'!R365*'8.legal entities NC'!S365+'12.legal entities FC'!R365*'12.legal entities FC'!S365)/('8.legal entities NC'!R365+'12.legal entities FC'!R365)</f>
        <v>#DIV/0!</v>
      </c>
      <c r="T365" s="50">
        <f>'8.legal entities NC'!T365+'12.legal entities FC'!T365</f>
        <v>0</v>
      </c>
      <c r="U365" s="51" t="e">
        <f>('8.legal entities NC'!T365*'8.legal entities NC'!U365+'12.legal entities FC'!T365*'12.legal entities FC'!U365)/('8.legal entities NC'!T365+'12.legal entities FC'!T365)</f>
        <v>#DIV/0!</v>
      </c>
    </row>
    <row r="366" spans="1:21" ht="12.75" hidden="1" customHeight="1" x14ac:dyDescent="0.2">
      <c r="A366" s="49" t="s">
        <v>28</v>
      </c>
      <c r="B366" s="50">
        <f>'8.legal entities NC'!B366+'12.legal entities FC'!B366</f>
        <v>0</v>
      </c>
      <c r="C366" s="51" t="e">
        <f>('8.legal entities NC'!B366*'8.legal entities NC'!C366+'12.legal entities FC'!B366*'12.legal entities FC'!C366)/('8.legal entities NC'!B366+'12.legal entities FC'!B366)</f>
        <v>#DIV/0!</v>
      </c>
      <c r="D366" s="50">
        <f>'8.legal entities NC'!D366+'12.legal entities FC'!D366</f>
        <v>0</v>
      </c>
      <c r="E366" s="51" t="e">
        <f>('8.legal entities NC'!D366*'8.legal entities NC'!E366+'12.legal entities FC'!D366*'12.legal entities FC'!E366)/('8.legal entities NC'!D366+'12.legal entities FC'!D366)</f>
        <v>#DIV/0!</v>
      </c>
      <c r="F366" s="50">
        <f>'8.legal entities NC'!F366+'12.legal entities FC'!F366</f>
        <v>0</v>
      </c>
      <c r="G366" s="51" t="e">
        <f>('8.legal entities NC'!F366*'8.legal entities NC'!G366+'12.legal entities FC'!F366*'12.legal entities FC'!G366)/('8.legal entities NC'!F366+'12.legal entities FC'!F366)</f>
        <v>#DIV/0!</v>
      </c>
      <c r="H366" s="50">
        <f t="shared" si="32"/>
        <v>0</v>
      </c>
      <c r="I366" s="51" t="e">
        <f t="shared" si="33"/>
        <v>#DIV/0!</v>
      </c>
      <c r="J366" s="50">
        <f>'8.legal entities NC'!J366+'12.legal entities FC'!J366</f>
        <v>0</v>
      </c>
      <c r="K366" s="51" t="e">
        <f>('8.legal entities NC'!J366*'8.legal entities NC'!K366+'12.legal entities FC'!J366*'12.legal entities FC'!K366)/('8.legal entities NC'!J366+'12.legal entities FC'!J366)</f>
        <v>#DIV/0!</v>
      </c>
      <c r="L366" s="50">
        <f>'8.legal entities NC'!L366+'12.legal entities FC'!L366</f>
        <v>0</v>
      </c>
      <c r="M366" s="51" t="e">
        <f>('8.legal entities NC'!L366*'8.legal entities NC'!M366+'12.legal entities FC'!L366*'12.legal entities FC'!M366)/('8.legal entities NC'!L366+'12.legal entities FC'!L366)</f>
        <v>#DIV/0!</v>
      </c>
      <c r="N366" s="50">
        <f>'8.legal entities NC'!N366+'12.legal entities FC'!N366</f>
        <v>0</v>
      </c>
      <c r="O366" s="51" t="e">
        <f>('8.legal entities NC'!N366*'8.legal entities NC'!O366+'12.legal entities FC'!N366*'12.legal entities FC'!O366)/('8.legal entities NC'!N366+'12.legal entities FC'!N366)</f>
        <v>#DIV/0!</v>
      </c>
      <c r="P366" s="50">
        <f>'8.legal entities NC'!P366+'12.legal entities FC'!P366</f>
        <v>0</v>
      </c>
      <c r="Q366" s="51" t="e">
        <f>('8.legal entities NC'!P366*'8.legal entities NC'!Q366+'12.legal entities FC'!P366*'12.legal entities FC'!Q366)/('8.legal entities NC'!P366+'12.legal entities FC'!P366)</f>
        <v>#DIV/0!</v>
      </c>
      <c r="R366" s="50">
        <f>'8.legal entities NC'!R366+'12.legal entities FC'!R366</f>
        <v>0</v>
      </c>
      <c r="S366" s="51" t="e">
        <f>('8.legal entities NC'!R366*'8.legal entities NC'!S366+'12.legal entities FC'!R366*'12.legal entities FC'!S366)/('8.legal entities NC'!R366+'12.legal entities FC'!R366)</f>
        <v>#DIV/0!</v>
      </c>
      <c r="T366" s="50">
        <f>'8.legal entities NC'!T366+'12.legal entities FC'!T366</f>
        <v>0</v>
      </c>
      <c r="U366" s="51" t="e">
        <f>('8.legal entities NC'!T366*'8.legal entities NC'!U366+'12.legal entities FC'!T366*'12.legal entities FC'!U366)/('8.legal entities NC'!T366+'12.legal entities FC'!T366)</f>
        <v>#DIV/0!</v>
      </c>
    </row>
    <row r="367" spans="1:21" ht="12.75" hidden="1" customHeight="1" x14ac:dyDescent="0.2">
      <c r="A367" s="49" t="s">
        <v>46</v>
      </c>
      <c r="B367" s="50">
        <f>'8.legal entities NC'!B367+'12.legal entities FC'!B367</f>
        <v>0</v>
      </c>
      <c r="C367" s="51" t="e">
        <f>('8.legal entities NC'!B367*'8.legal entities NC'!C367+'12.legal entities FC'!B367*'12.legal entities FC'!C367)/('8.legal entities NC'!B367+'12.legal entities FC'!B367)</f>
        <v>#DIV/0!</v>
      </c>
      <c r="D367" s="50">
        <f>'8.legal entities NC'!D367+'12.legal entities FC'!D367</f>
        <v>0</v>
      </c>
      <c r="E367" s="51" t="e">
        <f>('8.legal entities NC'!D367*'8.legal entities NC'!E367+'12.legal entities FC'!D367*'12.legal entities FC'!E367)/('8.legal entities NC'!D367+'12.legal entities FC'!D367)</f>
        <v>#DIV/0!</v>
      </c>
      <c r="F367" s="50">
        <f>'8.legal entities NC'!F367+'12.legal entities FC'!F367</f>
        <v>0</v>
      </c>
      <c r="G367" s="51" t="e">
        <f>('8.legal entities NC'!F367*'8.legal entities NC'!G367+'12.legal entities FC'!F367*'12.legal entities FC'!G367)/('8.legal entities NC'!F367+'12.legal entities FC'!F367)</f>
        <v>#DIV/0!</v>
      </c>
      <c r="H367" s="50">
        <f t="shared" si="32"/>
        <v>0</v>
      </c>
      <c r="I367" s="51" t="e">
        <f t="shared" si="33"/>
        <v>#DIV/0!</v>
      </c>
      <c r="J367" s="50">
        <f>'8.legal entities NC'!J367+'12.legal entities FC'!J367</f>
        <v>0</v>
      </c>
      <c r="K367" s="51" t="e">
        <f>('8.legal entities NC'!J367*'8.legal entities NC'!K367+'12.legal entities FC'!J367*'12.legal entities FC'!K367)/('8.legal entities NC'!J367+'12.legal entities FC'!J367)</f>
        <v>#DIV/0!</v>
      </c>
      <c r="L367" s="50">
        <f>'8.legal entities NC'!L367+'12.legal entities FC'!L367</f>
        <v>0</v>
      </c>
      <c r="M367" s="51" t="e">
        <f>('8.legal entities NC'!L367*'8.legal entities NC'!M367+'12.legal entities FC'!L367*'12.legal entities FC'!M367)/('8.legal entities NC'!L367+'12.legal entities FC'!L367)</f>
        <v>#DIV/0!</v>
      </c>
      <c r="N367" s="50">
        <f>'8.legal entities NC'!N367+'12.legal entities FC'!N367</f>
        <v>0</v>
      </c>
      <c r="O367" s="51" t="e">
        <f>('8.legal entities NC'!N367*'8.legal entities NC'!O367+'12.legal entities FC'!N367*'12.legal entities FC'!O367)/('8.legal entities NC'!N367+'12.legal entities FC'!N367)</f>
        <v>#DIV/0!</v>
      </c>
      <c r="P367" s="50">
        <f>'8.legal entities NC'!P367+'12.legal entities FC'!P367</f>
        <v>0</v>
      </c>
      <c r="Q367" s="51" t="e">
        <f>('8.legal entities NC'!P367*'8.legal entities NC'!Q367+'12.legal entities FC'!P367*'12.legal entities FC'!Q367)/('8.legal entities NC'!P367+'12.legal entities FC'!P367)</f>
        <v>#DIV/0!</v>
      </c>
      <c r="R367" s="50">
        <f>'8.legal entities NC'!R367+'12.legal entities FC'!R367</f>
        <v>0</v>
      </c>
      <c r="S367" s="51" t="e">
        <f>('8.legal entities NC'!R367*'8.legal entities NC'!S367+'12.legal entities FC'!R367*'12.legal entities FC'!S367)/('8.legal entities NC'!R367+'12.legal entities FC'!R367)</f>
        <v>#DIV/0!</v>
      </c>
      <c r="T367" s="50">
        <f>'8.legal entities NC'!T367+'12.legal entities FC'!T367</f>
        <v>0</v>
      </c>
      <c r="U367" s="51" t="e">
        <f>('8.legal entities NC'!T367*'8.legal entities NC'!U367+'12.legal entities FC'!T367*'12.legal entities FC'!U367)/('8.legal entities NC'!T367+'12.legal entities FC'!T367)</f>
        <v>#DIV/0!</v>
      </c>
    </row>
    <row r="368" spans="1:21" ht="12.75" hidden="1" customHeight="1" thickBot="1" x14ac:dyDescent="0.25">
      <c r="A368" s="52" t="s">
        <v>30</v>
      </c>
      <c r="B368" s="53">
        <f>'8.legal entities NC'!B368+'12.legal entities FC'!B368</f>
        <v>0</v>
      </c>
      <c r="C368" s="54" t="e">
        <f>('8.legal entities NC'!B368*'8.legal entities NC'!C368+'12.legal entities FC'!B368*'12.legal entities FC'!C368)/('8.legal entities NC'!B368+'12.legal entities FC'!B368)</f>
        <v>#DIV/0!</v>
      </c>
      <c r="D368" s="53">
        <f>'8.legal entities NC'!D368+'12.legal entities FC'!D368</f>
        <v>0</v>
      </c>
      <c r="E368" s="54" t="e">
        <f>('8.legal entities NC'!D368*'8.legal entities NC'!E368+'12.legal entities FC'!D368*'12.legal entities FC'!E368)/('8.legal entities NC'!D368+'12.legal entities FC'!D368)</f>
        <v>#DIV/0!</v>
      </c>
      <c r="F368" s="53">
        <f>'8.legal entities NC'!F368+'12.legal entities FC'!F368</f>
        <v>0</v>
      </c>
      <c r="G368" s="54" t="e">
        <f>('8.legal entities NC'!F368*'8.legal entities NC'!G368+'12.legal entities FC'!F368*'12.legal entities FC'!G368)/('8.legal entities NC'!F368+'12.legal entities FC'!F368)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'8.legal entities NC'!J368+'12.legal entities FC'!J368</f>
        <v>0</v>
      </c>
      <c r="K368" s="54" t="e">
        <f>('8.legal entities NC'!J368*'8.legal entities NC'!K368+'12.legal entities FC'!J368*'12.legal entities FC'!K368)/('8.legal entities NC'!J368+'12.legal entities FC'!J368)</f>
        <v>#DIV/0!</v>
      </c>
      <c r="L368" s="53">
        <f>'8.legal entities NC'!L368+'12.legal entities FC'!L368</f>
        <v>0</v>
      </c>
      <c r="M368" s="54" t="e">
        <f>('8.legal entities NC'!L368*'8.legal entities NC'!M368+'12.legal entities FC'!L368*'12.legal entities FC'!M368)/('8.legal entities NC'!L368+'12.legal entities FC'!L368)</f>
        <v>#DIV/0!</v>
      </c>
      <c r="N368" s="53">
        <f>'8.legal entities NC'!N368+'12.legal entities FC'!N368</f>
        <v>0</v>
      </c>
      <c r="O368" s="54" t="e">
        <f>('8.legal entities NC'!N368*'8.legal entities NC'!O368+'12.legal entities FC'!N368*'12.legal entities FC'!O368)/('8.legal entities NC'!N368+'12.legal entities FC'!N368)</f>
        <v>#DIV/0!</v>
      </c>
      <c r="P368" s="53">
        <f>'8.legal entities NC'!P368+'12.legal entities FC'!P368</f>
        <v>0</v>
      </c>
      <c r="Q368" s="54" t="e">
        <f>('8.legal entities NC'!P368*'8.legal entities NC'!Q368+'12.legal entities FC'!P368*'12.legal entities FC'!Q368)/('8.legal entities NC'!P368+'12.legal entities FC'!P368)</f>
        <v>#DIV/0!</v>
      </c>
      <c r="R368" s="53">
        <f>'8.legal entities NC'!R368+'12.legal entities FC'!R368</f>
        <v>0</v>
      </c>
      <c r="S368" s="54" t="e">
        <f>('8.legal entities NC'!R368*'8.legal entities NC'!S368+'12.legal entities FC'!R368*'12.legal entities FC'!S368)/('8.legal entities NC'!R368+'12.legal entities FC'!R368)</f>
        <v>#DIV/0!</v>
      </c>
      <c r="T368" s="53">
        <f>'8.legal entities NC'!T368+'12.legal entities FC'!T368</f>
        <v>0</v>
      </c>
      <c r="U368" s="54" t="e">
        <f>('8.legal entities NC'!T368*'8.legal entities NC'!U368+'12.legal entities FC'!T368*'12.legal entities FC'!U368)/('8.legal entities NC'!T368+'12.legal entities FC'!T368)</f>
        <v>#DIV/0!</v>
      </c>
    </row>
    <row r="369" spans="1:21" ht="5.0999999999999996" customHeight="1" x14ac:dyDescent="0.2">
      <c r="A369" s="21"/>
      <c r="B369" s="22"/>
      <c r="C369" s="25"/>
      <c r="D369" s="23"/>
      <c r="E369" s="25"/>
      <c r="F369" s="23"/>
      <c r="G369" s="25"/>
      <c r="H369" s="23"/>
      <c r="I369" s="25"/>
      <c r="J369" s="23"/>
      <c r="K369" s="25"/>
      <c r="L369" s="23"/>
      <c r="M369" s="25"/>
      <c r="N369" s="23"/>
      <c r="O369" s="25"/>
      <c r="P369" s="23"/>
      <c r="Q369" s="25"/>
      <c r="R369" s="23"/>
      <c r="S369" s="25"/>
      <c r="T369" s="23"/>
      <c r="U369" s="25"/>
    </row>
    <row r="370" spans="1:21" x14ac:dyDescent="0.2">
      <c r="A370" s="18" t="s">
        <v>64</v>
      </c>
      <c r="B370" s="13"/>
      <c r="C370" s="13"/>
      <c r="D370" s="26"/>
      <c r="E370" s="26"/>
      <c r="F370" s="13"/>
      <c r="G370" s="13"/>
      <c r="H370" s="13"/>
      <c r="I370" s="13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74" si="14">J165+L165+N165+P165+R165+T165</f>
        <v>12306472.129999999</v>
      </c>
      <c r="I165" s="51">
        <f t="shared" ref="I165:I174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si="14"/>
        <v>13346691.029999999</v>
      </c>
      <c r="I167" s="51">
        <f t="shared" si="15"/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FC'!B168</f>
        <v>53769849.540000007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FC'!D168</f>
        <v>3497681.7300000004</v>
      </c>
      <c r="E168" s="51">
        <f>('9.non-residents NC'!D168*'9.non-residents NC'!E168+'13.non-residents FC'!D168*'13.non-residents FC'!E168)/('9.non-residents NC'!D168+'13.non-residents FC'!D168)</f>
        <v>8.328420236223143E-3</v>
      </c>
      <c r="F168" s="50">
        <f>'9.non-residents NC'!F168+'13.non-residents FC'!F168</f>
        <v>36984547.619999997</v>
      </c>
      <c r="G168" s="51">
        <f>('9.non-residents NC'!F168*'9.non-residents NC'!G168+'13.non-residents FC'!F168*'13.non-residents FC'!G168)/('9.non-residents NC'!F168+'13.non-residents FC'!F168)</f>
        <v>1.9864989820848885E-2</v>
      </c>
      <c r="H168" s="50">
        <f t="shared" si="14"/>
        <v>13287620.190000001</v>
      </c>
      <c r="I168" s="51">
        <f t="shared" si="15"/>
        <v>4.0231659102531889</v>
      </c>
      <c r="J168" s="50">
        <f>'9.non-residents NC'!J168+'13.non-residents FC'!J168</f>
        <v>4853969.7300000004</v>
      </c>
      <c r="K168" s="51">
        <f>('9.non-residents NC'!J168*'9.non-residents NC'!K168+'13.non-residents FC'!J168*'13.non-residents FC'!K168)/('9.non-residents NC'!J168+'13.non-residents FC'!J168)</f>
        <v>1.492813444429951</v>
      </c>
      <c r="L168" s="50">
        <f>'9.non-residents NC'!L168+'13.non-residents FC'!L168</f>
        <v>1353401.03</v>
      </c>
      <c r="M168" s="51">
        <f>('9.non-residents NC'!L168*'9.non-residents NC'!M168+'13.non-residents FC'!L168*'13.non-residents FC'!M168)/('9.non-residents NC'!L168+'13.non-residents FC'!L168)</f>
        <v>8.0950257841166096</v>
      </c>
      <c r="N168" s="50">
        <f>'9.non-residents NC'!N168+'13.non-residents FC'!N168</f>
        <v>1336040.01</v>
      </c>
      <c r="O168" s="51">
        <f>('9.non-residents NC'!N168*'9.non-residents NC'!O168+'13.non-residents FC'!N168*'13.non-residents FC'!O168)/('9.non-residents NC'!N168+'13.non-residents FC'!N168)</f>
        <v>6.2033564993311963</v>
      </c>
      <c r="P168" s="50">
        <f>'9.non-residents NC'!P168+'13.non-residents FC'!P168</f>
        <v>2975325.35</v>
      </c>
      <c r="Q168" s="51">
        <f>('9.non-residents NC'!P168*'9.non-residents NC'!Q168+'13.non-residents FC'!P168*'13.non-residents FC'!Q168)/('9.non-residents NC'!P168+'13.non-residents FC'!P168)</f>
        <v>3.7839289078083502</v>
      </c>
      <c r="R168" s="50">
        <f>'9.non-residents NC'!R168+'13.non-residents FC'!R168</f>
        <v>2651438.0100000002</v>
      </c>
      <c r="S168" s="51">
        <f>('9.non-residents NC'!R168*'9.non-residents NC'!S168+'13.non-residents FC'!R168*'13.non-residents FC'!S168)/('9.non-residents NC'!R168+'13.non-residents FC'!R168)</f>
        <v>5.6131391146874297</v>
      </c>
      <c r="T168" s="50">
        <f>'9.non-residents NC'!T168+'13.non-residents FC'!T168</f>
        <v>117446.06</v>
      </c>
      <c r="U168" s="51">
        <f>('9.non-residents NC'!T168*'9.non-residents NC'!U168+'13.non-residents FC'!T168*'13.non-residents FC'!U168)/('9.non-residents NC'!T168+'13.non-residents FC'!T168)</f>
        <v>7.0429828416551397</v>
      </c>
    </row>
    <row r="169" spans="1:21" ht="14.25" customHeight="1" x14ac:dyDescent="0.2">
      <c r="A169" s="49" t="s">
        <v>23</v>
      </c>
      <c r="B169" s="50">
        <f>'9.non-residents NC'!B169+'13.non-residents FC'!B169</f>
        <v>54202045.389999993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FC'!D169</f>
        <v>4418363.95</v>
      </c>
      <c r="E169" s="51">
        <f>('9.non-residents NC'!D169*'9.non-residents NC'!E169+'13.non-residents FC'!D169*'13.non-residents FC'!E169)/('9.non-residents NC'!D169+'13.non-residents FC'!D169)</f>
        <v>0.29949321535633139</v>
      </c>
      <c r="F169" s="50">
        <f>'9.non-residents NC'!F169+'13.non-residents FC'!F169</f>
        <v>36302963.659999996</v>
      </c>
      <c r="G169" s="51">
        <f>('9.non-residents NC'!F169*'9.non-residents NC'!G169+'13.non-residents FC'!F169*'13.non-residents FC'!G169)/('9.non-residents NC'!F169+'13.non-residents FC'!F169)</f>
        <v>2.0452979044741724E-2</v>
      </c>
      <c r="H169" s="50">
        <f t="shared" si="14"/>
        <v>13480717.780000001</v>
      </c>
      <c r="I169" s="51">
        <f t="shared" si="15"/>
        <v>3.6298392981564209</v>
      </c>
      <c r="J169" s="50">
        <f>'9.non-residents NC'!J169+'13.non-residents FC'!J169</f>
        <v>3259712.61</v>
      </c>
      <c r="K169" s="51">
        <f>('9.non-residents NC'!J169*'9.non-residents NC'!K169+'13.non-residents FC'!J169*'13.non-residents FC'!K169)/('9.non-residents NC'!J169+'13.non-residents FC'!J169)</f>
        <v>2.4549944729636821</v>
      </c>
      <c r="L169" s="50">
        <f>'9.non-residents NC'!L169+'13.non-residents FC'!L169</f>
        <v>1059064.53</v>
      </c>
      <c r="M169" s="51">
        <f>('9.non-residents NC'!L169*'9.non-residents NC'!M169+'13.non-residents FC'!L169*'13.non-residents FC'!M169)/('9.non-residents NC'!L169+'13.non-residents FC'!L169)</f>
        <v>5.6336437130983876</v>
      </c>
      <c r="N169" s="50">
        <f>'9.non-residents NC'!N169+'13.non-residents FC'!N169</f>
        <v>1742950.82</v>
      </c>
      <c r="O169" s="51">
        <f>('9.non-residents NC'!N169*'9.non-residents NC'!O169+'13.non-residents FC'!N169*'13.non-residents FC'!O169)/('9.non-residents NC'!N169+'13.non-residents FC'!N169)</f>
        <v>4.5199243590820242</v>
      </c>
      <c r="P169" s="50">
        <f>'9.non-residents NC'!P169+'13.non-residents FC'!P169</f>
        <v>4620532.25</v>
      </c>
      <c r="Q169" s="51">
        <f>('9.non-residents NC'!P169*'9.non-residents NC'!Q169+'13.non-residents FC'!P169*'13.non-residents FC'!Q169)/('9.non-residents NC'!P169+'13.non-residents FC'!P169)</f>
        <v>2.3907251233881057</v>
      </c>
      <c r="R169" s="50">
        <f>'9.non-residents NC'!R169+'13.non-residents FC'!R169</f>
        <v>2675793.61</v>
      </c>
      <c r="S169" s="51">
        <f>('9.non-residents NC'!R169*'9.non-residents NC'!S169+'13.non-residents FC'!R169*'13.non-residents FC'!S169)/('9.non-residents NC'!R169+'13.non-residents FC'!R169)</f>
        <v>5.665343631790801</v>
      </c>
      <c r="T169" s="50">
        <f>'9.non-residents NC'!T169+'13.non-residents FC'!T169</f>
        <v>122663.95999999999</v>
      </c>
      <c r="U169" s="51">
        <f>('9.non-residents NC'!T169*'9.non-residents NC'!U169+'13.non-residents FC'!T169*'13.non-residents FC'!U169)/('9.non-residents NC'!T169+'13.non-residents FC'!T169)</f>
        <v>7.1753088935005822</v>
      </c>
    </row>
    <row r="170" spans="1:21" ht="14.25" customHeight="1" x14ac:dyDescent="0.2">
      <c r="A170" s="49" t="s">
        <v>24</v>
      </c>
      <c r="B170" s="50">
        <f>'9.non-residents NC'!B170+'13.non-residents FC'!B170</f>
        <v>55025721.859999992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FC'!D170</f>
        <v>3156798.6399999997</v>
      </c>
      <c r="E170" s="51">
        <f>('9.non-residents NC'!D170*'9.non-residents NC'!E170+'13.non-residents FC'!D170*'13.non-residents FC'!E170)/('9.non-residents NC'!D170+'13.non-residents FC'!D170)</f>
        <v>0.15665760277950441</v>
      </c>
      <c r="F170" s="50">
        <f>'9.non-residents NC'!F170+'13.non-residents FC'!F170</f>
        <v>37384497.68</v>
      </c>
      <c r="G170" s="51">
        <f>('9.non-residents NC'!F170*'9.non-residents NC'!G170+'13.non-residents FC'!F170*'13.non-residents FC'!G170)/('9.non-residents NC'!F170+'13.non-residents FC'!F170)</f>
        <v>2.3906192846296363E-2</v>
      </c>
      <c r="H170" s="50">
        <f t="shared" si="14"/>
        <v>14484425.539999999</v>
      </c>
      <c r="I170" s="51">
        <f t="shared" si="15"/>
        <v>3.3597768042445977</v>
      </c>
      <c r="J170" s="50">
        <f>'9.non-residents NC'!J170+'13.non-residents FC'!J170</f>
        <v>1522759.5</v>
      </c>
      <c r="K170" s="51">
        <f>('9.non-residents NC'!J170*'9.non-residents NC'!K170+'13.non-residents FC'!J170*'13.non-residents FC'!K170)/('9.non-residents NC'!J170+'13.non-residents FC'!J170)</f>
        <v>2.1144825757448955</v>
      </c>
      <c r="L170" s="50">
        <f>'9.non-residents NC'!L170+'13.non-residents FC'!L170</f>
        <v>2081760.73</v>
      </c>
      <c r="M170" s="51">
        <f>('9.non-residents NC'!L170*'9.non-residents NC'!M170+'13.non-residents FC'!L170*'13.non-residents FC'!M170)/('9.non-residents NC'!L170+'13.non-residents FC'!L170)</f>
        <v>4.4671025823414352</v>
      </c>
      <c r="N170" s="50">
        <f>'9.non-residents NC'!N170+'13.non-residents FC'!N170</f>
        <v>1811234.31</v>
      </c>
      <c r="O170" s="51">
        <f>('9.non-residents NC'!N170*'9.non-residents NC'!O170+'13.non-residents FC'!N170*'13.non-residents FC'!O170)/('9.non-residents NC'!N170+'13.non-residents FC'!N170)</f>
        <v>4.2487125333883498</v>
      </c>
      <c r="P170" s="50">
        <f>'9.non-residents NC'!P170+'13.non-residents FC'!P170</f>
        <v>6289884.75</v>
      </c>
      <c r="Q170" s="51">
        <f>('9.non-residents NC'!P170*'9.non-residents NC'!Q170+'13.non-residents FC'!P170*'13.non-residents FC'!Q170)/('9.non-residents NC'!P170+'13.non-residents FC'!P170)</f>
        <v>1.9841985987104125</v>
      </c>
      <c r="R170" s="50">
        <f>'9.non-residents NC'!R170+'13.non-residents FC'!R170</f>
        <v>2658822.79</v>
      </c>
      <c r="S170" s="51">
        <f>('9.non-residents NC'!R170*'9.non-residents NC'!S170+'13.non-residents FC'!R170*'13.non-residents FC'!S170)/('9.non-residents NC'!R170+'13.non-residents FC'!R170)</f>
        <v>5.6879514456847406</v>
      </c>
      <c r="T170" s="50">
        <f>'9.non-residents NC'!T170+'13.non-residents FC'!T170</f>
        <v>119963.45999999999</v>
      </c>
      <c r="U170" s="51">
        <f>('9.non-residents NC'!T170*'9.non-residents NC'!U170+'13.non-residents FC'!T170*'13.non-residents FC'!U170)/('9.non-residents NC'!T170+'13.non-residents FC'!T170)</f>
        <v>7.0529846046454541</v>
      </c>
    </row>
    <row r="171" spans="1:21" ht="14.25" customHeight="1" x14ac:dyDescent="0.2">
      <c r="A171" s="49" t="s">
        <v>25</v>
      </c>
      <c r="B171" s="50">
        <f>'9.non-residents NC'!B171+'13.non-residents FC'!B171</f>
        <v>55544449.910000004</v>
      </c>
      <c r="C171" s="51">
        <f>('9.non-residents NC'!B171*'9.non-residents NC'!C171+'13.non-residents FC'!B171*'13.non-residents FC'!C171)/('9.non-residents NC'!B171+'13.non-residents FC'!B171)</f>
        <v>0.90585774525676643</v>
      </c>
      <c r="D171" s="50">
        <f>'9.non-residents NC'!D171+'13.non-residents FC'!D171</f>
        <v>2818373.78</v>
      </c>
      <c r="E171" s="51">
        <f>('9.non-residents NC'!D171*'9.non-residents NC'!E171+'13.non-residents FC'!D171*'13.non-residents FC'!E171)/('9.non-residents NC'!D171+'13.non-residents FC'!D171)</f>
        <v>5.1008107412920903E-2</v>
      </c>
      <c r="F171" s="50">
        <f>'9.non-residents NC'!F171+'13.non-residents FC'!F171</f>
        <v>38357679.189999998</v>
      </c>
      <c r="G171" s="51">
        <f>('9.non-residents NC'!F171*'9.non-residents NC'!G171+'13.non-residents FC'!F171*'13.non-residents FC'!G171)/('9.non-residents NC'!F171+'13.non-residents FC'!F171)</f>
        <v>2.5235175444408821E-2</v>
      </c>
      <c r="H171" s="50">
        <f t="shared" si="14"/>
        <v>14368396.940000003</v>
      </c>
      <c r="I171" s="51">
        <f t="shared" si="15"/>
        <v>3.4244354249096909</v>
      </c>
      <c r="J171" s="50">
        <f>'9.non-residents NC'!J171+'13.non-residents FC'!J171</f>
        <v>2703139.65</v>
      </c>
      <c r="K171" s="51">
        <f>('9.non-residents NC'!J171*'9.non-residents NC'!K171+'13.non-residents FC'!J171*'13.non-residents FC'!K171)/('9.non-residents NC'!J171+'13.non-residents FC'!J171)</f>
        <v>2.3214074314658513</v>
      </c>
      <c r="L171" s="50">
        <f>'9.non-residents NC'!L171+'13.non-residents FC'!L171</f>
        <v>1378360.62</v>
      </c>
      <c r="M171" s="51">
        <f>('9.non-residents NC'!L171*'9.non-residents NC'!M171+'13.non-residents FC'!L171*'13.non-residents FC'!M171)/('9.non-residents NC'!L171+'13.non-residents FC'!L171)</f>
        <v>4.6189077372944753</v>
      </c>
      <c r="N171" s="50">
        <f>'9.non-residents NC'!N171+'13.non-residents FC'!N171</f>
        <v>1990862.7600000002</v>
      </c>
      <c r="O171" s="51">
        <f>('9.non-residents NC'!N171*'9.non-residents NC'!O171+'13.non-residents FC'!N171*'13.non-residents FC'!O171)/('9.non-residents NC'!N171+'13.non-residents FC'!N171)</f>
        <v>3.3319985204304059</v>
      </c>
      <c r="P171" s="50">
        <f>'9.non-residents NC'!P171+'13.non-residents FC'!P171</f>
        <v>5530170.9800000004</v>
      </c>
      <c r="Q171" s="51">
        <f>('9.non-residents NC'!P171*'9.non-residents NC'!Q171+'13.non-residents FC'!P171*'13.non-residents FC'!Q171)/('9.non-residents NC'!P171+'13.non-residents FC'!P171)</f>
        <v>2.490514150558865</v>
      </c>
      <c r="R171" s="50">
        <f>'9.non-residents NC'!R171+'13.non-residents FC'!R171</f>
        <v>2631366.5499999998</v>
      </c>
      <c r="S171" s="51">
        <f>('9.non-residents NC'!R171*'9.non-residents NC'!S171+'13.non-residents FC'!R171*'13.non-residents FC'!S171)/('9.non-residents NC'!R171+'13.non-residents FC'!R171)</f>
        <v>5.8046925289067062</v>
      </c>
      <c r="T171" s="50">
        <f>'9.non-residents NC'!T171+'13.non-residents FC'!T171</f>
        <v>134496.38</v>
      </c>
      <c r="U171" s="51">
        <f>('9.non-residents NC'!T171*'9.non-residents NC'!U171+'13.non-residents FC'!T171*'13.non-residents FC'!U171)/('9.non-residents NC'!T171+'13.non-residents FC'!T171)</f>
        <v>6.5521753908915619</v>
      </c>
    </row>
    <row r="172" spans="1:21" ht="14.25" customHeight="1" x14ac:dyDescent="0.2">
      <c r="A172" s="49" t="s">
        <v>26</v>
      </c>
      <c r="B172" s="50">
        <f>'9.non-residents NC'!B172+'13.non-residents FC'!B172</f>
        <v>55510201.57</v>
      </c>
      <c r="C172" s="51">
        <f>('9.non-residents NC'!B172*'9.non-residents NC'!C172+'13.non-residents FC'!B172*'13.non-residents FC'!C172)/('9.non-residents NC'!B172+'13.non-residents FC'!B172)</f>
        <v>0.86323998525159806</v>
      </c>
      <c r="D172" s="50">
        <f>'9.non-residents NC'!D172+'13.non-residents FC'!D172</f>
        <v>3658051.42</v>
      </c>
      <c r="E172" s="51">
        <f>('9.non-residents NC'!D172*'9.non-residents NC'!E172+'13.non-residents FC'!D172*'13.non-residents FC'!E172)/('9.non-residents NC'!D172+'13.non-residents FC'!D172)</f>
        <v>8.0951489194758287E-3</v>
      </c>
      <c r="F172" s="50">
        <f>'9.non-residents NC'!F172+'13.non-residents FC'!F172</f>
        <v>39207179.68</v>
      </c>
      <c r="G172" s="51">
        <f>('9.non-residents NC'!F172*'9.non-residents NC'!G172+'13.non-residents FC'!F172*'13.non-residents FC'!G172)/('9.non-residents NC'!F172+'13.non-residents FC'!F172)</f>
        <v>2.5694236597025251E-2</v>
      </c>
      <c r="H172" s="50">
        <f t="shared" si="14"/>
        <v>12644970.470000001</v>
      </c>
      <c r="I172" s="51">
        <f t="shared" si="15"/>
        <v>3.7075305690769271</v>
      </c>
      <c r="J172" s="50">
        <f>'9.non-residents NC'!J172+'13.non-residents FC'!J172</f>
        <v>1460560.32</v>
      </c>
      <c r="K172" s="51">
        <f>('9.non-residents NC'!J172*'9.non-residents NC'!K172+'13.non-residents FC'!J172*'13.non-residents FC'!K172)/('9.non-residents NC'!J172+'13.non-residents FC'!J172)</f>
        <v>2.7089578927489986</v>
      </c>
      <c r="L172" s="50">
        <f>'9.non-residents NC'!L172+'13.non-residents FC'!L172</f>
        <v>1480288.1500000001</v>
      </c>
      <c r="M172" s="51">
        <f>('9.non-residents NC'!L172*'9.non-residents NC'!M172+'13.non-residents FC'!L172*'13.non-residents FC'!M172)/('9.non-residents NC'!L172+'13.non-residents FC'!L172)</f>
        <v>3.8339772340270382</v>
      </c>
      <c r="N172" s="50">
        <f>'9.non-residents NC'!N172+'13.non-residents FC'!N172</f>
        <v>1652982.61</v>
      </c>
      <c r="O172" s="51">
        <f>('9.non-residents NC'!N172*'9.non-residents NC'!O172+'13.non-residents FC'!N172*'13.non-residents FC'!O172)/('9.non-residents NC'!N172+'13.non-residents FC'!N172)</f>
        <v>3.4506422651960058</v>
      </c>
      <c r="P172" s="50">
        <f>'9.non-residents NC'!P172+'13.non-residents FC'!P172</f>
        <v>5169069.2699999996</v>
      </c>
      <c r="Q172" s="51">
        <f>('9.non-residents NC'!P172*'9.non-residents NC'!Q172+'13.non-residents FC'!P172*'13.non-residents FC'!Q172)/('9.non-residents NC'!P172+'13.non-residents FC'!P172)</f>
        <v>2.8879175783612583</v>
      </c>
      <c r="R172" s="50">
        <f>'9.non-residents NC'!R172+'13.non-residents FC'!R172</f>
        <v>2747544.04</v>
      </c>
      <c r="S172" s="51">
        <f>('9.non-residents NC'!R172*'9.non-residents NC'!S172+'13.non-residents FC'!R172*'13.non-residents FC'!S172)/('9.non-residents NC'!R172+'13.non-residents FC'!R172)</f>
        <v>5.7284053803920214</v>
      </c>
      <c r="T172" s="50">
        <f>'9.non-residents NC'!T172+'13.non-residents FC'!T172</f>
        <v>134526.07999999999</v>
      </c>
      <c r="U172" s="51">
        <f>('9.non-residents NC'!T172*'9.non-residents NC'!U172+'13.non-residents FC'!T172*'13.non-residents FC'!U172)/('9.non-residents NC'!T172+'13.non-residents FC'!T172)</f>
        <v>6.5331819755693532</v>
      </c>
    </row>
    <row r="173" spans="1:21" ht="14.25" customHeight="1" x14ac:dyDescent="0.2">
      <c r="A173" s="49" t="s">
        <v>27</v>
      </c>
      <c r="B173" s="50">
        <f>'9.non-residents NC'!B173+'13.non-residents FC'!B173</f>
        <v>55612638.719999999</v>
      </c>
      <c r="C173" s="51">
        <f>('9.non-residents NC'!B173*'9.non-residents NC'!C173+'13.non-residents FC'!B173*'13.non-residents FC'!C173)/('9.non-residents NC'!B173+'13.non-residents FC'!B173)</f>
        <v>0.86942922390070621</v>
      </c>
      <c r="D173" s="50">
        <f>'9.non-residents NC'!D173+'13.non-residents FC'!D173</f>
        <v>3600694.08</v>
      </c>
      <c r="E173" s="51">
        <f>('9.non-residents NC'!D173*'9.non-residents NC'!E173+'13.non-residents FC'!D173*'13.non-residents FC'!E173)/('9.non-residents NC'!D173+'13.non-residents FC'!D173)</f>
        <v>1.76291044419969E-2</v>
      </c>
      <c r="F173" s="50">
        <f>'9.non-residents NC'!F173+'13.non-residents FC'!F173</f>
        <v>39431001.860000007</v>
      </c>
      <c r="G173" s="51">
        <f>('9.non-residents NC'!F173*'9.non-residents NC'!G173+'13.non-residents FC'!F173*'13.non-residents FC'!G173)/('9.non-residents NC'!F173+'13.non-residents FC'!F173)</f>
        <v>2.4432222859071952E-2</v>
      </c>
      <c r="H173" s="50">
        <f t="shared" si="14"/>
        <v>12580942.779999997</v>
      </c>
      <c r="I173" s="51">
        <f t="shared" si="15"/>
        <v>3.7615932376412875</v>
      </c>
      <c r="J173" s="50">
        <f>'9.non-residents NC'!J173+'13.non-residents FC'!J173</f>
        <v>1098058.49</v>
      </c>
      <c r="K173" s="51">
        <f>('9.non-residents NC'!J173*'9.non-residents NC'!K173+'13.non-residents FC'!J173*'13.non-residents FC'!K173)/('9.non-residents NC'!J173+'13.non-residents FC'!J173)</f>
        <v>3.3481601217800376</v>
      </c>
      <c r="L173" s="50">
        <f>'9.non-residents NC'!L173+'13.non-residents FC'!L173</f>
        <v>1494688.52</v>
      </c>
      <c r="M173" s="51">
        <f>('9.non-residents NC'!L173*'9.non-residents NC'!M173+'13.non-residents FC'!L173*'13.non-residents FC'!M173)/('9.non-residents NC'!L173+'13.non-residents FC'!L173)</f>
        <v>3.5220326118514658</v>
      </c>
      <c r="N173" s="50">
        <f>'9.non-residents NC'!N173+'13.non-residents FC'!N173</f>
        <v>3049207.77</v>
      </c>
      <c r="O173" s="51">
        <f>('9.non-residents NC'!N173*'9.non-residents NC'!O173+'13.non-residents FC'!N173*'13.non-residents FC'!O173)/('9.non-residents NC'!N173+'13.non-residents FC'!N173)</f>
        <v>1.905204776452472</v>
      </c>
      <c r="P173" s="50">
        <f>'9.non-residents NC'!P173+'13.non-residents FC'!P173</f>
        <v>4285079.07</v>
      </c>
      <c r="Q173" s="51">
        <f>('9.non-residents NC'!P173*'9.non-residents NC'!Q173+'13.non-residents FC'!P173*'13.non-residents FC'!Q173)/('9.non-residents NC'!P173+'13.non-residents FC'!P173)</f>
        <v>3.9037439982175108</v>
      </c>
      <c r="R173" s="50">
        <f>'9.non-residents NC'!R173+'13.non-residents FC'!R173</f>
        <v>2533376.6399999997</v>
      </c>
      <c r="S173" s="51">
        <f>('9.non-residents NC'!R173*'9.non-residents NC'!S173+'13.non-residents FC'!R173*'13.non-residents FC'!S173)/('9.non-residents NC'!R173+'13.non-residents FC'!R173)</f>
        <v>5.9261373331760101</v>
      </c>
      <c r="T173" s="50">
        <f>'9.non-residents NC'!T173+'13.non-residents FC'!T173</f>
        <v>120532.29</v>
      </c>
      <c r="U173" s="51">
        <f>('9.non-residents NC'!T173*'9.non-residents NC'!U173+'13.non-residents FC'!T173*'13.non-residents FC'!U173)/('9.non-residents NC'!T173+'13.non-residents FC'!T173)</f>
        <v>6.9128125774429421</v>
      </c>
    </row>
    <row r="174" spans="1:21" ht="14.25" customHeight="1" x14ac:dyDescent="0.2">
      <c r="A174" s="49" t="s">
        <v>28</v>
      </c>
      <c r="B174" s="50">
        <f>'9.non-residents NC'!B174+'13.non-residents FC'!B174</f>
        <v>58692216.940000005</v>
      </c>
      <c r="C174" s="51">
        <f>('9.non-residents NC'!B174*'9.non-residents NC'!C174+'13.non-residents FC'!B174*'13.non-residents FC'!C174)/('9.non-residents NC'!B174+'13.non-residents FC'!B174)</f>
        <v>0.89573069365472802</v>
      </c>
      <c r="D174" s="50">
        <f>'9.non-residents NC'!D174+'13.non-residents FC'!D174</f>
        <v>3466851.25</v>
      </c>
      <c r="E174" s="51">
        <f>('9.non-residents NC'!D174*'9.non-residents NC'!E174+'13.non-residents FC'!D174*'13.non-residents FC'!E174)/('9.non-residents NC'!D174+'13.non-residents FC'!D174)</f>
        <v>7.5507442668617478E-3</v>
      </c>
      <c r="F174" s="50">
        <f>'9.non-residents NC'!F174+'13.non-residents FC'!F174</f>
        <v>42249528.990000002</v>
      </c>
      <c r="G174" s="51">
        <f>('9.non-residents NC'!F174*'9.non-residents NC'!G174+'13.non-residents FC'!F174*'13.non-residents FC'!G174)/('9.non-residents NC'!F174+'13.non-residents FC'!F174)</f>
        <v>2.9581993325791148E-2</v>
      </c>
      <c r="H174" s="50">
        <f t="shared" si="14"/>
        <v>12975836.700000001</v>
      </c>
      <c r="I174" s="51">
        <f t="shared" si="15"/>
        <v>3.9532261992785394</v>
      </c>
      <c r="J174" s="50">
        <f>'9.non-residents NC'!J174+'13.non-residents FC'!J174</f>
        <v>1137574.29</v>
      </c>
      <c r="K174" s="51">
        <f>('9.non-residents NC'!J174*'9.non-residents NC'!K174+'13.non-residents FC'!J174*'13.non-residents FC'!K174)/('9.non-residents NC'!J174+'13.non-residents FC'!J174)</f>
        <v>2.9367594181475383</v>
      </c>
      <c r="L174" s="50">
        <f>'9.non-residents NC'!L174+'13.non-residents FC'!L174</f>
        <v>1639031.02</v>
      </c>
      <c r="M174" s="51">
        <f>('9.non-residents NC'!L174*'9.non-residents NC'!M174+'13.non-residents FC'!L174*'13.non-residents FC'!M174)/('9.non-residents NC'!L174+'13.non-residents FC'!L174)</f>
        <v>2.6513849959959881</v>
      </c>
      <c r="N174" s="50">
        <f>'9.non-residents NC'!N174+'13.non-residents FC'!N174</f>
        <v>2681637.9500000002</v>
      </c>
      <c r="O174" s="51">
        <f>('9.non-residents NC'!N174*'9.non-residents NC'!O174+'13.non-residents FC'!N174*'13.non-residents FC'!O174)/('9.non-residents NC'!N174+'13.non-residents FC'!N174)</f>
        <v>2.3658228242183172</v>
      </c>
      <c r="P174" s="50">
        <f>'9.non-residents NC'!P174+'13.non-residents FC'!P174</f>
        <v>4523988.04</v>
      </c>
      <c r="Q174" s="51">
        <f>('9.non-residents NC'!P174*'9.non-residents NC'!Q174+'13.non-residents FC'!P174*'13.non-residents FC'!Q174)/('9.non-residents NC'!P174+'13.non-residents FC'!P174)</f>
        <v>4.4884461479920175</v>
      </c>
      <c r="R174" s="50">
        <f>'9.non-residents NC'!R174+'13.non-residents FC'!R174</f>
        <v>2873936.1799999997</v>
      </c>
      <c r="S174" s="51">
        <f>('9.non-residents NC'!R174*'9.non-residents NC'!S174+'13.non-residents FC'!R174*'13.non-residents FC'!S174)/('9.non-residents NC'!R174+'13.non-residents FC'!R174)</f>
        <v>5.6193952721316247</v>
      </c>
      <c r="T174" s="50">
        <f>'9.non-residents NC'!T174+'13.non-residents FC'!T174</f>
        <v>119669.22</v>
      </c>
      <c r="U174" s="51">
        <f>('9.non-residents NC'!T174*'9.non-residents NC'!U174+'13.non-residents FC'!T174*'13.non-residents FC'!U174)/('9.non-residents NC'!T174+'13.non-residents FC'!T174)</f>
        <v>6.7702705273753763</v>
      </c>
    </row>
    <row r="175" spans="1:21" ht="14.25" customHeight="1" x14ac:dyDescent="0.2">
      <c r="A175" s="49" t="s">
        <v>46</v>
      </c>
      <c r="B175" s="50">
        <f>'9.non-residents NC'!B175+'13.non-residents FC'!B175</f>
        <v>58675150.770000003</v>
      </c>
      <c r="C175" s="51">
        <f>('9.non-residents NC'!B175*'9.non-residents NC'!C175+'13.non-residents FC'!B175*'13.non-residents FC'!C175)/('9.non-residents NC'!B175+'13.non-residents FC'!B175)</f>
        <v>0.93459601054724417</v>
      </c>
      <c r="D175" s="50">
        <f>'9.non-residents NC'!D175+'13.non-residents FC'!D175</f>
        <v>3290821.7</v>
      </c>
      <c r="E175" s="51">
        <f>('9.non-residents NC'!D175*'9.non-residents NC'!E175+'13.non-residents FC'!D175*'13.non-residents FC'!E175)/('9.non-residents NC'!D175+'13.non-residents FC'!D175)</f>
        <v>6.4645763093150801E-3</v>
      </c>
      <c r="F175" s="50">
        <f>'9.non-residents NC'!F175+'13.non-residents FC'!F175</f>
        <v>41651834.620000005</v>
      </c>
      <c r="G175" s="51">
        <f>('9.non-residents NC'!F175*'9.non-residents NC'!G175+'13.non-residents FC'!F175*'13.non-residents FC'!G175)/('9.non-residents NC'!F175+'13.non-residents FC'!F175)</f>
        <v>3.1932540108601845E-2</v>
      </c>
      <c r="H175" s="50">
        <f t="shared" ref="H175" si="16">J175+L175+N175+P175+R175+T175</f>
        <v>13732494.450000001</v>
      </c>
      <c r="I175" s="51">
        <f t="shared" ref="I175" si="17">(J175*K175+L175*M175+N175*O175+P175*Q175+R175*S175+T175*U175)/(J175+L175+N175+P175+R175+T175)</f>
        <v>3.8948669795602981</v>
      </c>
      <c r="J175" s="50">
        <f>'9.non-residents NC'!J175+'13.non-residents FC'!J175</f>
        <v>1470765.9400000002</v>
      </c>
      <c r="K175" s="51">
        <f>('9.non-residents NC'!J175*'9.non-residents NC'!K175+'13.non-residents FC'!J175*'13.non-residents FC'!K175)/('9.non-residents NC'!J175+'13.non-residents FC'!J175)</f>
        <v>2.0603245922325293</v>
      </c>
      <c r="L175" s="50">
        <f>'9.non-residents NC'!L175+'13.non-residents FC'!L175</f>
        <v>1678108.44</v>
      </c>
      <c r="M175" s="51">
        <f>('9.non-residents NC'!L175*'9.non-residents NC'!M175+'13.non-residents FC'!L175*'13.non-residents FC'!M175)/('9.non-residents NC'!L175+'13.non-residents FC'!L175)</f>
        <v>2.6387879120016833</v>
      </c>
      <c r="N175" s="50">
        <f>'9.non-residents NC'!N175+'13.non-residents FC'!N175</f>
        <v>3395794.04</v>
      </c>
      <c r="O175" s="51">
        <f>('9.non-residents NC'!N175*'9.non-residents NC'!O175+'13.non-residents FC'!N175*'13.non-residents FC'!O175)/('9.non-residents NC'!N175+'13.non-residents FC'!N175)</f>
        <v>2.690844168982645</v>
      </c>
      <c r="P175" s="50">
        <f>'9.non-residents NC'!P175+'13.non-residents FC'!P175</f>
        <v>4112434.38</v>
      </c>
      <c r="Q175" s="51">
        <f>('9.non-residents NC'!P175*'9.non-residents NC'!Q175+'13.non-residents FC'!P175*'13.non-residents FC'!Q175)/('9.non-residents NC'!P175+'13.non-residents FC'!P175)</f>
        <v>4.7777116036317215</v>
      </c>
      <c r="R175" s="50">
        <f>'9.non-residents NC'!R175+'13.non-residents FC'!R175</f>
        <v>2953831.84</v>
      </c>
      <c r="S175" s="51">
        <f>('9.non-residents NC'!R175*'9.non-residents NC'!S175+'13.non-residents FC'!R175*'13.non-residents FC'!S175)/('9.non-residents NC'!R175+'13.non-residents FC'!R175)</f>
        <v>5.5530830380987535</v>
      </c>
      <c r="T175" s="50">
        <f>'9.non-residents NC'!T175+'13.non-residents FC'!T175</f>
        <v>121559.81</v>
      </c>
      <c r="U175" s="51">
        <f>('9.non-residents NC'!T175*'9.non-residents NC'!U175+'13.non-residents FC'!T175*'13.non-residents FC'!U175)/('9.non-residents NC'!T175+'13.non-residents FC'!T175)</f>
        <v>6.9049148892220238</v>
      </c>
    </row>
    <row r="176" spans="1:21" ht="14.25" customHeight="1" thickBot="1" x14ac:dyDescent="0.25">
      <c r="A176" s="52" t="s">
        <v>30</v>
      </c>
      <c r="B176" s="53">
        <f>'9.non-residents NC'!B176+'13.non-residents FC'!B176</f>
        <v>62216344.629999995</v>
      </c>
      <c r="C176" s="54">
        <f>('9.non-residents NC'!B176*'9.non-residents NC'!C176+'13.non-residents FC'!B176*'13.non-residents FC'!C176)/('9.non-residents NC'!B176+'13.non-residents FC'!B176)</f>
        <v>0.90768637078638981</v>
      </c>
      <c r="D176" s="53">
        <f>'9.non-residents NC'!D176+'13.non-residents FC'!D176</f>
        <v>3896428.51</v>
      </c>
      <c r="E176" s="54">
        <f>('9.non-residents NC'!D176*'9.non-residents NC'!E176+'13.non-residents FC'!D176*'13.non-residents FC'!E176)/('9.non-residents NC'!D176+'13.non-residents FC'!D176)</f>
        <v>3.8159162324782375E-3</v>
      </c>
      <c r="F176" s="53">
        <f>'9.non-residents NC'!F176+'13.non-residents FC'!F176</f>
        <v>44429848.519999996</v>
      </c>
      <c r="G176" s="54">
        <f>('9.non-residents NC'!F176*'9.non-residents NC'!G176+'13.non-residents FC'!F176*'13.non-residents FC'!G176)/('9.non-residents NC'!F176+'13.non-residents FC'!F176)</f>
        <v>3.339231025809497E-2</v>
      </c>
      <c r="H176" s="53">
        <f t="shared" ref="H176:H187" si="18">J176+L176+N176+P176+R176+T176</f>
        <v>13890067.600000001</v>
      </c>
      <c r="I176" s="54">
        <f t="shared" ref="I176:I187" si="19">(J176*K176+L176*M176+N176*O176+P176*Q176+R176*S176+T176*U176)/(J176+L176+N176+P176+R176+T176)</f>
        <v>3.9578241022743454</v>
      </c>
      <c r="J176" s="53">
        <f>'9.non-residents NC'!J176+'13.non-residents FC'!J176</f>
        <v>1445926.94</v>
      </c>
      <c r="K176" s="54">
        <f>('9.non-residents NC'!J176*'9.non-residents NC'!K176+'13.non-residents FC'!J176*'13.non-residents FC'!K176)/('9.non-residents NC'!J176+'13.non-residents FC'!J176)</f>
        <v>1.7980665212586704</v>
      </c>
      <c r="L176" s="53">
        <f>'9.non-residents NC'!L176+'13.non-residents FC'!L176</f>
        <v>2129229.79</v>
      </c>
      <c r="M176" s="54">
        <f>('9.non-residents NC'!L176*'9.non-residents NC'!M176+'13.non-residents FC'!L176*'13.non-residents FC'!M176)/('9.non-residents NC'!L176+'13.non-residents FC'!L176)</f>
        <v>2.06170808464032</v>
      </c>
      <c r="N176" s="53">
        <f>'9.non-residents NC'!N176+'13.non-residents FC'!N176</f>
        <v>3335200.51</v>
      </c>
      <c r="O176" s="54">
        <f>('9.non-residents NC'!N176*'9.non-residents NC'!O176+'13.non-residents FC'!N176*'13.non-residents FC'!O176)/('9.non-residents NC'!N176+'13.non-residents FC'!N176)</f>
        <v>3.3764636590919666</v>
      </c>
      <c r="P176" s="53">
        <f>'9.non-residents NC'!P176+'13.non-residents FC'!P176</f>
        <v>4397535.82</v>
      </c>
      <c r="Q176" s="54">
        <f>('9.non-residents NC'!P176*'9.non-residents NC'!Q176+'13.non-residents FC'!P176*'13.non-residents FC'!Q176)/('9.non-residents NC'!P176+'13.non-residents FC'!P176)</f>
        <v>4.5977625210566222</v>
      </c>
      <c r="R176" s="53">
        <f>'9.non-residents NC'!R176+'13.non-residents FC'!R176</f>
        <v>2461150.2000000002</v>
      </c>
      <c r="S176" s="54">
        <f>('9.non-residents NC'!R176*'9.non-residents NC'!S176+'13.non-residents FC'!R176*'13.non-residents FC'!S176)/('9.non-residents NC'!R176+'13.non-residents FC'!R176)</f>
        <v>6.3709036047454486</v>
      </c>
      <c r="T176" s="53">
        <f>'9.non-residents NC'!T176+'13.non-residents FC'!T176</f>
        <v>121024.34</v>
      </c>
      <c r="U176" s="54">
        <f>('9.non-residents NC'!T176*'9.non-residents NC'!U176+'13.non-residents FC'!T176*'13.non-residents FC'!U176)/('9.non-residents NC'!T176+'13.non-residents FC'!T176)</f>
        <v>6.8164954041476218</v>
      </c>
    </row>
    <row r="177" spans="1:21" ht="14.25" customHeight="1" x14ac:dyDescent="0.2">
      <c r="A177" s="49" t="s">
        <v>90</v>
      </c>
      <c r="B177" s="50">
        <f>'9.non-residents NC'!B177+'13.non-residents FC'!B177</f>
        <v>62063520.589999996</v>
      </c>
      <c r="C177" s="51">
        <f>('9.non-residents NC'!B177*'9.non-residents NC'!C177+'13.non-residents FC'!B177*'13.non-residents FC'!C177)/('9.non-residents NC'!B177+'13.non-residents FC'!B177)</f>
        <v>0.93840073093249587</v>
      </c>
      <c r="D177" s="50">
        <f>'9.non-residents NC'!D177+'13.non-residents FC'!D177</f>
        <v>3396579.38</v>
      </c>
      <c r="E177" s="51">
        <f>('9.non-residents NC'!D177*'9.non-residents NC'!E177+'13.non-residents FC'!D177*'13.non-residents FC'!E177)/('9.non-residents NC'!D177+'13.non-residents FC'!D177)</f>
        <v>7.6477395914709935E-3</v>
      </c>
      <c r="F177" s="50">
        <f>'9.non-residents NC'!F177+'13.non-residents FC'!F177</f>
        <v>44893621.539999999</v>
      </c>
      <c r="G177" s="51">
        <f>('9.non-residents NC'!F177*'9.non-residents NC'!G177+'13.non-residents FC'!F177*'13.non-residents FC'!G177)/('9.non-residents NC'!F177+'13.non-residents FC'!F177)</f>
        <v>3.2859184868514836E-2</v>
      </c>
      <c r="H177" s="50">
        <f t="shared" si="18"/>
        <v>13773319.67</v>
      </c>
      <c r="I177" s="51">
        <f t="shared" si="19"/>
        <v>4.1195086210977339</v>
      </c>
      <c r="J177" s="50">
        <f>'9.non-residents NC'!J177+'13.non-residents FC'!J177</f>
        <v>1255992.0900000001</v>
      </c>
      <c r="K177" s="51">
        <f>('9.non-residents NC'!J177*'9.non-residents NC'!K177+'13.non-residents FC'!J177*'13.non-residents FC'!K177)/('9.non-residents NC'!J177+'13.non-residents FC'!J177)</f>
        <v>1.8538248456644335</v>
      </c>
      <c r="L177" s="50">
        <f>'9.non-residents NC'!L177+'13.non-residents FC'!L177</f>
        <v>2154106.4299999997</v>
      </c>
      <c r="M177" s="51">
        <f>('9.non-residents NC'!L177*'9.non-residents NC'!M177+'13.non-residents FC'!L177*'13.non-residents FC'!M177)/('9.non-residents NC'!L177+'13.non-residents FC'!L177)</f>
        <v>2.2192626915374811</v>
      </c>
      <c r="N177" s="50">
        <f>'9.non-residents NC'!N177+'13.non-residents FC'!N177</f>
        <v>3503636.26</v>
      </c>
      <c r="O177" s="51">
        <f>('9.non-residents NC'!N177*'9.non-residents NC'!O177+'13.non-residents FC'!N177*'13.non-residents FC'!O177)/('9.non-residents NC'!N177+'13.non-residents FC'!N177)</f>
        <v>3.5299627810679315</v>
      </c>
      <c r="P177" s="50">
        <f>'9.non-residents NC'!P177+'13.non-residents FC'!P177</f>
        <v>4162768.88</v>
      </c>
      <c r="Q177" s="51">
        <f>('9.non-residents NC'!P177*'9.non-residents NC'!Q177+'13.non-residents FC'!P177*'13.non-residents FC'!Q177)/('9.non-residents NC'!P177+'13.non-residents FC'!P177)</f>
        <v>4.827064471424598</v>
      </c>
      <c r="R177" s="50">
        <f>'9.non-residents NC'!R177+'13.non-residents FC'!R177</f>
        <v>2574504.88</v>
      </c>
      <c r="S177" s="51">
        <f>('9.non-residents NC'!R177*'9.non-residents NC'!S177+'13.non-residents FC'!R177*'13.non-residents FC'!S177)/('9.non-residents NC'!R177+'13.non-residents FC'!R177)</f>
        <v>6.3419465978250527</v>
      </c>
      <c r="T177" s="50">
        <f>'9.non-residents NC'!T177+'13.non-residents FC'!T177</f>
        <v>122311.13</v>
      </c>
      <c r="U177" s="51">
        <f>('9.non-residents NC'!T177*'9.non-residents NC'!U177+'13.non-residents FC'!T177*'13.non-residents FC'!U177)/('9.non-residents NC'!T177+'13.non-residents FC'!T177)</f>
        <v>6.8788500376049155</v>
      </c>
    </row>
    <row r="178" spans="1:21" ht="14.25" customHeight="1" x14ac:dyDescent="0.2">
      <c r="A178" s="49" t="s">
        <v>20</v>
      </c>
      <c r="B178" s="50">
        <f>'9.non-residents NC'!B178+'13.non-residents FC'!B178</f>
        <v>64775149.160000004</v>
      </c>
      <c r="C178" s="51">
        <f>('9.non-residents NC'!B178*'9.non-residents NC'!C178+'13.non-residents FC'!B178*'13.non-residents FC'!C178)/('9.non-residents NC'!B178+'13.non-residents FC'!B178)</f>
        <v>0.9860431377337795</v>
      </c>
      <c r="D178" s="50">
        <f>'9.non-residents NC'!D178+'13.non-residents FC'!D178</f>
        <v>2877538.03</v>
      </c>
      <c r="E178" s="51">
        <f>('9.non-residents NC'!D178*'9.non-residents NC'!E178+'13.non-residents FC'!D178*'13.non-residents FC'!E178)/('9.non-residents NC'!D178+'13.non-residents FC'!D178)</f>
        <v>1.1289597587003958E-2</v>
      </c>
      <c r="F178" s="50">
        <f>'9.non-residents NC'!F178+'13.non-residents FC'!F178</f>
        <v>46824624.520000003</v>
      </c>
      <c r="G178" s="51">
        <f>('9.non-residents NC'!F178*'9.non-residents NC'!G178+'13.non-residents FC'!F178*'13.non-residents FC'!G178)/('9.non-residents NC'!F178+'13.non-residents FC'!F178)</f>
        <v>2.9427818707044705E-2</v>
      </c>
      <c r="H178" s="50">
        <f t="shared" si="18"/>
        <v>15072986.610000001</v>
      </c>
      <c r="I178" s="51">
        <f t="shared" si="19"/>
        <v>4.1438807141022194</v>
      </c>
      <c r="J178" s="50">
        <f>'9.non-residents NC'!J178+'13.non-residents FC'!J178</f>
        <v>2229265.98</v>
      </c>
      <c r="K178" s="51">
        <f>('9.non-residents NC'!J178*'9.non-residents NC'!K178+'13.non-residents FC'!J178*'13.non-residents FC'!K178)/('9.non-residents NC'!J178+'13.non-residents FC'!J178)</f>
        <v>1.4031394191015281</v>
      </c>
      <c r="L178" s="50">
        <f>'9.non-residents NC'!L178+'13.non-residents FC'!L178</f>
        <v>2570119.5699999998</v>
      </c>
      <c r="M178" s="51">
        <f>('9.non-residents NC'!L178*'9.non-residents NC'!M178+'13.non-residents FC'!L178*'13.non-residents FC'!M178)/('9.non-residents NC'!L178+'13.non-residents FC'!L178)</f>
        <v>2.8809650975110102</v>
      </c>
      <c r="N178" s="50">
        <f>'9.non-residents NC'!N178+'13.non-residents FC'!N178</f>
        <v>2241977.23</v>
      </c>
      <c r="O178" s="51">
        <f>('9.non-residents NC'!N178*'9.non-residents NC'!O178+'13.non-residents FC'!N178*'13.non-residents FC'!O178)/('9.non-residents NC'!N178+'13.non-residents FC'!N178)</f>
        <v>4.8846835094306496</v>
      </c>
      <c r="P178" s="50">
        <f>'9.non-residents NC'!P178+'13.non-residents FC'!P178</f>
        <v>5091081.79</v>
      </c>
      <c r="Q178" s="51">
        <f>('9.non-residents NC'!P178*'9.non-residents NC'!Q178+'13.non-residents FC'!P178*'13.non-residents FC'!Q178)/('9.non-residents NC'!P178+'13.non-residents FC'!P178)</f>
        <v>4.066010260679791</v>
      </c>
      <c r="R178" s="50">
        <f>'9.non-residents NC'!R178+'13.non-residents FC'!R178</f>
        <v>2818863.6399999997</v>
      </c>
      <c r="S178" s="51">
        <f>('9.non-residents NC'!R178*'9.non-residents NC'!S178+'13.non-residents FC'!R178*'13.non-residents FC'!S178)/('9.non-residents NC'!R178+'13.non-residents FC'!R178)</f>
        <v>6.8982643525459606</v>
      </c>
      <c r="T178" s="50">
        <f>'9.non-residents NC'!T178+'13.non-residents FC'!T178</f>
        <v>121678.40000000001</v>
      </c>
      <c r="U178" s="51">
        <f>('9.non-residents NC'!T178*'9.non-residents NC'!U178+'13.non-residents FC'!T178*'13.non-residents FC'!U178)/('9.non-residents NC'!T178+'13.non-residents FC'!T178)</f>
        <v>6.8315839524517132</v>
      </c>
    </row>
    <row r="179" spans="1:21" ht="14.25" customHeight="1" x14ac:dyDescent="0.2">
      <c r="A179" s="49" t="s">
        <v>21</v>
      </c>
      <c r="B179" s="50">
        <f>'9.non-residents NC'!B179+'13.non-residents FC'!B179</f>
        <v>65807556.820000008</v>
      </c>
      <c r="C179" s="51">
        <f>('9.non-residents NC'!B179*'9.non-residents NC'!C179+'13.non-residents FC'!B179*'13.non-residents FC'!C179)/('9.non-residents NC'!B179+'13.non-residents FC'!B179)</f>
        <v>0.98251641535869527</v>
      </c>
      <c r="D179" s="50">
        <f>'9.non-residents NC'!D179+'13.non-residents FC'!D179</f>
        <v>2968827.07</v>
      </c>
      <c r="E179" s="51">
        <f>('9.non-residents NC'!D179*'9.non-residents NC'!E179+'13.non-residents FC'!D179*'13.non-residents FC'!E179)/('9.non-residents NC'!D179+'13.non-residents FC'!D179)</f>
        <v>7.2880902760024974E-3</v>
      </c>
      <c r="F179" s="50">
        <f>'9.non-residents NC'!F179+'13.non-residents FC'!F179</f>
        <v>48564797.640000001</v>
      </c>
      <c r="G179" s="51">
        <f>('9.non-residents NC'!F179*'9.non-residents NC'!G179+'13.non-residents FC'!F179*'13.non-residents FC'!G179)/('9.non-residents NC'!F179+'13.non-residents FC'!F179)</f>
        <v>2.8670725065539474E-2</v>
      </c>
      <c r="H179" s="50">
        <f t="shared" si="18"/>
        <v>14273932.109999998</v>
      </c>
      <c r="I179" s="51">
        <f t="shared" si="19"/>
        <v>4.4306627845941238</v>
      </c>
      <c r="J179" s="50">
        <f>'9.non-residents NC'!J179+'13.non-residents FC'!J179</f>
        <v>1584160.57</v>
      </c>
      <c r="K179" s="51">
        <f>('9.non-residents NC'!J179*'9.non-residents NC'!K179+'13.non-residents FC'!J179*'13.non-residents FC'!K179)/('9.non-residents NC'!J179+'13.non-residents FC'!J179)</f>
        <v>1.7823700728140186</v>
      </c>
      <c r="L179" s="50">
        <f>'9.non-residents NC'!L179+'13.non-residents FC'!L179</f>
        <v>3018329.63</v>
      </c>
      <c r="M179" s="51">
        <f>('9.non-residents NC'!L179*'9.non-residents NC'!M179+'13.non-residents FC'!L179*'13.non-residents FC'!M179)/('9.non-residents NC'!L179+'13.non-residents FC'!L179)</f>
        <v>3.3105586734408434</v>
      </c>
      <c r="N179" s="50">
        <f>'9.non-residents NC'!N179+'13.non-residents FC'!N179</f>
        <v>2557389.9699999997</v>
      </c>
      <c r="O179" s="51">
        <f>('9.non-residents NC'!N179*'9.non-residents NC'!O179+'13.non-residents FC'!N179*'13.non-residents FC'!O179)/('9.non-residents NC'!N179+'13.non-residents FC'!N179)</f>
        <v>4.2689353900922749</v>
      </c>
      <c r="P179" s="50">
        <f>'9.non-residents NC'!P179+'13.non-residents FC'!P179</f>
        <v>4237487.12</v>
      </c>
      <c r="Q179" s="51">
        <f>('9.non-residents NC'!P179*'9.non-residents NC'!Q179+'13.non-residents FC'!P179*'13.non-residents FC'!Q179)/('9.non-residents NC'!P179+'13.non-residents FC'!P179)</f>
        <v>4.4553187979483493</v>
      </c>
      <c r="R179" s="50">
        <f>'9.non-residents NC'!R179+'13.non-residents FC'!R179</f>
        <v>2755301.7199999997</v>
      </c>
      <c r="S179" s="51">
        <f>('9.non-residents NC'!R179*'9.non-residents NC'!S179+'13.non-residents FC'!R179*'13.non-residents FC'!S179)/('9.non-residents NC'!R179+'13.non-residents FC'!R179)</f>
        <v>7.1881915556602065</v>
      </c>
      <c r="T179" s="50">
        <f>'9.non-residents NC'!T179+'13.non-residents FC'!T179</f>
        <v>121263.1</v>
      </c>
      <c r="U179" s="51">
        <f>('9.non-residents NC'!T179*'9.non-residents NC'!U179+'13.non-residents FC'!T179*'13.non-residents FC'!U179)/('9.non-residents NC'!T179+'13.non-residents FC'!T179)</f>
        <v>6.8012192925960173</v>
      </c>
    </row>
    <row r="180" spans="1:21" ht="14.25" customHeight="1" x14ac:dyDescent="0.2">
      <c r="A180" s="49" t="s">
        <v>22</v>
      </c>
      <c r="B180" s="50">
        <f>'9.non-residents NC'!B180+'13.non-residents FC'!B180</f>
        <v>68342483.019999996</v>
      </c>
      <c r="C180" s="51">
        <f>('9.non-residents NC'!B180*'9.non-residents NC'!C180+'13.non-residents FC'!B180*'13.non-residents FC'!C180)/('9.non-residents NC'!B180+'13.non-residents FC'!B180)</f>
        <v>0.99644387291680792</v>
      </c>
      <c r="D180" s="50">
        <f>'9.non-residents NC'!D180+'13.non-residents FC'!D180</f>
        <v>3135817.08</v>
      </c>
      <c r="E180" s="51">
        <f>('9.non-residents NC'!D180*'9.non-residents NC'!E180+'13.non-residents FC'!D180*'13.non-residents FC'!E180)/('9.non-residents NC'!D180+'13.non-residents FC'!D180)</f>
        <v>7.3594236561783126E-3</v>
      </c>
      <c r="F180" s="50">
        <f>'9.non-residents NC'!F180+'13.non-residents FC'!F180</f>
        <v>50541254.589999996</v>
      </c>
      <c r="G180" s="51">
        <f>('9.non-residents NC'!F180*'9.non-residents NC'!G180+'13.non-residents FC'!F180*'13.non-residents FC'!G180)/('9.non-residents NC'!F180+'13.non-residents FC'!F180)</f>
        <v>3.0137181657959311E-2</v>
      </c>
      <c r="H180" s="50">
        <f t="shared" si="18"/>
        <v>14665411.350000001</v>
      </c>
      <c r="I180" s="51">
        <f t="shared" si="19"/>
        <v>4.5381065760559096</v>
      </c>
      <c r="J180" s="50">
        <f>'9.non-residents NC'!J180+'13.non-residents FC'!J180</f>
        <v>2767213.55</v>
      </c>
      <c r="K180" s="51">
        <f>('9.non-residents NC'!J180*'9.non-residents NC'!K180+'13.non-residents FC'!J180*'13.non-residents FC'!K180)/('9.non-residents NC'!J180+'13.non-residents FC'!J180)</f>
        <v>2.0265438884541456</v>
      </c>
      <c r="L180" s="50">
        <f>'9.non-residents NC'!L180+'13.non-residents FC'!L180</f>
        <v>2049401.28</v>
      </c>
      <c r="M180" s="51">
        <f>('9.non-residents NC'!L180*'9.non-residents NC'!M180+'13.non-residents FC'!L180*'13.non-residents FC'!M180)/('9.non-residents NC'!L180+'13.non-residents FC'!L180)</f>
        <v>4.1605810143731334</v>
      </c>
      <c r="N180" s="50">
        <f>'9.non-residents NC'!N180+'13.non-residents FC'!N180</f>
        <v>3024720.22</v>
      </c>
      <c r="O180" s="51">
        <f>('9.non-residents NC'!N180*'9.non-residents NC'!O180+'13.non-residents FC'!N180*'13.non-residents FC'!O180)/('9.non-residents NC'!N180+'13.non-residents FC'!N180)</f>
        <v>4.2150623438157258</v>
      </c>
      <c r="P180" s="50">
        <f>'9.non-residents NC'!P180+'13.non-residents FC'!P180</f>
        <v>4121003.4899999998</v>
      </c>
      <c r="Q180" s="51">
        <f>('9.non-residents NC'!P180*'9.non-residents NC'!Q180+'13.non-residents FC'!P180*'13.non-residents FC'!Q180)/('9.non-residents NC'!P180+'13.non-residents FC'!P180)</f>
        <v>4.7972177610070297</v>
      </c>
      <c r="R180" s="50">
        <f>'9.non-residents NC'!R180+'13.non-residents FC'!R180</f>
        <v>2583644.1799999997</v>
      </c>
      <c r="S180" s="51">
        <f>('9.non-residents NC'!R180*'9.non-residents NC'!S180+'13.non-residents FC'!R180*'13.non-residents FC'!S180)/('9.non-residents NC'!R180+'13.non-residents FC'!R180)</f>
        <v>7.3784975729514031</v>
      </c>
      <c r="T180" s="50">
        <f>'9.non-residents NC'!T180+'13.non-residents FC'!T180</f>
        <v>119428.63</v>
      </c>
      <c r="U180" s="51">
        <f>('9.non-residents NC'!T180*'9.non-residents NC'!U180+'13.non-residents FC'!T180*'13.non-residents FC'!U180)/('9.non-residents NC'!T180+'13.non-residents FC'!T180)</f>
        <v>7.0039502002158134</v>
      </c>
    </row>
    <row r="181" spans="1:21" ht="14.25" customHeight="1" x14ac:dyDescent="0.2">
      <c r="A181" s="49" t="s">
        <v>23</v>
      </c>
      <c r="B181" s="50">
        <f>'9.non-residents NC'!B181+'13.non-residents FC'!B181</f>
        <v>71236293.129999995</v>
      </c>
      <c r="C181" s="51">
        <f>('9.non-residents NC'!B181*'9.non-residents NC'!C181+'13.non-residents FC'!B181*'13.non-residents FC'!C181)/('9.non-residents NC'!B181+'13.non-residents FC'!B181)</f>
        <v>0.97003972836984675</v>
      </c>
      <c r="D181" s="50">
        <f>'9.non-residents NC'!D181+'13.non-residents FC'!D181</f>
        <v>3409421.49</v>
      </c>
      <c r="E181" s="51">
        <f>('9.non-residents NC'!D181*'9.non-residents NC'!E181+'13.non-residents FC'!D181*'13.non-residents FC'!E181)/('9.non-residents NC'!D181+'13.non-residents FC'!D181)</f>
        <v>5.2302797856770668E-3</v>
      </c>
      <c r="F181" s="50">
        <f>'9.non-residents NC'!F181+'13.non-residents FC'!F181</f>
        <v>53942310.719999999</v>
      </c>
      <c r="G181" s="51">
        <f>('9.non-residents NC'!F181*'9.non-residents NC'!G181+'13.non-residents FC'!F181*'13.non-residents FC'!G181)/('9.non-residents NC'!F181+'13.non-residents FC'!F181)</f>
        <v>1.9581087191142123E-2</v>
      </c>
      <c r="H181" s="50">
        <f t="shared" si="18"/>
        <v>13884560.920000002</v>
      </c>
      <c r="I181" s="51">
        <f t="shared" si="19"/>
        <v>4.8995393885383285</v>
      </c>
      <c r="J181" s="50">
        <f>'9.non-residents NC'!J181+'13.non-residents FC'!J181</f>
        <v>1848724.58</v>
      </c>
      <c r="K181" s="51">
        <f>('9.non-residents NC'!J181*'9.non-residents NC'!K181+'13.non-residents FC'!J181*'13.non-residents FC'!K181)/('9.non-residents NC'!J181+'13.non-residents FC'!J181)</f>
        <v>2.8269535171647924</v>
      </c>
      <c r="L181" s="50">
        <f>'9.non-residents NC'!L181+'13.non-residents FC'!L181</f>
        <v>1868936.19</v>
      </c>
      <c r="M181" s="51">
        <f>('9.non-residents NC'!L181*'9.non-residents NC'!M181+'13.non-residents FC'!L181*'13.non-residents FC'!M181)/('9.non-residents NC'!L181+'13.non-residents FC'!L181)</f>
        <v>4.0560937547043796</v>
      </c>
      <c r="N181" s="50">
        <f>'9.non-residents NC'!N181+'13.non-residents FC'!N181</f>
        <v>3359467.37</v>
      </c>
      <c r="O181" s="51">
        <f>('9.non-residents NC'!N181*'9.non-residents NC'!O181+'13.non-residents FC'!N181*'13.non-residents FC'!O181)/('9.non-residents NC'!N181+'13.non-residents FC'!N181)</f>
        <v>4.4500836790386797</v>
      </c>
      <c r="P181" s="50">
        <f>'9.non-residents NC'!P181+'13.non-residents FC'!P181</f>
        <v>4033989.98</v>
      </c>
      <c r="Q181" s="51">
        <f>('9.non-residents NC'!P181*'9.non-residents NC'!Q181+'13.non-residents FC'!P181*'13.non-residents FC'!Q181)/('9.non-residents NC'!P181+'13.non-residents FC'!P181)</f>
        <v>4.8510192980697484</v>
      </c>
      <c r="R181" s="50">
        <f>'9.non-residents NC'!R181+'13.non-residents FC'!R181</f>
        <v>2648731.7800000003</v>
      </c>
      <c r="S181" s="51">
        <f>('9.non-residents NC'!R181*'9.non-residents NC'!S181+'13.non-residents FC'!R181*'13.non-residents FC'!S181)/('9.non-residents NC'!R181+'13.non-residents FC'!R181)</f>
        <v>7.4649057254487197</v>
      </c>
      <c r="T181" s="50">
        <f>'9.non-residents NC'!T181+'13.non-residents FC'!T181</f>
        <v>124711.02</v>
      </c>
      <c r="U181" s="51">
        <f>('9.non-residents NC'!T181*'9.non-residents NC'!U181+'13.non-residents FC'!T181*'13.non-residents FC'!U181)/('9.non-residents NC'!T181+'13.non-residents FC'!T181)</f>
        <v>7.4548911058541627</v>
      </c>
    </row>
    <row r="182" spans="1:21" ht="14.25" customHeight="1" x14ac:dyDescent="0.2">
      <c r="A182" s="49" t="s">
        <v>24</v>
      </c>
      <c r="B182" s="50">
        <f>'9.non-residents NC'!B182+'13.non-residents FC'!B182</f>
        <v>72125823.5</v>
      </c>
      <c r="C182" s="51">
        <f>('9.non-residents NC'!B182*'9.non-residents NC'!C182+'13.non-residents FC'!B182*'13.non-residents FC'!C182)/('9.non-residents NC'!B182+'13.non-residents FC'!B182)</f>
        <v>0.96841685422558754</v>
      </c>
      <c r="D182" s="50">
        <f>'9.non-residents NC'!D182+'13.non-residents FC'!D182</f>
        <v>2532017.9900000002</v>
      </c>
      <c r="E182" s="51">
        <f>('9.non-residents NC'!D182*'9.non-residents NC'!E182+'13.non-residents FC'!D182*'13.non-residents FC'!E182)/('9.non-residents NC'!D182+'13.non-residents FC'!D182)</f>
        <v>4.0335060968504383E-3</v>
      </c>
      <c r="F182" s="50">
        <f>'9.non-residents NC'!F182+'13.non-residents FC'!F182</f>
        <v>56032231.280000001</v>
      </c>
      <c r="G182" s="51">
        <f>('9.non-residents NC'!F182*'9.non-residents NC'!G182+'13.non-residents FC'!F182*'13.non-residents FC'!G182)/('9.non-residents NC'!F182+'13.non-residents FC'!F182)</f>
        <v>2.9545282052526548E-2</v>
      </c>
      <c r="H182" s="50">
        <f t="shared" si="18"/>
        <v>13561574.23</v>
      </c>
      <c r="I182" s="51">
        <f t="shared" si="19"/>
        <v>5.0275993744348648</v>
      </c>
      <c r="J182" s="50">
        <f>'9.non-residents NC'!J182+'13.non-residents FC'!J182</f>
        <v>1865257.0800000005</v>
      </c>
      <c r="K182" s="51">
        <f>('9.non-residents NC'!J182*'9.non-residents NC'!K182+'13.non-residents FC'!J182*'13.non-residents FC'!K182)/('9.non-residents NC'!J182+'13.non-residents FC'!J182)</f>
        <v>2.3459521889604589</v>
      </c>
      <c r="L182" s="50">
        <f>'9.non-residents NC'!L182+'13.non-residents FC'!L182</f>
        <v>2016705.52</v>
      </c>
      <c r="M182" s="51">
        <f>('9.non-residents NC'!L182*'9.non-residents NC'!M182+'13.non-residents FC'!L182*'13.non-residents FC'!M182)/('9.non-residents NC'!L182+'13.non-residents FC'!L182)</f>
        <v>4.2594352453103808</v>
      </c>
      <c r="N182" s="50">
        <f>'9.non-residents NC'!N182+'13.non-residents FC'!N182</f>
        <v>3427202.86</v>
      </c>
      <c r="O182" s="51">
        <f>('9.non-residents NC'!N182*'9.non-residents NC'!O182+'13.non-residents FC'!N182*'13.non-residents FC'!O182)/('9.non-residents NC'!N182+'13.non-residents FC'!N182)</f>
        <v>4.4484011930066991</v>
      </c>
      <c r="P182" s="50">
        <f>'9.non-residents NC'!P182+'13.non-residents FC'!P182</f>
        <v>3572197.77</v>
      </c>
      <c r="Q182" s="51">
        <f>('9.non-residents NC'!P182*'9.non-residents NC'!Q182+'13.non-residents FC'!P182*'13.non-residents FC'!Q182)/('9.non-residents NC'!P182+'13.non-residents FC'!P182)</f>
        <v>5.2692689704859275</v>
      </c>
      <c r="R182" s="50">
        <f>'9.non-residents NC'!R182+'13.non-residents FC'!R182</f>
        <v>2560941.14</v>
      </c>
      <c r="S182" s="51">
        <f>('9.non-residents NC'!R182*'9.non-residents NC'!S182+'13.non-residents FC'!R182*'13.non-residents FC'!S182)/('9.non-residents NC'!R182+'13.non-residents FC'!R182)</f>
        <v>7.9294760874902348</v>
      </c>
      <c r="T182" s="50">
        <f>'9.non-residents NC'!T182+'13.non-residents FC'!T182</f>
        <v>119269.86</v>
      </c>
      <c r="U182" s="51">
        <f>('9.non-residents NC'!T182*'9.non-residents NC'!U182+'13.non-residents FC'!T182*'13.non-residents FC'!U182)/('9.non-residents NC'!T182+'13.non-residents FC'!T182)</f>
        <v>7.0509508932097376</v>
      </c>
    </row>
    <row r="183" spans="1:21" ht="14.25" customHeight="1" x14ac:dyDescent="0.2">
      <c r="A183" s="49" t="s">
        <v>25</v>
      </c>
      <c r="B183" s="50">
        <f>'9.non-residents NC'!B183+'13.non-residents FC'!B183</f>
        <v>69287551.569999993</v>
      </c>
      <c r="C183" s="51">
        <f>('9.non-residents NC'!B183*'9.non-residents NC'!C183+'13.non-residents FC'!B183*'13.non-residents FC'!C183)/('9.non-residents NC'!B183+'13.non-residents FC'!B183)</f>
        <v>0.99762206617542903</v>
      </c>
      <c r="D183" s="50">
        <f>'9.non-residents NC'!D183+'13.non-residents FC'!D183</f>
        <v>3167592.55</v>
      </c>
      <c r="E183" s="51">
        <f>('9.non-residents NC'!D183*'9.non-residents NC'!E183+'13.non-residents FC'!D183*'13.non-residents FC'!E183)/('9.non-residents NC'!D183+'13.non-residents FC'!D183)</f>
        <v>0.11983527549968474</v>
      </c>
      <c r="F183" s="50">
        <f>'9.non-residents NC'!F183+'13.non-residents FC'!F183</f>
        <v>53084363.829999998</v>
      </c>
      <c r="G183" s="51">
        <f>('9.non-residents NC'!F183*'9.non-residents NC'!G183+'13.non-residents FC'!F183*'13.non-residents FC'!G183)/('9.non-residents NC'!F183+'13.non-residents FC'!F183)</f>
        <v>3.0058833833066182E-2</v>
      </c>
      <c r="H183" s="50">
        <f t="shared" si="18"/>
        <v>13035595.190000001</v>
      </c>
      <c r="I183" s="51">
        <f t="shared" si="19"/>
        <v>5.1510917592478558</v>
      </c>
      <c r="J183" s="50">
        <f>'9.non-residents NC'!J183+'13.non-residents FC'!J183</f>
        <v>1687968.6600000001</v>
      </c>
      <c r="K183" s="51">
        <f>('9.non-residents NC'!J183*'9.non-residents NC'!K183+'13.non-residents FC'!J183*'13.non-residents FC'!K183)/('9.non-residents NC'!J183+'13.non-residents FC'!J183)</f>
        <v>2.3296237171251741</v>
      </c>
      <c r="L183" s="50">
        <f>'9.non-residents NC'!L183+'13.non-residents FC'!L183</f>
        <v>2645648.83</v>
      </c>
      <c r="M183" s="51">
        <f>('9.non-residents NC'!L183*'9.non-residents NC'!M183+'13.non-residents FC'!L183*'13.non-residents FC'!M183)/('9.non-residents NC'!L183+'13.non-residents FC'!L183)</f>
        <v>3.8642119780878108</v>
      </c>
      <c r="N183" s="50">
        <f>'9.non-residents NC'!N183+'13.non-residents FC'!N183</f>
        <v>2644096.71</v>
      </c>
      <c r="O183" s="51">
        <f>('9.non-residents NC'!N183*'9.non-residents NC'!O183+'13.non-residents FC'!N183*'13.non-residents FC'!O183)/('9.non-residents NC'!N183+'13.non-residents FC'!N183)</f>
        <v>4.9192118184285274</v>
      </c>
      <c r="P183" s="50">
        <f>'9.non-residents NC'!P183+'13.non-residents FC'!P183</f>
        <v>3317242.3200000003</v>
      </c>
      <c r="Q183" s="51">
        <f>('9.non-residents NC'!P183*'9.non-residents NC'!Q183+'13.non-residents FC'!P183*'13.non-residents FC'!Q183)/('9.non-residents NC'!P183+'13.non-residents FC'!P183)</f>
        <v>5.5695200599333967</v>
      </c>
      <c r="R183" s="50">
        <f>'9.non-residents NC'!R183+'13.non-residents FC'!R183</f>
        <v>2667742.46</v>
      </c>
      <c r="S183" s="51">
        <f>('9.non-residents NC'!R183*'9.non-residents NC'!S183+'13.non-residents FC'!R183*'13.non-residents FC'!S183)/('9.non-residents NC'!R183+'13.non-residents FC'!R183)</f>
        <v>7.8910782463986431</v>
      </c>
      <c r="T183" s="50">
        <f>'9.non-residents NC'!T183+'13.non-residents FC'!T183</f>
        <v>72896.209999999992</v>
      </c>
      <c r="U183" s="51">
        <f>('9.non-residents NC'!T183*'9.non-residents NC'!U183+'13.non-residents FC'!T183*'13.non-residents FC'!U183)/('9.non-residents NC'!T183+'13.non-residents FC'!T183)</f>
        <v>6.2854202488716435</v>
      </c>
    </row>
    <row r="184" spans="1:21" ht="14.25" customHeight="1" x14ac:dyDescent="0.2">
      <c r="A184" s="49" t="s">
        <v>26</v>
      </c>
      <c r="B184" s="50">
        <f>'9.non-residents NC'!B184+'13.non-residents FC'!B184</f>
        <v>71230549.370000005</v>
      </c>
      <c r="C184" s="51">
        <f>('9.non-residents NC'!B184*'9.non-residents NC'!C184+'13.non-residents FC'!B184*'13.non-residents FC'!C184)/('9.non-residents NC'!B184+'13.non-residents FC'!B184)</f>
        <v>0.97754562904054121</v>
      </c>
      <c r="D184" s="50">
        <f>'9.non-residents NC'!D184+'13.non-residents FC'!D184</f>
        <v>4849807.7799999993</v>
      </c>
      <c r="E184" s="51">
        <f>('9.non-residents NC'!D184*'9.non-residents NC'!E184+'13.non-residents FC'!D184*'13.non-residents FC'!E184)/('9.non-residents NC'!D184+'13.non-residents FC'!D184)</f>
        <v>7.7174126930036641E-2</v>
      </c>
      <c r="F184" s="50">
        <f>'9.non-residents NC'!F184+'13.non-residents FC'!F184</f>
        <v>53181027.240000002</v>
      </c>
      <c r="G184" s="51">
        <f>('9.non-residents NC'!F184*'9.non-residents NC'!G184+'13.non-residents FC'!F184*'13.non-residents FC'!G184)/('9.non-residents NC'!F184+'13.non-residents FC'!F184)</f>
        <v>3.1107039830846239E-2</v>
      </c>
      <c r="H184" s="50">
        <f t="shared" si="18"/>
        <v>13199714.35</v>
      </c>
      <c r="I184" s="51">
        <f t="shared" si="19"/>
        <v>5.1215144801220625</v>
      </c>
      <c r="J184" s="50">
        <f>'9.non-residents NC'!J184+'13.non-residents FC'!J184</f>
        <v>2174679.75</v>
      </c>
      <c r="K184" s="51">
        <f>('9.non-residents NC'!J184*'9.non-residents NC'!K184+'13.non-residents FC'!J184*'13.non-residents FC'!K184)/('9.non-residents NC'!J184+'13.non-residents FC'!J184)</f>
        <v>2.2752937642427549</v>
      </c>
      <c r="L184" s="50">
        <f>'9.non-residents NC'!L184+'13.non-residents FC'!L184</f>
        <v>2658469.02</v>
      </c>
      <c r="M184" s="51">
        <f>('9.non-residents NC'!L184*'9.non-residents NC'!M184+'13.non-residents FC'!L184*'13.non-residents FC'!M184)/('9.non-residents NC'!L184+'13.non-residents FC'!L184)</f>
        <v>4.4189413483554612</v>
      </c>
      <c r="N184" s="50">
        <f>'9.non-residents NC'!N184+'13.non-residents FC'!N184</f>
        <v>2251309.5499999998</v>
      </c>
      <c r="O184" s="51">
        <f>('9.non-residents NC'!N184*'9.non-residents NC'!O184+'13.non-residents FC'!N184*'13.non-residents FC'!O184)/('9.non-residents NC'!N184+'13.non-residents FC'!N184)</f>
        <v>4.4285891315123589</v>
      </c>
      <c r="P184" s="50">
        <f>'9.non-residents NC'!P184+'13.non-residents FC'!P184</f>
        <v>3340392.89</v>
      </c>
      <c r="Q184" s="51">
        <f>('9.non-residents NC'!P184*'9.non-residents NC'!Q184+'13.non-residents FC'!P184*'13.non-residents FC'!Q184)/('9.non-residents NC'!P184+'13.non-residents FC'!P184)</f>
        <v>5.8516032894262224</v>
      </c>
      <c r="R184" s="50">
        <f>'9.non-residents NC'!R184+'13.non-residents FC'!R184</f>
        <v>2699140.4699999997</v>
      </c>
      <c r="S184" s="51">
        <f>('9.non-residents NC'!R184*'9.non-residents NC'!S184+'13.non-residents FC'!R184*'13.non-residents FC'!S184)/('9.non-residents NC'!R184+'13.non-residents FC'!R184)</f>
        <v>7.7426851356498769</v>
      </c>
      <c r="T184" s="50">
        <f>'9.non-residents NC'!T184+'13.non-residents FC'!T184</f>
        <v>75722.67</v>
      </c>
      <c r="U184" s="51">
        <f>('9.non-residents NC'!T184*'9.non-residents NC'!U184+'13.non-residents FC'!T184*'13.non-residents FC'!U184)/('9.non-residents NC'!T184+'13.non-residents FC'!T184)</f>
        <v>6.4907959901572356</v>
      </c>
    </row>
    <row r="185" spans="1:21" ht="14.25" customHeight="1" x14ac:dyDescent="0.2">
      <c r="A185" s="49" t="s">
        <v>27</v>
      </c>
      <c r="B185" s="50">
        <f>'9.non-residents NC'!B185+'13.non-residents FC'!B185</f>
        <v>69560190.599999994</v>
      </c>
      <c r="C185" s="51">
        <f>('9.non-residents NC'!B185*'9.non-residents NC'!C185+'13.non-residents FC'!B185*'13.non-residents FC'!C185)/('9.non-residents NC'!B185+'13.non-residents FC'!B185)</f>
        <v>1.0396383940371192</v>
      </c>
      <c r="D185" s="50">
        <f>'9.non-residents NC'!D185+'13.non-residents FC'!D185</f>
        <v>3795882.0599999996</v>
      </c>
      <c r="E185" s="51">
        <f>('9.non-residents NC'!D185*'9.non-residents NC'!E185+'13.non-residents FC'!D185*'13.non-residents FC'!E185)/('9.non-residents NC'!D185+'13.non-residents FC'!D185)</f>
        <v>5.9915432409404223E-2</v>
      </c>
      <c r="F185" s="50">
        <f>'9.non-residents NC'!F185+'13.non-residents FC'!F185</f>
        <v>52064419.609999999</v>
      </c>
      <c r="G185" s="51">
        <f>('9.non-residents NC'!F185*'9.non-residents NC'!G185+'13.non-residents FC'!F185*'13.non-residents FC'!G185)/('9.non-residents NC'!F185+'13.non-residents FC'!F185)</f>
        <v>3.1686339122911023E-2</v>
      </c>
      <c r="H185" s="50">
        <f t="shared" si="18"/>
        <v>13699888.930000002</v>
      </c>
      <c r="I185" s="51">
        <f t="shared" si="19"/>
        <v>5.1416681137501676</v>
      </c>
      <c r="J185" s="50">
        <f>'9.non-residents NC'!J185+'13.non-residents FC'!J185</f>
        <v>2415239.7000000002</v>
      </c>
      <c r="K185" s="51">
        <f>('9.non-residents NC'!J185*'9.non-residents NC'!K185+'13.non-residents FC'!J185*'13.non-residents FC'!K185)/('9.non-residents NC'!J185+'13.non-residents FC'!J185)</f>
        <v>2.340201359682855</v>
      </c>
      <c r="L185" s="50">
        <f>'9.non-residents NC'!L185+'13.non-residents FC'!L185</f>
        <v>2751240.68</v>
      </c>
      <c r="M185" s="51">
        <f>('9.non-residents NC'!L185*'9.non-residents NC'!M185+'13.non-residents FC'!L185*'13.non-residents FC'!M185)/('9.non-residents NC'!L185+'13.non-residents FC'!L185)</f>
        <v>4.2468651463818743</v>
      </c>
      <c r="N185" s="50">
        <f>'9.non-residents NC'!N185+'13.non-residents FC'!N185</f>
        <v>1776158.81</v>
      </c>
      <c r="O185" s="51">
        <f>('9.non-residents NC'!N185*'9.non-residents NC'!O185+'13.non-residents FC'!N185*'13.non-residents FC'!O185)/('9.non-residents NC'!N185+'13.non-residents FC'!N185)</f>
        <v>4.7204887950869727</v>
      </c>
      <c r="P185" s="50">
        <f>'9.non-residents NC'!P185+'13.non-residents FC'!P185</f>
        <v>3683636.59</v>
      </c>
      <c r="Q185" s="51">
        <f>('9.non-residents NC'!P185*'9.non-residents NC'!Q185+'13.non-residents FC'!P185*'13.non-residents FC'!Q185)/('9.non-residents NC'!P185+'13.non-residents FC'!P185)</f>
        <v>5.9826099028134472</v>
      </c>
      <c r="R185" s="50">
        <f>'9.non-residents NC'!R185+'13.non-residents FC'!R185</f>
        <v>2995196.6</v>
      </c>
      <c r="S185" s="51">
        <f>('9.non-residents NC'!R185*'9.non-residents NC'!S185+'13.non-residents FC'!R185*'13.non-residents FC'!S185)/('9.non-residents NC'!R185+'13.non-residents FC'!R185)</f>
        <v>7.3942624913503083</v>
      </c>
      <c r="T185" s="50">
        <f>'9.non-residents NC'!T185+'13.non-residents FC'!T185</f>
        <v>78416.55</v>
      </c>
      <c r="U185" s="51">
        <f>('9.non-residents NC'!T185*'9.non-residents NC'!U185+'13.non-residents FC'!T185*'13.non-residents FC'!U185)/('9.non-residents NC'!T185+'13.non-residents FC'!T185)</f>
        <v>6.8176719582792185</v>
      </c>
    </row>
    <row r="186" spans="1:21" ht="14.25" customHeight="1" x14ac:dyDescent="0.2">
      <c r="A186" s="49" t="s">
        <v>28</v>
      </c>
      <c r="B186" s="50">
        <f>'9.non-residents NC'!B186+'13.non-residents FC'!B186</f>
        <v>69630375.5</v>
      </c>
      <c r="C186" s="51">
        <f>('9.non-residents NC'!B186*'9.non-residents NC'!C186+'13.non-residents FC'!B186*'13.non-residents FC'!C186)/('9.non-residents NC'!B186+'13.non-residents FC'!B186)</f>
        <v>1.0781516243683036</v>
      </c>
      <c r="D186" s="50">
        <f>'9.non-residents NC'!D186+'13.non-residents FC'!D186</f>
        <v>3879401.2199999997</v>
      </c>
      <c r="E186" s="51">
        <f>('9.non-residents NC'!D186*'9.non-residents NC'!E186+'13.non-residents FC'!D186*'13.non-residents FC'!E186)/('9.non-residents NC'!D186+'13.non-residents FC'!D186)</f>
        <v>0.10386929269460839</v>
      </c>
      <c r="F186" s="50">
        <f>'9.non-residents NC'!F186+'13.non-residents FC'!F186</f>
        <v>51592908.340000004</v>
      </c>
      <c r="G186" s="51">
        <f>('9.non-residents NC'!F186*'9.non-residents NC'!G186+'13.non-residents FC'!F186*'13.non-residents FC'!G186)/('9.non-residents NC'!F186+'13.non-residents FC'!F186)</f>
        <v>3.8737868269203279E-2</v>
      </c>
      <c r="H186" s="50">
        <f t="shared" si="18"/>
        <v>14158065.939999999</v>
      </c>
      <c r="I186" s="51">
        <f t="shared" si="19"/>
        <v>5.1328022352041636</v>
      </c>
      <c r="J186" s="50">
        <f>'9.non-residents NC'!J186+'13.non-residents FC'!J186</f>
        <v>2314479.6800000002</v>
      </c>
      <c r="K186" s="51">
        <f>('9.non-residents NC'!J186*'9.non-residents NC'!K186+'13.non-residents FC'!J186*'13.non-residents FC'!K186)/('9.non-residents NC'!J186+'13.non-residents FC'!J186)</f>
        <v>2.7077726048992576</v>
      </c>
      <c r="L186" s="50">
        <f>'9.non-residents NC'!L186+'13.non-residents FC'!L186</f>
        <v>2359340.71</v>
      </c>
      <c r="M186" s="51">
        <f>('9.non-residents NC'!L186*'9.non-residents NC'!M186+'13.non-residents FC'!L186*'13.non-residents FC'!M186)/('9.non-residents NC'!L186+'13.non-residents FC'!L186)</f>
        <v>3.7949716904600823</v>
      </c>
      <c r="N186" s="50">
        <f>'9.non-residents NC'!N186+'13.non-residents FC'!N186</f>
        <v>2597377.2600000002</v>
      </c>
      <c r="O186" s="51">
        <f>('9.non-residents NC'!N186*'9.non-residents NC'!O186+'13.non-residents FC'!N186*'13.non-residents FC'!O186)/('9.non-residents NC'!N186+'13.non-residents FC'!N186)</f>
        <v>4.5746613083460952</v>
      </c>
      <c r="P186" s="50">
        <f>'9.non-residents NC'!P186+'13.non-residents FC'!P186</f>
        <v>4256280.4399999995</v>
      </c>
      <c r="Q186" s="51">
        <f>('9.non-residents NC'!P186*'9.non-residents NC'!Q186+'13.non-residents FC'!P186*'13.non-residents FC'!Q186)/('9.non-residents NC'!P186+'13.non-residents FC'!P186)</f>
        <v>5.4957699854946593</v>
      </c>
      <c r="R186" s="50">
        <f>'9.non-residents NC'!R186+'13.non-residents FC'!R186</f>
        <v>2554173.5</v>
      </c>
      <c r="S186" s="51">
        <f>('9.non-residents NC'!R186*'9.non-residents NC'!S186+'13.non-residents FC'!R186*'13.non-residents FC'!S186)/('9.non-residents NC'!R186+'13.non-residents FC'!R186)</f>
        <v>8.4910470741709361</v>
      </c>
      <c r="T186" s="50">
        <f>'9.non-residents NC'!T186+'13.non-residents FC'!T186</f>
        <v>76414.350000000006</v>
      </c>
      <c r="U186" s="51">
        <f>('9.non-residents NC'!T186*'9.non-residents NC'!U186+'13.non-residents FC'!T186*'13.non-residents FC'!U186)/('9.non-residents NC'!T186+'13.non-residents FC'!T186)</f>
        <v>6.3936898985596251</v>
      </c>
    </row>
    <row r="187" spans="1:21" ht="14.25" customHeight="1" x14ac:dyDescent="0.2">
      <c r="A187" s="49" t="s">
        <v>46</v>
      </c>
      <c r="B187" s="50">
        <f>'9.non-residents NC'!B187+'13.non-residents FC'!B187</f>
        <v>72138138.090000004</v>
      </c>
      <c r="C187" s="51">
        <f>('9.non-residents NC'!B187*'9.non-residents NC'!C187+'13.non-residents FC'!B187*'13.non-residents FC'!C187)/('9.non-residents NC'!B187+'13.non-residents FC'!B187)</f>
        <v>1.0171259990306203</v>
      </c>
      <c r="D187" s="50">
        <f>'9.non-residents NC'!D187+'13.non-residents FC'!D187</f>
        <v>3984438.13</v>
      </c>
      <c r="E187" s="51">
        <f>('9.non-residents NC'!D187*'9.non-residents NC'!E187+'13.non-residents FC'!D187*'13.non-residents FC'!E187)/('9.non-residents NC'!D187+'13.non-residents FC'!D187)</f>
        <v>9.0993386864310452E-2</v>
      </c>
      <c r="F187" s="50">
        <f>'9.non-residents NC'!F187+'13.non-residents FC'!F187</f>
        <v>54092752.799999997</v>
      </c>
      <c r="G187" s="51">
        <f>('9.non-residents NC'!F187*'9.non-residents NC'!G187+'13.non-residents FC'!F187*'13.non-residents FC'!G187)/('9.non-residents NC'!F187+'13.non-residents FC'!F187)</f>
        <v>4.2323626983169556E-2</v>
      </c>
      <c r="H187" s="50">
        <f t="shared" si="18"/>
        <v>14060947.16</v>
      </c>
      <c r="I187" s="51">
        <f t="shared" si="19"/>
        <v>5.0296481421952866</v>
      </c>
      <c r="J187" s="50">
        <f>'9.non-residents NC'!J187+'13.non-residents FC'!J187</f>
        <v>2809378.88</v>
      </c>
      <c r="K187" s="51">
        <f>('9.non-residents NC'!J187*'9.non-residents NC'!K187+'13.non-residents FC'!J187*'13.non-residents FC'!K187)/('9.non-residents NC'!J187+'13.non-residents FC'!J187)</f>
        <v>2.055687686098076</v>
      </c>
      <c r="L187" s="50">
        <f>'9.non-residents NC'!L187+'13.non-residents FC'!L187</f>
        <v>1633598.1</v>
      </c>
      <c r="M187" s="51">
        <f>('9.non-residents NC'!L187*'9.non-residents NC'!M187+'13.non-residents FC'!L187*'13.non-residents FC'!M187)/('9.non-residents NC'!L187+'13.non-residents FC'!L187)</f>
        <v>4.0546248538731868</v>
      </c>
      <c r="N187" s="50">
        <f>'9.non-residents NC'!N187+'13.non-residents FC'!N187</f>
        <v>2947719.94</v>
      </c>
      <c r="O187" s="51">
        <f>('9.non-residents NC'!N187*'9.non-residents NC'!O187+'13.non-residents FC'!N187*'13.non-residents FC'!O187)/('9.non-residents NC'!N187+'13.non-residents FC'!N187)</f>
        <v>4.3202200043468224</v>
      </c>
      <c r="P187" s="50">
        <f>'9.non-residents NC'!P187+'13.non-residents FC'!P187</f>
        <v>4158025.63</v>
      </c>
      <c r="Q187" s="51">
        <f>('9.non-residents NC'!P187*'9.non-residents NC'!Q187+'13.non-residents FC'!P187*'13.non-residents FC'!Q187)/('9.non-residents NC'!P187+'13.non-residents FC'!P187)</f>
        <v>5.7736213482166665</v>
      </c>
      <c r="R187" s="50">
        <f>'9.non-residents NC'!R187+'13.non-residents FC'!R187</f>
        <v>2433425.4500000002</v>
      </c>
      <c r="S187" s="51">
        <f>('9.non-residents NC'!R187*'9.non-residents NC'!S187+'13.non-residents FC'!R187*'13.non-residents FC'!S187)/('9.non-residents NC'!R187+'13.non-residents FC'!R187)</f>
        <v>8.6702011268518664</v>
      </c>
      <c r="T187" s="50">
        <f>'9.non-residents NC'!T187+'13.non-residents FC'!T187</f>
        <v>78799.16</v>
      </c>
      <c r="U187" s="51">
        <f>('9.non-residents NC'!T187*'9.non-residents NC'!U187+'13.non-residents FC'!T187*'13.non-residents FC'!U187)/('9.non-residents NC'!T187+'13.non-residents FC'!T187)</f>
        <v>6.1273681039239536</v>
      </c>
    </row>
    <row r="188" spans="1:21" ht="14.25" customHeight="1" thickBot="1" x14ac:dyDescent="0.25">
      <c r="A188" s="52" t="s">
        <v>30</v>
      </c>
      <c r="B188" s="53">
        <f>'9.non-residents NC'!B188+'13.non-residents FC'!B188</f>
        <v>75361928.290000007</v>
      </c>
      <c r="C188" s="54">
        <f>('9.non-residents NC'!B188*'9.non-residents NC'!C188+'13.non-residents FC'!B188*'13.non-residents FC'!C188)/('9.non-residents NC'!B188+'13.non-residents FC'!B188)</f>
        <v>0.99064120187469218</v>
      </c>
      <c r="D188" s="53">
        <f>'9.non-residents NC'!D188+'13.non-residents FC'!D188</f>
        <v>2932743.89</v>
      </c>
      <c r="E188" s="54">
        <f>('9.non-residents NC'!D188*'9.non-residents NC'!E188+'13.non-residents FC'!D188*'13.non-residents FC'!E188)/('9.non-residents NC'!D188+'13.non-residents FC'!D188)</f>
        <v>0.12278168456093845</v>
      </c>
      <c r="F188" s="53">
        <f>'9.non-residents NC'!F188+'13.non-residents FC'!F188</f>
        <v>56094130.859999999</v>
      </c>
      <c r="G188" s="54">
        <f>('9.non-residents NC'!F188*'9.non-residents NC'!G188+'13.non-residents FC'!F188*'13.non-residents FC'!G188)/('9.non-residents NC'!F188+'13.non-residents FC'!F188)</f>
        <v>3.3490228804661085E-2</v>
      </c>
      <c r="H188" s="53">
        <f t="shared" ref="H188:H199" si="20">J188+L188+N188+P188+R188+T188</f>
        <v>16335053.540000003</v>
      </c>
      <c r="I188" s="54">
        <f t="shared" ref="I188:I199" si="21">(J188*K188+L188*M188+N188*O188+P188*Q188+R188*S188+T188*U188)/(J188+L188+N188+P188+R188+T188)</f>
        <v>4.4332844411662684</v>
      </c>
      <c r="J188" s="53">
        <f>'9.non-residents NC'!J188+'13.non-residents FC'!J188</f>
        <v>3047133.09</v>
      </c>
      <c r="K188" s="54">
        <f>('9.non-residents NC'!J188*'9.non-residents NC'!K188+'13.non-residents FC'!J188*'13.non-residents FC'!K188)/('9.non-residents NC'!J188+'13.non-residents FC'!J188)</f>
        <v>1.2235356006389599</v>
      </c>
      <c r="L188" s="53">
        <f>'9.non-residents NC'!L188+'13.non-residents FC'!L188</f>
        <v>2894279.2600000002</v>
      </c>
      <c r="M188" s="54">
        <f>('9.non-residents NC'!L188*'9.non-residents NC'!M188+'13.non-residents FC'!L188*'13.non-residents FC'!M188)/('9.non-residents NC'!L188+'13.non-residents FC'!L188)</f>
        <v>2.5859055904646846</v>
      </c>
      <c r="N188" s="53">
        <f>'9.non-residents NC'!N188+'13.non-residents FC'!N188</f>
        <v>3378025.2199999997</v>
      </c>
      <c r="O188" s="54">
        <f>('9.non-residents NC'!N188*'9.non-residents NC'!O188+'13.non-residents FC'!N188*'13.non-residents FC'!O188)/('9.non-residents NC'!N188+'13.non-residents FC'!N188)</f>
        <v>4.0900413057899048</v>
      </c>
      <c r="P188" s="53">
        <f>'9.non-residents NC'!P188+'13.non-residents FC'!P188</f>
        <v>4854126.05</v>
      </c>
      <c r="Q188" s="54">
        <f>('9.non-residents NC'!P188*'9.non-residents NC'!Q188+'13.non-residents FC'!P188*'13.non-residents FC'!Q188)/('9.non-residents NC'!P188+'13.non-residents FC'!P188)</f>
        <v>5.9997735881827756</v>
      </c>
      <c r="R188" s="53">
        <f>'9.non-residents NC'!R188+'13.non-residents FC'!R188</f>
        <v>2084833.12</v>
      </c>
      <c r="S188" s="54">
        <f>('9.non-residents NC'!R188*'9.non-residents NC'!S188+'13.non-residents FC'!R188*'13.non-residents FC'!S188)/('9.non-residents NC'!R188+'13.non-residents FC'!R188)</f>
        <v>8.5253539421418925</v>
      </c>
      <c r="T188" s="53">
        <f>'9.non-residents NC'!T188+'13.non-residents FC'!T188</f>
        <v>76656.800000000003</v>
      </c>
      <c r="U188" s="54">
        <f>('9.non-residents NC'!T188*'9.non-residents NC'!U188+'13.non-residents FC'!T188*'13.non-residents FC'!U188)/('9.non-residents NC'!T188+'13.non-residents FC'!T188)</f>
        <v>6.4113002577722975</v>
      </c>
    </row>
    <row r="189" spans="1:21" ht="14.25" customHeight="1" x14ac:dyDescent="0.2">
      <c r="A189" s="35" t="s">
        <v>91</v>
      </c>
      <c r="B189" s="50">
        <f>'9.non-residents NC'!B189+'13.non-residents FC'!B189</f>
        <v>75769996.120000005</v>
      </c>
      <c r="C189" s="51">
        <f>('9.non-residents NC'!B189*'9.non-residents NC'!C189+'13.non-residents FC'!B189*'13.non-residents FC'!C189)/('9.non-residents NC'!B189+'13.non-residents FC'!B189)</f>
        <v>0.99978202141420358</v>
      </c>
      <c r="D189" s="50">
        <f>'9.non-residents NC'!D189+'13.non-residents FC'!D189</f>
        <v>3772040.61</v>
      </c>
      <c r="E189" s="51">
        <f>('9.non-residents NC'!D189*'9.non-residents NC'!E189+'13.non-residents FC'!D189*'13.non-residents FC'!E189)/('9.non-residents NC'!D189+'13.non-residents FC'!D189)</f>
        <v>0.10526564749789384</v>
      </c>
      <c r="F189" s="50">
        <f>'9.non-residents NC'!F189+'13.non-residents FC'!F189</f>
        <v>54906394.450000003</v>
      </c>
      <c r="G189" s="51">
        <f>('9.non-residents NC'!F189*'9.non-residents NC'!G189+'13.non-residents FC'!F189*'13.non-residents FC'!G189)/('9.non-residents NC'!F189+'13.non-residents FC'!F189)</f>
        <v>3.4082223153518339E-2</v>
      </c>
      <c r="H189" s="50">
        <f t="shared" si="20"/>
        <v>17091561.059999999</v>
      </c>
      <c r="I189" s="51">
        <f t="shared" si="21"/>
        <v>4.2994950162849541</v>
      </c>
      <c r="J189" s="50">
        <f>'9.non-residents NC'!J189+'13.non-residents FC'!J189</f>
        <v>3051935.8000000003</v>
      </c>
      <c r="K189" s="51">
        <f>('9.non-residents NC'!J189*'9.non-residents NC'!K189+'13.non-residents FC'!J189*'13.non-residents FC'!K189)/('9.non-residents NC'!J189+'13.non-residents FC'!J189)</f>
        <v>1.1435091861696434</v>
      </c>
      <c r="L189" s="50">
        <f>'9.non-residents NC'!L189+'13.non-residents FC'!L189</f>
        <v>3335926.9400000004</v>
      </c>
      <c r="M189" s="51">
        <f>('9.non-residents NC'!L189*'9.non-residents NC'!M189+'13.non-residents FC'!L189*'13.non-residents FC'!M189)/('9.non-residents NC'!L189+'13.non-residents FC'!L189)</f>
        <v>2.9832278545344848</v>
      </c>
      <c r="N189" s="50">
        <f>'9.non-residents NC'!N189+'13.non-residents FC'!N189</f>
        <v>3089097.08</v>
      </c>
      <c r="O189" s="51">
        <f>('9.non-residents NC'!N189*'9.non-residents NC'!O189+'13.non-residents FC'!N189*'13.non-residents FC'!O189)/('9.non-residents NC'!N189+'13.non-residents FC'!N189)</f>
        <v>4.1360086705983381</v>
      </c>
      <c r="P189" s="50">
        <f>'9.non-residents NC'!P189+'13.non-residents FC'!P189</f>
        <v>5594568.5600000005</v>
      </c>
      <c r="Q189" s="51">
        <f>('9.non-residents NC'!P189*'9.non-residents NC'!Q189+'13.non-residents FC'!P189*'13.non-residents FC'!Q189)/('9.non-residents NC'!P189+'13.non-residents FC'!P189)</f>
        <v>5.3562978876605252</v>
      </c>
      <c r="R189" s="50">
        <f>'9.non-residents NC'!R189+'13.non-residents FC'!R189</f>
        <v>1945472.19</v>
      </c>
      <c r="S189" s="51">
        <f>('9.non-residents NC'!R189*'9.non-residents NC'!S189+'13.non-residents FC'!R189*'13.non-residents FC'!S189)/('9.non-residents NC'!R189+'13.non-residents FC'!R189)</f>
        <v>8.65585339515955</v>
      </c>
      <c r="T189" s="50">
        <f>'9.non-residents NC'!T189+'13.non-residents FC'!T189</f>
        <v>74560.490000000005</v>
      </c>
      <c r="U189" s="51">
        <f>('9.non-residents NC'!T189*'9.non-residents NC'!U189+'13.non-residents FC'!T189*'13.non-residents FC'!U189)/('9.non-residents NC'!T189+'13.non-residents FC'!T189)</f>
        <v>6.1816208356463358</v>
      </c>
    </row>
    <row r="190" spans="1:21" ht="14.25" customHeight="1" x14ac:dyDescent="0.2">
      <c r="A190" s="49" t="s">
        <v>20</v>
      </c>
      <c r="B190" s="50">
        <f>'9.non-residents NC'!B190+'13.non-residents FC'!B190</f>
        <v>77597851.480000004</v>
      </c>
      <c r="C190" s="51">
        <f>('9.non-residents NC'!B190*'9.non-residents NC'!C190+'13.non-residents FC'!B190*'13.non-residents FC'!C190)/('9.non-residents NC'!B190+'13.non-residents FC'!B190)</f>
        <v>0.99488006549379171</v>
      </c>
      <c r="D190" s="50">
        <f>'9.non-residents NC'!D190+'13.non-residents FC'!D190</f>
        <v>3042697.7800000003</v>
      </c>
      <c r="E190" s="51">
        <f>('9.non-residents NC'!D190*'9.non-residents NC'!E190+'13.non-residents FC'!D190*'13.non-residents FC'!E190)/('9.non-residents NC'!D190+'13.non-residents FC'!D190)</f>
        <v>2.8002951479459817E-2</v>
      </c>
      <c r="F190" s="50">
        <f>'9.non-residents NC'!F190+'13.non-residents FC'!F190</f>
        <v>57607943.980000004</v>
      </c>
      <c r="G190" s="51">
        <f>('9.non-residents NC'!F190*'9.non-residents NC'!G190+'13.non-residents FC'!F190*'13.non-residents FC'!G190)/('9.non-residents NC'!F190+'13.non-residents FC'!F190)</f>
        <v>3.373984540525863E-2</v>
      </c>
      <c r="H190" s="50">
        <f t="shared" si="20"/>
        <v>16947209.719999999</v>
      </c>
      <c r="I190" s="51">
        <f t="shared" si="21"/>
        <v>4.4356368489136715</v>
      </c>
      <c r="J190" s="50">
        <f>'9.non-residents NC'!J190+'13.non-residents FC'!J190</f>
        <v>3788246.8800000004</v>
      </c>
      <c r="K190" s="51">
        <f>('9.non-residents NC'!J190*'9.non-residents NC'!K190+'13.non-residents FC'!J190*'13.non-residents FC'!K190)/('9.non-residents NC'!J190+'13.non-residents FC'!J190)</f>
        <v>0.85958844846986326</v>
      </c>
      <c r="L190" s="50">
        <f>'9.non-residents NC'!L190+'13.non-residents FC'!L190</f>
        <v>2876452.18</v>
      </c>
      <c r="M190" s="51">
        <f>('9.non-residents NC'!L190*'9.non-residents NC'!M190+'13.non-residents FC'!L190*'13.non-residents FC'!M190)/('9.non-residents NC'!L190+'13.non-residents FC'!L190)</f>
        <v>3.8753084369718174</v>
      </c>
      <c r="N190" s="50">
        <f>'9.non-residents NC'!N190+'13.non-residents FC'!N190</f>
        <v>2627007.58</v>
      </c>
      <c r="O190" s="51">
        <f>('9.non-residents NC'!N190*'9.non-residents NC'!O190+'13.non-residents FC'!N190*'13.non-residents FC'!O190)/('9.non-residents NC'!N190+'13.non-residents FC'!N190)</f>
        <v>4.7907630096750591</v>
      </c>
      <c r="P190" s="50">
        <f>'9.non-residents NC'!P190+'13.non-residents FC'!P190</f>
        <v>5583554.5</v>
      </c>
      <c r="Q190" s="51">
        <f>('9.non-residents NC'!P190*'9.non-residents NC'!Q190+'13.non-residents FC'!P190*'13.non-residents FC'!Q190)/('9.non-residents NC'!P190+'13.non-residents FC'!P190)</f>
        <v>5.4098532278676608</v>
      </c>
      <c r="R190" s="50">
        <f>'9.non-residents NC'!R190+'13.non-residents FC'!R190</f>
        <v>1997036.25</v>
      </c>
      <c r="S190" s="51">
        <f>('9.non-residents NC'!R190*'9.non-residents NC'!S190+'13.non-residents FC'!R190*'13.non-residents FC'!S190)/('9.non-residents NC'!R190+'13.non-residents FC'!R190)</f>
        <v>8.7694606156497947</v>
      </c>
      <c r="T190" s="50">
        <f>'9.non-residents NC'!T190+'13.non-residents FC'!T190</f>
        <v>74912.33</v>
      </c>
      <c r="U190" s="51">
        <f>('9.non-residents NC'!T190*'9.non-residents NC'!U190+'13.non-residents FC'!T190*'13.non-residents FC'!U190)/('9.non-residents NC'!T190+'13.non-residents FC'!T190)</f>
        <v>6.1896812313807397</v>
      </c>
    </row>
    <row r="191" spans="1:21" ht="14.25" customHeight="1" x14ac:dyDescent="0.2">
      <c r="A191" s="49" t="s">
        <v>21</v>
      </c>
      <c r="B191" s="50">
        <f>'9.non-residents NC'!B191+'13.non-residents FC'!B191</f>
        <v>79996048.729999989</v>
      </c>
      <c r="C191" s="51">
        <f>('9.non-residents NC'!B191*'9.non-residents NC'!C191+'13.non-residents FC'!B191*'13.non-residents FC'!C191)/('9.non-residents NC'!B191+'13.non-residents FC'!B191)</f>
        <v>0.98106594978069239</v>
      </c>
      <c r="D191" s="50">
        <f>'9.non-residents NC'!D191+'13.non-residents FC'!D191</f>
        <v>3477111.34</v>
      </c>
      <c r="E191" s="51">
        <f>('9.non-residents NC'!D191*'9.non-residents NC'!E191+'13.non-residents FC'!D191*'13.non-residents FC'!E191)/('9.non-residents NC'!D191+'13.non-residents FC'!D191)</f>
        <v>6.732585730199829E-2</v>
      </c>
      <c r="F191" s="50">
        <f>'9.non-residents NC'!F191+'13.non-residents FC'!F191</f>
        <v>60160725.75</v>
      </c>
      <c r="G191" s="51">
        <f>('9.non-residents NC'!F191*'9.non-residents NC'!G191+'13.non-residents FC'!F191*'13.non-residents FC'!G191)/('9.non-residents NC'!F191+'13.non-residents FC'!F191)</f>
        <v>3.2709774878339135E-2</v>
      </c>
      <c r="H191" s="50">
        <f t="shared" si="20"/>
        <v>16358211.639999999</v>
      </c>
      <c r="I191" s="51">
        <f t="shared" si="21"/>
        <v>4.6630681829410552</v>
      </c>
      <c r="J191" s="50">
        <f>'9.non-residents NC'!J191+'13.non-residents FC'!J191</f>
        <v>2691909.9299999997</v>
      </c>
      <c r="K191" s="51">
        <f>('9.non-residents NC'!J191*'9.non-residents NC'!K191+'13.non-residents FC'!J191*'13.non-residents FC'!K191)/('9.non-residents NC'!J191+'13.non-residents FC'!J191)</f>
        <v>1.0908741084067393</v>
      </c>
      <c r="L191" s="50">
        <f>'9.non-residents NC'!L191+'13.non-residents FC'!L191</f>
        <v>2447759.94</v>
      </c>
      <c r="M191" s="51">
        <f>('9.non-residents NC'!L191*'9.non-residents NC'!M191+'13.non-residents FC'!L191*'13.non-residents FC'!M191)/('9.non-residents NC'!L191+'13.non-residents FC'!L191)</f>
        <v>3.4754665325146239</v>
      </c>
      <c r="N191" s="50">
        <f>'9.non-residents NC'!N191+'13.non-residents FC'!N191</f>
        <v>2812203.92</v>
      </c>
      <c r="O191" s="51">
        <f>('9.non-residents NC'!N191*'9.non-residents NC'!O191+'13.non-residents FC'!N191*'13.non-residents FC'!O191)/('9.non-residents NC'!N191+'13.non-residents FC'!N191)</f>
        <v>5.1746665055854164</v>
      </c>
      <c r="P191" s="50">
        <f>'9.non-residents NC'!P191+'13.non-residents FC'!P191</f>
        <v>6076734.6699999999</v>
      </c>
      <c r="Q191" s="51">
        <f>('9.non-residents NC'!P191*'9.non-residents NC'!Q191+'13.non-residents FC'!P191*'13.non-residents FC'!Q191)/('9.non-residents NC'!P191+'13.non-residents FC'!P191)</f>
        <v>5.0760440156259188</v>
      </c>
      <c r="R191" s="50">
        <f>'9.non-residents NC'!R191+'13.non-residents FC'!R191</f>
        <v>2214419.0599999996</v>
      </c>
      <c r="S191" s="51">
        <f>('9.non-residents NC'!R191*'9.non-residents NC'!S191+'13.non-residents FC'!R191*'13.non-residents FC'!S191)/('9.non-residents NC'!R191+'13.non-residents FC'!R191)</f>
        <v>8.4259234604402078</v>
      </c>
      <c r="T191" s="50">
        <f>'9.non-residents NC'!T191+'13.non-residents FC'!T191</f>
        <v>115184.12</v>
      </c>
      <c r="U191" s="51">
        <f>('9.non-residents NC'!T191*'9.non-residents NC'!U191+'13.non-residents FC'!T191*'13.non-residents FC'!U191)/('9.non-residents NC'!T191+'13.non-residents FC'!T191)</f>
        <v>6.7656725215246736</v>
      </c>
    </row>
    <row r="192" spans="1:21" ht="14.25" hidden="1" customHeight="1" x14ac:dyDescent="0.2">
      <c r="A192" s="49" t="s">
        <v>22</v>
      </c>
      <c r="B192" s="50">
        <f>'9.non-residents NC'!B192+'13.non-residents FC'!B192</f>
        <v>0</v>
      </c>
      <c r="C192" s="51" t="e">
        <f>('9.non-residents NC'!B192*'9.non-residents NC'!C192+'13.non-residents FC'!B192*'13.non-residents FC'!C192)/('9.non-residents NC'!B192+'13.non-residents FC'!B192)</f>
        <v>#DIV/0!</v>
      </c>
      <c r="D192" s="50">
        <f>'9.non-residents NC'!D192+'13.non-residents FC'!D192</f>
        <v>0</v>
      </c>
      <c r="E192" s="51" t="e">
        <f>('9.non-residents NC'!D192*'9.non-residents NC'!E192+'13.non-residents FC'!D192*'13.non-residents FC'!E192)/('9.non-residents NC'!D192+'13.non-residents FC'!D192)</f>
        <v>#DIV/0!</v>
      </c>
      <c r="F192" s="50">
        <f>'9.non-residents NC'!F192+'13.non-residents FC'!F192</f>
        <v>0</v>
      </c>
      <c r="G192" s="51" t="e">
        <f>('9.non-residents NC'!F192*'9.non-residents NC'!G192+'13.non-residents FC'!F192*'13.non-residents FC'!G192)/('9.non-residents NC'!F192+'13.non-residents FC'!F192)</f>
        <v>#DIV/0!</v>
      </c>
      <c r="H192" s="50">
        <f t="shared" si="20"/>
        <v>0</v>
      </c>
      <c r="I192" s="51" t="e">
        <f t="shared" si="21"/>
        <v>#DIV/0!</v>
      </c>
      <c r="J192" s="50">
        <f>'9.non-residents NC'!J192+'13.non-residents FC'!J192</f>
        <v>0</v>
      </c>
      <c r="K192" s="51" t="e">
        <f>('9.non-residents NC'!J192*'9.non-residents NC'!K192+'13.non-residents FC'!J192*'13.non-residents FC'!K192)/('9.non-residents NC'!J192+'13.non-residents FC'!J192)</f>
        <v>#DIV/0!</v>
      </c>
      <c r="L192" s="50">
        <f>'9.non-residents NC'!L192+'13.non-residents FC'!L192</f>
        <v>0</v>
      </c>
      <c r="M192" s="51" t="e">
        <f>('9.non-residents NC'!L192*'9.non-residents NC'!M192+'13.non-residents FC'!L192*'13.non-residents FC'!M192)/('9.non-residents NC'!L192+'13.non-residents FC'!L192)</f>
        <v>#DIV/0!</v>
      </c>
      <c r="N192" s="50">
        <f>'9.non-residents NC'!N192+'13.non-residents FC'!N192</f>
        <v>0</v>
      </c>
      <c r="O192" s="51" t="e">
        <f>('9.non-residents NC'!N192*'9.non-residents NC'!O192+'13.non-residents FC'!N192*'13.non-residents FC'!O192)/('9.non-residents NC'!N192+'13.non-residents FC'!N192)</f>
        <v>#DIV/0!</v>
      </c>
      <c r="P192" s="50">
        <f>'9.non-residents NC'!P192+'13.non-residents FC'!P192</f>
        <v>0</v>
      </c>
      <c r="Q192" s="51" t="e">
        <f>('9.non-residents NC'!P192*'9.non-residents NC'!Q192+'13.non-residents FC'!P192*'13.non-residents FC'!Q192)/('9.non-residents NC'!P192+'13.non-residents FC'!P192)</f>
        <v>#DIV/0!</v>
      </c>
      <c r="R192" s="50">
        <f>'9.non-residents NC'!R192+'13.non-residents FC'!R192</f>
        <v>0</v>
      </c>
      <c r="S192" s="51" t="e">
        <f>('9.non-residents NC'!R192*'9.non-residents NC'!S192+'13.non-residents FC'!R192*'13.non-residents FC'!S192)/('9.non-residents NC'!R192+'13.non-residents FC'!R192)</f>
        <v>#DIV/0!</v>
      </c>
      <c r="T192" s="50">
        <f>'9.non-residents NC'!T192+'13.non-residents FC'!T192</f>
        <v>0</v>
      </c>
      <c r="U192" s="51" t="e">
        <f>('9.non-residents NC'!T192*'9.non-residents NC'!U192+'13.non-residents FC'!T192*'13.non-residents FC'!U192)/('9.non-residents NC'!T192+'13.non-residents FC'!T192)</f>
        <v>#DIV/0!</v>
      </c>
    </row>
    <row r="193" spans="1:21" ht="14.25" hidden="1" customHeight="1" x14ac:dyDescent="0.2">
      <c r="A193" s="49" t="s">
        <v>23</v>
      </c>
      <c r="B193" s="50">
        <f>'9.non-residents NC'!B193+'13.non-residents FC'!B193</f>
        <v>0</v>
      </c>
      <c r="C193" s="51" t="e">
        <f>('9.non-residents NC'!B193*'9.non-residents NC'!C193+'13.non-residents FC'!B193*'13.non-residents FC'!C193)/('9.non-residents NC'!B193+'13.non-residents FC'!B193)</f>
        <v>#DIV/0!</v>
      </c>
      <c r="D193" s="50">
        <f>'9.non-residents NC'!D193+'13.non-residents FC'!D193</f>
        <v>0</v>
      </c>
      <c r="E193" s="51" t="e">
        <f>('9.non-residents NC'!D193*'9.non-residents NC'!E193+'13.non-residents FC'!D193*'13.non-residents FC'!E193)/('9.non-residents NC'!D193+'13.non-residents FC'!D193)</f>
        <v>#DIV/0!</v>
      </c>
      <c r="F193" s="50">
        <f>'9.non-residents NC'!F193+'13.non-residents FC'!F193</f>
        <v>0</v>
      </c>
      <c r="G193" s="51" t="e">
        <f>('9.non-residents NC'!F193*'9.non-residents NC'!G193+'13.non-residents FC'!F193*'13.non-residents FC'!G193)/('9.non-residents NC'!F193+'13.non-residents FC'!F193)</f>
        <v>#DIV/0!</v>
      </c>
      <c r="H193" s="50">
        <f t="shared" si="20"/>
        <v>0</v>
      </c>
      <c r="I193" s="51" t="e">
        <f t="shared" si="21"/>
        <v>#DIV/0!</v>
      </c>
      <c r="J193" s="50">
        <f>'9.non-residents NC'!J193+'13.non-residents FC'!J193</f>
        <v>0</v>
      </c>
      <c r="K193" s="51" t="e">
        <f>('9.non-residents NC'!J193*'9.non-residents NC'!K193+'13.non-residents FC'!J193*'13.non-residents FC'!K193)/('9.non-residents NC'!J193+'13.non-residents FC'!J193)</f>
        <v>#DIV/0!</v>
      </c>
      <c r="L193" s="50">
        <f>'9.non-residents NC'!L193+'13.non-residents FC'!L193</f>
        <v>0</v>
      </c>
      <c r="M193" s="51" t="e">
        <f>('9.non-residents NC'!L193*'9.non-residents NC'!M193+'13.non-residents FC'!L193*'13.non-residents FC'!M193)/('9.non-residents NC'!L193+'13.non-residents FC'!L193)</f>
        <v>#DIV/0!</v>
      </c>
      <c r="N193" s="50">
        <f>'9.non-residents NC'!N193+'13.non-residents FC'!N193</f>
        <v>0</v>
      </c>
      <c r="O193" s="51" t="e">
        <f>('9.non-residents NC'!N193*'9.non-residents NC'!O193+'13.non-residents FC'!N193*'13.non-residents FC'!O193)/('9.non-residents NC'!N193+'13.non-residents FC'!N193)</f>
        <v>#DIV/0!</v>
      </c>
      <c r="P193" s="50">
        <f>'9.non-residents NC'!P193+'13.non-residents FC'!P193</f>
        <v>0</v>
      </c>
      <c r="Q193" s="51" t="e">
        <f>('9.non-residents NC'!P193*'9.non-residents NC'!Q193+'13.non-residents FC'!P193*'13.non-residents FC'!Q193)/('9.non-residents NC'!P193+'13.non-residents FC'!P193)</f>
        <v>#DIV/0!</v>
      </c>
      <c r="R193" s="50">
        <f>'9.non-residents NC'!R193+'13.non-residents FC'!R193</f>
        <v>0</v>
      </c>
      <c r="S193" s="51" t="e">
        <f>('9.non-residents NC'!R193*'9.non-residents NC'!S193+'13.non-residents FC'!R193*'13.non-residents FC'!S193)/('9.non-residents NC'!R193+'13.non-residents FC'!R193)</f>
        <v>#DIV/0!</v>
      </c>
      <c r="T193" s="50">
        <f>'9.non-residents NC'!T193+'13.non-residents FC'!T193</f>
        <v>0</v>
      </c>
      <c r="U193" s="51" t="e">
        <f>('9.non-residents NC'!T193*'9.non-residents NC'!U193+'13.non-residents FC'!T193*'13.non-residents FC'!U193)/('9.non-residents NC'!T193+'13.non-residents FC'!T193)</f>
        <v>#DIV/0!</v>
      </c>
    </row>
    <row r="194" spans="1:21" ht="14.25" hidden="1" customHeight="1" x14ac:dyDescent="0.2">
      <c r="A194" s="49" t="s">
        <v>24</v>
      </c>
      <c r="B194" s="50">
        <f>'9.non-residents NC'!B194+'13.non-residents FC'!B194</f>
        <v>0</v>
      </c>
      <c r="C194" s="51" t="e">
        <f>('9.non-residents NC'!B194*'9.non-residents NC'!C194+'13.non-residents FC'!B194*'13.non-residents FC'!C194)/('9.non-residents NC'!B194+'13.non-residents FC'!B194)</f>
        <v>#DIV/0!</v>
      </c>
      <c r="D194" s="50">
        <f>'9.non-residents NC'!D194+'13.non-residents FC'!D194</f>
        <v>0</v>
      </c>
      <c r="E194" s="51" t="e">
        <f>('9.non-residents NC'!D194*'9.non-residents NC'!E194+'13.non-residents FC'!D194*'13.non-residents FC'!E194)/('9.non-residents NC'!D194+'13.non-residents FC'!D194)</f>
        <v>#DIV/0!</v>
      </c>
      <c r="F194" s="50">
        <f>'9.non-residents NC'!F194+'13.non-residents FC'!F194</f>
        <v>0</v>
      </c>
      <c r="G194" s="51" t="e">
        <f>('9.non-residents NC'!F194*'9.non-residents NC'!G194+'13.non-residents FC'!F194*'13.non-residents FC'!G194)/('9.non-residents NC'!F194+'13.non-residents FC'!F194)</f>
        <v>#DIV/0!</v>
      </c>
      <c r="H194" s="50">
        <f t="shared" si="20"/>
        <v>0</v>
      </c>
      <c r="I194" s="51" t="e">
        <f t="shared" si="21"/>
        <v>#DIV/0!</v>
      </c>
      <c r="J194" s="50">
        <f>'9.non-residents NC'!J194+'13.non-residents FC'!J194</f>
        <v>0</v>
      </c>
      <c r="K194" s="51" t="e">
        <f>('9.non-residents NC'!J194*'9.non-residents NC'!K194+'13.non-residents FC'!J194*'13.non-residents FC'!K194)/('9.non-residents NC'!J194+'13.non-residents FC'!J194)</f>
        <v>#DIV/0!</v>
      </c>
      <c r="L194" s="50">
        <f>'9.non-residents NC'!L194+'13.non-residents FC'!L194</f>
        <v>0</v>
      </c>
      <c r="M194" s="51" t="e">
        <f>('9.non-residents NC'!L194*'9.non-residents NC'!M194+'13.non-residents FC'!L194*'13.non-residents FC'!M194)/('9.non-residents NC'!L194+'13.non-residents FC'!L194)</f>
        <v>#DIV/0!</v>
      </c>
      <c r="N194" s="50">
        <f>'9.non-residents NC'!N194+'13.non-residents FC'!N194</f>
        <v>0</v>
      </c>
      <c r="O194" s="51" t="e">
        <f>('9.non-residents NC'!N194*'9.non-residents NC'!O194+'13.non-residents FC'!N194*'13.non-residents FC'!O194)/('9.non-residents NC'!N194+'13.non-residents FC'!N194)</f>
        <v>#DIV/0!</v>
      </c>
      <c r="P194" s="50">
        <f>'9.non-residents NC'!P194+'13.non-residents FC'!P194</f>
        <v>0</v>
      </c>
      <c r="Q194" s="51" t="e">
        <f>('9.non-residents NC'!P194*'9.non-residents NC'!Q194+'13.non-residents FC'!P194*'13.non-residents FC'!Q194)/('9.non-residents NC'!P194+'13.non-residents FC'!P194)</f>
        <v>#DIV/0!</v>
      </c>
      <c r="R194" s="50">
        <f>'9.non-residents NC'!R194+'13.non-residents FC'!R194</f>
        <v>0</v>
      </c>
      <c r="S194" s="51" t="e">
        <f>('9.non-residents NC'!R194*'9.non-residents NC'!S194+'13.non-residents FC'!R194*'13.non-residents FC'!S194)/('9.non-residents NC'!R194+'13.non-residents FC'!R194)</f>
        <v>#DIV/0!</v>
      </c>
      <c r="T194" s="50">
        <f>'9.non-residents NC'!T194+'13.non-residents FC'!T194</f>
        <v>0</v>
      </c>
      <c r="U194" s="51" t="e">
        <f>('9.non-residents NC'!T194*'9.non-residents NC'!U194+'13.non-residents FC'!T194*'13.non-residents FC'!U194)/('9.non-residents NC'!T194+'13.non-residents FC'!T194)</f>
        <v>#DIV/0!</v>
      </c>
    </row>
    <row r="195" spans="1:21" ht="14.25" hidden="1" customHeight="1" x14ac:dyDescent="0.2">
      <c r="A195" s="49" t="s">
        <v>25</v>
      </c>
      <c r="B195" s="50">
        <f>'9.non-residents NC'!B195+'13.non-residents FC'!B195</f>
        <v>0</v>
      </c>
      <c r="C195" s="51" t="e">
        <f>('9.non-residents NC'!B195*'9.non-residents NC'!C195+'13.non-residents FC'!B195*'13.non-residents FC'!C195)/('9.non-residents NC'!B195+'13.non-residents FC'!B195)</f>
        <v>#DIV/0!</v>
      </c>
      <c r="D195" s="50">
        <f>'9.non-residents NC'!D195+'13.non-residents FC'!D195</f>
        <v>0</v>
      </c>
      <c r="E195" s="51" t="e">
        <f>('9.non-residents NC'!D195*'9.non-residents NC'!E195+'13.non-residents FC'!D195*'13.non-residents FC'!E195)/('9.non-residents NC'!D195+'13.non-residents FC'!D195)</f>
        <v>#DIV/0!</v>
      </c>
      <c r="F195" s="50">
        <f>'9.non-residents NC'!F195+'13.non-residents FC'!F195</f>
        <v>0</v>
      </c>
      <c r="G195" s="51" t="e">
        <f>('9.non-residents NC'!F195*'9.non-residents NC'!G195+'13.non-residents FC'!F195*'13.non-residents FC'!G195)/('9.non-residents NC'!F195+'13.non-residents FC'!F195)</f>
        <v>#DIV/0!</v>
      </c>
      <c r="H195" s="50">
        <f t="shared" si="20"/>
        <v>0</v>
      </c>
      <c r="I195" s="51" t="e">
        <f t="shared" si="21"/>
        <v>#DIV/0!</v>
      </c>
      <c r="J195" s="50">
        <f>'9.non-residents NC'!J195+'13.non-residents FC'!J195</f>
        <v>0</v>
      </c>
      <c r="K195" s="51" t="e">
        <f>('9.non-residents NC'!J195*'9.non-residents NC'!K195+'13.non-residents FC'!J195*'13.non-residents FC'!K195)/('9.non-residents NC'!J195+'13.non-residents FC'!J195)</f>
        <v>#DIV/0!</v>
      </c>
      <c r="L195" s="50">
        <f>'9.non-residents NC'!L195+'13.non-residents FC'!L195</f>
        <v>0</v>
      </c>
      <c r="M195" s="51" t="e">
        <f>('9.non-residents NC'!L195*'9.non-residents NC'!M195+'13.non-residents FC'!L195*'13.non-residents FC'!M195)/('9.non-residents NC'!L195+'13.non-residents FC'!L195)</f>
        <v>#DIV/0!</v>
      </c>
      <c r="N195" s="50">
        <f>'9.non-residents NC'!N195+'13.non-residents FC'!N195</f>
        <v>0</v>
      </c>
      <c r="O195" s="51" t="e">
        <f>('9.non-residents NC'!N195*'9.non-residents NC'!O195+'13.non-residents FC'!N195*'13.non-residents FC'!O195)/('9.non-residents NC'!N195+'13.non-residents FC'!N195)</f>
        <v>#DIV/0!</v>
      </c>
      <c r="P195" s="50">
        <f>'9.non-residents NC'!P195+'13.non-residents FC'!P195</f>
        <v>0</v>
      </c>
      <c r="Q195" s="51" t="e">
        <f>('9.non-residents NC'!P195*'9.non-residents NC'!Q195+'13.non-residents FC'!P195*'13.non-residents FC'!Q195)/('9.non-residents NC'!P195+'13.non-residents FC'!P195)</f>
        <v>#DIV/0!</v>
      </c>
      <c r="R195" s="50">
        <f>'9.non-residents NC'!R195+'13.non-residents FC'!R195</f>
        <v>0</v>
      </c>
      <c r="S195" s="51" t="e">
        <f>('9.non-residents NC'!R195*'9.non-residents NC'!S195+'13.non-residents FC'!R195*'13.non-residents FC'!S195)/('9.non-residents NC'!R195+'13.non-residents FC'!R195)</f>
        <v>#DIV/0!</v>
      </c>
      <c r="T195" s="50">
        <f>'9.non-residents NC'!T195+'13.non-residents FC'!T195</f>
        <v>0</v>
      </c>
      <c r="U195" s="51" t="e">
        <f>('9.non-residents NC'!T195*'9.non-residents NC'!U195+'13.non-residents FC'!T195*'13.non-residents FC'!U195)/('9.non-residents NC'!T195+'13.non-residents FC'!T195)</f>
        <v>#DIV/0!</v>
      </c>
    </row>
    <row r="196" spans="1:21" ht="14.25" hidden="1" customHeight="1" x14ac:dyDescent="0.2">
      <c r="A196" s="49" t="s">
        <v>26</v>
      </c>
      <c r="B196" s="50">
        <f>'9.non-residents NC'!B196+'13.non-residents FC'!B196</f>
        <v>0</v>
      </c>
      <c r="C196" s="51" t="e">
        <f>('9.non-residents NC'!B196*'9.non-residents NC'!C196+'13.non-residents FC'!B196*'13.non-residents FC'!C196)/('9.non-residents NC'!B196+'13.non-residents FC'!B196)</f>
        <v>#DIV/0!</v>
      </c>
      <c r="D196" s="50">
        <f>'9.non-residents NC'!D196+'13.non-residents FC'!D196</f>
        <v>0</v>
      </c>
      <c r="E196" s="51" t="e">
        <f>('9.non-residents NC'!D196*'9.non-residents NC'!E196+'13.non-residents FC'!D196*'13.non-residents FC'!E196)/('9.non-residents NC'!D196+'13.non-residents FC'!D196)</f>
        <v>#DIV/0!</v>
      </c>
      <c r="F196" s="50">
        <f>'9.non-residents NC'!F196+'13.non-residents FC'!F196</f>
        <v>0</v>
      </c>
      <c r="G196" s="51" t="e">
        <f>('9.non-residents NC'!F196*'9.non-residents NC'!G196+'13.non-residents FC'!F196*'13.non-residents FC'!G196)/('9.non-residents NC'!F196+'13.non-residents FC'!F196)</f>
        <v>#DIV/0!</v>
      </c>
      <c r="H196" s="50">
        <f t="shared" si="20"/>
        <v>0</v>
      </c>
      <c r="I196" s="51" t="e">
        <f t="shared" si="21"/>
        <v>#DIV/0!</v>
      </c>
      <c r="J196" s="50">
        <f>'9.non-residents NC'!J196+'13.non-residents FC'!J196</f>
        <v>0</v>
      </c>
      <c r="K196" s="51" t="e">
        <f>('9.non-residents NC'!J196*'9.non-residents NC'!K196+'13.non-residents FC'!J196*'13.non-residents FC'!K196)/('9.non-residents NC'!J196+'13.non-residents FC'!J196)</f>
        <v>#DIV/0!</v>
      </c>
      <c r="L196" s="50">
        <f>'9.non-residents NC'!L196+'13.non-residents FC'!L196</f>
        <v>0</v>
      </c>
      <c r="M196" s="51" t="e">
        <f>('9.non-residents NC'!L196*'9.non-residents NC'!M196+'13.non-residents FC'!L196*'13.non-residents FC'!M196)/('9.non-residents NC'!L196+'13.non-residents FC'!L196)</f>
        <v>#DIV/0!</v>
      </c>
      <c r="N196" s="50">
        <f>'9.non-residents NC'!N196+'13.non-residents FC'!N196</f>
        <v>0</v>
      </c>
      <c r="O196" s="51" t="e">
        <f>('9.non-residents NC'!N196*'9.non-residents NC'!O196+'13.non-residents FC'!N196*'13.non-residents FC'!O196)/('9.non-residents NC'!N196+'13.non-residents FC'!N196)</f>
        <v>#DIV/0!</v>
      </c>
      <c r="P196" s="50">
        <f>'9.non-residents NC'!P196+'13.non-residents FC'!P196</f>
        <v>0</v>
      </c>
      <c r="Q196" s="51" t="e">
        <f>('9.non-residents NC'!P196*'9.non-residents NC'!Q196+'13.non-residents FC'!P196*'13.non-residents FC'!Q196)/('9.non-residents NC'!P196+'13.non-residents FC'!P196)</f>
        <v>#DIV/0!</v>
      </c>
      <c r="R196" s="50">
        <f>'9.non-residents NC'!R196+'13.non-residents FC'!R196</f>
        <v>0</v>
      </c>
      <c r="S196" s="51" t="e">
        <f>('9.non-residents NC'!R196*'9.non-residents NC'!S196+'13.non-residents FC'!R196*'13.non-residents FC'!S196)/('9.non-residents NC'!R196+'13.non-residents FC'!R196)</f>
        <v>#DIV/0!</v>
      </c>
      <c r="T196" s="50">
        <f>'9.non-residents NC'!T196+'13.non-residents FC'!T196</f>
        <v>0</v>
      </c>
      <c r="U196" s="51" t="e">
        <f>('9.non-residents NC'!T196*'9.non-residents NC'!U196+'13.non-residents FC'!T196*'13.non-residents FC'!U196)/('9.non-residents NC'!T196+'13.non-residents FC'!T196)</f>
        <v>#DIV/0!</v>
      </c>
    </row>
    <row r="197" spans="1:21" ht="14.25" hidden="1" customHeight="1" x14ac:dyDescent="0.2">
      <c r="A197" s="49" t="s">
        <v>27</v>
      </c>
      <c r="B197" s="50">
        <f>'9.non-residents NC'!B197+'13.non-residents FC'!B197</f>
        <v>0</v>
      </c>
      <c r="C197" s="51" t="e">
        <f>('9.non-residents NC'!B197*'9.non-residents NC'!C197+'13.non-residents FC'!B197*'13.non-residents FC'!C197)/('9.non-residents NC'!B197+'13.non-residents FC'!B197)</f>
        <v>#DIV/0!</v>
      </c>
      <c r="D197" s="50">
        <f>'9.non-residents NC'!D197+'13.non-residents FC'!D197</f>
        <v>0</v>
      </c>
      <c r="E197" s="51" t="e">
        <f>('9.non-residents NC'!D197*'9.non-residents NC'!E197+'13.non-residents FC'!D197*'13.non-residents FC'!E197)/('9.non-residents NC'!D197+'13.non-residents FC'!D197)</f>
        <v>#DIV/0!</v>
      </c>
      <c r="F197" s="50">
        <f>'9.non-residents NC'!F197+'13.non-residents FC'!F197</f>
        <v>0</v>
      </c>
      <c r="G197" s="51" t="e">
        <f>('9.non-residents NC'!F197*'9.non-residents NC'!G197+'13.non-residents FC'!F197*'13.non-residents FC'!G197)/('9.non-residents NC'!F197+'13.non-residents FC'!F197)</f>
        <v>#DIV/0!</v>
      </c>
      <c r="H197" s="50">
        <f t="shared" si="20"/>
        <v>0</v>
      </c>
      <c r="I197" s="51" t="e">
        <f t="shared" si="21"/>
        <v>#DIV/0!</v>
      </c>
      <c r="J197" s="50">
        <f>'9.non-residents NC'!J197+'13.non-residents FC'!J197</f>
        <v>0</v>
      </c>
      <c r="K197" s="51" t="e">
        <f>('9.non-residents NC'!J197*'9.non-residents NC'!K197+'13.non-residents FC'!J197*'13.non-residents FC'!K197)/('9.non-residents NC'!J197+'13.non-residents FC'!J197)</f>
        <v>#DIV/0!</v>
      </c>
      <c r="L197" s="50">
        <f>'9.non-residents NC'!L197+'13.non-residents FC'!L197</f>
        <v>0</v>
      </c>
      <c r="M197" s="51" t="e">
        <f>('9.non-residents NC'!L197*'9.non-residents NC'!M197+'13.non-residents FC'!L197*'13.non-residents FC'!M197)/('9.non-residents NC'!L197+'13.non-residents FC'!L197)</f>
        <v>#DIV/0!</v>
      </c>
      <c r="N197" s="50">
        <f>'9.non-residents NC'!N197+'13.non-residents FC'!N197</f>
        <v>0</v>
      </c>
      <c r="O197" s="51" t="e">
        <f>('9.non-residents NC'!N197*'9.non-residents NC'!O197+'13.non-residents FC'!N197*'13.non-residents FC'!O197)/('9.non-residents NC'!N197+'13.non-residents FC'!N197)</f>
        <v>#DIV/0!</v>
      </c>
      <c r="P197" s="50">
        <f>'9.non-residents NC'!P197+'13.non-residents FC'!P197</f>
        <v>0</v>
      </c>
      <c r="Q197" s="51" t="e">
        <f>('9.non-residents NC'!P197*'9.non-residents NC'!Q197+'13.non-residents FC'!P197*'13.non-residents FC'!Q197)/('9.non-residents NC'!P197+'13.non-residents FC'!P197)</f>
        <v>#DIV/0!</v>
      </c>
      <c r="R197" s="50">
        <f>'9.non-residents NC'!R197+'13.non-residents FC'!R197</f>
        <v>0</v>
      </c>
      <c r="S197" s="51" t="e">
        <f>('9.non-residents NC'!R197*'9.non-residents NC'!S197+'13.non-residents FC'!R197*'13.non-residents FC'!S197)/('9.non-residents NC'!R197+'13.non-residents FC'!R197)</f>
        <v>#DIV/0!</v>
      </c>
      <c r="T197" s="50">
        <f>'9.non-residents NC'!T197+'13.non-residents FC'!T197</f>
        <v>0</v>
      </c>
      <c r="U197" s="51" t="e">
        <f>('9.non-residents NC'!T197*'9.non-residents NC'!U197+'13.non-residents FC'!T197*'13.non-residents FC'!U197)/('9.non-residents NC'!T197+'13.non-residents FC'!T197)</f>
        <v>#DIV/0!</v>
      </c>
    </row>
    <row r="198" spans="1:21" ht="14.25" hidden="1" customHeight="1" x14ac:dyDescent="0.2">
      <c r="A198" s="49" t="s">
        <v>28</v>
      </c>
      <c r="B198" s="50">
        <f>'9.non-residents NC'!B198+'13.non-residents FC'!B198</f>
        <v>0</v>
      </c>
      <c r="C198" s="51" t="e">
        <f>('9.non-residents NC'!B198*'9.non-residents NC'!C198+'13.non-residents FC'!B198*'13.non-residents FC'!C198)/('9.non-residents NC'!B198+'13.non-residents FC'!B198)</f>
        <v>#DIV/0!</v>
      </c>
      <c r="D198" s="50">
        <f>'9.non-residents NC'!D198+'13.non-residents FC'!D198</f>
        <v>0</v>
      </c>
      <c r="E198" s="51" t="e">
        <f>('9.non-residents NC'!D198*'9.non-residents NC'!E198+'13.non-residents FC'!D198*'13.non-residents FC'!E198)/('9.non-residents NC'!D198+'13.non-residents FC'!D198)</f>
        <v>#DIV/0!</v>
      </c>
      <c r="F198" s="50">
        <f>'9.non-residents NC'!F198+'13.non-residents FC'!F198</f>
        <v>0</v>
      </c>
      <c r="G198" s="51" t="e">
        <f>('9.non-residents NC'!F198*'9.non-residents NC'!G198+'13.non-residents FC'!F198*'13.non-residents FC'!G198)/('9.non-residents NC'!F198+'13.non-residents FC'!F198)</f>
        <v>#DIV/0!</v>
      </c>
      <c r="H198" s="50">
        <f t="shared" si="20"/>
        <v>0</v>
      </c>
      <c r="I198" s="51" t="e">
        <f t="shared" si="21"/>
        <v>#DIV/0!</v>
      </c>
      <c r="J198" s="50">
        <f>'9.non-residents NC'!J198+'13.non-residents FC'!J198</f>
        <v>0</v>
      </c>
      <c r="K198" s="51" t="e">
        <f>('9.non-residents NC'!J198*'9.non-residents NC'!K198+'13.non-residents FC'!J198*'13.non-residents FC'!K198)/('9.non-residents NC'!J198+'13.non-residents FC'!J198)</f>
        <v>#DIV/0!</v>
      </c>
      <c r="L198" s="50">
        <f>'9.non-residents NC'!L198+'13.non-residents FC'!L198</f>
        <v>0</v>
      </c>
      <c r="M198" s="51" t="e">
        <f>('9.non-residents NC'!L198*'9.non-residents NC'!M198+'13.non-residents FC'!L198*'13.non-residents FC'!M198)/('9.non-residents NC'!L198+'13.non-residents FC'!L198)</f>
        <v>#DIV/0!</v>
      </c>
      <c r="N198" s="50">
        <f>'9.non-residents NC'!N198+'13.non-residents FC'!N198</f>
        <v>0</v>
      </c>
      <c r="O198" s="51" t="e">
        <f>('9.non-residents NC'!N198*'9.non-residents NC'!O198+'13.non-residents FC'!N198*'13.non-residents FC'!O198)/('9.non-residents NC'!N198+'13.non-residents FC'!N198)</f>
        <v>#DIV/0!</v>
      </c>
      <c r="P198" s="50">
        <f>'9.non-residents NC'!P198+'13.non-residents FC'!P198</f>
        <v>0</v>
      </c>
      <c r="Q198" s="51" t="e">
        <f>('9.non-residents NC'!P198*'9.non-residents NC'!Q198+'13.non-residents FC'!P198*'13.non-residents FC'!Q198)/('9.non-residents NC'!P198+'13.non-residents FC'!P198)</f>
        <v>#DIV/0!</v>
      </c>
      <c r="R198" s="50">
        <f>'9.non-residents NC'!R198+'13.non-residents FC'!R198</f>
        <v>0</v>
      </c>
      <c r="S198" s="51" t="e">
        <f>('9.non-residents NC'!R198*'9.non-residents NC'!S198+'13.non-residents FC'!R198*'13.non-residents FC'!S198)/('9.non-residents NC'!R198+'13.non-residents FC'!R198)</f>
        <v>#DIV/0!</v>
      </c>
      <c r="T198" s="50">
        <f>'9.non-residents NC'!T198+'13.non-residents FC'!T198</f>
        <v>0</v>
      </c>
      <c r="U198" s="51" t="e">
        <f>('9.non-residents NC'!T198*'9.non-residents NC'!U198+'13.non-residents FC'!T198*'13.non-residents FC'!U198)/('9.non-residents NC'!T198+'13.non-residents FC'!T198)</f>
        <v>#DIV/0!</v>
      </c>
    </row>
    <row r="199" spans="1:21" ht="14.25" hidden="1" customHeight="1" x14ac:dyDescent="0.2">
      <c r="A199" s="49" t="s">
        <v>46</v>
      </c>
      <c r="B199" s="50">
        <f>'9.non-residents NC'!B199+'13.non-residents FC'!B199</f>
        <v>0</v>
      </c>
      <c r="C199" s="51" t="e">
        <f>('9.non-residents NC'!B199*'9.non-residents NC'!C199+'13.non-residents FC'!B199*'13.non-residents FC'!C199)/('9.non-residents NC'!B199+'13.non-residents FC'!B199)</f>
        <v>#DIV/0!</v>
      </c>
      <c r="D199" s="50">
        <f>'9.non-residents NC'!D199+'13.non-residents FC'!D199</f>
        <v>0</v>
      </c>
      <c r="E199" s="51" t="e">
        <f>('9.non-residents NC'!D199*'9.non-residents NC'!E199+'13.non-residents FC'!D199*'13.non-residents FC'!E199)/('9.non-residents NC'!D199+'13.non-residents FC'!D199)</f>
        <v>#DIV/0!</v>
      </c>
      <c r="F199" s="50">
        <f>'9.non-residents NC'!F199+'13.non-residents FC'!F199</f>
        <v>0</v>
      </c>
      <c r="G199" s="51" t="e">
        <f>('9.non-residents NC'!F199*'9.non-residents NC'!G199+'13.non-residents FC'!F199*'13.non-residents FC'!G199)/('9.non-residents NC'!F199+'13.non-residents FC'!F199)</f>
        <v>#DIV/0!</v>
      </c>
      <c r="H199" s="50">
        <f t="shared" si="20"/>
        <v>0</v>
      </c>
      <c r="I199" s="51" t="e">
        <f t="shared" si="21"/>
        <v>#DIV/0!</v>
      </c>
      <c r="J199" s="50">
        <f>'9.non-residents NC'!J199+'13.non-residents FC'!J199</f>
        <v>0</v>
      </c>
      <c r="K199" s="51" t="e">
        <f>('9.non-residents NC'!J199*'9.non-residents NC'!K199+'13.non-residents FC'!J199*'13.non-residents FC'!K199)/('9.non-residents NC'!J199+'13.non-residents FC'!J199)</f>
        <v>#DIV/0!</v>
      </c>
      <c r="L199" s="50">
        <f>'9.non-residents NC'!L199+'13.non-residents FC'!L199</f>
        <v>0</v>
      </c>
      <c r="M199" s="51" t="e">
        <f>('9.non-residents NC'!L199*'9.non-residents NC'!M199+'13.non-residents FC'!L199*'13.non-residents FC'!M199)/('9.non-residents NC'!L199+'13.non-residents FC'!L199)</f>
        <v>#DIV/0!</v>
      </c>
      <c r="N199" s="50">
        <f>'9.non-residents NC'!N199+'13.non-residents FC'!N199</f>
        <v>0</v>
      </c>
      <c r="O199" s="51" t="e">
        <f>('9.non-residents NC'!N199*'9.non-residents NC'!O199+'13.non-residents FC'!N199*'13.non-residents FC'!O199)/('9.non-residents NC'!N199+'13.non-residents FC'!N199)</f>
        <v>#DIV/0!</v>
      </c>
      <c r="P199" s="50">
        <f>'9.non-residents NC'!P199+'13.non-residents FC'!P199</f>
        <v>0</v>
      </c>
      <c r="Q199" s="51" t="e">
        <f>('9.non-residents NC'!P199*'9.non-residents NC'!Q199+'13.non-residents FC'!P199*'13.non-residents FC'!Q199)/('9.non-residents NC'!P199+'13.non-residents FC'!P199)</f>
        <v>#DIV/0!</v>
      </c>
      <c r="R199" s="50">
        <f>'9.non-residents NC'!R199+'13.non-residents FC'!R199</f>
        <v>0</v>
      </c>
      <c r="S199" s="51" t="e">
        <f>('9.non-residents NC'!R199*'9.non-residents NC'!S199+'13.non-residents FC'!R199*'13.non-residents FC'!S199)/('9.non-residents NC'!R199+'13.non-residents FC'!R199)</f>
        <v>#DIV/0!</v>
      </c>
      <c r="T199" s="50">
        <f>'9.non-residents NC'!T199+'13.non-residents FC'!T199</f>
        <v>0</v>
      </c>
      <c r="U199" s="51" t="e">
        <f>('9.non-residents NC'!T199*'9.non-residents NC'!U199+'13.non-residents FC'!T199*'13.non-residents FC'!U199)/('9.non-residents NC'!T199+'13.non-residents FC'!T199)</f>
        <v>#DIV/0!</v>
      </c>
    </row>
    <row r="200" spans="1:21" ht="14.25" hidden="1" customHeight="1" thickBot="1" x14ac:dyDescent="0.25">
      <c r="A200" s="52" t="s">
        <v>30</v>
      </c>
      <c r="B200" s="53">
        <f>'9.non-residents NC'!B200+'13.non-residents FC'!B200</f>
        <v>0</v>
      </c>
      <c r="C200" s="54" t="e">
        <f>('9.non-residents NC'!B200*'9.non-residents NC'!C200+'13.non-residents FC'!B200*'13.non-residents FC'!C200)/('9.non-residents NC'!B200+'13.non-residents FC'!B200)</f>
        <v>#DIV/0!</v>
      </c>
      <c r="D200" s="53">
        <f>'9.non-residents NC'!D200+'13.non-residents FC'!D200</f>
        <v>0</v>
      </c>
      <c r="E200" s="54" t="e">
        <f>('9.non-residents NC'!D200*'9.non-residents NC'!E200+'13.non-residents FC'!D200*'13.non-residents FC'!E200)/('9.non-residents NC'!D200+'13.non-residents FC'!D200)</f>
        <v>#DIV/0!</v>
      </c>
      <c r="F200" s="53">
        <f>'9.non-residents NC'!F200+'13.non-residents FC'!F200</f>
        <v>0</v>
      </c>
      <c r="G200" s="54" t="e">
        <f>('9.non-residents NC'!F200*'9.non-residents NC'!G200+'13.non-residents FC'!F200*'13.non-residents FC'!G200)/('9.non-residents NC'!F200+'13.non-residents FC'!F200)</f>
        <v>#DIV/0!</v>
      </c>
      <c r="H200" s="53">
        <f t="shared" ref="H200" si="22">J200+L200+N200+P200+R200+T200</f>
        <v>0</v>
      </c>
      <c r="I200" s="54" t="e">
        <f t="shared" ref="I200" si="23">(J200*K200+L200*M200+N200*O200+P200*Q200+R200*S200+T200*U200)/(J200+L200+N200+P200+R200+T200)</f>
        <v>#DIV/0!</v>
      </c>
      <c r="J200" s="53">
        <f>'9.non-residents NC'!J200+'13.non-residents FC'!J200</f>
        <v>0</v>
      </c>
      <c r="K200" s="54" t="e">
        <f>('9.non-residents NC'!J200*'9.non-residents NC'!K200+'13.non-residents FC'!J200*'13.non-residents FC'!K200)/('9.non-residents NC'!J200+'13.non-residents FC'!J200)</f>
        <v>#DIV/0!</v>
      </c>
      <c r="L200" s="53">
        <f>'9.non-residents NC'!L200+'13.non-residents FC'!L200</f>
        <v>0</v>
      </c>
      <c r="M200" s="54" t="e">
        <f>('9.non-residents NC'!L200*'9.non-residents NC'!M200+'13.non-residents FC'!L200*'13.non-residents FC'!M200)/('9.non-residents NC'!L200+'13.non-residents FC'!L200)</f>
        <v>#DIV/0!</v>
      </c>
      <c r="N200" s="53">
        <f>'9.non-residents NC'!N200+'13.non-residents FC'!N200</f>
        <v>0</v>
      </c>
      <c r="O200" s="54" t="e">
        <f>('9.non-residents NC'!N200*'9.non-residents NC'!O200+'13.non-residents FC'!N200*'13.non-residents FC'!O200)/('9.non-residents NC'!N200+'13.non-residents FC'!N200)</f>
        <v>#DIV/0!</v>
      </c>
      <c r="P200" s="53">
        <f>'9.non-residents NC'!P200+'13.non-residents FC'!P200</f>
        <v>0</v>
      </c>
      <c r="Q200" s="54" t="e">
        <f>('9.non-residents NC'!P200*'9.non-residents NC'!Q200+'13.non-residents FC'!P200*'13.non-residents FC'!Q200)/('9.non-residents NC'!P200+'13.non-residents FC'!P200)</f>
        <v>#DIV/0!</v>
      </c>
      <c r="R200" s="53">
        <f>'9.non-residents NC'!R200+'13.non-residents FC'!R200</f>
        <v>0</v>
      </c>
      <c r="S200" s="54" t="e">
        <f>('9.non-residents NC'!R200*'9.non-residents NC'!S200+'13.non-residents FC'!R200*'13.non-residents FC'!S200)/('9.non-residents NC'!R200+'13.non-residents FC'!R200)</f>
        <v>#DIV/0!</v>
      </c>
      <c r="T200" s="53">
        <f>'9.non-residents NC'!T200+'13.non-residents FC'!T200</f>
        <v>0</v>
      </c>
      <c r="U200" s="54" t="e">
        <f>('9.non-residents NC'!T200*'9.non-residents NC'!U200+'13.non-residents FC'!T200*'13.non-residents FC'!U200)/('9.non-residents NC'!T200+'13.non-residents FC'!T200)</f>
        <v>#DIV/0!</v>
      </c>
    </row>
    <row r="201" spans="1:21" ht="4.5" customHeight="1" x14ac:dyDescent="0.2">
      <c r="A201" s="27"/>
      <c r="B201" s="22"/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:H342" si="28">J336+L336+N336+P336+R336+T336</f>
        <v>75518866.599999994</v>
      </c>
      <c r="I336" s="51">
        <f t="shared" ref="I336:I342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si="28"/>
        <v>75923414.220000014</v>
      </c>
      <c r="I337" s="51">
        <f t="shared" si="29"/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si="28"/>
        <v>75995106.539999992</v>
      </c>
      <c r="I338" s="51">
        <f t="shared" si="29"/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x14ac:dyDescent="0.2">
      <c r="A339" s="49" t="s">
        <v>25</v>
      </c>
      <c r="B339" s="50">
        <f>'7.individuals NC'!B339+'8.legal entities NC'!B339+'9.non-residents NC'!B171</f>
        <v>216052719.56</v>
      </c>
      <c r="C339" s="51">
        <f>('7.individuals NC'!B339*'7.individuals NC'!C339+'8.legal entities NC'!B339*'8.legal entities NC'!C339+'9.non-residents NC'!B171*'9.non-residents NC'!C171)/('7.individuals NC'!B339+'8.legal entities NC'!B339+'9.non-residents NC'!B171)</f>
        <v>5.4930815612141179</v>
      </c>
      <c r="D339" s="50">
        <f>'7.individuals NC'!D339+'8.legal entities NC'!D339+'9.non-residents NC'!D171</f>
        <v>80058508.170000002</v>
      </c>
      <c r="E339" s="51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0">
        <f>'7.individuals NC'!F339+'8.legal entities NC'!F339+'9.non-residents NC'!F171</f>
        <v>59132724.859999999</v>
      </c>
      <c r="G339" s="51">
        <f>('7.individuals NC'!F339*'7.individuals NC'!G339+'8.legal entities NC'!F339*'8.legal entities NC'!G339+'9.non-residents NC'!F171*'9.non-residents NC'!G171)/('7.individuals NC'!F339+'8.legal entities NC'!F339+'9.non-residents NC'!F171)</f>
        <v>1.300454291530849</v>
      </c>
      <c r="H339" s="50">
        <f t="shared" si="28"/>
        <v>76861486.529999986</v>
      </c>
      <c r="I339" s="51">
        <f t="shared" si="29"/>
        <v>12.088690474005348</v>
      </c>
      <c r="J339" s="50">
        <f>'7.individuals NC'!J339+'8.legal entities NC'!J339+'9.non-residents NC'!J171</f>
        <v>6355715.0099999998</v>
      </c>
      <c r="K339" s="51">
        <f>('7.individuals NC'!J339*'7.individuals NC'!K339+'8.legal entities NC'!J339*'8.legal entities NC'!K339+'9.non-residents NC'!J171*'9.non-residents NC'!K171)/('7.individuals NC'!J339+'8.legal entities NC'!J339+'9.non-residents NC'!J171)</f>
        <v>11.155459513421473</v>
      </c>
      <c r="L339" s="50">
        <f>'7.individuals NC'!L339+'8.legal entities NC'!L339+'9.non-residents NC'!L171</f>
        <v>9001522.790000001</v>
      </c>
      <c r="M339" s="51">
        <f>('7.individuals NC'!L339*'7.individuals NC'!M339+'8.legal entities NC'!L339*'8.legal entities NC'!M339+'9.non-residents NC'!L171*'9.non-residents NC'!M171)/('7.individuals NC'!L339+'8.legal entities NC'!L339+'9.non-residents NC'!L171)</f>
        <v>11.954638900258761</v>
      </c>
      <c r="N339" s="50">
        <f>'7.individuals NC'!N339+'8.legal entities NC'!N339+'9.non-residents NC'!N171</f>
        <v>13226931.949999999</v>
      </c>
      <c r="O339" s="51">
        <f>('7.individuals NC'!N339*'7.individuals NC'!O339+'8.legal entities NC'!N339*'8.legal entities NC'!O339+'9.non-residents NC'!N171*'9.non-residents NC'!O171)/('7.individuals NC'!N339+'8.legal entities NC'!N339+'9.non-residents NC'!N171)</f>
        <v>11.276986541228876</v>
      </c>
      <c r="P339" s="50">
        <f>'7.individuals NC'!P339+'8.legal entities NC'!P339+'9.non-residents NC'!P171</f>
        <v>27155256.789999995</v>
      </c>
      <c r="Q339" s="51">
        <f>('7.individuals NC'!P339*'7.individuals NC'!Q339+'8.legal entities NC'!P339*'8.legal entities NC'!Q339+'9.non-residents NC'!P171*'9.non-residents NC'!Q171)/('7.individuals NC'!P339+'8.legal entities NC'!P339+'9.non-residents NC'!P171)</f>
        <v>12.359172805502329</v>
      </c>
      <c r="R339" s="50">
        <f>'7.individuals NC'!R339+'8.legal entities NC'!R339+'9.non-residents NC'!R171</f>
        <v>19706507.600000001</v>
      </c>
      <c r="S339" s="51">
        <f>('7.individuals NC'!R339*'7.individuals NC'!S339+'8.legal entities NC'!R339*'8.legal entities NC'!S339+'9.non-residents NC'!R171*'9.non-residents NC'!S171)/('7.individuals NC'!R339+'8.legal entities NC'!R339+'9.non-residents NC'!R171)</f>
        <v>12.965678283406268</v>
      </c>
      <c r="T339" s="50">
        <f>'7.individuals NC'!T339+'8.legal entities NC'!T339+'9.non-residents NC'!T171</f>
        <v>1415552.3900000001</v>
      </c>
      <c r="U339" s="51">
        <f>('7.individuals NC'!T339*'7.individuals NC'!U339+'8.legal entities NC'!T339*'8.legal entities NC'!U339+'9.non-residents NC'!T171*'9.non-residents NC'!U171)/('7.individuals NC'!T339+'8.legal entities NC'!T339+'9.non-residents NC'!T171)</f>
        <v>7.3181054039970848</v>
      </c>
    </row>
    <row r="340" spans="1:21" ht="14.25" customHeight="1" x14ac:dyDescent="0.2">
      <c r="A340" s="49" t="s">
        <v>26</v>
      </c>
      <c r="B340" s="50">
        <f>'7.individuals NC'!B340+'8.legal entities NC'!B340+'9.non-residents NC'!B172</f>
        <v>217515600.25000003</v>
      </c>
      <c r="C340" s="51">
        <f>('7.individuals NC'!B340*'7.individuals NC'!C340+'8.legal entities NC'!B340*'8.legal entities NC'!C340+'9.non-residents NC'!B172*'9.non-residents NC'!C172)/('7.individuals NC'!B340+'8.legal entities NC'!B340+'9.non-residents NC'!B172)</f>
        <v>5.6623947995490944</v>
      </c>
      <c r="D340" s="50">
        <f>'7.individuals NC'!D340+'8.legal entities NC'!D340+'9.non-residents NC'!D172</f>
        <v>81314648.549999997</v>
      </c>
      <c r="E340" s="51">
        <f>('7.individuals NC'!D340*'7.individuals NC'!E340+'8.legal entities NC'!D340*'8.legal entities NC'!E340+'9.non-residents NC'!D172*'9.non-residents NC'!E172)/('7.individuals NC'!D340+'8.legal entities NC'!D340+'9.non-residents NC'!D172)</f>
        <v>2.2478644623312474</v>
      </c>
      <c r="F340" s="50">
        <f>'7.individuals NC'!F340+'8.legal entities NC'!F340+'9.non-residents NC'!F172</f>
        <v>59042169.590000004</v>
      </c>
      <c r="G340" s="51">
        <f>('7.individuals NC'!F340*'7.individuals NC'!G340+'8.legal entities NC'!F340*'8.legal entities NC'!G340+'9.non-residents NC'!F172*'9.non-residents NC'!G172)/('7.individuals NC'!F340+'8.legal entities NC'!F340+'9.non-residents NC'!F172)</f>
        <v>1.8307576112160258</v>
      </c>
      <c r="H340" s="50">
        <f t="shared" si="28"/>
        <v>77158782.109999985</v>
      </c>
      <c r="I340" s="51">
        <f t="shared" si="29"/>
        <v>12.192818080423947</v>
      </c>
      <c r="J340" s="50">
        <f>'7.individuals NC'!J340+'8.legal entities NC'!J340+'9.non-residents NC'!J172</f>
        <v>5623560.7300000004</v>
      </c>
      <c r="K340" s="51">
        <f>('7.individuals NC'!J340*'7.individuals NC'!K340+'8.legal entities NC'!J340*'8.legal entities NC'!K340+'9.non-residents NC'!J172*'9.non-residents NC'!K172)/('7.individuals NC'!J340+'8.legal entities NC'!J340+'9.non-residents NC'!J172)</f>
        <v>12.018552460942264</v>
      </c>
      <c r="L340" s="50">
        <f>'7.individuals NC'!L340+'8.legal entities NC'!L340+'9.non-residents NC'!L172</f>
        <v>7789415.6799999997</v>
      </c>
      <c r="M340" s="51">
        <f>('7.individuals NC'!L340*'7.individuals NC'!M340+'8.legal entities NC'!L340*'8.legal entities NC'!M340+'9.non-residents NC'!L172*'9.non-residents NC'!M172)/('7.individuals NC'!L340+'8.legal entities NC'!L340+'9.non-residents NC'!L172)</f>
        <v>11.465827080870305</v>
      </c>
      <c r="N340" s="50">
        <f>'7.individuals NC'!N340+'8.legal entities NC'!N340+'9.non-residents NC'!N172</f>
        <v>12751183.75</v>
      </c>
      <c r="O340" s="51">
        <f>('7.individuals NC'!N340*'7.individuals NC'!O340+'8.legal entities NC'!N340*'8.legal entities NC'!O340+'9.non-residents NC'!N172*'9.non-residents NC'!O172)/('7.individuals NC'!N340+'8.legal entities NC'!N340+'9.non-residents NC'!N172)</f>
        <v>11.270156130939592</v>
      </c>
      <c r="P340" s="50">
        <f>'7.individuals NC'!P340+'8.legal entities NC'!P340+'9.non-residents NC'!P172</f>
        <v>29610243.219999999</v>
      </c>
      <c r="Q340" s="51">
        <f>('7.individuals NC'!P340*'7.individuals NC'!Q340+'8.legal entities NC'!P340*'8.legal entities NC'!Q340+'9.non-residents NC'!P172*'9.non-residents NC'!Q172)/('7.individuals NC'!P340+'8.legal entities NC'!P340+'9.non-residents NC'!P172)</f>
        <v>12.443762987104556</v>
      </c>
      <c r="R340" s="50">
        <f>'7.individuals NC'!R340+'8.legal entities NC'!R340+'9.non-residents NC'!R172</f>
        <v>19954694.179999996</v>
      </c>
      <c r="S340" s="51">
        <f>('7.individuals NC'!R340*'7.individuals NC'!S340+'8.legal entities NC'!R340*'8.legal entities NC'!S340+'9.non-residents NC'!R172*'9.non-residents NC'!S172)/('7.individuals NC'!R340+'8.legal entities NC'!R340+'9.non-residents NC'!R172)</f>
        <v>13.088310241816034</v>
      </c>
      <c r="T340" s="50">
        <f>'7.individuals NC'!T340+'8.legal entities NC'!T340+'9.non-residents NC'!T172</f>
        <v>1429684.55</v>
      </c>
      <c r="U340" s="51">
        <f>('7.individuals NC'!T340*'7.individuals NC'!U340+'8.legal entities NC'!T340*'8.legal entities NC'!U340+'9.non-residents NC'!T172*'9.non-residents NC'!U172)/('7.individuals NC'!T340+'8.legal entities NC'!T340+'9.non-residents NC'!T172)</f>
        <v>7.3722081771115251</v>
      </c>
    </row>
    <row r="341" spans="1:21" ht="14.25" customHeight="1" x14ac:dyDescent="0.2">
      <c r="A341" s="49" t="s">
        <v>27</v>
      </c>
      <c r="B341" s="50">
        <f>'7.individuals NC'!B341+'8.legal entities NC'!B341+'9.non-residents NC'!B173</f>
        <v>226608610.53</v>
      </c>
      <c r="C341" s="51">
        <f>('7.individuals NC'!B341*'7.individuals NC'!C341+'8.legal entities NC'!B341*'8.legal entities NC'!C341+'9.non-residents NC'!B173*'9.non-residents NC'!C173)/('7.individuals NC'!B341+'8.legal entities NC'!B341+'9.non-residents NC'!B173)</f>
        <v>5.7541038269729619</v>
      </c>
      <c r="D341" s="50">
        <f>'7.individuals NC'!D341+'8.legal entities NC'!D341+'9.non-residents NC'!D173</f>
        <v>92638385.86999999</v>
      </c>
      <c r="E341" s="51">
        <f>('7.individuals NC'!D341*'7.individuals NC'!E341+'8.legal entities NC'!D341*'8.legal entities NC'!E341+'9.non-residents NC'!D173*'9.non-residents NC'!E173)/('7.individuals NC'!D341+'8.legal entities NC'!D341+'9.non-residents NC'!D173)</f>
        <v>2.780512968461764</v>
      </c>
      <c r="F341" s="50">
        <f>'7.individuals NC'!F341+'8.legal entities NC'!F341+'9.non-residents NC'!F173</f>
        <v>56535676.800000004</v>
      </c>
      <c r="G341" s="51">
        <f>('7.individuals NC'!F341*'7.individuals NC'!G341+'8.legal entities NC'!F341*'8.legal entities NC'!G341+'9.non-residents NC'!F173*'9.non-residents NC'!G173)/('7.individuals NC'!F341+'8.legal entities NC'!F341+'9.non-residents NC'!F173)</f>
        <v>1.7526743272064245</v>
      </c>
      <c r="H341" s="50">
        <f t="shared" si="28"/>
        <v>77434547.859999999</v>
      </c>
      <c r="I341" s="51">
        <f t="shared" si="29"/>
        <v>12.233023071314651</v>
      </c>
      <c r="J341" s="50">
        <f>'7.individuals NC'!J341+'8.legal entities NC'!J341+'9.non-residents NC'!J173</f>
        <v>4077666.0199999996</v>
      </c>
      <c r="K341" s="51">
        <f>('7.individuals NC'!J341*'7.individuals NC'!K341+'8.legal entities NC'!J341*'8.legal entities NC'!K341+'9.non-residents NC'!J173*'9.non-residents NC'!K173)/('7.individuals NC'!J341+'8.legal entities NC'!J341+'9.non-residents NC'!J173)</f>
        <v>11.376901324081482</v>
      </c>
      <c r="L341" s="50">
        <f>'7.individuals NC'!L341+'8.legal entities NC'!L341+'9.non-residents NC'!L173</f>
        <v>10909959.390000001</v>
      </c>
      <c r="M341" s="51">
        <f>('7.individuals NC'!L341*'7.individuals NC'!M341+'8.legal entities NC'!L341*'8.legal entities NC'!M341+'9.non-residents NC'!L173*'9.non-residents NC'!M173)/('7.individuals NC'!L341+'8.legal entities NC'!L341+'9.non-residents NC'!L173)</f>
        <v>10.924313778705985</v>
      </c>
      <c r="N341" s="50">
        <f>'7.individuals NC'!N341+'8.legal entities NC'!N341+'9.non-residents NC'!N173</f>
        <v>10774595.720000001</v>
      </c>
      <c r="O341" s="51">
        <f>('7.individuals NC'!N341*'7.individuals NC'!O341+'8.legal entities NC'!N341*'8.legal entities NC'!O341+'9.non-residents NC'!N173*'9.non-residents NC'!O173)/('7.individuals NC'!N341+'8.legal entities NC'!N341+'9.non-residents NC'!N173)</f>
        <v>11.609396390568236</v>
      </c>
      <c r="P341" s="50">
        <f>'7.individuals NC'!P341+'8.legal entities NC'!P341+'9.non-residents NC'!P173</f>
        <v>29197437.27</v>
      </c>
      <c r="Q341" s="51">
        <f>('7.individuals NC'!P341*'7.individuals NC'!Q341+'8.legal entities NC'!P341*'8.legal entities NC'!Q341+'9.non-residents NC'!P173*'9.non-residents NC'!Q173)/('7.individuals NC'!P341+'8.legal entities NC'!P341+'9.non-residents NC'!P173)</f>
        <v>12.595567520337362</v>
      </c>
      <c r="R341" s="50">
        <f>'7.individuals NC'!R341+'8.legal entities NC'!R341+'9.non-residents NC'!R173</f>
        <v>21020021.27</v>
      </c>
      <c r="S341" s="51">
        <f>('7.individuals NC'!R341*'7.individuals NC'!S341+'8.legal entities NC'!R341*'8.legal entities NC'!S341+'9.non-residents NC'!R173*'9.non-residents NC'!S173)/('7.individuals NC'!R341+'8.legal entities NC'!R341+'9.non-residents NC'!R173)</f>
        <v>13.222259800034887</v>
      </c>
      <c r="T341" s="50">
        <f>'7.individuals NC'!T341+'8.legal entities NC'!T341+'9.non-residents NC'!T173</f>
        <v>1454868.19</v>
      </c>
      <c r="U341" s="51">
        <f>('7.individuals NC'!T341*'7.individuals NC'!U341+'8.legal entities NC'!T341*'8.legal entities NC'!U341+'9.non-residents NC'!T173*'9.non-residents NC'!U173)/('7.individuals NC'!T341+'8.legal entities NC'!T341+'9.non-residents NC'!T173)</f>
        <v>7.496596242096671</v>
      </c>
    </row>
    <row r="342" spans="1:21" ht="14.25" customHeight="1" x14ac:dyDescent="0.2">
      <c r="A342" s="49" t="s">
        <v>28</v>
      </c>
      <c r="B342" s="50">
        <f>'7.individuals NC'!B342+'8.legal entities NC'!B342+'9.non-residents NC'!B174</f>
        <v>216989183.78</v>
      </c>
      <c r="C342" s="51">
        <f>('7.individuals NC'!B342*'7.individuals NC'!C342+'8.legal entities NC'!B342*'8.legal entities NC'!C342+'9.non-residents NC'!B174*'9.non-residents NC'!C174)/('7.individuals NC'!B342+'8.legal entities NC'!B342+'9.non-residents NC'!B174)</f>
        <v>5.7840556423042342</v>
      </c>
      <c r="D342" s="50">
        <f>'7.individuals NC'!D342+'8.legal entities NC'!D342+'9.non-residents NC'!D174</f>
        <v>82278609.409999996</v>
      </c>
      <c r="E342" s="51">
        <f>('7.individuals NC'!D342*'7.individuals NC'!E342+'8.legal entities NC'!D342*'8.legal entities NC'!E342+'9.non-residents NC'!D174*'9.non-residents NC'!E174)/('7.individuals NC'!D342+'8.legal entities NC'!D342+'9.non-residents NC'!D174)</f>
        <v>2.3041701770576837</v>
      </c>
      <c r="F342" s="50">
        <f>'7.individuals NC'!F342+'8.legal entities NC'!F342+'9.non-residents NC'!F174</f>
        <v>55715955.810000002</v>
      </c>
      <c r="G342" s="51">
        <f>('7.individuals NC'!F342*'7.individuals NC'!G342+'8.legal entities NC'!F342*'8.legal entities NC'!G342+'9.non-residents NC'!F174*'9.non-residents NC'!G174)/('7.individuals NC'!F342+'8.legal entities NC'!F342+'9.non-residents NC'!F174)</f>
        <v>1.7136690955118348</v>
      </c>
      <c r="H342" s="50">
        <f t="shared" si="28"/>
        <v>78994618.560000002</v>
      </c>
      <c r="I342" s="51">
        <f t="shared" si="29"/>
        <v>12.279505880696538</v>
      </c>
      <c r="J342" s="50">
        <f>'7.individuals NC'!J342+'8.legal entities NC'!J342+'9.non-residents NC'!J174</f>
        <v>4097917.7</v>
      </c>
      <c r="K342" s="51">
        <f>('7.individuals NC'!J342*'7.individuals NC'!K342+'8.legal entities NC'!J342*'8.legal entities NC'!K342+'9.non-residents NC'!J174*'9.non-residents NC'!K174)/('7.individuals NC'!J342+'8.legal entities NC'!J342+'9.non-residents NC'!J174)</f>
        <v>11.351014264317699</v>
      </c>
      <c r="L342" s="50">
        <f>'7.individuals NC'!L342+'8.legal entities NC'!L342+'9.non-residents NC'!L174</f>
        <v>9784657.0500000007</v>
      </c>
      <c r="M342" s="51">
        <f>('7.individuals NC'!L342*'7.individuals NC'!M342+'8.legal entities NC'!L342*'8.legal entities NC'!M342+'9.non-residents NC'!L174*'9.non-residents NC'!M174)/('7.individuals NC'!L342+'8.legal entities NC'!L342+'9.non-residents NC'!L174)</f>
        <v>10.794882908798488</v>
      </c>
      <c r="N342" s="50">
        <f>'7.individuals NC'!N342+'8.legal entities NC'!N342+'9.non-residents NC'!N174</f>
        <v>13283876.68</v>
      </c>
      <c r="O342" s="51">
        <f>('7.individuals NC'!N342*'7.individuals NC'!O342+'8.legal entities NC'!N342*'8.legal entities NC'!O342+'9.non-residents NC'!N174*'9.non-residents NC'!O174)/('7.individuals NC'!N342+'8.legal entities NC'!N342+'9.non-residents NC'!N174)</f>
        <v>11.808301762689933</v>
      </c>
      <c r="P342" s="50">
        <f>'7.individuals NC'!P342+'8.legal entities NC'!P342+'9.non-residents NC'!P174</f>
        <v>28871211.040000003</v>
      </c>
      <c r="Q342" s="51">
        <f>('7.individuals NC'!P342*'7.individuals NC'!Q342+'8.legal entities NC'!P342*'8.legal entities NC'!Q342+'9.non-residents NC'!P174*'9.non-residents NC'!Q174)/('7.individuals NC'!P342+'8.legal entities NC'!P342+'9.non-residents NC'!P174)</f>
        <v>12.571384079844986</v>
      </c>
      <c r="R342" s="50">
        <f>'7.individuals NC'!R342+'8.legal entities NC'!R342+'9.non-residents NC'!R174</f>
        <v>22347582.159999996</v>
      </c>
      <c r="S342" s="51">
        <f>('7.individuals NC'!R342*'7.individuals NC'!S342+'8.legal entities NC'!R342*'8.legal entities NC'!S342+'9.non-residents NC'!R174*'9.non-residents NC'!S174)/('7.individuals NC'!R342+'8.legal entities NC'!R342+'9.non-residents NC'!R174)</f>
        <v>12.960235786044418</v>
      </c>
      <c r="T342" s="50">
        <f>'7.individuals NC'!T342+'8.legal entities NC'!T342+'9.non-residents NC'!T174</f>
        <v>609373.93000000005</v>
      </c>
      <c r="U342" s="51">
        <f>('7.individuals NC'!T342*'7.individuals NC'!U342+'8.legal entities NC'!T342*'8.legal entities NC'!U342+'9.non-residents NC'!T174*'9.non-residents NC'!U174)/('7.individuals NC'!T342+'8.legal entities NC'!T342+'9.non-residents NC'!T174)</f>
        <v>13.840586247593462</v>
      </c>
    </row>
    <row r="343" spans="1:21" ht="14.25" customHeight="1" x14ac:dyDescent="0.2">
      <c r="A343" s="49" t="s">
        <v>46</v>
      </c>
      <c r="B343" s="50">
        <f>'7.individuals NC'!B343+'8.legal entities NC'!B343+'9.non-residents NC'!B175</f>
        <v>220310880.19</v>
      </c>
      <c r="C343" s="51">
        <f>('7.individuals NC'!B343*'7.individuals NC'!C343+'8.legal entities NC'!B343*'8.legal entities NC'!C343+'9.non-residents NC'!B175*'9.non-residents NC'!C175)/('7.individuals NC'!B343+'8.legal entities NC'!B343+'9.non-residents NC'!B175)</f>
        <v>5.7289502057220192</v>
      </c>
      <c r="D343" s="50">
        <f>'7.individuals NC'!D343+'8.legal entities NC'!D343+'9.non-residents NC'!D175</f>
        <v>84287816.040000007</v>
      </c>
      <c r="E343" s="51">
        <f>('7.individuals NC'!D343*'7.individuals NC'!E343+'8.legal entities NC'!D343*'8.legal entities NC'!E343+'9.non-residents NC'!D175*'9.non-residents NC'!E175)/('7.individuals NC'!D343+'8.legal entities NC'!D343+'9.non-residents NC'!D175)</f>
        <v>2.3981438284113841</v>
      </c>
      <c r="F343" s="50">
        <f>'7.individuals NC'!F343+'8.legal entities NC'!F343+'9.non-residents NC'!F175</f>
        <v>54947655.219999999</v>
      </c>
      <c r="G343" s="51">
        <f>('7.individuals NC'!F343*'7.individuals NC'!G343+'8.legal entities NC'!F343*'8.legal entities NC'!G343+'9.non-residents NC'!F175*'9.non-residents NC'!G175)/('7.individuals NC'!F343+'8.legal entities NC'!F343+'9.non-residents NC'!F175)</f>
        <v>1.1140451842541794</v>
      </c>
      <c r="H343" s="50">
        <f t="shared" ref="H343" si="30">J343+L343+N343+P343+R343+T343</f>
        <v>81075408.929999992</v>
      </c>
      <c r="I343" s="51">
        <f t="shared" ref="I343" si="31">(J343*K343+L343*M343+N343*O343+P343*Q343+R343*S343+T343*U343)/(J343+L343+N343+P343+R343+T343)</f>
        <v>12.319414715739002</v>
      </c>
      <c r="J343" s="50">
        <f>'7.individuals NC'!J343+'8.legal entities NC'!J343+'9.non-residents NC'!J175</f>
        <v>7330669.21</v>
      </c>
      <c r="K343" s="51">
        <f>('7.individuals NC'!J343*'7.individuals NC'!K343+'8.legal entities NC'!J343*'8.legal entities NC'!K343+'9.non-residents NC'!J175*'9.non-residents NC'!K175)/('7.individuals NC'!J343+'8.legal entities NC'!J343+'9.non-residents NC'!J175)</f>
        <v>10.275156046947052</v>
      </c>
      <c r="L343" s="50">
        <f>'7.individuals NC'!L343+'8.legal entities NC'!L343+'9.non-residents NC'!L175</f>
        <v>6519555.96</v>
      </c>
      <c r="M343" s="51">
        <f>('7.individuals NC'!L343*'7.individuals NC'!M343+'8.legal entities NC'!L343*'8.legal entities NC'!M343+'9.non-residents NC'!L175*'9.non-residents NC'!M175)/('7.individuals NC'!L343+'8.legal entities NC'!L343+'9.non-residents NC'!L175)</f>
        <v>11.238096527543249</v>
      </c>
      <c r="N343" s="50">
        <f>'7.individuals NC'!N343+'8.legal entities NC'!N343+'9.non-residents NC'!N175</f>
        <v>14811567.209999999</v>
      </c>
      <c r="O343" s="51">
        <f>('7.individuals NC'!N343*'7.individuals NC'!O343+'8.legal entities NC'!N343*'8.legal entities NC'!O343+'9.non-residents NC'!N175*'9.non-residents NC'!O175)/('7.individuals NC'!N343+'8.legal entities NC'!N343+'9.non-residents NC'!N175)</f>
        <v>11.87652539883387</v>
      </c>
      <c r="P343" s="50">
        <f>'7.individuals NC'!P343+'8.legal entities NC'!P343+'9.non-residents NC'!P175</f>
        <v>29422604.229999997</v>
      </c>
      <c r="Q343" s="51">
        <f>('7.individuals NC'!P343*'7.individuals NC'!Q343+'8.legal entities NC'!P343*'8.legal entities NC'!Q343+'9.non-residents NC'!P175*'9.non-residents NC'!Q175)/('7.individuals NC'!P343+'8.legal entities NC'!P343+'9.non-residents NC'!P175)</f>
        <v>12.648755708355592</v>
      </c>
      <c r="R343" s="50">
        <f>'7.individuals NC'!R343+'8.legal entities NC'!R343+'9.non-residents NC'!R175</f>
        <v>22382221.899999999</v>
      </c>
      <c r="S343" s="51">
        <f>('7.individuals NC'!R343*'7.individuals NC'!S343+'8.legal entities NC'!R343*'8.legal entities NC'!S343+'9.non-residents NC'!R175*'9.non-residents NC'!S175)/('7.individuals NC'!R343+'8.legal entities NC'!R343+'9.non-residents NC'!R175)</f>
        <v>13.122426167792554</v>
      </c>
      <c r="T343" s="50">
        <f>'7.individuals NC'!T343+'8.legal entities NC'!T343+'9.non-residents NC'!T175</f>
        <v>608790.42000000004</v>
      </c>
      <c r="U343" s="51">
        <f>('7.individuals NC'!T343*'7.individuals NC'!U343+'8.legal entities NC'!T343*'8.legal entities NC'!U343+'9.non-residents NC'!T175*'9.non-residents NC'!U175)/('7.individuals NC'!T343+'8.legal entities NC'!T343+'9.non-residents NC'!T175)</f>
        <v>13.850538041318012</v>
      </c>
    </row>
    <row r="344" spans="1:21" ht="14.25" customHeight="1" thickBot="1" x14ac:dyDescent="0.25">
      <c r="A344" s="52" t="s">
        <v>30</v>
      </c>
      <c r="B344" s="53">
        <f>'7.individuals NC'!B344+'8.legal entities NC'!B344+'9.non-residents NC'!B176</f>
        <v>234556005.57999998</v>
      </c>
      <c r="C344" s="54">
        <f>('7.individuals NC'!B344*'7.individuals NC'!C344+'8.legal entities NC'!B344*'8.legal entities NC'!C344+'9.non-residents NC'!B176*'9.non-residents NC'!C176)/('7.individuals NC'!B344+'8.legal entities NC'!B344+'9.non-residents NC'!B176)</f>
        <v>5.5202312118164123</v>
      </c>
      <c r="D344" s="53">
        <f>'7.individuals NC'!D344+'8.legal entities NC'!D344+'9.non-residents NC'!D176</f>
        <v>94669681.239999995</v>
      </c>
      <c r="E344" s="54">
        <f>('7.individuals NC'!D344*'7.individuals NC'!E344+'8.legal entities NC'!D344*'8.legal entities NC'!E344+'9.non-residents NC'!D176*'9.non-residents NC'!E176)/('7.individuals NC'!D344+'8.legal entities NC'!D344+'9.non-residents NC'!D176)</f>
        <v>2.3357513402101762</v>
      </c>
      <c r="F344" s="53">
        <f>'7.individuals NC'!F344+'8.legal entities NC'!F344+'9.non-residents NC'!F176</f>
        <v>58457189.829999998</v>
      </c>
      <c r="G344" s="54">
        <f>('7.individuals NC'!F344*'7.individuals NC'!G344+'8.legal entities NC'!F344*'8.legal entities NC'!G344+'9.non-residents NC'!F176*'9.non-residents NC'!G176)/('7.individuals NC'!F344+'8.legal entities NC'!F344+'9.non-residents NC'!F176)</f>
        <v>0.92213678233701002</v>
      </c>
      <c r="H344" s="53">
        <f t="shared" ref="H344:H355" si="32">J344+L344+N344+P344+R344+T344</f>
        <v>81429134.510000005</v>
      </c>
      <c r="I344" s="54">
        <f t="shared" ref="I344:I355" si="33">(J344*K344+L344*M344+N344*O344+P344*Q344+R344*S344+T344*U344)/(J344+L344+N344+P344+R344+T344)</f>
        <v>12.523441754481203</v>
      </c>
      <c r="J344" s="53">
        <f>'7.individuals NC'!J344+'8.legal entities NC'!J344+'9.non-residents NC'!J176</f>
        <v>3267359.39</v>
      </c>
      <c r="K344" s="54">
        <f>('7.individuals NC'!J344*'7.individuals NC'!K344+'8.legal entities NC'!J344*'8.legal entities NC'!K344+'9.non-residents NC'!J176*'9.non-residents NC'!K176)/('7.individuals NC'!J344+'8.legal entities NC'!J344+'9.non-residents NC'!J176)</f>
        <v>10.255908062351233</v>
      </c>
      <c r="L344" s="53">
        <f>'7.individuals NC'!L344+'8.legal entities NC'!L344+'9.non-residents NC'!L176</f>
        <v>8999351.5</v>
      </c>
      <c r="M344" s="54">
        <f>('7.individuals NC'!L344*'7.individuals NC'!M344+'8.legal entities NC'!L344*'8.legal entities NC'!M344+'9.non-residents NC'!L176*'9.non-residents NC'!M176)/('7.individuals NC'!L344+'8.legal entities NC'!L344+'9.non-residents NC'!L176)</f>
        <v>11.05141325019923</v>
      </c>
      <c r="N344" s="53">
        <f>'7.individuals NC'!N344+'8.legal entities NC'!N344+'9.non-residents NC'!N176</f>
        <v>16733017.390000001</v>
      </c>
      <c r="O344" s="54">
        <f>('7.individuals NC'!N344*'7.individuals NC'!O344+'8.legal entities NC'!N344*'8.legal entities NC'!O344+'9.non-residents NC'!N176*'9.non-residents NC'!O176)/('7.individuals NC'!N344+'8.legal entities NC'!N344+'9.non-residents NC'!N176)</f>
        <v>11.885578881221724</v>
      </c>
      <c r="P344" s="53">
        <f>'7.individuals NC'!P344+'8.legal entities NC'!P344+'9.non-residents NC'!P176</f>
        <v>29169698.200000003</v>
      </c>
      <c r="Q344" s="54">
        <f>('7.individuals NC'!P344*'7.individuals NC'!Q344+'8.legal entities NC'!P344*'8.legal entities NC'!Q344+'9.non-residents NC'!P176*'9.non-residents NC'!Q176)/('7.individuals NC'!P344+'8.legal entities NC'!P344+'9.non-residents NC'!P176)</f>
        <v>13.073419718768275</v>
      </c>
      <c r="R344" s="53">
        <f>'7.individuals NC'!R344+'8.legal entities NC'!R344+'9.non-residents NC'!R176</f>
        <v>22643203.859999999</v>
      </c>
      <c r="S344" s="54">
        <f>('7.individuals NC'!R344*'7.individuals NC'!S344+'8.legal entities NC'!R344*'8.legal entities NC'!S344+'9.non-residents NC'!R176*'9.non-residents NC'!S176)/('7.individuals NC'!R344+'8.legal entities NC'!R344+'9.non-residents NC'!R176)</f>
        <v>13.164363020551839</v>
      </c>
      <c r="T344" s="53">
        <f>'7.individuals NC'!T344+'8.legal entities NC'!T344+'9.non-residents NC'!T176</f>
        <v>616504.17000000004</v>
      </c>
      <c r="U344" s="54">
        <f>('7.individuals NC'!T344*'7.individuals NC'!U344+'8.legal entities NC'!T344*'8.legal entities NC'!U344+'9.non-residents NC'!T176*'9.non-residents NC'!U176)/('7.individuals NC'!T344+'8.legal entities NC'!T344+'9.non-residents NC'!T176)</f>
        <v>13.779423298142524</v>
      </c>
    </row>
    <row r="345" spans="1:21" ht="14.25" customHeight="1" x14ac:dyDescent="0.2">
      <c r="A345" s="49" t="s">
        <v>90</v>
      </c>
      <c r="B345" s="50">
        <f>'7.individuals NC'!B345+'8.legal entities NC'!B345+'9.non-residents NC'!B177</f>
        <v>235549648.58000004</v>
      </c>
      <c r="C345" s="51">
        <f>('7.individuals NC'!B345*'7.individuals NC'!C345+'8.legal entities NC'!B345*'8.legal entities NC'!C345+'9.non-residents NC'!B177*'9.non-residents NC'!C177)/('7.individuals NC'!B345+'8.legal entities NC'!B345+'9.non-residents NC'!B177)</f>
        <v>5.9187355988705699</v>
      </c>
      <c r="D345" s="50">
        <f>'7.individuals NC'!D345+'8.legal entities NC'!D345+'9.non-residents NC'!D177</f>
        <v>91142303.400000006</v>
      </c>
      <c r="E345" s="51">
        <f>('7.individuals NC'!D345*'7.individuals NC'!E345+'8.legal entities NC'!D345*'8.legal entities NC'!E345+'9.non-residents NC'!D177*'9.non-residents NC'!E177)/('7.individuals NC'!D345+'8.legal entities NC'!D345+'9.non-residents NC'!D177)</f>
        <v>2.4928219342852418</v>
      </c>
      <c r="F345" s="50">
        <f>'7.individuals NC'!F345+'8.legal entities NC'!F345+'9.non-residents NC'!F177</f>
        <v>55169135.420000002</v>
      </c>
      <c r="G345" s="51">
        <f>('7.individuals NC'!F345*'7.individuals NC'!G345+'8.legal entities NC'!F345*'8.legal entities NC'!G345+'9.non-residents NC'!F177*'9.non-residents NC'!G177)/('7.individuals NC'!F345+'8.legal entities NC'!F345+'9.non-residents NC'!F177)</f>
        <v>0.91630873630790788</v>
      </c>
      <c r="H345" s="50">
        <f t="shared" si="32"/>
        <v>89238209.760000005</v>
      </c>
      <c r="I345" s="51">
        <f t="shared" si="33"/>
        <v>12.510365229621774</v>
      </c>
      <c r="J345" s="50">
        <f>'7.individuals NC'!J345+'8.legal entities NC'!J345+'9.non-residents NC'!J177</f>
        <v>4519821.82</v>
      </c>
      <c r="K345" s="51">
        <f>('7.individuals NC'!J345*'7.individuals NC'!K345+'8.legal entities NC'!J345*'8.legal entities NC'!K345+'9.non-residents NC'!J177*'9.non-residents NC'!K177)/('7.individuals NC'!J345+'8.legal entities NC'!J345+'9.non-residents NC'!J177)</f>
        <v>9.4570282707958597</v>
      </c>
      <c r="L345" s="50">
        <f>'7.individuals NC'!L345+'8.legal entities NC'!L345+'9.non-residents NC'!L177</f>
        <v>10684302.729999999</v>
      </c>
      <c r="M345" s="51">
        <f>('7.individuals NC'!L345*'7.individuals NC'!M345+'8.legal entities NC'!L345*'8.legal entities NC'!M345+'9.non-residents NC'!L177*'9.non-residents NC'!M177)/('7.individuals NC'!L345+'8.legal entities NC'!L345+'9.non-residents NC'!L177)</f>
        <v>11.299390180083357</v>
      </c>
      <c r="N345" s="50">
        <f>'7.individuals NC'!N345+'8.legal entities NC'!N345+'9.non-residents NC'!N177</f>
        <v>17629969.300000001</v>
      </c>
      <c r="O345" s="51">
        <f>('7.individuals NC'!N345*'7.individuals NC'!O345+'8.legal entities NC'!N345*'8.legal entities NC'!O345+'9.non-residents NC'!N177*'9.non-residents NC'!O177)/('7.individuals NC'!N345+'8.legal entities NC'!N345+'9.non-residents NC'!N177)</f>
        <v>12.026462332291171</v>
      </c>
      <c r="P345" s="50">
        <f>'7.individuals NC'!P345+'8.legal entities NC'!P345+'9.non-residents NC'!P177</f>
        <v>32805067.099999998</v>
      </c>
      <c r="Q345" s="51">
        <f>('7.individuals NC'!P345*'7.individuals NC'!Q345+'8.legal entities NC'!P345*'8.legal entities NC'!Q345+'9.non-residents NC'!P177*'9.non-residents NC'!Q177)/('7.individuals NC'!P345+'8.legal entities NC'!P345+'9.non-residents NC'!P177)</f>
        <v>13.025947723316788</v>
      </c>
      <c r="R345" s="50">
        <f>'7.individuals NC'!R345+'8.legal entities NC'!R345+'9.non-residents NC'!R177</f>
        <v>22968410.27</v>
      </c>
      <c r="S345" s="51">
        <f>('7.individuals NC'!R345*'7.individuals NC'!S345+'8.legal entities NC'!R345*'8.legal entities NC'!S345+'9.non-residents NC'!R177*'9.non-residents NC'!S177)/('7.individuals NC'!R345+'8.legal entities NC'!R345+'9.non-residents NC'!R177)</f>
        <v>13.267076353486759</v>
      </c>
      <c r="T345" s="50">
        <f>'7.individuals NC'!T345+'8.legal entities NC'!T345+'9.non-residents NC'!T177</f>
        <v>630638.53999999992</v>
      </c>
      <c r="U345" s="51">
        <f>('7.individuals NC'!T345*'7.individuals NC'!U345+'8.legal entities NC'!T345*'8.legal entities NC'!U345+'9.non-residents NC'!T177*'9.non-residents NC'!U177)/('7.individuals NC'!T345+'8.legal entities NC'!T345+'9.non-residents NC'!T177)</f>
        <v>14.057981415788486</v>
      </c>
    </row>
    <row r="346" spans="1:21" ht="14.25" customHeight="1" x14ac:dyDescent="0.2">
      <c r="A346" s="49" t="s">
        <v>20</v>
      </c>
      <c r="B346" s="50">
        <f>'7.individuals NC'!B346+'8.legal entities NC'!B346+'9.non-residents NC'!B178</f>
        <v>244548342.45999998</v>
      </c>
      <c r="C346" s="51">
        <f>('7.individuals NC'!B346*'7.individuals NC'!C346+'8.legal entities NC'!B346*'8.legal entities NC'!C346+'9.non-residents NC'!B178*'9.non-residents NC'!C178)/('7.individuals NC'!B346+'8.legal entities NC'!B346+'9.non-residents NC'!B178)</f>
        <v>6.0536985449498557</v>
      </c>
      <c r="D346" s="50">
        <f>'7.individuals NC'!D346+'8.legal entities NC'!D346+'9.non-residents NC'!D178</f>
        <v>94225273.849999994</v>
      </c>
      <c r="E346" s="51">
        <f>('7.individuals NC'!D346*'7.individuals NC'!E346+'8.legal entities NC'!D346*'8.legal entities NC'!E346+'9.non-residents NC'!D178*'9.non-residents NC'!E178)/('7.individuals NC'!D346+'8.legal entities NC'!D346+'9.non-residents NC'!D178)</f>
        <v>2.7879677371391343</v>
      </c>
      <c r="F346" s="50">
        <f>'7.individuals NC'!F346+'8.legal entities NC'!F346+'9.non-residents NC'!F178</f>
        <v>57835163.649999999</v>
      </c>
      <c r="G346" s="51">
        <f>('7.individuals NC'!F346*'7.individuals NC'!G346+'8.legal entities NC'!F346*'8.legal entities NC'!G346+'9.non-residents NC'!F178*'9.non-residents NC'!G178)/('7.individuals NC'!F346+'8.legal entities NC'!F346+'9.non-residents NC'!F178)</f>
        <v>0.96492575377021517</v>
      </c>
      <c r="H346" s="50">
        <f t="shared" si="32"/>
        <v>92487904.959999993</v>
      </c>
      <c r="I346" s="51">
        <f t="shared" si="33"/>
        <v>12.562921422279141</v>
      </c>
      <c r="J346" s="50">
        <f>'7.individuals NC'!J346+'8.legal entities NC'!J346+'9.non-residents NC'!J178</f>
        <v>6054701.6799999997</v>
      </c>
      <c r="K346" s="51">
        <f>('7.individuals NC'!J346*'7.individuals NC'!K346+'8.legal entities NC'!J346*'8.legal entities NC'!K346+'9.non-residents NC'!J178*'9.non-residents NC'!K178)/('7.individuals NC'!J346+'8.legal entities NC'!J346+'9.non-residents NC'!J178)</f>
        <v>9.2634138010743516</v>
      </c>
      <c r="L346" s="50">
        <f>'7.individuals NC'!L346+'8.legal entities NC'!L346+'9.non-residents NC'!L178</f>
        <v>10782645.57</v>
      </c>
      <c r="M346" s="51">
        <f>('7.individuals NC'!L346*'7.individuals NC'!M346+'8.legal entities NC'!L346*'8.legal entities NC'!M346+'9.non-residents NC'!L178*'9.non-residents NC'!M178)/('7.individuals NC'!L346+'8.legal entities NC'!L346+'9.non-residents NC'!L178)</f>
        <v>11.672793977647165</v>
      </c>
      <c r="N346" s="50">
        <f>'7.individuals NC'!N346+'8.legal entities NC'!N346+'9.non-residents NC'!N178</f>
        <v>18760724.899999999</v>
      </c>
      <c r="O346" s="51">
        <f>('7.individuals NC'!N346*'7.individuals NC'!O346+'8.legal entities NC'!N346*'8.legal entities NC'!O346+'9.non-residents NC'!N178*'9.non-residents NC'!O178)/('7.individuals NC'!N346+'8.legal entities NC'!N346+'9.non-residents NC'!N178)</f>
        <v>12.144293452605337</v>
      </c>
      <c r="P346" s="50">
        <f>'7.individuals NC'!P346+'8.legal entities NC'!P346+'9.non-residents NC'!P178</f>
        <v>31344402.199999999</v>
      </c>
      <c r="Q346" s="51">
        <f>('7.individuals NC'!P346*'7.individuals NC'!Q346+'8.legal entities NC'!P346*'8.legal entities NC'!Q346+'9.non-residents NC'!P178*'9.non-residents NC'!Q178)/('7.individuals NC'!P346+'8.legal entities NC'!P346+'9.non-residents NC'!P178)</f>
        <v>13.3131265968346</v>
      </c>
      <c r="R346" s="50">
        <f>'7.individuals NC'!R346+'8.legal entities NC'!R346+'9.non-residents NC'!R178</f>
        <v>24924370.100000001</v>
      </c>
      <c r="S346" s="51">
        <f>('7.individuals NC'!R346*'7.individuals NC'!S346+'8.legal entities NC'!R346*'8.legal entities NC'!S346+'9.non-residents NC'!R178*'9.non-residents NC'!S178)/('7.individuals NC'!R346+'8.legal entities NC'!R346+'9.non-residents NC'!R178)</f>
        <v>13.083428831904575</v>
      </c>
      <c r="T346" s="50">
        <f>'7.individuals NC'!T346+'8.legal entities NC'!T346+'9.non-residents NC'!T178</f>
        <v>621060.51</v>
      </c>
      <c r="U346" s="51">
        <f>('7.individuals NC'!T346*'7.individuals NC'!U346+'8.legal entities NC'!T346*'8.legal entities NC'!U346+'9.non-residents NC'!T178*'9.non-residents NC'!U178)/('7.individuals NC'!T346+'8.legal entities NC'!T346+'9.non-residents NC'!T178)</f>
        <v>14.07835382078953</v>
      </c>
    </row>
    <row r="347" spans="1:21" ht="14.25" customHeight="1" x14ac:dyDescent="0.2">
      <c r="A347" s="49" t="s">
        <v>21</v>
      </c>
      <c r="B347" s="50">
        <f>'7.individuals NC'!B347+'8.legal entities NC'!B347+'9.non-residents NC'!B179</f>
        <v>254048794.81000003</v>
      </c>
      <c r="C347" s="51">
        <f>('7.individuals NC'!B347*'7.individuals NC'!C347+'8.legal entities NC'!B347*'8.legal entities NC'!C347+'9.non-residents NC'!B179*'9.non-residents NC'!C179)/('7.individuals NC'!B347+'8.legal entities NC'!B347+'9.non-residents NC'!B179)</f>
        <v>6.052846294995577</v>
      </c>
      <c r="D347" s="50">
        <f>'7.individuals NC'!D347+'8.legal entities NC'!D347+'9.non-residents NC'!D179</f>
        <v>99815632.940000013</v>
      </c>
      <c r="E347" s="51">
        <f>('7.individuals NC'!D347*'7.individuals NC'!E347+'8.legal entities NC'!D347*'8.legal entities NC'!E347+'9.non-residents NC'!D179*'9.non-residents NC'!E179)/('7.individuals NC'!D347+'8.legal entities NC'!D347+'9.non-residents NC'!D179)</f>
        <v>2.8348283839866024</v>
      </c>
      <c r="F347" s="50">
        <f>'7.individuals NC'!F347+'8.legal entities NC'!F347+'9.non-residents NC'!F179</f>
        <v>59756094.889999993</v>
      </c>
      <c r="G347" s="51">
        <f>('7.individuals NC'!F347*'7.individuals NC'!G347+'8.legal entities NC'!F347*'8.legal entities NC'!G347+'9.non-residents NC'!F179*'9.non-residents NC'!G179)/('7.individuals NC'!F347+'8.legal entities NC'!F347+'9.non-residents NC'!F179)</f>
        <v>0.98753208278132132</v>
      </c>
      <c r="H347" s="50">
        <f t="shared" si="32"/>
        <v>94477066.980000019</v>
      </c>
      <c r="I347" s="51">
        <f t="shared" si="33"/>
        <v>12.656479443814966</v>
      </c>
      <c r="J347" s="50">
        <f>'7.individuals NC'!J347+'8.legal entities NC'!J347+'9.non-residents NC'!J179</f>
        <v>7036282.4400000004</v>
      </c>
      <c r="K347" s="51">
        <f>('7.individuals NC'!J347*'7.individuals NC'!K347+'8.legal entities NC'!J347*'8.legal entities NC'!K347+'9.non-residents NC'!J179*'9.non-residents NC'!K179)/('7.individuals NC'!J347+'8.legal entities NC'!J347+'9.non-residents NC'!J179)</f>
        <v>9.2985715975181762</v>
      </c>
      <c r="L347" s="50">
        <f>'7.individuals NC'!L347+'8.legal entities NC'!L347+'9.non-residents NC'!L179</f>
        <v>12528600.060000001</v>
      </c>
      <c r="M347" s="51">
        <f>('7.individuals NC'!L347*'7.individuals NC'!M347+'8.legal entities NC'!L347*'8.legal entities NC'!M347+'9.non-residents NC'!L179*'9.non-residents NC'!M179)/('7.individuals NC'!L347+'8.legal entities NC'!L347+'9.non-residents NC'!L179)</f>
        <v>11.432629568279168</v>
      </c>
      <c r="N347" s="50">
        <f>'7.individuals NC'!N347+'8.legal entities NC'!N347+'9.non-residents NC'!N179</f>
        <v>17471882.790000003</v>
      </c>
      <c r="O347" s="51">
        <f>('7.individuals NC'!N347*'7.individuals NC'!O347+'8.legal entities NC'!N347*'8.legal entities NC'!O347+'9.non-residents NC'!N179*'9.non-residents NC'!O179)/('7.individuals NC'!N347+'8.legal entities NC'!N347+'9.non-residents NC'!N179)</f>
        <v>12.399318728013254</v>
      </c>
      <c r="P347" s="50">
        <f>'7.individuals NC'!P347+'8.legal entities NC'!P347+'9.non-residents NC'!P179</f>
        <v>33826217.380000003</v>
      </c>
      <c r="Q347" s="51">
        <f>('7.individuals NC'!P347*'7.individuals NC'!Q347+'8.legal entities NC'!P347*'8.legal entities NC'!Q347+'9.non-residents NC'!P179*'9.non-residents NC'!Q179)/('7.individuals NC'!P347+'8.legal entities NC'!P347+'9.non-residents NC'!P179)</f>
        <v>13.338263012838846</v>
      </c>
      <c r="R347" s="50">
        <f>'7.individuals NC'!R347+'8.legal entities NC'!R347+'9.non-residents NC'!R179</f>
        <v>23046406.380000003</v>
      </c>
      <c r="S347" s="51">
        <f>('7.individuals NC'!R347*'7.individuals NC'!S347+'8.legal entities NC'!R347*'8.legal entities NC'!S347+'9.non-residents NC'!R179*'9.non-residents NC'!S179)/('7.individuals NC'!R347+'8.legal entities NC'!R347+'9.non-residents NC'!R179)</f>
        <v>13.51652149298774</v>
      </c>
      <c r="T347" s="50">
        <f>'7.individuals NC'!T347+'8.legal entities NC'!T347+'9.non-residents NC'!T179</f>
        <v>567677.92999999993</v>
      </c>
      <c r="U347" s="51">
        <f>('7.individuals NC'!T347*'7.individuals NC'!U347+'8.legal entities NC'!T347*'8.legal entities NC'!U347+'9.non-residents NC'!T179*'9.non-residents NC'!U179)/('7.individuals NC'!T347+'8.legal entities NC'!T347+'9.non-residents NC'!T179)</f>
        <v>13.661200098971563</v>
      </c>
    </row>
    <row r="348" spans="1:21" ht="14.25" customHeight="1" x14ac:dyDescent="0.2">
      <c r="A348" s="49" t="s">
        <v>22</v>
      </c>
      <c r="B348" s="50">
        <f>'7.individuals NC'!B348+'8.legal entities NC'!B348+'9.non-residents NC'!B180</f>
        <v>266670039.28999999</v>
      </c>
      <c r="C348" s="51">
        <f>('7.individuals NC'!B348*'7.individuals NC'!C348+'8.legal entities NC'!B348*'8.legal entities NC'!C348+'9.non-residents NC'!B180*'9.non-residents NC'!C180)/('7.individuals NC'!B348+'8.legal entities NC'!B348+'9.non-residents NC'!B180)</f>
        <v>5.9086174458050094</v>
      </c>
      <c r="D348" s="50">
        <f>'7.individuals NC'!D348+'8.legal entities NC'!D348+'9.non-residents NC'!D180</f>
        <v>104359803.03999999</v>
      </c>
      <c r="E348" s="51">
        <f>('7.individuals NC'!D348*'7.individuals NC'!E348+'8.legal entities NC'!D348*'8.legal entities NC'!E348+'9.non-residents NC'!D180*'9.non-residents NC'!E180)/('7.individuals NC'!D348+'8.legal entities NC'!D348+'9.non-residents NC'!D180)</f>
        <v>2.7589369699897088</v>
      </c>
      <c r="F348" s="50">
        <f>'7.individuals NC'!F348+'8.legal entities NC'!F348+'9.non-residents NC'!F180</f>
        <v>65682377.599999994</v>
      </c>
      <c r="G348" s="51">
        <f>('7.individuals NC'!F348*'7.individuals NC'!G348+'8.legal entities NC'!F348*'8.legal entities NC'!G348+'9.non-residents NC'!F180*'9.non-residents NC'!G180)/('7.individuals NC'!F348+'8.legal entities NC'!F348+'9.non-residents NC'!F180)</f>
        <v>1.0084218071773943</v>
      </c>
      <c r="H348" s="50">
        <f t="shared" si="32"/>
        <v>96627858.649999991</v>
      </c>
      <c r="I348" s="51">
        <f t="shared" si="33"/>
        <v>12.641215512596904</v>
      </c>
      <c r="J348" s="50">
        <f>'7.individuals NC'!J348+'8.legal entities NC'!J348+'9.non-residents NC'!J180</f>
        <v>7542000.1500000004</v>
      </c>
      <c r="K348" s="51">
        <f>('7.individuals NC'!J348*'7.individuals NC'!K348+'8.legal entities NC'!J348*'8.legal entities NC'!K348+'9.non-residents NC'!J180*'9.non-residents NC'!K180)/('7.individuals NC'!J348+'8.legal entities NC'!J348+'9.non-residents NC'!J180)</f>
        <v>8.2757282640467711</v>
      </c>
      <c r="L348" s="50">
        <f>'7.individuals NC'!L348+'8.legal entities NC'!L348+'9.non-residents NC'!L180</f>
        <v>13560995.74</v>
      </c>
      <c r="M348" s="51">
        <f>('7.individuals NC'!L348*'7.individuals NC'!M348+'8.legal entities NC'!L348*'8.legal entities NC'!M348+'9.non-residents NC'!L180*'9.non-residents NC'!M180)/('7.individuals NC'!L348+'8.legal entities NC'!L348+'9.non-residents NC'!L180)</f>
        <v>11.625633619651904</v>
      </c>
      <c r="N348" s="50">
        <f>'7.individuals NC'!N348+'8.legal entities NC'!N348+'9.non-residents NC'!N180</f>
        <v>16314350.75</v>
      </c>
      <c r="O348" s="51">
        <f>('7.individuals NC'!N348*'7.individuals NC'!O348+'8.legal entities NC'!N348*'8.legal entities NC'!O348+'9.non-residents NC'!N180*'9.non-residents NC'!O180)/('7.individuals NC'!N348+'8.legal entities NC'!N348+'9.non-residents NC'!N180)</f>
        <v>12.437623478360024</v>
      </c>
      <c r="P348" s="50">
        <f>'7.individuals NC'!P348+'8.legal entities NC'!P348+'9.non-residents NC'!P180</f>
        <v>35644396.869999997</v>
      </c>
      <c r="Q348" s="51">
        <f>('7.individuals NC'!P348*'7.individuals NC'!Q348+'8.legal entities NC'!P348*'8.legal entities NC'!Q348+'9.non-residents NC'!P180*'9.non-residents NC'!Q180)/('7.individuals NC'!P348+'8.legal entities NC'!P348+'9.non-residents NC'!P180)</f>
        <v>13.415309018112714</v>
      </c>
      <c r="R348" s="50">
        <f>'7.individuals NC'!R348+'8.legal entities NC'!R348+'9.non-residents NC'!R180</f>
        <v>22987734.09</v>
      </c>
      <c r="S348" s="51">
        <f>('7.individuals NC'!R348*'7.individuals NC'!S348+'8.legal entities NC'!R348*'8.legal entities NC'!S348+'9.non-residents NC'!R180*'9.non-residents NC'!S180)/('7.individuals NC'!R348+'8.legal entities NC'!R348+'9.non-residents NC'!R180)</f>
        <v>13.590166429287272</v>
      </c>
      <c r="T348" s="50">
        <f>'7.individuals NC'!T348+'8.legal entities NC'!T348+'9.non-residents NC'!T180</f>
        <v>578381.04999999993</v>
      </c>
      <c r="U348" s="51">
        <f>('7.individuals NC'!T348*'7.individuals NC'!U348+'8.legal entities NC'!T348*'8.legal entities NC'!U348+'9.non-residents NC'!T180*'9.non-residents NC'!U180)/('7.individuals NC'!T348+'8.legal entities NC'!T348+'9.non-residents NC'!T180)</f>
        <v>13.699257786367632</v>
      </c>
    </row>
    <row r="349" spans="1:21" ht="14.25" customHeight="1" x14ac:dyDescent="0.2">
      <c r="A349" s="49" t="s">
        <v>23</v>
      </c>
      <c r="B349" s="50">
        <f>'7.individuals NC'!B349+'8.legal entities NC'!B349+'9.non-residents NC'!B181</f>
        <v>284637543.75</v>
      </c>
      <c r="C349" s="51">
        <f>('7.individuals NC'!B349*'7.individuals NC'!C349+'8.legal entities NC'!B349*'8.legal entities NC'!C349+'9.non-residents NC'!B181*'9.non-residents NC'!C181)/('7.individuals NC'!B349+'8.legal entities NC'!B349+'9.non-residents NC'!B181)</f>
        <v>5.7821691649438289</v>
      </c>
      <c r="D349" s="50">
        <f>'7.individuals NC'!D349+'8.legal entities NC'!D349+'9.non-residents NC'!D181</f>
        <v>113874246.29000001</v>
      </c>
      <c r="E349" s="51">
        <f>('7.individuals NC'!D349*'7.individuals NC'!E349+'8.legal entities NC'!D349*'8.legal entities NC'!E349+'9.non-residents NC'!D181*'9.non-residents NC'!E181)/('7.individuals NC'!D349+'8.legal entities NC'!D349+'9.non-residents NC'!D181)</f>
        <v>2.9054522712459399</v>
      </c>
      <c r="F349" s="50">
        <f>'7.individuals NC'!F349+'8.legal entities NC'!F349+'9.non-residents NC'!F181</f>
        <v>72485587.999999985</v>
      </c>
      <c r="G349" s="51">
        <f>('7.individuals NC'!F349*'7.individuals NC'!G349+'8.legal entities NC'!F349*'8.legal entities NC'!G349+'9.non-residents NC'!F181*'9.non-residents NC'!G181)/('7.individuals NC'!F349+'8.legal entities NC'!F349+'9.non-residents NC'!F181)</f>
        <v>0.91808973940585403</v>
      </c>
      <c r="H349" s="50">
        <f t="shared" si="32"/>
        <v>98277709.459999993</v>
      </c>
      <c r="I349" s="51">
        <f t="shared" si="33"/>
        <v>12.70296157082719</v>
      </c>
      <c r="J349" s="50">
        <f>'7.individuals NC'!J349+'8.legal entities NC'!J349+'9.non-residents NC'!J181</f>
        <v>9245825</v>
      </c>
      <c r="K349" s="51">
        <f>('7.individuals NC'!J349*'7.individuals NC'!K349+'8.legal entities NC'!J349*'8.legal entities NC'!K349+'9.non-residents NC'!J181*'9.non-residents NC'!K181)/('7.individuals NC'!J349+'8.legal entities NC'!J349+'9.non-residents NC'!J181)</f>
        <v>8.6541357553598512</v>
      </c>
      <c r="L349" s="50">
        <f>'7.individuals NC'!L349+'8.legal entities NC'!L349+'9.non-residents NC'!L181</f>
        <v>13296356.9</v>
      </c>
      <c r="M349" s="51">
        <f>('7.individuals NC'!L349*'7.individuals NC'!M349+'8.legal entities NC'!L349*'8.legal entities NC'!M349+'9.non-residents NC'!L181*'9.non-residents NC'!M181)/('7.individuals NC'!L349+'8.legal entities NC'!L349+'9.non-residents NC'!L181)</f>
        <v>11.939705425566594</v>
      </c>
      <c r="N349" s="50">
        <f>'7.individuals NC'!N349+'8.legal entities NC'!N349+'9.non-residents NC'!N181</f>
        <v>15372427.68</v>
      </c>
      <c r="O349" s="51">
        <f>('7.individuals NC'!N349*'7.individuals NC'!O349+'8.legal entities NC'!N349*'8.legal entities NC'!O349+'9.non-residents NC'!N181*'9.non-residents NC'!O181)/('7.individuals NC'!N349+'8.legal entities NC'!N349+'9.non-residents NC'!N181)</f>
        <v>12.506978176208239</v>
      </c>
      <c r="P349" s="50">
        <f>'7.individuals NC'!P349+'8.legal entities NC'!P349+'9.non-residents NC'!P181</f>
        <v>36207599.200000003</v>
      </c>
      <c r="Q349" s="51">
        <f>('7.individuals NC'!P349*'7.individuals NC'!Q349+'8.legal entities NC'!P349*'8.legal entities NC'!Q349+'9.non-residents NC'!P181*'9.non-residents NC'!Q181)/('7.individuals NC'!P349+'8.legal entities NC'!P349+'9.non-residents NC'!P181)</f>
        <v>13.474885178172784</v>
      </c>
      <c r="R349" s="50">
        <f>'7.individuals NC'!R349+'8.legal entities NC'!R349+'9.non-residents NC'!R181</f>
        <v>23544822.579999998</v>
      </c>
      <c r="S349" s="51">
        <f>('7.individuals NC'!R349*'7.individuals NC'!S349+'8.legal entities NC'!R349*'8.legal entities NC'!S349+'9.non-residents NC'!R181*'9.non-residents NC'!S181)/('7.individuals NC'!R349+'8.legal entities NC'!R349+'9.non-residents NC'!R181)</f>
        <v>13.634641612334448</v>
      </c>
      <c r="T349" s="50">
        <f>'7.individuals NC'!T349+'8.legal entities NC'!T349+'9.non-residents NC'!T181</f>
        <v>610678.1</v>
      </c>
      <c r="U349" s="51">
        <f>('7.individuals NC'!T349*'7.individuals NC'!U349+'8.legal entities NC'!T349*'8.legal entities NC'!U349+'9.non-residents NC'!T181*'9.non-residents NC'!U181)/('7.individuals NC'!T349+'8.legal entities NC'!T349+'9.non-residents NC'!T181)</f>
        <v>13.866028909666198</v>
      </c>
    </row>
    <row r="350" spans="1:21" ht="14.25" customHeight="1" x14ac:dyDescent="0.2">
      <c r="A350" s="49" t="s">
        <v>24</v>
      </c>
      <c r="B350" s="50">
        <f>'7.individuals NC'!B350+'8.legal entities NC'!B350+'9.non-residents NC'!B182</f>
        <v>296310874.94</v>
      </c>
      <c r="C350" s="51">
        <f>('7.individuals NC'!B350*'7.individuals NC'!C350+'8.legal entities NC'!B350*'8.legal entities NC'!C350+'9.non-residents NC'!B182*'9.non-residents NC'!C182)/('7.individuals NC'!B350+'8.legal entities NC'!B350+'9.non-residents NC'!B182)</f>
        <v>5.6827077765774234</v>
      </c>
      <c r="D350" s="50">
        <f>'7.individuals NC'!D350+'8.legal entities NC'!D350+'9.non-residents NC'!D182</f>
        <v>120784274.50999999</v>
      </c>
      <c r="E350" s="51">
        <f>('7.individuals NC'!D350*'7.individuals NC'!E350+'8.legal entities NC'!D350*'8.legal entities NC'!E350+'9.non-residents NC'!D182*'9.non-residents NC'!E182)/('7.individuals NC'!D350+'8.legal entities NC'!D350+'9.non-residents NC'!D182)</f>
        <v>2.8774107889419493</v>
      </c>
      <c r="F350" s="50">
        <f>'7.individuals NC'!F350+'8.legal entities NC'!F350+'9.non-residents NC'!F182</f>
        <v>77305494.090000004</v>
      </c>
      <c r="G350" s="51">
        <f>('7.individuals NC'!F350*'7.individuals NC'!G350+'8.legal entities NC'!F350*'8.legal entities NC'!G350+'9.non-residents NC'!F182*'9.non-residents NC'!G182)/('7.individuals NC'!F350+'8.legal entities NC'!F350+'9.non-residents NC'!F182)</f>
        <v>1.0641443919086435</v>
      </c>
      <c r="H350" s="50">
        <f t="shared" si="32"/>
        <v>98221106.340000004</v>
      </c>
      <c r="I350" s="51">
        <f t="shared" si="33"/>
        <v>12.767499546949185</v>
      </c>
      <c r="J350" s="50">
        <f>'7.individuals NC'!J350+'8.legal entities NC'!J350+'9.non-residents NC'!J182</f>
        <v>9150966.540000001</v>
      </c>
      <c r="K350" s="51">
        <f>('7.individuals NC'!J350*'7.individuals NC'!K350+'8.legal entities NC'!J350*'8.legal entities NC'!K350+'9.non-residents NC'!J182*'9.non-residents NC'!K182)/('7.individuals NC'!J350+'8.legal entities NC'!J350+'9.non-residents NC'!J182)</f>
        <v>9.0216423947606224</v>
      </c>
      <c r="L350" s="50">
        <f>'7.individuals NC'!L350+'8.legal entities NC'!L350+'9.non-residents NC'!L182</f>
        <v>12761785.439999999</v>
      </c>
      <c r="M350" s="51">
        <f>('7.individuals NC'!L350*'7.individuals NC'!M350+'8.legal entities NC'!L350*'8.legal entities NC'!M350+'9.non-residents NC'!L182*'9.non-residents NC'!M182)/('7.individuals NC'!L350+'8.legal entities NC'!L350+'9.non-residents NC'!L182)</f>
        <v>11.839712831396698</v>
      </c>
      <c r="N350" s="50">
        <f>'7.individuals NC'!N350+'8.legal entities NC'!N350+'9.non-residents NC'!N182</f>
        <v>19973756.25</v>
      </c>
      <c r="O350" s="51">
        <f>('7.individuals NC'!N350*'7.individuals NC'!O350+'8.legal entities NC'!N350*'8.legal entities NC'!O350+'9.non-residents NC'!N182*'9.non-residents NC'!O182)/('7.individuals NC'!N350+'8.legal entities NC'!N350+'9.non-residents NC'!N182)</f>
        <v>13.054085765800805</v>
      </c>
      <c r="P350" s="50">
        <f>'7.individuals NC'!P350+'8.legal entities NC'!P350+'9.non-residents NC'!P182</f>
        <v>31675906.030000001</v>
      </c>
      <c r="Q350" s="51">
        <f>('7.individuals NC'!P350*'7.individuals NC'!Q350+'8.legal entities NC'!P350*'8.legal entities NC'!Q350+'9.non-residents NC'!P182*'9.non-residents NC'!Q182)/('7.individuals NC'!P350+'8.legal entities NC'!P350+'9.non-residents NC'!P182)</f>
        <v>13.326264051222756</v>
      </c>
      <c r="R350" s="50">
        <f>'7.individuals NC'!R350+'8.legal entities NC'!R350+'9.non-residents NC'!R182</f>
        <v>23990399.849999998</v>
      </c>
      <c r="S350" s="51">
        <f>('7.individuals NC'!R350*'7.individuals NC'!S350+'8.legal entities NC'!R350*'8.legal entities NC'!S350+'9.non-residents NC'!R182*'9.non-residents NC'!S182)/('7.individuals NC'!R350+'8.legal entities NC'!R350+'9.non-residents NC'!R182)</f>
        <v>13.689869195931697</v>
      </c>
      <c r="T350" s="50">
        <f>'7.individuals NC'!T350+'8.legal entities NC'!T350+'9.non-residents NC'!T182</f>
        <v>668292.23</v>
      </c>
      <c r="U350" s="51">
        <f>('7.individuals NC'!T350*'7.individuals NC'!U350+'8.legal entities NC'!T350*'8.legal entities NC'!U350+'9.non-residents NC'!T182*'9.non-residents NC'!U182)/('7.individuals NC'!T350+'8.legal entities NC'!T350+'9.non-residents NC'!T182)</f>
        <v>13.615686218886633</v>
      </c>
    </row>
    <row r="351" spans="1:21" ht="14.25" customHeight="1" x14ac:dyDescent="0.2">
      <c r="A351" s="49" t="s">
        <v>25</v>
      </c>
      <c r="B351" s="50">
        <f>'7.individuals NC'!B351+'8.legal entities NC'!B351+'9.non-residents NC'!B183</f>
        <v>305243134.80000001</v>
      </c>
      <c r="C351" s="51">
        <f>('7.individuals NC'!B351*'7.individuals NC'!C351+'8.legal entities NC'!B351*'8.legal entities NC'!C351+'9.non-residents NC'!B183*'9.non-residents NC'!C183)/('7.individuals NC'!B351+'8.legal entities NC'!B351+'9.non-residents NC'!B183)</f>
        <v>5.5776280255201289</v>
      </c>
      <c r="D351" s="50">
        <f>'7.individuals NC'!D351+'8.legal entities NC'!D351+'9.non-residents NC'!D183</f>
        <v>126735737.81</v>
      </c>
      <c r="E351" s="51">
        <f>('7.individuals NC'!D351*'7.individuals NC'!E351+'8.legal entities NC'!D351*'8.legal entities NC'!E351+'9.non-residents NC'!D183*'9.non-residents NC'!E183)/('7.individuals NC'!D351+'8.legal entities NC'!D351+'9.non-residents NC'!D183)</f>
        <v>2.7466961288501897</v>
      </c>
      <c r="F351" s="50">
        <f>'7.individuals NC'!F351+'8.legal entities NC'!F351+'9.non-residents NC'!F183</f>
        <v>78352488.489999995</v>
      </c>
      <c r="G351" s="51">
        <f>('7.individuals NC'!F351*'7.individuals NC'!G351+'8.legal entities NC'!F351*'8.legal entities NC'!G351+'9.non-residents NC'!F183*'9.non-residents NC'!G183)/('7.individuals NC'!F351+'8.legal entities NC'!F351+'9.non-residents NC'!F183)</f>
        <v>1.1113756776316552</v>
      </c>
      <c r="H351" s="50">
        <f t="shared" si="32"/>
        <v>100154908.5</v>
      </c>
      <c r="I351" s="51">
        <f t="shared" si="33"/>
        <v>12.653888579396973</v>
      </c>
      <c r="J351" s="50">
        <f>'7.individuals NC'!J351+'8.legal entities NC'!J351+'9.non-residents NC'!J183</f>
        <v>9689017.5399999991</v>
      </c>
      <c r="K351" s="51">
        <f>('7.individuals NC'!J351*'7.individuals NC'!K351+'8.legal entities NC'!J351*'8.legal entities NC'!K351+'9.non-residents NC'!J183*'9.non-residents NC'!K183)/('7.individuals NC'!J351+'8.legal entities NC'!J351+'9.non-residents NC'!J183)</f>
        <v>8.4636386703042348</v>
      </c>
      <c r="L351" s="50">
        <f>'7.individuals NC'!L351+'8.legal entities NC'!L351+'9.non-residents NC'!L183</f>
        <v>11073264.780000001</v>
      </c>
      <c r="M351" s="51">
        <f>('7.individuals NC'!L351*'7.individuals NC'!M351+'8.legal entities NC'!L351*'8.legal entities NC'!M351+'9.non-residents NC'!L183*'9.non-residents NC'!M183)/('7.individuals NC'!L351+'8.legal entities NC'!L351+'9.non-residents NC'!L183)</f>
        <v>11.800665731692167</v>
      </c>
      <c r="N351" s="50">
        <f>'7.individuals NC'!N351+'8.legal entities NC'!N351+'9.non-residents NC'!N183</f>
        <v>20703595.700000003</v>
      </c>
      <c r="O351" s="51">
        <f>('7.individuals NC'!N351*'7.individuals NC'!O351+'8.legal entities NC'!N351*'8.legal entities NC'!O351+'9.non-residents NC'!N183*'9.non-residents NC'!O183)/('7.individuals NC'!N351+'8.legal entities NC'!N351+'9.non-residents NC'!N183)</f>
        <v>13.031400369970502</v>
      </c>
      <c r="P351" s="50">
        <f>'7.individuals NC'!P351+'8.legal entities NC'!P351+'9.non-residents NC'!P183</f>
        <v>32893254.84</v>
      </c>
      <c r="Q351" s="51">
        <f>('7.individuals NC'!P351*'7.individuals NC'!Q351+'8.legal entities NC'!P351*'8.legal entities NC'!Q351+'9.non-residents NC'!P183*'9.non-residents NC'!Q183)/('7.individuals NC'!P351+'8.legal entities NC'!P351+'9.non-residents NC'!P183)</f>
        <v>13.156145115516326</v>
      </c>
      <c r="R351" s="50">
        <f>'7.individuals NC'!R351+'8.legal entities NC'!R351+'9.non-residents NC'!R183</f>
        <v>25111354.260000002</v>
      </c>
      <c r="S351" s="51">
        <f>('7.individuals NC'!R351*'7.individuals NC'!S351+'8.legal entities NC'!R351*'8.legal entities NC'!S351+'9.non-residents NC'!R183*'9.non-residents NC'!S183)/('7.individuals NC'!R351+'8.legal entities NC'!R351+'9.non-residents NC'!R183)</f>
        <v>13.651448273471148</v>
      </c>
      <c r="T351" s="50">
        <f>'7.individuals NC'!T351+'8.legal entities NC'!T351+'9.non-residents NC'!T183</f>
        <v>684421.38</v>
      </c>
      <c r="U351" s="51">
        <f>('7.individuals NC'!T351*'7.individuals NC'!U351+'8.legal entities NC'!T351*'8.legal entities NC'!U351+'9.non-residents NC'!T183*'9.non-residents NC'!U183)/('7.individuals NC'!T351+'8.legal entities NC'!T351+'9.non-residents NC'!T183)</f>
        <v>13.619067049015875</v>
      </c>
    </row>
    <row r="352" spans="1:21" ht="14.25" customHeight="1" x14ac:dyDescent="0.2">
      <c r="A352" s="49" t="s">
        <v>26</v>
      </c>
      <c r="B352" s="50">
        <f>'7.individuals NC'!B352+'8.legal entities NC'!B352+'9.non-residents NC'!B184</f>
        <v>304525284.52000004</v>
      </c>
      <c r="C352" s="51">
        <f>('7.individuals NC'!B352*'7.individuals NC'!C352+'8.legal entities NC'!B352*'8.legal entities NC'!C352+'9.non-residents NC'!B184*'9.non-residents NC'!C184)/('7.individuals NC'!B352+'8.legal entities NC'!B352+'9.non-residents NC'!B184)</f>
        <v>5.4586728653729484</v>
      </c>
      <c r="D352" s="50">
        <f>'7.individuals NC'!D352+'8.legal entities NC'!D352+'9.non-residents NC'!D184</f>
        <v>124714308.00999999</v>
      </c>
      <c r="E352" s="51">
        <f>('7.individuals NC'!D352*'7.individuals NC'!E352+'8.legal entities NC'!D352*'8.legal entities NC'!E352+'9.non-residents NC'!D184*'9.non-residents NC'!E184)/('7.individuals NC'!D352+'8.legal entities NC'!D352+'9.non-residents NC'!D184)</f>
        <v>2.479961308803484</v>
      </c>
      <c r="F352" s="50">
        <f>'7.individuals NC'!F352+'8.legal entities NC'!F352+'9.non-residents NC'!F184</f>
        <v>79266306.539999992</v>
      </c>
      <c r="G352" s="51">
        <f>('7.individuals NC'!F352*'7.individuals NC'!G352+'8.legal entities NC'!F352*'8.legal entities NC'!G352+'9.non-residents NC'!F184*'9.non-residents NC'!G184)/('7.individuals NC'!F352+'8.legal entities NC'!F352+'9.non-residents NC'!F184)</f>
        <v>1.0656061984063281</v>
      </c>
      <c r="H352" s="50">
        <f t="shared" si="32"/>
        <v>100544669.97000001</v>
      </c>
      <c r="I352" s="51">
        <f t="shared" si="33"/>
        <v>12.61678596901262</v>
      </c>
      <c r="J352" s="50">
        <f>'7.individuals NC'!J352+'8.legal entities NC'!J352+'9.non-residents NC'!J184</f>
        <v>9248271.4199999999</v>
      </c>
      <c r="K352" s="51">
        <f>('7.individuals NC'!J352*'7.individuals NC'!K352+'8.legal entities NC'!J352*'8.legal entities NC'!K352+'9.non-residents NC'!J184*'9.non-residents NC'!K184)/('7.individuals NC'!J352+'8.legal entities NC'!J352+'9.non-residents NC'!J184)</f>
        <v>7.6893100115026662</v>
      </c>
      <c r="L352" s="50">
        <f>'7.individuals NC'!L352+'8.legal entities NC'!L352+'9.non-residents NC'!L184</f>
        <v>11020927.359999999</v>
      </c>
      <c r="M352" s="51">
        <f>('7.individuals NC'!L352*'7.individuals NC'!M352+'8.legal entities NC'!L352*'8.legal entities NC'!M352+'9.non-residents NC'!L184*'9.non-residents NC'!M184)/('7.individuals NC'!L352+'8.legal entities NC'!L352+'9.non-residents NC'!L184)</f>
        <v>11.949466802165725</v>
      </c>
      <c r="N352" s="50">
        <f>'7.individuals NC'!N352+'8.legal entities NC'!N352+'9.non-residents NC'!N184</f>
        <v>21876064.120000001</v>
      </c>
      <c r="O352" s="51">
        <f>('7.individuals NC'!N352*'7.individuals NC'!O352+'8.legal entities NC'!N352*'8.legal entities NC'!O352+'9.non-residents NC'!N184*'9.non-residents NC'!O184)/('7.individuals NC'!N352+'8.legal entities NC'!N352+'9.non-residents NC'!N184)</f>
        <v>12.834820522861031</v>
      </c>
      <c r="P352" s="50">
        <f>'7.individuals NC'!P352+'8.legal entities NC'!P352+'9.non-residents NC'!P184</f>
        <v>32529335.48</v>
      </c>
      <c r="Q352" s="51">
        <f>('7.individuals NC'!P352*'7.individuals NC'!Q352+'8.legal entities NC'!P352*'8.legal entities NC'!Q352+'9.non-residents NC'!P184*'9.non-residents NC'!Q184)/('7.individuals NC'!P352+'8.legal entities NC'!P352+'9.non-residents NC'!P184)</f>
        <v>13.220852617899872</v>
      </c>
      <c r="R352" s="50">
        <f>'7.individuals NC'!R352+'8.legal entities NC'!R352+'9.non-residents NC'!R184</f>
        <v>25185436.84</v>
      </c>
      <c r="S352" s="51">
        <f>('7.individuals NC'!R352*'7.individuals NC'!S352+'8.legal entities NC'!R352*'8.legal entities NC'!S352+'9.non-residents NC'!R184*'9.non-residents NC'!S184)/('7.individuals NC'!R352+'8.legal entities NC'!R352+'9.non-residents NC'!R184)</f>
        <v>13.721187322613845</v>
      </c>
      <c r="T352" s="50">
        <f>'7.individuals NC'!T352+'8.legal entities NC'!T352+'9.non-residents NC'!T184</f>
        <v>684634.74999999988</v>
      </c>
      <c r="U352" s="51">
        <f>('7.individuals NC'!T352*'7.individuals NC'!U352+'8.legal entities NC'!T352*'8.legal entities NC'!U352+'9.non-residents NC'!T184*'9.non-residents NC'!U184)/('7.individuals NC'!T352+'8.legal entities NC'!T352+'9.non-residents NC'!T184)</f>
        <v>13.625580867170433</v>
      </c>
    </row>
    <row r="353" spans="1:21" ht="14.25" customHeight="1" x14ac:dyDescent="0.2">
      <c r="A353" s="49" t="s">
        <v>27</v>
      </c>
      <c r="B353" s="50">
        <f>'7.individuals NC'!B353+'8.legal entities NC'!B353+'9.non-residents NC'!B185</f>
        <v>311869765.67000002</v>
      </c>
      <c r="C353" s="51">
        <f>('7.individuals NC'!B353*'7.individuals NC'!C353+'8.legal entities NC'!B353*'8.legal entities NC'!C353+'9.non-residents NC'!B185*'9.non-residents NC'!C185)/('7.individuals NC'!B353+'8.legal entities NC'!B353+'9.non-residents NC'!B185)</f>
        <v>5.4762865517665285</v>
      </c>
      <c r="D353" s="50">
        <f>'7.individuals NC'!D353+'8.legal entities NC'!D353+'9.non-residents NC'!D185</f>
        <v>130345883.50999999</v>
      </c>
      <c r="E353" s="51">
        <f>('7.individuals NC'!D353*'7.individuals NC'!E353+'8.legal entities NC'!D353*'8.legal entities NC'!E353+'9.non-residents NC'!D185*'9.non-residents NC'!E185)/('7.individuals NC'!D353+'8.legal entities NC'!D353+'9.non-residents NC'!D185)</f>
        <v>2.4381342841963947</v>
      </c>
      <c r="F353" s="50">
        <f>'7.individuals NC'!F353+'8.legal entities NC'!F353+'9.non-residents NC'!F185</f>
        <v>77839831.569999993</v>
      </c>
      <c r="G353" s="51">
        <f>('7.individuals NC'!F353*'7.individuals NC'!G353+'8.legal entities NC'!F353*'8.legal entities NC'!G353+'9.non-residents NC'!F185*'9.non-residents NC'!G185)/('7.individuals NC'!F353+'8.legal entities NC'!F353+'9.non-residents NC'!F185)</f>
        <v>1.1181942773813185</v>
      </c>
      <c r="H353" s="50">
        <f t="shared" si="32"/>
        <v>103684050.59</v>
      </c>
      <c r="I353" s="51">
        <f t="shared" si="33"/>
        <v>12.567481446016869</v>
      </c>
      <c r="J353" s="50">
        <f>'7.individuals NC'!J353+'8.legal entities NC'!J353+'9.non-residents NC'!J185</f>
        <v>9077037.0199999996</v>
      </c>
      <c r="K353" s="51">
        <f>('7.individuals NC'!J353*'7.individuals NC'!K353+'8.legal entities NC'!J353*'8.legal entities NC'!K353+'9.non-residents NC'!J185*'9.non-residents NC'!K185)/('7.individuals NC'!J353+'8.legal entities NC'!J353+'9.non-residents NC'!J185)</f>
        <v>6.9344528770468772</v>
      </c>
      <c r="L353" s="50">
        <f>'7.individuals NC'!L353+'8.legal entities NC'!L353+'9.non-residents NC'!L185</f>
        <v>16192959.92</v>
      </c>
      <c r="M353" s="51">
        <f>('7.individuals NC'!L353*'7.individuals NC'!M353+'8.legal entities NC'!L353*'8.legal entities NC'!M353+'9.non-residents NC'!L185*'9.non-residents NC'!M185)/('7.individuals NC'!L353+'8.legal entities NC'!L353+'9.non-residents NC'!L185)</f>
        <v>12.829133424582677</v>
      </c>
      <c r="N353" s="50">
        <f>'7.individuals NC'!N353+'8.legal entities NC'!N353+'9.non-residents NC'!N185</f>
        <v>17919100.760000002</v>
      </c>
      <c r="O353" s="51">
        <f>('7.individuals NC'!N353*'7.individuals NC'!O353+'8.legal entities NC'!N353*'8.legal entities NC'!O353+'9.non-residents NC'!N185*'9.non-residents NC'!O185)/('7.individuals NC'!N353+'8.legal entities NC'!N353+'9.non-residents NC'!N185)</f>
        <v>12.616249731685746</v>
      </c>
      <c r="P353" s="50">
        <f>'7.individuals NC'!P353+'8.legal entities NC'!P353+'9.non-residents NC'!P185</f>
        <v>33950255.330000006</v>
      </c>
      <c r="Q353" s="51">
        <f>('7.individuals NC'!P353*'7.individuals NC'!Q353+'8.legal entities NC'!P353*'8.legal entities NC'!Q353+'9.non-residents NC'!P185*'9.non-residents NC'!Q185)/('7.individuals NC'!P353+'8.legal entities NC'!P353+'9.non-residents NC'!P185)</f>
        <v>13.080255310757353</v>
      </c>
      <c r="R353" s="50">
        <f>'7.individuals NC'!R353+'8.legal entities NC'!R353+'9.non-residents NC'!R185</f>
        <v>25869390.93</v>
      </c>
      <c r="S353" s="51">
        <f>('7.individuals NC'!R353*'7.individuals NC'!S353+'8.legal entities NC'!R353*'8.legal entities NC'!S353+'9.non-residents NC'!R185*'9.non-residents NC'!S185)/('7.individuals NC'!R353+'8.legal entities NC'!R353+'9.non-residents NC'!R185)</f>
        <v>13.648481433969319</v>
      </c>
      <c r="T353" s="50">
        <f>'7.individuals NC'!T353+'8.legal entities NC'!T353+'9.non-residents NC'!T185</f>
        <v>675306.62999999989</v>
      </c>
      <c r="U353" s="51">
        <f>('7.individuals NC'!T353*'7.individuals NC'!U353+'8.legal entities NC'!T353*'8.legal entities NC'!U353+'9.non-residents NC'!T185*'9.non-residents NC'!U185)/('7.individuals NC'!T353+'8.legal entities NC'!T353+'9.non-residents NC'!T185)</f>
        <v>13.525253932868948</v>
      </c>
    </row>
    <row r="354" spans="1:21" ht="14.25" customHeight="1" x14ac:dyDescent="0.2">
      <c r="A354" s="49" t="s">
        <v>28</v>
      </c>
      <c r="B354" s="50">
        <f>'7.individuals NC'!B354+'8.legal entities NC'!B354+'9.non-residents NC'!B186</f>
        <v>324410291.57000005</v>
      </c>
      <c r="C354" s="51">
        <f>('7.individuals NC'!B354*'7.individuals NC'!C354+'8.legal entities NC'!B354*'8.legal entities NC'!C354+'9.non-residents NC'!B186*'9.non-residents NC'!C186)/('7.individuals NC'!B354+'8.legal entities NC'!B354+'9.non-residents NC'!B186)</f>
        <v>5.5742071568420206</v>
      </c>
      <c r="D354" s="50">
        <f>'7.individuals NC'!D354+'8.legal entities NC'!D354+'9.non-residents NC'!D186</f>
        <v>139350154.89000002</v>
      </c>
      <c r="E354" s="51">
        <f>('7.individuals NC'!D354*'7.individuals NC'!E354+'8.legal entities NC'!D354*'8.legal entities NC'!E354+'9.non-residents NC'!D186*'9.non-residents NC'!E186)/('7.individuals NC'!D354+'8.legal entities NC'!D354+'9.non-residents NC'!D186)</f>
        <v>2.7617337974915825</v>
      </c>
      <c r="F354" s="50">
        <f>'7.individuals NC'!F354+'8.legal entities NC'!F354+'9.non-residents NC'!F186</f>
        <v>78956704.769999996</v>
      </c>
      <c r="G354" s="51">
        <f>('7.individuals NC'!F354*'7.individuals NC'!G354+'8.legal entities NC'!F354*'8.legal entities NC'!G354+'9.non-residents NC'!F186*'9.non-residents NC'!G186)/('7.individuals NC'!F354+'8.legal entities NC'!F354+'9.non-residents NC'!F186)</f>
        <v>1.13167646674954</v>
      </c>
      <c r="H354" s="50">
        <f t="shared" si="32"/>
        <v>106103431.91000001</v>
      </c>
      <c r="I354" s="51">
        <f t="shared" si="33"/>
        <v>12.573850514360812</v>
      </c>
      <c r="J354" s="50">
        <f>'7.individuals NC'!J354+'8.legal entities NC'!J354+'9.non-residents NC'!J186</f>
        <v>10001941.270000001</v>
      </c>
      <c r="K354" s="51">
        <f>('7.individuals NC'!J354*'7.individuals NC'!K354+'8.legal entities NC'!J354*'8.legal entities NC'!K354+'9.non-residents NC'!J186*'9.non-residents NC'!K186)/('7.individuals NC'!J354+'8.legal entities NC'!J354+'9.non-residents NC'!J186)</f>
        <v>7.8028701347093596</v>
      </c>
      <c r="L354" s="50">
        <f>'7.individuals NC'!L354+'8.legal entities NC'!L354+'9.non-residents NC'!L186</f>
        <v>18113766.979999997</v>
      </c>
      <c r="M354" s="51">
        <f>('7.individuals NC'!L354*'7.individuals NC'!M354+'8.legal entities NC'!L354*'8.legal entities NC'!M354+'9.non-residents NC'!L186*'9.non-residents NC'!M186)/('7.individuals NC'!L354+'8.legal entities NC'!L354+'9.non-residents NC'!L186)</f>
        <v>12.559109618605653</v>
      </c>
      <c r="N354" s="50">
        <f>'7.individuals NC'!N354+'8.legal entities NC'!N354+'9.non-residents NC'!N186</f>
        <v>17269523.329999998</v>
      </c>
      <c r="O354" s="51">
        <f>('7.individuals NC'!N354*'7.individuals NC'!O354+'8.legal entities NC'!N354*'8.legal entities NC'!O354+'9.non-residents NC'!N186*'9.non-residents NC'!O186)/('7.individuals NC'!N354+'8.legal entities NC'!N354+'9.non-residents NC'!N186)</f>
        <v>12.931227671389387</v>
      </c>
      <c r="P354" s="50">
        <f>'7.individuals NC'!P354+'8.legal entities NC'!P354+'9.non-residents NC'!P186</f>
        <v>34395025.07</v>
      </c>
      <c r="Q354" s="51">
        <f>('7.individuals NC'!P354*'7.individuals NC'!Q354+'8.legal entities NC'!P354*'8.legal entities NC'!Q354+'9.non-residents NC'!P186*'9.non-residents NC'!Q186)/('7.individuals NC'!P354+'8.legal entities NC'!P354+'9.non-residents NC'!P186)</f>
        <v>13.004466331316454</v>
      </c>
      <c r="R354" s="50">
        <f>'7.individuals NC'!R354+'8.legal entities NC'!R354+'9.non-residents NC'!R186</f>
        <v>25649748.900000002</v>
      </c>
      <c r="S354" s="51">
        <f>('7.individuals NC'!R354*'7.individuals NC'!S354+'8.legal entities NC'!R354*'8.legal entities NC'!S354+'9.non-residents NC'!R186*'9.non-residents NC'!S186)/('7.individuals NC'!R354+'8.legal entities NC'!R354+'9.non-residents NC'!R186)</f>
        <v>13.60277254840887</v>
      </c>
      <c r="T354" s="50">
        <f>'7.individuals NC'!T354+'8.legal entities NC'!T354+'9.non-residents NC'!T186</f>
        <v>673426.36</v>
      </c>
      <c r="U354" s="51">
        <f>('7.individuals NC'!T354*'7.individuals NC'!U354+'8.legal entities NC'!T354*'8.legal entities NC'!U354+'9.non-residents NC'!T186*'9.non-residents NC'!U186)/('7.individuals NC'!T354+'8.legal entities NC'!T354+'9.non-residents NC'!T186)</f>
        <v>13.4822080766188</v>
      </c>
    </row>
    <row r="355" spans="1:21" ht="14.25" customHeight="1" x14ac:dyDescent="0.2">
      <c r="A355" s="49" t="s">
        <v>46</v>
      </c>
      <c r="B355" s="50">
        <f>'7.individuals NC'!B355+'8.legal entities NC'!B355+'9.non-residents NC'!B187</f>
        <v>318925953.38999999</v>
      </c>
      <c r="C355" s="51">
        <f>('7.individuals NC'!B355*'7.individuals NC'!C355+'8.legal entities NC'!B355*'8.legal entities NC'!C355+'9.non-residents NC'!B187*'9.non-residents NC'!C187)/('7.individuals NC'!B355+'8.legal entities NC'!B355+'9.non-residents NC'!B187)</f>
        <v>5.7012706899918086</v>
      </c>
      <c r="D355" s="50">
        <f>'7.individuals NC'!D355+'8.legal entities NC'!D355+'9.non-residents NC'!D187</f>
        <v>132671169.66</v>
      </c>
      <c r="E355" s="51">
        <f>('7.individuals NC'!D355*'7.individuals NC'!E355+'8.legal entities NC'!D355*'8.legal entities NC'!E355+'9.non-residents NC'!D187*'9.non-residents NC'!E187)/('7.individuals NC'!D355+'8.legal entities NC'!D355+'9.non-residents NC'!D187)</f>
        <v>2.6456098076982939</v>
      </c>
      <c r="F355" s="50">
        <f>'7.individuals NC'!F355+'8.legal entities NC'!F355+'9.non-residents NC'!F187</f>
        <v>77918753.120000005</v>
      </c>
      <c r="G355" s="51">
        <f>('7.individuals NC'!F355*'7.individuals NC'!G355+'8.legal entities NC'!F355*'8.legal entities NC'!G355+'9.non-residents NC'!F187*'9.non-residents NC'!G187)/('7.individuals NC'!F355+'8.legal entities NC'!F355+'9.non-residents NC'!F187)</f>
        <v>1.4905873162270613</v>
      </c>
      <c r="H355" s="50">
        <f t="shared" si="32"/>
        <v>108336030.61</v>
      </c>
      <c r="I355" s="51">
        <f t="shared" si="33"/>
        <v>12.471772594806355</v>
      </c>
      <c r="J355" s="50">
        <f>'7.individuals NC'!J355+'8.legal entities NC'!J355+'9.non-residents NC'!J187</f>
        <v>15415595.370000001</v>
      </c>
      <c r="K355" s="51">
        <f>('7.individuals NC'!J355*'7.individuals NC'!K355+'8.legal entities NC'!J355*'8.legal entities NC'!K355+'9.non-residents NC'!J187*'9.non-residents NC'!K187)/('7.individuals NC'!J355+'8.legal entities NC'!J355+'9.non-residents NC'!J187)</f>
        <v>9.5953804956739948</v>
      </c>
      <c r="L355" s="50">
        <f>'7.individuals NC'!L355+'8.legal entities NC'!L355+'9.non-residents NC'!L187</f>
        <v>12884595.049999999</v>
      </c>
      <c r="M355" s="51">
        <f>('7.individuals NC'!L355*'7.individuals NC'!M355+'8.legal entities NC'!L355*'8.legal entities NC'!M355+'9.non-residents NC'!L187*'9.non-residents NC'!M187)/('7.individuals NC'!L355+'8.legal entities NC'!L355+'9.non-residents NC'!L187)</f>
        <v>11.732662846117149</v>
      </c>
      <c r="N355" s="50">
        <f>'7.individuals NC'!N355+'8.legal entities NC'!N355+'9.non-residents NC'!N187</f>
        <v>18490042.59</v>
      </c>
      <c r="O355" s="51">
        <f>('7.individuals NC'!N355*'7.individuals NC'!O355+'8.legal entities NC'!N355*'8.legal entities NC'!O355+'9.non-residents NC'!N187*'9.non-residents NC'!O187)/('7.individuals NC'!N355+'8.legal entities NC'!N355+'9.non-residents NC'!N187)</f>
        <v>12.93741995197321</v>
      </c>
      <c r="P355" s="50">
        <f>'7.individuals NC'!P355+'8.legal entities NC'!P355+'9.non-residents NC'!P187</f>
        <v>35585564.800000004</v>
      </c>
      <c r="Q355" s="51">
        <f>('7.individuals NC'!P355*'7.individuals NC'!Q355+'8.legal entities NC'!P355*'8.legal entities NC'!Q355+'9.non-residents NC'!P187*'9.non-residents NC'!Q187)/('7.individuals NC'!P355+'8.legal entities NC'!P355+'9.non-residents NC'!P187)</f>
        <v>12.97799496989297</v>
      </c>
      <c r="R355" s="50">
        <f>'7.individuals NC'!R355+'8.legal entities NC'!R355+'9.non-residents NC'!R187</f>
        <v>25301197.539999999</v>
      </c>
      <c r="S355" s="51">
        <f>('7.individuals NC'!R355*'7.individuals NC'!S355+'8.legal entities NC'!R355*'8.legal entities NC'!S355+'9.non-residents NC'!R187*'9.non-residents NC'!S187)/('7.individuals NC'!R355+'8.legal entities NC'!R355+'9.non-residents NC'!R187)</f>
        <v>13.525030249097822</v>
      </c>
      <c r="T355" s="50">
        <f>'7.individuals NC'!T355+'8.legal entities NC'!T355+'9.non-residents NC'!T187</f>
        <v>659035.26</v>
      </c>
      <c r="U355" s="51">
        <f>('7.individuals NC'!T355*'7.individuals NC'!U355+'8.legal entities NC'!T355*'8.legal entities NC'!U355+'9.non-residents NC'!T187*'9.non-residents NC'!U187)/('7.individuals NC'!T355+'8.legal entities NC'!T355+'9.non-residents NC'!T187)</f>
        <v>13.369597038252504</v>
      </c>
    </row>
    <row r="356" spans="1:21" ht="14.25" customHeight="1" thickBot="1" x14ac:dyDescent="0.25">
      <c r="A356" s="52" t="s">
        <v>30</v>
      </c>
      <c r="B356" s="53">
        <f>'7.individuals NC'!B356+'8.legal entities NC'!B356+'9.non-residents NC'!B188</f>
        <v>338026507.53999996</v>
      </c>
      <c r="C356" s="54">
        <f>('7.individuals NC'!B356*'7.individuals NC'!C356+'8.legal entities NC'!B356*'8.legal entities NC'!C356+'9.non-residents NC'!B188*'9.non-residents NC'!C188)/('7.individuals NC'!B356+'8.legal entities NC'!B356+'9.non-residents NC'!B188)</f>
        <v>5.3325368709233505</v>
      </c>
      <c r="D356" s="53">
        <f>'7.individuals NC'!D356+'8.legal entities NC'!D356+'9.non-residents NC'!D188</f>
        <v>151333815.74000001</v>
      </c>
      <c r="E356" s="54">
        <f>('7.individuals NC'!D356*'7.individuals NC'!E356+'8.legal entities NC'!D356*'8.legal entities NC'!E356+'9.non-residents NC'!D188*'9.non-residents NC'!E188)/('7.individuals NC'!D356+'8.legal entities NC'!D356+'9.non-residents NC'!D188)</f>
        <v>2.6779878936778823</v>
      </c>
      <c r="F356" s="53">
        <f>'7.individuals NC'!F356+'8.legal entities NC'!F356+'9.non-residents NC'!F188</f>
        <v>78313723.539999992</v>
      </c>
      <c r="G356" s="54">
        <f>('7.individuals NC'!F356*'7.individuals NC'!G356+'8.legal entities NC'!F356*'8.legal entities NC'!G356+'9.non-residents NC'!F188*'9.non-residents NC'!G188)/('7.individuals NC'!F356+'8.legal entities NC'!F356+'9.non-residents NC'!F188)</f>
        <v>1.0414636238263055</v>
      </c>
      <c r="H356" s="53">
        <f t="shared" ref="H356:H367" si="34">J356+L356+N356+P356+R356+T356</f>
        <v>108378968.26000001</v>
      </c>
      <c r="I356" s="54">
        <f t="shared" ref="I356:I367" si="35">(J356*K356+L356*M356+N356*O356+P356*Q356+R356*S356+T356*U356)/(J356+L356+N356+P356+R356+T356)</f>
        <v>12.13988115185809</v>
      </c>
      <c r="J356" s="53">
        <f>'7.individuals NC'!J356+'8.legal entities NC'!J356+'9.non-residents NC'!J188</f>
        <v>12952980.08</v>
      </c>
      <c r="K356" s="54">
        <f>('7.individuals NC'!J356*'7.individuals NC'!K356+'8.legal entities NC'!J356*'8.legal entities NC'!K356+'9.non-residents NC'!J188*'9.non-residents NC'!K188)/('7.individuals NC'!J356+'8.legal entities NC'!J356+'9.non-residents NC'!J188)</f>
        <v>6.0358804443633494</v>
      </c>
      <c r="L356" s="53">
        <f>'7.individuals NC'!L356+'8.legal entities NC'!L356+'9.non-residents NC'!L188</f>
        <v>11712272.210000001</v>
      </c>
      <c r="M356" s="54">
        <f>('7.individuals NC'!L356*'7.individuals NC'!M356+'8.legal entities NC'!L356*'8.legal entities NC'!M356+'9.non-residents NC'!L188*'9.non-residents NC'!M188)/('7.individuals NC'!L356+'8.legal entities NC'!L356+'9.non-residents NC'!L188)</f>
        <v>12.183281451140401</v>
      </c>
      <c r="N356" s="53">
        <f>'7.individuals NC'!N356+'8.legal entities NC'!N356+'9.non-residents NC'!N188</f>
        <v>18912961.099999998</v>
      </c>
      <c r="O356" s="54">
        <f>('7.individuals NC'!N356*'7.individuals NC'!O356+'8.legal entities NC'!N356*'8.legal entities NC'!O356+'9.non-residents NC'!N188*'9.non-residents NC'!O188)/('7.individuals NC'!N356+'8.legal entities NC'!N356+'9.non-residents NC'!N188)</f>
        <v>12.659623578800669</v>
      </c>
      <c r="P356" s="53">
        <f>'7.individuals NC'!P356+'8.legal entities NC'!P356+'9.non-residents NC'!P188</f>
        <v>38339221.479999997</v>
      </c>
      <c r="Q356" s="54">
        <f>('7.individuals NC'!P356*'7.individuals NC'!Q356+'8.legal entities NC'!P356*'8.legal entities NC'!Q356+'9.non-residents NC'!P188*'9.non-residents NC'!Q188)/('7.individuals NC'!P356+'8.legal entities NC'!P356+'9.non-residents NC'!P188)</f>
        <v>12.994751104883456</v>
      </c>
      <c r="R356" s="53">
        <f>'7.individuals NC'!R356+'8.legal entities NC'!R356+'9.non-residents NC'!R188</f>
        <v>25793100.930000003</v>
      </c>
      <c r="S356" s="54">
        <f>('7.individuals NC'!R356*'7.individuals NC'!S356+'8.legal entities NC'!R356*'8.legal entities NC'!S356+'9.non-residents NC'!R188*'9.non-residents NC'!S188)/('7.individuals NC'!R356+'8.legal entities NC'!R356+'9.non-residents NC'!R188)</f>
        <v>13.501699926783434</v>
      </c>
      <c r="T356" s="53">
        <f>'7.individuals NC'!T356+'8.legal entities NC'!T356+'9.non-residents NC'!T188</f>
        <v>668432.46</v>
      </c>
      <c r="U356" s="54">
        <f>('7.individuals NC'!T356*'7.individuals NC'!U356+'8.legal entities NC'!T356*'8.legal entities NC'!U356+'9.non-residents NC'!T188*'9.non-residents NC'!U188)/('7.individuals NC'!T356+'8.legal entities NC'!T356+'9.non-residents NC'!T188)</f>
        <v>13.375963515147058</v>
      </c>
    </row>
    <row r="357" spans="1:21" ht="14.25" customHeight="1" x14ac:dyDescent="0.2">
      <c r="A357" s="35" t="s">
        <v>91</v>
      </c>
      <c r="B357" s="50">
        <f>'7.individuals NC'!B357+'8.legal entities NC'!B357+'9.non-residents NC'!B189</f>
        <v>357095737.02999997</v>
      </c>
      <c r="C357" s="51">
        <f>('7.individuals NC'!B357*'7.individuals NC'!C357+'8.legal entities NC'!B357*'8.legal entities NC'!C357+'9.non-residents NC'!B189*'9.non-residents NC'!C189)/('7.individuals NC'!B357+'8.legal entities NC'!B357+'9.non-residents NC'!B189)</f>
        <v>5.6393365411806107</v>
      </c>
      <c r="D357" s="50">
        <f>'7.individuals NC'!D357+'8.legal entities NC'!D357+'9.non-residents NC'!D189</f>
        <v>156879025.15000001</v>
      </c>
      <c r="E357" s="51">
        <f>('7.individuals NC'!D357*'7.individuals NC'!E357+'8.legal entities NC'!D357*'8.legal entities NC'!E357+'9.non-residents NC'!D189*'9.non-residents NC'!E189)/('7.individuals NC'!D357+'8.legal entities NC'!D357+'9.non-residents NC'!D189)</f>
        <v>3.0629384102480222</v>
      </c>
      <c r="F357" s="50">
        <f>'7.individuals NC'!F357+'8.legal entities NC'!F357+'9.non-residents NC'!F189</f>
        <v>80831830.379999995</v>
      </c>
      <c r="G357" s="51">
        <f>('7.individuals NC'!F357*'7.individuals NC'!G357+'8.legal entities NC'!F357*'8.legal entities NC'!G357+'9.non-residents NC'!F189*'9.non-residents NC'!G189)/('7.individuals NC'!F357+'8.legal entities NC'!F357+'9.non-residents NC'!F189)</f>
        <v>1.2288859894984856</v>
      </c>
      <c r="H357" s="50">
        <f t="shared" si="34"/>
        <v>119384881.49999999</v>
      </c>
      <c r="I357" s="51">
        <f t="shared" si="35"/>
        <v>12.011061407129686</v>
      </c>
      <c r="J357" s="50">
        <f>'7.individuals NC'!J357+'8.legal entities NC'!J357+'9.non-residents NC'!J189</f>
        <v>13131802.470000001</v>
      </c>
      <c r="K357" s="51">
        <f>('7.individuals NC'!J357*'7.individuals NC'!K357+'8.legal entities NC'!J357*'8.legal entities NC'!K357+'9.non-residents NC'!J189*'9.non-residents NC'!K189)/('7.individuals NC'!J357+'8.legal entities NC'!J357+'9.non-residents NC'!J189)</f>
        <v>5.5580844923035162</v>
      </c>
      <c r="L357" s="50">
        <f>'7.individuals NC'!L357+'8.legal entities NC'!L357+'9.non-residents NC'!L189</f>
        <v>13704050.859999999</v>
      </c>
      <c r="M357" s="51">
        <f>('7.individuals NC'!L357*'7.individuals NC'!M357+'8.legal entities NC'!L357*'8.legal entities NC'!M357+'9.non-residents NC'!L189*'9.non-residents NC'!M189)/('7.individuals NC'!L357+'8.legal entities NC'!L357+'9.non-residents NC'!L189)</f>
        <v>12.330325757846786</v>
      </c>
      <c r="N357" s="50">
        <f>'7.individuals NC'!N357+'8.legal entities NC'!N357+'9.non-residents NC'!N189</f>
        <v>18869162.959999997</v>
      </c>
      <c r="O357" s="51">
        <f>('7.individuals NC'!N357*'7.individuals NC'!O357+'8.legal entities NC'!N357*'8.legal entities NC'!O357+'9.non-residents NC'!N189*'9.non-residents NC'!O189)/('7.individuals NC'!N357+'8.legal entities NC'!N357+'9.non-residents NC'!N189)</f>
        <v>12.33367462442539</v>
      </c>
      <c r="P357" s="50">
        <f>'7.individuals NC'!P357+'8.legal entities NC'!P357+'9.non-residents NC'!P189</f>
        <v>47908345.329999998</v>
      </c>
      <c r="Q357" s="51">
        <f>('7.individuals NC'!P357*'7.individuals NC'!Q357+'8.legal entities NC'!P357*'8.legal entities NC'!Q357+'9.non-residents NC'!P189*'9.non-residents NC'!Q189)/('7.individuals NC'!P357+'8.legal entities NC'!P357+'9.non-residents NC'!P189)</f>
        <v>12.79520398605888</v>
      </c>
      <c r="R357" s="50">
        <f>'7.individuals NC'!R357+'8.legal entities NC'!R357+'9.non-residents NC'!R189</f>
        <v>25081988.869999997</v>
      </c>
      <c r="S357" s="51">
        <f>('7.individuals NC'!R357*'7.individuals NC'!S357+'8.legal entities NC'!R357*'8.legal entities NC'!S357+'9.non-residents NC'!R189*'9.non-residents NC'!S189)/('7.individuals NC'!R357+'8.legal entities NC'!R357+'9.non-residents NC'!R189)</f>
        <v>13.438983567593761</v>
      </c>
      <c r="T357" s="50">
        <f>'7.individuals NC'!T357+'8.legal entities NC'!T357+'9.non-residents NC'!T189</f>
        <v>689531.01</v>
      </c>
      <c r="U357" s="51">
        <f>('7.individuals NC'!T357*'7.individuals NC'!U357+'8.legal entities NC'!T357*'8.legal entities NC'!U357+'9.non-residents NC'!T189*'9.non-residents NC'!U189)/('7.individuals NC'!T357+'8.legal entities NC'!T357+'9.non-residents NC'!T189)</f>
        <v>13.30826299849806</v>
      </c>
    </row>
    <row r="358" spans="1:21" ht="14.25" customHeight="1" x14ac:dyDescent="0.2">
      <c r="A358" s="49" t="s">
        <v>20</v>
      </c>
      <c r="B358" s="50">
        <f>'7.individuals NC'!B358+'8.legal entities NC'!B358+'9.non-residents NC'!B190</f>
        <v>402478062.62</v>
      </c>
      <c r="C358" s="51">
        <f>('7.individuals NC'!B358*'7.individuals NC'!C358+'8.legal entities NC'!B358*'8.legal entities NC'!C358+'9.non-residents NC'!B190*'9.non-residents NC'!C190)/('7.individuals NC'!B358+'8.legal entities NC'!B358+'9.non-residents NC'!B190)</f>
        <v>5.6446220615056362</v>
      </c>
      <c r="D358" s="50">
        <f>'7.individuals NC'!D358+'8.legal entities NC'!D358+'9.non-residents NC'!D190</f>
        <v>195995696.78</v>
      </c>
      <c r="E358" s="51">
        <f>('7.individuals NC'!D358*'7.individuals NC'!E358+'8.legal entities NC'!D358*'8.legal entities NC'!E358+'9.non-residents NC'!D190*'9.non-residents NC'!E190)/('7.individuals NC'!D358+'8.legal entities NC'!D358+'9.non-residents NC'!D190)</f>
        <v>3.6948235590353824</v>
      </c>
      <c r="F358" s="50">
        <f>'7.individuals NC'!F358+'8.legal entities NC'!F358+'9.non-residents NC'!F190</f>
        <v>84060832.909999996</v>
      </c>
      <c r="G358" s="51">
        <f>('7.individuals NC'!F358*'7.individuals NC'!G358+'8.legal entities NC'!F358*'8.legal entities NC'!G358+'9.non-residents NC'!F190*'9.non-residents NC'!G190)/('7.individuals NC'!F358+'8.legal entities NC'!F358+'9.non-residents NC'!F190)</f>
        <v>0.9506823235413534</v>
      </c>
      <c r="H358" s="50">
        <f t="shared" si="34"/>
        <v>122421532.92999999</v>
      </c>
      <c r="I358" s="51">
        <f t="shared" si="35"/>
        <v>11.989327780221085</v>
      </c>
      <c r="J358" s="50">
        <f>'7.individuals NC'!J358+'8.legal entities NC'!J358+'9.non-residents NC'!J190</f>
        <v>14426961.219999999</v>
      </c>
      <c r="K358" s="51">
        <f>('7.individuals NC'!J358*'7.individuals NC'!K358+'8.legal entities NC'!J358*'8.legal entities NC'!K358+'9.non-residents NC'!J190*'9.non-residents NC'!K190)/('7.individuals NC'!J358+'8.legal entities NC'!J358+'9.non-residents NC'!J190)</f>
        <v>6.1173616547920577</v>
      </c>
      <c r="L358" s="50">
        <f>'7.individuals NC'!L358+'8.legal entities NC'!L358+'9.non-residents NC'!L190</f>
        <v>13845006.52</v>
      </c>
      <c r="M358" s="51">
        <f>('7.individuals NC'!L358*'7.individuals NC'!M358+'8.legal entities NC'!L358*'8.legal entities NC'!M358+'9.non-residents NC'!L190*'9.non-residents NC'!M190)/('7.individuals NC'!L358+'8.legal entities NC'!L358+'9.non-residents NC'!L190)</f>
        <v>12.105581033753076</v>
      </c>
      <c r="N358" s="50">
        <f>'7.individuals NC'!N358+'8.legal entities NC'!N358+'9.non-residents NC'!N190</f>
        <v>19800203.460000001</v>
      </c>
      <c r="O358" s="51">
        <f>('7.individuals NC'!N358*'7.individuals NC'!O358+'8.legal entities NC'!N358*'8.legal entities NC'!O358+'9.non-residents NC'!N190*'9.non-residents NC'!O190)/('7.individuals NC'!N358+'8.legal entities NC'!N358+'9.non-residents NC'!N190)</f>
        <v>12.218400925785277</v>
      </c>
      <c r="P358" s="50">
        <f>'7.individuals NC'!P358+'8.legal entities NC'!P358+'9.non-residents NC'!P190</f>
        <v>48158007.339999996</v>
      </c>
      <c r="Q358" s="51">
        <f>('7.individuals NC'!P358*'7.individuals NC'!Q358+'8.legal entities NC'!P358*'8.legal entities NC'!Q358+'9.non-residents NC'!P190*'9.non-residents NC'!Q190)/('7.individuals NC'!P358+'8.legal entities NC'!P358+'9.non-residents NC'!P190)</f>
        <v>12.870590697339244</v>
      </c>
      <c r="R358" s="50">
        <f>'7.individuals NC'!R358+'8.legal entities NC'!R358+'9.non-residents NC'!R190</f>
        <v>25483832.949999999</v>
      </c>
      <c r="S358" s="51">
        <f>('7.individuals NC'!R358*'7.individuals NC'!S358+'8.legal entities NC'!R358*'8.legal entities NC'!S358+'9.non-residents NC'!R190*'9.non-residents NC'!S190)/('7.individuals NC'!R358+'8.legal entities NC'!R358+'9.non-residents NC'!R190)</f>
        <v>13.372115367194004</v>
      </c>
      <c r="T358" s="50">
        <f>'7.individuals NC'!T358+'8.legal entities NC'!T358+'9.non-residents NC'!T190</f>
        <v>707521.44</v>
      </c>
      <c r="U358" s="51">
        <f>('7.individuals NC'!T358*'7.individuals NC'!U358+'8.legal entities NC'!T358*'8.legal entities NC'!U358+'9.non-residents NC'!T190*'9.non-residents NC'!U190)/('7.individuals NC'!T358+'8.legal entities NC'!T358+'9.non-residents NC'!T190)</f>
        <v>13.248387479395669</v>
      </c>
    </row>
    <row r="359" spans="1:21" ht="14.25" customHeight="1" x14ac:dyDescent="0.2">
      <c r="A359" s="49" t="s">
        <v>21</v>
      </c>
      <c r="B359" s="50">
        <f>'7.individuals NC'!B359+'8.legal entities NC'!B359+'9.non-residents NC'!B191</f>
        <v>418319443.69000006</v>
      </c>
      <c r="C359" s="51">
        <f>('7.individuals NC'!B359*'7.individuals NC'!C359+'8.legal entities NC'!B359*'8.legal entities NC'!C359+'9.non-residents NC'!B191*'9.non-residents NC'!C191)/('7.individuals NC'!B359+'8.legal entities NC'!B359+'9.non-residents NC'!B191)</f>
        <v>5.5554663326335669</v>
      </c>
      <c r="D359" s="50">
        <f>'7.individuals NC'!D359+'8.legal entities NC'!D359+'9.non-residents NC'!D191</f>
        <v>200774669.15999997</v>
      </c>
      <c r="E359" s="51">
        <f>('7.individuals NC'!D359*'7.individuals NC'!E359+'8.legal entities NC'!D359*'8.legal entities NC'!E359+'9.non-residents NC'!D191*'9.non-residents NC'!E191)/('7.individuals NC'!D359+'8.legal entities NC'!D359+'9.non-residents NC'!D191)</f>
        <v>3.5289388255082619</v>
      </c>
      <c r="F359" s="50">
        <f>'7.individuals NC'!F359+'8.legal entities NC'!F359+'9.non-residents NC'!F191</f>
        <v>88624127.660000011</v>
      </c>
      <c r="G359" s="51">
        <f>('7.individuals NC'!F359*'7.individuals NC'!G359+'8.legal entities NC'!F359*'8.legal entities NC'!G359+'9.non-residents NC'!F191*'9.non-residents NC'!G191)/('7.individuals NC'!F359+'8.legal entities NC'!F359+'9.non-residents NC'!F191)</f>
        <v>1.2328668777420835</v>
      </c>
      <c r="H359" s="50">
        <f t="shared" si="34"/>
        <v>128920646.86999999</v>
      </c>
      <c r="I359" s="51">
        <f t="shared" si="35"/>
        <v>11.682972010577059</v>
      </c>
      <c r="J359" s="50">
        <f>'7.individuals NC'!J359+'8.legal entities NC'!J359+'9.non-residents NC'!J191</f>
        <v>18241687.289999999</v>
      </c>
      <c r="K359" s="51">
        <f>('7.individuals NC'!J359*'7.individuals NC'!K359+'8.legal entities NC'!J359*'8.legal entities NC'!K359+'9.non-residents NC'!J191*'9.non-residents NC'!K191)/('7.individuals NC'!J359+'8.legal entities NC'!J359+'9.non-residents NC'!J191)</f>
        <v>5.2360420358790156</v>
      </c>
      <c r="L359" s="50">
        <f>'7.individuals NC'!L359+'8.legal entities NC'!L359+'9.non-residents NC'!L191</f>
        <v>13155148.189999999</v>
      </c>
      <c r="M359" s="51">
        <f>('7.individuals NC'!L359*'7.individuals NC'!M359+'8.legal entities NC'!L359*'8.legal entities NC'!M359+'9.non-residents NC'!L191*'9.non-residents NC'!M191)/('7.individuals NC'!L359+'8.legal entities NC'!L359+'9.non-residents NC'!L191)</f>
        <v>11.838647737802452</v>
      </c>
      <c r="N359" s="50">
        <f>'7.individuals NC'!N359+'8.legal entities NC'!N359+'9.non-residents NC'!N191</f>
        <v>22289293.18</v>
      </c>
      <c r="O359" s="51">
        <f>('7.individuals NC'!N359*'7.individuals NC'!O359+'8.legal entities NC'!N359*'8.legal entities NC'!O359+'9.non-residents NC'!N191*'9.non-residents NC'!O191)/('7.individuals NC'!N359+'8.legal entities NC'!N359+'9.non-residents NC'!N191)</f>
        <v>12.163386605469755</v>
      </c>
      <c r="P359" s="50">
        <f>'7.individuals NC'!P359+'8.legal entities NC'!P359+'9.non-residents NC'!P191</f>
        <v>48505594.780000001</v>
      </c>
      <c r="Q359" s="51">
        <f>('7.individuals NC'!P359*'7.individuals NC'!Q359+'8.legal entities NC'!P359*'8.legal entities NC'!Q359+'9.non-residents NC'!P191*'9.non-residents NC'!Q191)/('7.individuals NC'!P359+'8.legal entities NC'!P359+'9.non-residents NC'!P191)</f>
        <v>12.959267719429864</v>
      </c>
      <c r="R359" s="50">
        <f>'7.individuals NC'!R359+'8.legal entities NC'!R359+'9.non-residents NC'!R191</f>
        <v>25785889.02</v>
      </c>
      <c r="S359" s="51">
        <f>('7.individuals NC'!R359*'7.individuals NC'!S359+'8.legal entities NC'!R359*'8.legal entities NC'!S359+'9.non-residents NC'!R191*'9.non-residents NC'!S191)/('7.individuals NC'!R359+'8.legal entities NC'!R359+'9.non-residents NC'!R191)</f>
        <v>13.302402353971626</v>
      </c>
      <c r="T359" s="50">
        <f>'7.individuals NC'!T359+'8.legal entities NC'!T359+'9.non-residents NC'!T191</f>
        <v>943034.40999999992</v>
      </c>
      <c r="U359" s="51">
        <f>('7.individuals NC'!T359*'7.individuals NC'!U359+'8.legal entities NC'!T359*'8.legal entities NC'!U359+'9.non-residents NC'!T191*'9.non-residents NC'!U191)/('7.individuals NC'!T359+'8.legal entities NC'!T359+'9.non-residents NC'!T191)</f>
        <v>12.935214737074105</v>
      </c>
    </row>
    <row r="360" spans="1:21" ht="14.25" hidden="1" customHeight="1" x14ac:dyDescent="0.2">
      <c r="A360" s="49" t="s">
        <v>22</v>
      </c>
      <c r="B360" s="50">
        <f>'7.individuals NC'!B360+'8.legal entities NC'!B360+'9.non-residents NC'!B192</f>
        <v>0</v>
      </c>
      <c r="C360" s="51" t="e">
        <f>('7.individuals NC'!B360*'7.individuals NC'!C360+'8.legal entities NC'!B360*'8.legal entities NC'!C360+'9.non-residents NC'!B192*'9.non-residents NC'!C192)/('7.individuals NC'!B360+'8.legal entities NC'!B360+'9.non-residents NC'!B192)</f>
        <v>#DIV/0!</v>
      </c>
      <c r="D360" s="50">
        <f>'7.individuals NC'!D360+'8.legal entities NC'!D360+'9.non-residents NC'!D192</f>
        <v>0</v>
      </c>
      <c r="E360" s="51" t="e">
        <f>('7.individuals NC'!D360*'7.individuals NC'!E360+'8.legal entities NC'!D360*'8.legal entities NC'!E360+'9.non-residents NC'!D192*'9.non-residents NC'!E192)/('7.individuals NC'!D360+'8.legal entities NC'!D360+'9.non-residents NC'!D192)</f>
        <v>#DIV/0!</v>
      </c>
      <c r="F360" s="50">
        <f>'7.individuals NC'!F360+'8.legal entities NC'!F360+'9.non-residents NC'!F192</f>
        <v>0</v>
      </c>
      <c r="G360" s="51" t="e">
        <f>('7.individuals NC'!F360*'7.individuals NC'!G360+'8.legal entities NC'!F360*'8.legal entities NC'!G360+'9.non-residents NC'!F192*'9.non-residents NC'!G192)/('7.individuals NC'!F360+'8.legal entities NC'!F360+'9.non-residents NC'!F192)</f>
        <v>#DIV/0!</v>
      </c>
      <c r="H360" s="50">
        <f t="shared" si="34"/>
        <v>0</v>
      </c>
      <c r="I360" s="51" t="e">
        <f t="shared" si="35"/>
        <v>#DIV/0!</v>
      </c>
      <c r="J360" s="50">
        <f>'7.individuals NC'!J360+'8.legal entities NC'!J360+'9.non-residents NC'!J192</f>
        <v>0</v>
      </c>
      <c r="K360" s="51" t="e">
        <f>('7.individuals NC'!J360*'7.individuals NC'!K360+'8.legal entities NC'!J360*'8.legal entities NC'!K360+'9.non-residents NC'!J192*'9.non-residents NC'!K192)/('7.individuals NC'!J360+'8.legal entities NC'!J360+'9.non-residents NC'!J192)</f>
        <v>#DIV/0!</v>
      </c>
      <c r="L360" s="50">
        <f>'7.individuals NC'!L360+'8.legal entities NC'!L360+'9.non-residents NC'!L192</f>
        <v>0</v>
      </c>
      <c r="M360" s="51" t="e">
        <f>('7.individuals NC'!L360*'7.individuals NC'!M360+'8.legal entities NC'!L360*'8.legal entities NC'!M360+'9.non-residents NC'!L192*'9.non-residents NC'!M192)/('7.individuals NC'!L360+'8.legal entities NC'!L360+'9.non-residents NC'!L192)</f>
        <v>#DIV/0!</v>
      </c>
      <c r="N360" s="50">
        <f>'7.individuals NC'!N360+'8.legal entities NC'!N360+'9.non-residents NC'!N192</f>
        <v>0</v>
      </c>
      <c r="O360" s="51" t="e">
        <f>('7.individuals NC'!N360*'7.individuals NC'!O360+'8.legal entities NC'!N360*'8.legal entities NC'!O360+'9.non-residents NC'!N192*'9.non-residents NC'!O192)/('7.individuals NC'!N360+'8.legal entities NC'!N360+'9.non-residents NC'!N192)</f>
        <v>#DIV/0!</v>
      </c>
      <c r="P360" s="50">
        <f>'7.individuals NC'!P360+'8.legal entities NC'!P360+'9.non-residents NC'!P192</f>
        <v>0</v>
      </c>
      <c r="Q360" s="51" t="e">
        <f>('7.individuals NC'!P360*'7.individuals NC'!Q360+'8.legal entities NC'!P360*'8.legal entities NC'!Q360+'9.non-residents NC'!P192*'9.non-residents NC'!Q192)/('7.individuals NC'!P360+'8.legal entities NC'!P360+'9.non-residents NC'!P192)</f>
        <v>#DIV/0!</v>
      </c>
      <c r="R360" s="50">
        <f>'7.individuals NC'!R360+'8.legal entities NC'!R360+'9.non-residents NC'!R192</f>
        <v>0</v>
      </c>
      <c r="S360" s="51" t="e">
        <f>('7.individuals NC'!R360*'7.individuals NC'!S360+'8.legal entities NC'!R360*'8.legal entities NC'!S360+'9.non-residents NC'!R192*'9.non-residents NC'!S192)/('7.individuals NC'!R360+'8.legal entities NC'!R360+'9.non-residents NC'!R192)</f>
        <v>#DIV/0!</v>
      </c>
      <c r="T360" s="50">
        <f>'7.individuals NC'!T360+'8.legal entities NC'!T360+'9.non-residents NC'!T192</f>
        <v>0</v>
      </c>
      <c r="U360" s="51" t="e">
        <f>('7.individuals NC'!T360*'7.individuals NC'!U360+'8.legal entities NC'!T360*'8.legal entities NC'!U360+'9.non-residents NC'!T192*'9.non-residents NC'!U192)/('7.individuals NC'!T360+'8.legal entities NC'!T360+'9.non-residents NC'!T192)</f>
        <v>#DIV/0!</v>
      </c>
    </row>
    <row r="361" spans="1:21" ht="14.25" hidden="1" customHeight="1" x14ac:dyDescent="0.2">
      <c r="A361" s="49" t="s">
        <v>23</v>
      </c>
      <c r="B361" s="50">
        <f>'7.individuals NC'!B361+'8.legal entities NC'!B361+'9.non-residents NC'!B193</f>
        <v>0</v>
      </c>
      <c r="C361" s="51" t="e">
        <f>('7.individuals NC'!B361*'7.individuals NC'!C361+'8.legal entities NC'!B361*'8.legal entities NC'!C361+'9.non-residents NC'!B193*'9.non-residents NC'!C193)/('7.individuals NC'!B361+'8.legal entities NC'!B361+'9.non-residents NC'!B193)</f>
        <v>#DIV/0!</v>
      </c>
      <c r="D361" s="50">
        <f>'7.individuals NC'!D361+'8.legal entities NC'!D361+'9.non-residents NC'!D193</f>
        <v>0</v>
      </c>
      <c r="E361" s="51" t="e">
        <f>('7.individuals NC'!D361*'7.individuals NC'!E361+'8.legal entities NC'!D361*'8.legal entities NC'!E361+'9.non-residents NC'!D193*'9.non-residents NC'!E193)/('7.individuals NC'!D361+'8.legal entities NC'!D361+'9.non-residents NC'!D193)</f>
        <v>#DIV/0!</v>
      </c>
      <c r="F361" s="50">
        <f>'7.individuals NC'!F361+'8.legal entities NC'!F361+'9.non-residents NC'!F193</f>
        <v>0</v>
      </c>
      <c r="G361" s="51" t="e">
        <f>('7.individuals NC'!F361*'7.individuals NC'!G361+'8.legal entities NC'!F361*'8.legal entities NC'!G361+'9.non-residents NC'!F193*'9.non-residents NC'!G193)/('7.individuals NC'!F361+'8.legal entities NC'!F361+'9.non-residents NC'!F193)</f>
        <v>#DIV/0!</v>
      </c>
      <c r="H361" s="50">
        <f t="shared" si="34"/>
        <v>0</v>
      </c>
      <c r="I361" s="51" t="e">
        <f t="shared" si="35"/>
        <v>#DIV/0!</v>
      </c>
      <c r="J361" s="50">
        <f>'7.individuals NC'!J361+'8.legal entities NC'!J361+'9.non-residents NC'!J193</f>
        <v>0</v>
      </c>
      <c r="K361" s="51" t="e">
        <f>('7.individuals NC'!J361*'7.individuals NC'!K361+'8.legal entities NC'!J361*'8.legal entities NC'!K361+'9.non-residents NC'!J193*'9.non-residents NC'!K193)/('7.individuals NC'!J361+'8.legal entities NC'!J361+'9.non-residents NC'!J193)</f>
        <v>#DIV/0!</v>
      </c>
      <c r="L361" s="50">
        <f>'7.individuals NC'!L361+'8.legal entities NC'!L361+'9.non-residents NC'!L193</f>
        <v>0</v>
      </c>
      <c r="M361" s="51" t="e">
        <f>('7.individuals NC'!L361*'7.individuals NC'!M361+'8.legal entities NC'!L361*'8.legal entities NC'!M361+'9.non-residents NC'!L193*'9.non-residents NC'!M193)/('7.individuals NC'!L361+'8.legal entities NC'!L361+'9.non-residents NC'!L193)</f>
        <v>#DIV/0!</v>
      </c>
      <c r="N361" s="50">
        <f>'7.individuals NC'!N361+'8.legal entities NC'!N361+'9.non-residents NC'!N193</f>
        <v>0</v>
      </c>
      <c r="O361" s="51" t="e">
        <f>('7.individuals NC'!N361*'7.individuals NC'!O361+'8.legal entities NC'!N361*'8.legal entities NC'!O361+'9.non-residents NC'!N193*'9.non-residents NC'!O193)/('7.individuals NC'!N361+'8.legal entities NC'!N361+'9.non-residents NC'!N193)</f>
        <v>#DIV/0!</v>
      </c>
      <c r="P361" s="50">
        <f>'7.individuals NC'!P361+'8.legal entities NC'!P361+'9.non-residents NC'!P193</f>
        <v>0</v>
      </c>
      <c r="Q361" s="51" t="e">
        <f>('7.individuals NC'!P361*'7.individuals NC'!Q361+'8.legal entities NC'!P361*'8.legal entities NC'!Q361+'9.non-residents NC'!P193*'9.non-residents NC'!Q193)/('7.individuals NC'!P361+'8.legal entities NC'!P361+'9.non-residents NC'!P193)</f>
        <v>#DIV/0!</v>
      </c>
      <c r="R361" s="50">
        <f>'7.individuals NC'!R361+'8.legal entities NC'!R361+'9.non-residents NC'!R193</f>
        <v>0</v>
      </c>
      <c r="S361" s="51" t="e">
        <f>('7.individuals NC'!R361*'7.individuals NC'!S361+'8.legal entities NC'!R361*'8.legal entities NC'!S361+'9.non-residents NC'!R193*'9.non-residents NC'!S193)/('7.individuals NC'!R361+'8.legal entities NC'!R361+'9.non-residents NC'!R193)</f>
        <v>#DIV/0!</v>
      </c>
      <c r="T361" s="50">
        <f>'7.individuals NC'!T361+'8.legal entities NC'!T361+'9.non-residents NC'!T193</f>
        <v>0</v>
      </c>
      <c r="U361" s="51" t="e">
        <f>('7.individuals NC'!T361*'7.individuals NC'!U361+'8.legal entities NC'!T361*'8.legal entities NC'!U361+'9.non-residents NC'!T193*'9.non-residents NC'!U193)/('7.individuals NC'!T361+'8.legal entities NC'!T361+'9.non-residents NC'!T193)</f>
        <v>#DIV/0!</v>
      </c>
    </row>
    <row r="362" spans="1:21" ht="14.25" hidden="1" customHeight="1" x14ac:dyDescent="0.2">
      <c r="A362" s="49" t="s">
        <v>24</v>
      </c>
      <c r="B362" s="50">
        <f>'7.individuals NC'!B362+'8.legal entities NC'!B362+'9.non-residents NC'!B194</f>
        <v>0</v>
      </c>
      <c r="C362" s="51" t="e">
        <f>('7.individuals NC'!B362*'7.individuals NC'!C362+'8.legal entities NC'!B362*'8.legal entities NC'!C362+'9.non-residents NC'!B194*'9.non-residents NC'!C194)/('7.individuals NC'!B362+'8.legal entities NC'!B362+'9.non-residents NC'!B194)</f>
        <v>#DIV/0!</v>
      </c>
      <c r="D362" s="50">
        <f>'7.individuals NC'!D362+'8.legal entities NC'!D362+'9.non-residents NC'!D194</f>
        <v>0</v>
      </c>
      <c r="E362" s="51" t="e">
        <f>('7.individuals NC'!D362*'7.individuals NC'!E362+'8.legal entities NC'!D362*'8.legal entities NC'!E362+'9.non-residents NC'!D194*'9.non-residents NC'!E194)/('7.individuals NC'!D362+'8.legal entities NC'!D362+'9.non-residents NC'!D194)</f>
        <v>#DIV/0!</v>
      </c>
      <c r="F362" s="50">
        <f>'7.individuals NC'!F362+'8.legal entities NC'!F362+'9.non-residents NC'!F194</f>
        <v>0</v>
      </c>
      <c r="G362" s="51" t="e">
        <f>('7.individuals NC'!F362*'7.individuals NC'!G362+'8.legal entities NC'!F362*'8.legal entities NC'!G362+'9.non-residents NC'!F194*'9.non-residents NC'!G194)/('7.individuals NC'!F362+'8.legal entities NC'!F362+'9.non-residents NC'!F194)</f>
        <v>#DIV/0!</v>
      </c>
      <c r="H362" s="50">
        <f t="shared" si="34"/>
        <v>0</v>
      </c>
      <c r="I362" s="51" t="e">
        <f t="shared" si="35"/>
        <v>#DIV/0!</v>
      </c>
      <c r="J362" s="50">
        <f>'7.individuals NC'!J362+'8.legal entities NC'!J362+'9.non-residents NC'!J194</f>
        <v>0</v>
      </c>
      <c r="K362" s="51" t="e">
        <f>('7.individuals NC'!J362*'7.individuals NC'!K362+'8.legal entities NC'!J362*'8.legal entities NC'!K362+'9.non-residents NC'!J194*'9.non-residents NC'!K194)/('7.individuals NC'!J362+'8.legal entities NC'!J362+'9.non-residents NC'!J194)</f>
        <v>#DIV/0!</v>
      </c>
      <c r="L362" s="50">
        <f>'7.individuals NC'!L362+'8.legal entities NC'!L362+'9.non-residents NC'!L194</f>
        <v>0</v>
      </c>
      <c r="M362" s="51" t="e">
        <f>('7.individuals NC'!L362*'7.individuals NC'!M362+'8.legal entities NC'!L362*'8.legal entities NC'!M362+'9.non-residents NC'!L194*'9.non-residents NC'!M194)/('7.individuals NC'!L362+'8.legal entities NC'!L362+'9.non-residents NC'!L194)</f>
        <v>#DIV/0!</v>
      </c>
      <c r="N362" s="50">
        <f>'7.individuals NC'!N362+'8.legal entities NC'!N362+'9.non-residents NC'!N194</f>
        <v>0</v>
      </c>
      <c r="O362" s="51" t="e">
        <f>('7.individuals NC'!N362*'7.individuals NC'!O362+'8.legal entities NC'!N362*'8.legal entities NC'!O362+'9.non-residents NC'!N194*'9.non-residents NC'!O194)/('7.individuals NC'!N362+'8.legal entities NC'!N362+'9.non-residents NC'!N194)</f>
        <v>#DIV/0!</v>
      </c>
      <c r="P362" s="50">
        <f>'7.individuals NC'!P362+'8.legal entities NC'!P362+'9.non-residents NC'!P194</f>
        <v>0</v>
      </c>
      <c r="Q362" s="51" t="e">
        <f>('7.individuals NC'!P362*'7.individuals NC'!Q362+'8.legal entities NC'!P362*'8.legal entities NC'!Q362+'9.non-residents NC'!P194*'9.non-residents NC'!Q194)/('7.individuals NC'!P362+'8.legal entities NC'!P362+'9.non-residents NC'!P194)</f>
        <v>#DIV/0!</v>
      </c>
      <c r="R362" s="50">
        <f>'7.individuals NC'!R362+'8.legal entities NC'!R362+'9.non-residents NC'!R194</f>
        <v>0</v>
      </c>
      <c r="S362" s="51" t="e">
        <f>('7.individuals NC'!R362*'7.individuals NC'!S362+'8.legal entities NC'!R362*'8.legal entities NC'!S362+'9.non-residents NC'!R194*'9.non-residents NC'!S194)/('7.individuals NC'!R362+'8.legal entities NC'!R362+'9.non-residents NC'!R194)</f>
        <v>#DIV/0!</v>
      </c>
      <c r="T362" s="50">
        <f>'7.individuals NC'!T362+'8.legal entities NC'!T362+'9.non-residents NC'!T194</f>
        <v>0</v>
      </c>
      <c r="U362" s="51" t="e">
        <f>('7.individuals NC'!T362*'7.individuals NC'!U362+'8.legal entities NC'!T362*'8.legal entities NC'!U362+'9.non-residents NC'!T194*'9.non-residents NC'!U194)/('7.individuals NC'!T362+'8.legal entities NC'!T362+'9.non-residents NC'!T194)</f>
        <v>#DIV/0!</v>
      </c>
    </row>
    <row r="363" spans="1:21" ht="14.25" hidden="1" customHeight="1" x14ac:dyDescent="0.2">
      <c r="A363" s="49" t="s">
        <v>25</v>
      </c>
      <c r="B363" s="50">
        <f>'7.individuals NC'!B363+'8.legal entities NC'!B363+'9.non-residents NC'!B195</f>
        <v>0</v>
      </c>
      <c r="C363" s="51" t="e">
        <f>('7.individuals NC'!B363*'7.individuals NC'!C363+'8.legal entities NC'!B363*'8.legal entities NC'!C363+'9.non-residents NC'!B195*'9.non-residents NC'!C195)/('7.individuals NC'!B363+'8.legal entities NC'!B363+'9.non-residents NC'!B195)</f>
        <v>#DIV/0!</v>
      </c>
      <c r="D363" s="50">
        <f>'7.individuals NC'!D363+'8.legal entities NC'!D363+'9.non-residents NC'!D195</f>
        <v>0</v>
      </c>
      <c r="E363" s="51" t="e">
        <f>('7.individuals NC'!D363*'7.individuals NC'!E363+'8.legal entities NC'!D363*'8.legal entities NC'!E363+'9.non-residents NC'!D195*'9.non-residents NC'!E195)/('7.individuals NC'!D363+'8.legal entities NC'!D363+'9.non-residents NC'!D195)</f>
        <v>#DIV/0!</v>
      </c>
      <c r="F363" s="50">
        <f>'7.individuals NC'!F363+'8.legal entities NC'!F363+'9.non-residents NC'!F195</f>
        <v>0</v>
      </c>
      <c r="G363" s="51" t="e">
        <f>('7.individuals NC'!F363*'7.individuals NC'!G363+'8.legal entities NC'!F363*'8.legal entities NC'!G363+'9.non-residents NC'!F195*'9.non-residents NC'!G195)/('7.individuals NC'!F363+'8.legal entities NC'!F363+'9.non-residents NC'!F195)</f>
        <v>#DIV/0!</v>
      </c>
      <c r="H363" s="50">
        <f t="shared" si="34"/>
        <v>0</v>
      </c>
      <c r="I363" s="51" t="e">
        <f t="shared" si="35"/>
        <v>#DIV/0!</v>
      </c>
      <c r="J363" s="50">
        <f>'7.individuals NC'!J363+'8.legal entities NC'!J363+'9.non-residents NC'!J195</f>
        <v>0</v>
      </c>
      <c r="K363" s="51" t="e">
        <f>('7.individuals NC'!J363*'7.individuals NC'!K363+'8.legal entities NC'!J363*'8.legal entities NC'!K363+'9.non-residents NC'!J195*'9.non-residents NC'!K195)/('7.individuals NC'!J363+'8.legal entities NC'!J363+'9.non-residents NC'!J195)</f>
        <v>#DIV/0!</v>
      </c>
      <c r="L363" s="50">
        <f>'7.individuals NC'!L363+'8.legal entities NC'!L363+'9.non-residents NC'!L195</f>
        <v>0</v>
      </c>
      <c r="M363" s="51" t="e">
        <f>('7.individuals NC'!L363*'7.individuals NC'!M363+'8.legal entities NC'!L363*'8.legal entities NC'!M363+'9.non-residents NC'!L195*'9.non-residents NC'!M195)/('7.individuals NC'!L363+'8.legal entities NC'!L363+'9.non-residents NC'!L195)</f>
        <v>#DIV/0!</v>
      </c>
      <c r="N363" s="50">
        <f>'7.individuals NC'!N363+'8.legal entities NC'!N363+'9.non-residents NC'!N195</f>
        <v>0</v>
      </c>
      <c r="O363" s="51" t="e">
        <f>('7.individuals NC'!N363*'7.individuals NC'!O363+'8.legal entities NC'!N363*'8.legal entities NC'!O363+'9.non-residents NC'!N195*'9.non-residents NC'!O195)/('7.individuals NC'!N363+'8.legal entities NC'!N363+'9.non-residents NC'!N195)</f>
        <v>#DIV/0!</v>
      </c>
      <c r="P363" s="50">
        <f>'7.individuals NC'!P363+'8.legal entities NC'!P363+'9.non-residents NC'!P195</f>
        <v>0</v>
      </c>
      <c r="Q363" s="51" t="e">
        <f>('7.individuals NC'!P363*'7.individuals NC'!Q363+'8.legal entities NC'!P363*'8.legal entities NC'!Q363+'9.non-residents NC'!P195*'9.non-residents NC'!Q195)/('7.individuals NC'!P363+'8.legal entities NC'!P363+'9.non-residents NC'!P195)</f>
        <v>#DIV/0!</v>
      </c>
      <c r="R363" s="50">
        <f>'7.individuals NC'!R363+'8.legal entities NC'!R363+'9.non-residents NC'!R195</f>
        <v>0</v>
      </c>
      <c r="S363" s="51" t="e">
        <f>('7.individuals NC'!R363*'7.individuals NC'!S363+'8.legal entities NC'!R363*'8.legal entities NC'!S363+'9.non-residents NC'!R195*'9.non-residents NC'!S195)/('7.individuals NC'!R363+'8.legal entities NC'!R363+'9.non-residents NC'!R195)</f>
        <v>#DIV/0!</v>
      </c>
      <c r="T363" s="50">
        <f>'7.individuals NC'!T363+'8.legal entities NC'!T363+'9.non-residents NC'!T195</f>
        <v>0</v>
      </c>
      <c r="U363" s="51" t="e">
        <f>('7.individuals NC'!T363*'7.individuals NC'!U363+'8.legal entities NC'!T363*'8.legal entities NC'!U363+'9.non-residents NC'!T195*'9.non-residents NC'!U195)/('7.individuals NC'!T363+'8.legal entities NC'!T363+'9.non-residents NC'!T195)</f>
        <v>#DIV/0!</v>
      </c>
    </row>
    <row r="364" spans="1:21" ht="14.25" hidden="1" customHeight="1" x14ac:dyDescent="0.2">
      <c r="A364" s="49" t="s">
        <v>26</v>
      </c>
      <c r="B364" s="50">
        <f>'7.individuals NC'!B364+'8.legal entities NC'!B364+'9.non-residents NC'!B196</f>
        <v>0</v>
      </c>
      <c r="C364" s="51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50">
        <f>'7.individuals NC'!D364+'8.legal entities NC'!D364+'9.non-residents NC'!D196</f>
        <v>0</v>
      </c>
      <c r="E364" s="51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50">
        <f>'7.individuals NC'!F364+'8.legal entities NC'!F364+'9.non-residents NC'!F196</f>
        <v>0</v>
      </c>
      <c r="G364" s="51" t="e">
        <f>('7.individuals NC'!F364*'7.individuals NC'!G364+'8.legal entities NC'!F364*'8.legal entities NC'!G364+'9.non-residents NC'!F196*'9.non-residents NC'!G196)/('7.individuals NC'!F364+'8.legal entities NC'!F364+'9.non-residents NC'!F196)</f>
        <v>#DIV/0!</v>
      </c>
      <c r="H364" s="50">
        <f t="shared" si="34"/>
        <v>0</v>
      </c>
      <c r="I364" s="51" t="e">
        <f t="shared" si="35"/>
        <v>#DIV/0!</v>
      </c>
      <c r="J364" s="50">
        <f>'7.individuals NC'!J364+'8.legal entities NC'!J364+'9.non-residents NC'!J196</f>
        <v>0</v>
      </c>
      <c r="K364" s="51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50">
        <f>'7.individuals NC'!L364+'8.legal entities NC'!L364+'9.non-residents NC'!L196</f>
        <v>0</v>
      </c>
      <c r="M364" s="51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50">
        <f>'7.individuals NC'!N364+'8.legal entities NC'!N364+'9.non-residents NC'!N196</f>
        <v>0</v>
      </c>
      <c r="O364" s="51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50">
        <f>'7.individuals NC'!P364+'8.legal entities NC'!P364+'9.non-residents NC'!P196</f>
        <v>0</v>
      </c>
      <c r="Q364" s="51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50">
        <f>'7.individuals NC'!R364+'8.legal entities NC'!R364+'9.non-residents NC'!R196</f>
        <v>0</v>
      </c>
      <c r="S364" s="51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  <c r="T364" s="50">
        <f>'7.individuals NC'!T364+'8.legal entities NC'!T364+'9.non-residents NC'!T196</f>
        <v>0</v>
      </c>
      <c r="U364" s="51" t="e">
        <f>('7.individuals NC'!T364*'7.individuals NC'!U364+'8.legal entities NC'!T364*'8.legal entities NC'!U364+'9.non-residents NC'!T196*'9.non-residents NC'!U196)/('7.individuals NC'!T364+'8.legal entities NC'!T364+'9.non-residents NC'!T196)</f>
        <v>#DIV/0!</v>
      </c>
    </row>
    <row r="365" spans="1:21" ht="14.25" hidden="1" customHeight="1" x14ac:dyDescent="0.2">
      <c r="A365" s="49" t="s">
        <v>27</v>
      </c>
      <c r="B365" s="50">
        <f>'7.individuals NC'!B365+'8.legal entities NC'!B365+'9.non-residents NC'!B197</f>
        <v>0</v>
      </c>
      <c r="C365" s="51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50">
        <f>'7.individuals NC'!D365+'8.legal entities NC'!D365+'9.non-residents NC'!D197</f>
        <v>0</v>
      </c>
      <c r="E365" s="51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50">
        <f>'7.individuals NC'!F365+'8.legal entities NC'!F365+'9.non-residents NC'!F197</f>
        <v>0</v>
      </c>
      <c r="G365" s="51" t="e">
        <f>('7.individuals NC'!F365*'7.individuals NC'!G365+'8.legal entities NC'!F365*'8.legal entities NC'!G365+'9.non-residents NC'!F197*'9.non-residents NC'!G197)/('7.individuals NC'!F365+'8.legal entities NC'!F365+'9.non-residents NC'!F197)</f>
        <v>#DIV/0!</v>
      </c>
      <c r="H365" s="50">
        <f t="shared" si="34"/>
        <v>0</v>
      </c>
      <c r="I365" s="51" t="e">
        <f t="shared" si="35"/>
        <v>#DIV/0!</v>
      </c>
      <c r="J365" s="50">
        <f>'7.individuals NC'!J365+'8.legal entities NC'!J365+'9.non-residents NC'!J197</f>
        <v>0</v>
      </c>
      <c r="K365" s="51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50">
        <f>'7.individuals NC'!L365+'8.legal entities NC'!L365+'9.non-residents NC'!L197</f>
        <v>0</v>
      </c>
      <c r="M365" s="51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50">
        <f>'7.individuals NC'!N365+'8.legal entities NC'!N365+'9.non-residents NC'!N197</f>
        <v>0</v>
      </c>
      <c r="O365" s="51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50">
        <f>'7.individuals NC'!P365+'8.legal entities NC'!P365+'9.non-residents NC'!P197</f>
        <v>0</v>
      </c>
      <c r="Q365" s="51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50">
        <f>'7.individuals NC'!R365+'8.legal entities NC'!R365+'9.non-residents NC'!R197</f>
        <v>0</v>
      </c>
      <c r="S365" s="51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  <c r="T365" s="50">
        <f>'7.individuals NC'!T365+'8.legal entities NC'!T365+'9.non-residents NC'!T197</f>
        <v>0</v>
      </c>
      <c r="U365" s="51" t="e">
        <f>('7.individuals NC'!T365*'7.individuals NC'!U365+'8.legal entities NC'!T365*'8.legal entities NC'!U365+'9.non-residents NC'!T197*'9.non-residents NC'!U197)/('7.individuals NC'!T365+'8.legal entities NC'!T365+'9.non-residents NC'!T197)</f>
        <v>#DIV/0!</v>
      </c>
    </row>
    <row r="366" spans="1:21" ht="14.25" hidden="1" customHeight="1" x14ac:dyDescent="0.2">
      <c r="A366" s="49" t="s">
        <v>28</v>
      </c>
      <c r="B366" s="50">
        <f>'7.individuals NC'!B366+'8.legal entities NC'!B366+'9.non-residents NC'!B198</f>
        <v>0</v>
      </c>
      <c r="C366" s="51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50">
        <f>'7.individuals NC'!D366+'8.legal entities NC'!D366+'9.non-residents NC'!D198</f>
        <v>0</v>
      </c>
      <c r="E366" s="51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50">
        <f>'7.individuals NC'!F366+'8.legal entities NC'!F366+'9.non-residents NC'!F198</f>
        <v>0</v>
      </c>
      <c r="G366" s="51" t="e">
        <f>('7.individuals NC'!F366*'7.individuals NC'!G366+'8.legal entities NC'!F366*'8.legal entities NC'!G366+'9.non-residents NC'!F198*'9.non-residents NC'!G198)/('7.individuals NC'!F366+'8.legal entities NC'!F366+'9.non-residents NC'!F198)</f>
        <v>#DIV/0!</v>
      </c>
      <c r="H366" s="50">
        <f t="shared" si="34"/>
        <v>0</v>
      </c>
      <c r="I366" s="51" t="e">
        <f t="shared" si="35"/>
        <v>#DIV/0!</v>
      </c>
      <c r="J366" s="50">
        <f>'7.individuals NC'!J366+'8.legal entities NC'!J366+'9.non-residents NC'!J198</f>
        <v>0</v>
      </c>
      <c r="K366" s="51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50">
        <f>'7.individuals NC'!L366+'8.legal entities NC'!L366+'9.non-residents NC'!L198</f>
        <v>0</v>
      </c>
      <c r="M366" s="51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50">
        <f>'7.individuals NC'!N366+'8.legal entities NC'!N366+'9.non-residents NC'!N198</f>
        <v>0</v>
      </c>
      <c r="O366" s="51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50">
        <f>'7.individuals NC'!P366+'8.legal entities NC'!P366+'9.non-residents NC'!P198</f>
        <v>0</v>
      </c>
      <c r="Q366" s="51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50">
        <f>'7.individuals NC'!R366+'8.legal entities NC'!R366+'9.non-residents NC'!R198</f>
        <v>0</v>
      </c>
      <c r="S366" s="51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  <c r="T366" s="50">
        <f>'7.individuals NC'!T366+'8.legal entities NC'!T366+'9.non-residents NC'!T198</f>
        <v>0</v>
      </c>
      <c r="U366" s="51" t="e">
        <f>('7.individuals NC'!T366*'7.individuals NC'!U366+'8.legal entities NC'!T366*'8.legal entities NC'!U366+'9.non-residents NC'!T198*'9.non-residents NC'!U198)/('7.individuals NC'!T366+'8.legal entities NC'!T366+'9.non-residents NC'!T198)</f>
        <v>#DIV/0!</v>
      </c>
    </row>
    <row r="367" spans="1:21" ht="14.25" hidden="1" customHeight="1" x14ac:dyDescent="0.2">
      <c r="A367" s="49" t="s">
        <v>46</v>
      </c>
      <c r="B367" s="50">
        <f>'7.individuals NC'!B367+'8.legal entities NC'!B367+'9.non-residents NC'!B199</f>
        <v>0</v>
      </c>
      <c r="C367" s="51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50">
        <f>'7.individuals NC'!D367+'8.legal entities NC'!D367+'9.non-residents NC'!D199</f>
        <v>0</v>
      </c>
      <c r="E367" s="51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50">
        <f>'7.individuals NC'!F367+'8.legal entities NC'!F367+'9.non-residents NC'!F199</f>
        <v>0</v>
      </c>
      <c r="G367" s="51" t="e">
        <f>('7.individuals NC'!F367*'7.individuals NC'!G367+'8.legal entities NC'!F367*'8.legal entities NC'!G367+'9.non-residents NC'!F199*'9.non-residents NC'!G199)/('7.individuals NC'!F367+'8.legal entities NC'!F367+'9.non-residents NC'!F199)</f>
        <v>#DIV/0!</v>
      </c>
      <c r="H367" s="50">
        <f t="shared" si="34"/>
        <v>0</v>
      </c>
      <c r="I367" s="51" t="e">
        <f t="shared" si="35"/>
        <v>#DIV/0!</v>
      </c>
      <c r="J367" s="50">
        <f>'7.individuals NC'!J367+'8.legal entities NC'!J367+'9.non-residents NC'!J199</f>
        <v>0</v>
      </c>
      <c r="K367" s="51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50">
        <f>'7.individuals NC'!L367+'8.legal entities NC'!L367+'9.non-residents NC'!L199</f>
        <v>0</v>
      </c>
      <c r="M367" s="51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50">
        <f>'7.individuals NC'!N367+'8.legal entities NC'!N367+'9.non-residents NC'!N199</f>
        <v>0</v>
      </c>
      <c r="O367" s="51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50">
        <f>'7.individuals NC'!P367+'8.legal entities NC'!P367+'9.non-residents NC'!P199</f>
        <v>0</v>
      </c>
      <c r="Q367" s="51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50">
        <f>'7.individuals NC'!R367+'8.legal entities NC'!R367+'9.non-residents NC'!R199</f>
        <v>0</v>
      </c>
      <c r="S367" s="51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  <c r="T367" s="50">
        <f>'7.individuals NC'!T367+'8.legal entities NC'!T367+'9.non-residents NC'!T199</f>
        <v>0</v>
      </c>
      <c r="U367" s="51" t="e">
        <f>('7.individuals NC'!T367*'7.individuals NC'!U367+'8.legal entities NC'!T367*'8.legal entities NC'!U367+'9.non-residents NC'!T199*'9.non-residents NC'!U199)/('7.individuals NC'!T367+'8.legal entities NC'!T367+'9.non-residents NC'!T199)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NC'!B368+'8.legal entities NC'!B368+'9.non-residents NC'!B200</f>
        <v>0</v>
      </c>
      <c r="C368" s="5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53">
        <f>'7.individuals NC'!D368+'8.legal entities NC'!D368+'9.non-residents NC'!D200</f>
        <v>0</v>
      </c>
      <c r="E368" s="5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53">
        <f>'7.individuals NC'!F368+'8.legal entities NC'!F368+'9.non-residents NC'!F200</f>
        <v>0</v>
      </c>
      <c r="G368" s="54" t="e">
        <f>('7.individuals NC'!F368*'7.individuals NC'!G368+'8.legal entities NC'!F368*'8.legal entities NC'!G368+'9.non-residents NC'!F200*'9.non-residents NC'!G200)/('7.individuals NC'!F368+'8.legal entities NC'!F368+'9.non-residents NC'!F200)</f>
        <v>#DIV/0!</v>
      </c>
      <c r="H368" s="53">
        <f t="shared" ref="H368" si="36">J368+L368+N368+P368+R368+T368</f>
        <v>0</v>
      </c>
      <c r="I368" s="54" t="e">
        <f t="shared" ref="I368" si="37">(J368*K368+L368*M368+N368*O368+P368*Q368+R368*S368+T368*U368)/(J368+L368+N368+P368+R368+T368)</f>
        <v>#DIV/0!</v>
      </c>
      <c r="J368" s="53">
        <f>'7.individuals NC'!J368+'8.legal entities NC'!J368+'9.non-residents NC'!J200</f>
        <v>0</v>
      </c>
      <c r="K368" s="5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53">
        <f>'7.individuals NC'!L368+'8.legal entities NC'!L368+'9.non-residents NC'!L200</f>
        <v>0</v>
      </c>
      <c r="M368" s="5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53">
        <f>'7.individuals NC'!N368+'8.legal entities NC'!N368+'9.non-residents NC'!N200</f>
        <v>0</v>
      </c>
      <c r="O368" s="5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53">
        <f>'7.individuals NC'!P368+'8.legal entities NC'!P368+'9.non-residents NC'!P200</f>
        <v>0</v>
      </c>
      <c r="Q368" s="5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53">
        <f>'7.individuals NC'!R368+'8.legal entities NC'!R368+'9.non-residents NC'!R200</f>
        <v>0</v>
      </c>
      <c r="S368" s="5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  <c r="T368" s="53">
        <f>'7.individuals NC'!T368+'8.legal entities NC'!T368+'9.non-residents NC'!T200</f>
        <v>0</v>
      </c>
      <c r="U368" s="54" t="e">
        <f>('7.individuals NC'!T368*'7.individuals NC'!U368+'8.legal entities NC'!T368*'8.legal entities NC'!U368+'9.non-residents NC'!T200*'9.non-residents NC'!U200)/('7.individuals NC'!T368+'8.legal entities NC'!T368+'9.non-residents NC'!T200)</f>
        <v>#DIV/0!</v>
      </c>
    </row>
    <row r="369" spans="1:21" ht="5.0999999999999996" customHeight="1" x14ac:dyDescent="0.2">
      <c r="A369" s="27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62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102900228.77999999</v>
      </c>
      <c r="C339" s="51">
        <f t="shared" ref="C339" si="137">(D339*E339+F339*G339+J339*K339+L339*M339+N339*O339+P339*Q339+R339*S339+T339*U339)/(D339+F339+J339+L339+N339+P339+R339+T339)</f>
        <v>6.6876447327525694</v>
      </c>
      <c r="D339" s="50">
        <v>3420329.22</v>
      </c>
      <c r="E339" s="51">
        <v>4.2569756486774697E-2</v>
      </c>
      <c r="F339" s="50">
        <v>47573378.549999997</v>
      </c>
      <c r="G339" s="51">
        <v>0.79294488232221594</v>
      </c>
      <c r="H339" s="50">
        <f t="shared" ref="H339" si="138">J339+L339+N339+P339+R339+T339</f>
        <v>51906521.010000005</v>
      </c>
      <c r="I339" s="51">
        <f t="shared" ref="I339" si="139">(J339*K339+L339*M339+N339*O339+P339*Q339+R339*S339+T339*U339)/(J339+L339+N339+P339+R339+T339)</f>
        <v>12.528127308634692</v>
      </c>
      <c r="J339" s="50">
        <v>4177472.04</v>
      </c>
      <c r="K339" s="51">
        <v>12.1490180420454</v>
      </c>
      <c r="L339" s="50">
        <v>7589265.8300000001</v>
      </c>
      <c r="M339" s="51">
        <v>11.9569258183963</v>
      </c>
      <c r="N339" s="50">
        <v>8433605.25</v>
      </c>
      <c r="O339" s="51">
        <v>11.744313437613201</v>
      </c>
      <c r="P339" s="50">
        <v>15946450.279999999</v>
      </c>
      <c r="Q339" s="51">
        <v>12.392359973244199</v>
      </c>
      <c r="R339" s="50">
        <v>15226740.550000001</v>
      </c>
      <c r="S339" s="51">
        <v>13.437894337412899</v>
      </c>
      <c r="T339" s="50">
        <v>532987.06000000006</v>
      </c>
      <c r="U339" s="51">
        <v>14.1066190006564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102737568.52000001</v>
      </c>
      <c r="C340" s="51">
        <f t="shared" ref="C340" si="141">(D340*E340+F340*G340+J340*K340+L340*M340+N340*O340+P340*Q340+R340*S340+T340*U340)/(D340+F340+J340+L340+N340+P340+R340+T340)</f>
        <v>7.0453661994238486</v>
      </c>
      <c r="D340" s="50">
        <v>3560656.55</v>
      </c>
      <c r="E340" s="51">
        <v>4.5766992045329392E-2</v>
      </c>
      <c r="F340" s="50">
        <v>46719102.270000003</v>
      </c>
      <c r="G340" s="51">
        <v>1.4283227935620999</v>
      </c>
      <c r="H340" s="50">
        <f t="shared" ref="H340" si="142">J340+L340+N340+P340+R340+T340</f>
        <v>52457809.699999996</v>
      </c>
      <c r="I340" s="51">
        <f t="shared" ref="I340" si="143">(J340*K340+L340*M340+N340*O340+P340*Q340+R340*S340+T340*U340)/(J340+L340+N340+P340+R340+T340)</f>
        <v>12.523032837469</v>
      </c>
      <c r="J340" s="50">
        <v>4699237.66</v>
      </c>
      <c r="K340" s="51">
        <v>11.950352876108798</v>
      </c>
      <c r="L340" s="50">
        <v>6606434.7699999996</v>
      </c>
      <c r="M340" s="51">
        <v>11.490179256852</v>
      </c>
      <c r="N340" s="50">
        <v>7582898.0899999999</v>
      </c>
      <c r="O340" s="51">
        <v>11.629775580394199</v>
      </c>
      <c r="P340" s="50">
        <v>17691314.359999999</v>
      </c>
      <c r="Q340" s="51">
        <v>12.538960864974399</v>
      </c>
      <c r="R340" s="50">
        <v>15329434.289999999</v>
      </c>
      <c r="S340" s="51">
        <v>13.511771356182299</v>
      </c>
      <c r="T340" s="50">
        <v>548490.53</v>
      </c>
      <c r="U340" s="51">
        <v>14.071879821334399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102151867.43000001</v>
      </c>
      <c r="C341" s="51">
        <f t="shared" ref="C341" si="145">(D341*E341+F341*G341+J341*K341+L341*M341+N341*O341+P341*Q341+R341*S341+T341*U341)/(D341+F341+J341+L341+N341+P341+R341+T341)</f>
        <v>7.2049363861658655</v>
      </c>
      <c r="D341" s="50">
        <v>3592485.09</v>
      </c>
      <c r="E341" s="51">
        <v>0.191159351172144</v>
      </c>
      <c r="F341" s="50">
        <v>45176252.240000002</v>
      </c>
      <c r="G341" s="51">
        <v>1.41159316057068</v>
      </c>
      <c r="H341" s="50">
        <f t="shared" ref="H341" si="146">J341+L341+N341+P341+R341+T341</f>
        <v>53383130.100000001</v>
      </c>
      <c r="I341" s="51">
        <f t="shared" ref="I341" si="147">(J341*K341+L341*M341+N341*O341+P341*Q341+R341*S341+T341*U341)/(J341+L341+N341+P341+R341+T341)</f>
        <v>12.579638539406268</v>
      </c>
      <c r="J341" s="50">
        <v>3504580.65</v>
      </c>
      <c r="K341" s="51">
        <v>11.4514694787806</v>
      </c>
      <c r="L341" s="50">
        <v>6523670.6900000004</v>
      </c>
      <c r="M341" s="51">
        <v>11.413821174210698</v>
      </c>
      <c r="N341" s="50">
        <v>7451361.2199999997</v>
      </c>
      <c r="O341" s="51">
        <v>11.497550118513798</v>
      </c>
      <c r="P341" s="50">
        <v>19022649.690000001</v>
      </c>
      <c r="Q341" s="51">
        <v>12.655469145234498</v>
      </c>
      <c r="R341" s="50">
        <v>16303745.34</v>
      </c>
      <c r="S341" s="51">
        <v>13.641115573355698</v>
      </c>
      <c r="T341" s="50">
        <v>577122.51</v>
      </c>
      <c r="U341" s="51">
        <v>14.0934409292058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103734680.55</v>
      </c>
      <c r="C342" s="51">
        <f t="shared" ref="C342" si="149">(D342*E342+F342*G342+J342*K342+L342*M342+N342*O342+P342*Q342+R342*S342+T342*U342)/(D342+F342+J342+L342+N342+P342+R342+T342)</f>
        <v>7.3027419380692331</v>
      </c>
      <c r="D342" s="50">
        <v>3511257.61</v>
      </c>
      <c r="E342" s="51">
        <v>0.19364250309164899</v>
      </c>
      <c r="F342" s="50">
        <v>45591008.850000001</v>
      </c>
      <c r="G342" s="51">
        <v>1.46859379849411</v>
      </c>
      <c r="H342" s="50">
        <f t="shared" ref="H342" si="150">J342+L342+N342+P342+R342+T342</f>
        <v>54632414.090000004</v>
      </c>
      <c r="I342" s="51">
        <f t="shared" ref="I342" si="151">(J342*K342+L342*M342+N342*O342+P342*Q342+R342*S342+T342*U342)/(J342+L342+N342+P342+R342+T342)</f>
        <v>12.628272281202054</v>
      </c>
      <c r="J342" s="50">
        <v>3493529</v>
      </c>
      <c r="K342" s="51">
        <v>11.4227260356791</v>
      </c>
      <c r="L342" s="50">
        <v>5667518.4100000001</v>
      </c>
      <c r="M342" s="51">
        <v>11.229322674365999</v>
      </c>
      <c r="N342" s="50">
        <v>7812982.4199999999</v>
      </c>
      <c r="O342" s="51">
        <v>11.505090444949399</v>
      </c>
      <c r="P342" s="50">
        <v>20152593.710000001</v>
      </c>
      <c r="Q342" s="51">
        <v>12.7027357915261</v>
      </c>
      <c r="R342" s="50">
        <v>16922231.739999998</v>
      </c>
      <c r="S342" s="51">
        <v>13.724117483064299</v>
      </c>
      <c r="T342" s="50">
        <v>583558.81000000006</v>
      </c>
      <c r="U342" s="51">
        <v>14.1205024048904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106342666.48999999</v>
      </c>
      <c r="C343" s="51">
        <f t="shared" ref="C343" si="153">(D343*E343+F343*G343+J343*K343+L343*M343+N343*O343+P343*Q343+R343*S343+T343*U343)/(D343+F343+J343+L343+N343+P343+R343+T343)</f>
        <v>7.0684510724430982</v>
      </c>
      <c r="D343" s="50">
        <v>3927289.19</v>
      </c>
      <c r="E343" s="51">
        <v>0.17871713659059602</v>
      </c>
      <c r="F343" s="50">
        <v>46106027.609999999</v>
      </c>
      <c r="G343" s="51">
        <v>0.83355493980280504</v>
      </c>
      <c r="H343" s="50">
        <f t="shared" ref="H343" si="154">J343+L343+N343+P343+R343+T343</f>
        <v>56309349.689999998</v>
      </c>
      <c r="I343" s="51">
        <f t="shared" ref="I343" si="155">(J343*K343+L343*M343+N343*O343+P343*Q343+R343*S343+T343*U343)/(J343+L343+N343+P343+R343+T343)</f>
        <v>12.654100215556923</v>
      </c>
      <c r="J343" s="50">
        <v>3486333.18</v>
      </c>
      <c r="K343" s="51">
        <v>10.5763569088942</v>
      </c>
      <c r="L343" s="50">
        <v>5197268.1900000004</v>
      </c>
      <c r="M343" s="51">
        <v>10.945490118492398</v>
      </c>
      <c r="N343" s="50">
        <v>8544126.1999999993</v>
      </c>
      <c r="O343" s="51">
        <v>11.496795093078099</v>
      </c>
      <c r="P343" s="50">
        <v>21235791.25</v>
      </c>
      <c r="Q343" s="51">
        <v>12.8625739355862</v>
      </c>
      <c r="R343" s="50">
        <v>17264965.829999998</v>
      </c>
      <c r="S343" s="51">
        <v>13.854666078832299</v>
      </c>
      <c r="T343" s="50">
        <v>580865.04</v>
      </c>
      <c r="U343" s="51">
        <v>14.129724137985599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116054308.19</v>
      </c>
      <c r="C344" s="54">
        <f t="shared" ref="C344:C355" si="157">(D344*E344+F344*G344+J344*K344+L344*M344+N344*O344+P344*Q344+R344*S344+T344*U344)/(D344+F344+J344+L344+N344+P344+R344+T344)</f>
        <v>6.8357998881704418</v>
      </c>
      <c r="D344" s="53">
        <v>4630831.21</v>
      </c>
      <c r="E344" s="54">
        <v>0.16011864651832097</v>
      </c>
      <c r="F344" s="53">
        <v>52869502.140000001</v>
      </c>
      <c r="G344" s="54">
        <v>0.89161467989757004</v>
      </c>
      <c r="H344" s="53">
        <f t="shared" ref="H344:H355" si="158">J344+L344+N344+P344+R344+T344</f>
        <v>58553974.840000004</v>
      </c>
      <c r="I344" s="54">
        <f t="shared" ref="I344:I355" si="159">(J344*K344+L344*M344+N344*O344+P344*Q344+R344*S344+T344*U344)/(J344+L344+N344+P344+R344+T344)</f>
        <v>12.730874758397528</v>
      </c>
      <c r="J344" s="53">
        <v>2952268.29</v>
      </c>
      <c r="K344" s="54">
        <v>10.1230082364906</v>
      </c>
      <c r="L344" s="53">
        <v>5888462.6200000001</v>
      </c>
      <c r="M344" s="54">
        <v>10.7463685823313</v>
      </c>
      <c r="N344" s="53">
        <v>10243587.210000001</v>
      </c>
      <c r="O344" s="54">
        <v>11.844639126326099</v>
      </c>
      <c r="P344" s="53">
        <v>21612798.5</v>
      </c>
      <c r="Q344" s="54">
        <v>13.0380489561636</v>
      </c>
      <c r="R344" s="53">
        <v>17267172.420000002</v>
      </c>
      <c r="S344" s="54">
        <v>13.949578746055099</v>
      </c>
      <c r="T344" s="53">
        <v>589685.80000000005</v>
      </c>
      <c r="U344" s="54">
        <v>14.054593483343199</v>
      </c>
    </row>
    <row r="345" spans="1:21" ht="14.25" customHeight="1" x14ac:dyDescent="0.2">
      <c r="A345" s="49" t="s">
        <v>90</v>
      </c>
      <c r="B345" s="50">
        <f t="shared" si="156"/>
        <v>112423882.30000001</v>
      </c>
      <c r="C345" s="51">
        <f t="shared" si="157"/>
        <v>7.2691454686856884</v>
      </c>
      <c r="D345" s="50">
        <v>4000544.91</v>
      </c>
      <c r="E345" s="51">
        <v>0.18871601588894504</v>
      </c>
      <c r="F345" s="50">
        <v>47634402.600000001</v>
      </c>
      <c r="G345" s="51">
        <v>0.90188483313738499</v>
      </c>
      <c r="H345" s="50">
        <f t="shared" si="158"/>
        <v>60788934.789999999</v>
      </c>
      <c r="I345" s="51">
        <f t="shared" si="159"/>
        <v>12.724517136678688</v>
      </c>
      <c r="J345" s="50">
        <v>3463133.02</v>
      </c>
      <c r="K345" s="51">
        <v>8.6661551727805097</v>
      </c>
      <c r="L345" s="50">
        <v>6130078.5099999998</v>
      </c>
      <c r="M345" s="51">
        <v>10.777199721998299</v>
      </c>
      <c r="N345" s="50">
        <v>11601991.9</v>
      </c>
      <c r="O345" s="51">
        <v>12.102705992658001</v>
      </c>
      <c r="P345" s="50">
        <v>21248969.809999999</v>
      </c>
      <c r="Q345" s="51">
        <v>13.1622682075475</v>
      </c>
      <c r="R345" s="50">
        <v>17726850.559999999</v>
      </c>
      <c r="S345" s="51">
        <v>14.026377051384099</v>
      </c>
      <c r="T345" s="50">
        <v>617910.99</v>
      </c>
      <c r="U345" s="51">
        <v>14.0620372367871</v>
      </c>
    </row>
    <row r="346" spans="1:21" ht="14.25" customHeight="1" x14ac:dyDescent="0.2">
      <c r="A346" s="49" t="s">
        <v>20</v>
      </c>
      <c r="B346" s="50">
        <f t="shared" si="156"/>
        <v>115186029.61000001</v>
      </c>
      <c r="C346" s="51">
        <f t="shared" si="157"/>
        <v>7.2939787255889641</v>
      </c>
      <c r="D346" s="50">
        <v>4042957.61</v>
      </c>
      <c r="E346" s="51">
        <v>0.16597688987394599</v>
      </c>
      <c r="F346" s="50">
        <v>48619488.789999999</v>
      </c>
      <c r="G346" s="51">
        <v>0.88198756211150997</v>
      </c>
      <c r="H346" s="50">
        <f t="shared" si="158"/>
        <v>62523583.210000001</v>
      </c>
      <c r="I346" s="51">
        <f t="shared" si="159"/>
        <v>12.740978469928621</v>
      </c>
      <c r="J346" s="50">
        <v>4045200.61</v>
      </c>
      <c r="K346" s="51">
        <v>8.4493882890519991</v>
      </c>
      <c r="L346" s="50">
        <v>6474361.8700000001</v>
      </c>
      <c r="M346" s="51">
        <v>10.966692825852201</v>
      </c>
      <c r="N346" s="50">
        <v>12976863.18</v>
      </c>
      <c r="O346" s="51">
        <v>12.3149647390441</v>
      </c>
      <c r="P346" s="50">
        <v>20390878.609999999</v>
      </c>
      <c r="Q346" s="51">
        <v>13.263458571709901</v>
      </c>
      <c r="R346" s="50">
        <v>18027256.260000002</v>
      </c>
      <c r="S346" s="51">
        <v>14.011485427627699</v>
      </c>
      <c r="T346" s="50">
        <v>609022.68000000005</v>
      </c>
      <c r="U346" s="51">
        <v>14.084852229148499</v>
      </c>
    </row>
    <row r="347" spans="1:21" ht="14.25" customHeight="1" x14ac:dyDescent="0.2">
      <c r="A347" s="49" t="s">
        <v>21</v>
      </c>
      <c r="B347" s="50">
        <f t="shared" si="156"/>
        <v>118901080.31000002</v>
      </c>
      <c r="C347" s="51">
        <f t="shared" si="157"/>
        <v>7.3003885904701615</v>
      </c>
      <c r="D347" s="50">
        <v>4057855.95</v>
      </c>
      <c r="E347" s="51">
        <v>0.169159061400393</v>
      </c>
      <c r="F347" s="50">
        <v>50551919.899999999</v>
      </c>
      <c r="G347" s="51">
        <v>0.92099174753598201</v>
      </c>
      <c r="H347" s="50">
        <f t="shared" si="158"/>
        <v>64291304.460000001</v>
      </c>
      <c r="I347" s="51">
        <f t="shared" si="159"/>
        <v>12.766575088650805</v>
      </c>
      <c r="J347" s="50">
        <v>4467010.17</v>
      </c>
      <c r="K347" s="51">
        <v>7.5787238989205195</v>
      </c>
      <c r="L347" s="50">
        <v>8471231.9700000007</v>
      </c>
      <c r="M347" s="51">
        <v>11.431913624860902</v>
      </c>
      <c r="N347" s="50">
        <v>12739553.710000001</v>
      </c>
      <c r="O347" s="51">
        <v>12.356480679879301</v>
      </c>
      <c r="P347" s="50">
        <v>20165648.120000001</v>
      </c>
      <c r="Q347" s="51">
        <v>13.4171372864757</v>
      </c>
      <c r="R347" s="50">
        <v>17891603.530000001</v>
      </c>
      <c r="S347" s="51">
        <v>14.224803049713</v>
      </c>
      <c r="T347" s="50">
        <v>556256.96</v>
      </c>
      <c r="U347" s="51">
        <v>13.657864135488699</v>
      </c>
    </row>
    <row r="348" spans="1:21" ht="14.25" customHeight="1" x14ac:dyDescent="0.2">
      <c r="A348" s="49" t="s">
        <v>22</v>
      </c>
      <c r="B348" s="50">
        <f t="shared" si="156"/>
        <v>126357125.07999998</v>
      </c>
      <c r="C348" s="51">
        <f t="shared" si="157"/>
        <v>7.0658079790145356</v>
      </c>
      <c r="D348" s="50">
        <v>4180860.11</v>
      </c>
      <c r="E348" s="51">
        <v>0.16203655333495501</v>
      </c>
      <c r="F348" s="50">
        <v>56452591.909999996</v>
      </c>
      <c r="G348" s="51">
        <v>0.89845143791379212</v>
      </c>
      <c r="H348" s="50">
        <f t="shared" si="158"/>
        <v>65723673.059999995</v>
      </c>
      <c r="I348" s="51">
        <f t="shared" si="159"/>
        <v>12.802355359685397</v>
      </c>
      <c r="J348" s="50">
        <v>5065197.17</v>
      </c>
      <c r="K348" s="51">
        <v>7.6428466893027185</v>
      </c>
      <c r="L348" s="50">
        <v>9323176.5700000003</v>
      </c>
      <c r="M348" s="51">
        <v>11.7227197810435</v>
      </c>
      <c r="N348" s="50">
        <v>12669941.92</v>
      </c>
      <c r="O348" s="51">
        <v>12.429090160438598</v>
      </c>
      <c r="P348" s="50">
        <v>20406250.640000001</v>
      </c>
      <c r="Q348" s="51">
        <v>13.510096418256099</v>
      </c>
      <c r="R348" s="50">
        <v>17693424.879999999</v>
      </c>
      <c r="S348" s="51">
        <v>14.2707742482133</v>
      </c>
      <c r="T348" s="50">
        <v>565681.88</v>
      </c>
      <c r="U348" s="51">
        <v>13.6952768653293</v>
      </c>
    </row>
    <row r="349" spans="1:21" ht="14.25" customHeight="1" x14ac:dyDescent="0.2">
      <c r="A349" s="49" t="s">
        <v>23</v>
      </c>
      <c r="B349" s="50">
        <f t="shared" si="156"/>
        <v>129085570.48</v>
      </c>
      <c r="C349" s="51">
        <f t="shared" si="157"/>
        <v>7.0369717982610513</v>
      </c>
      <c r="D349" s="50">
        <v>4527165.07</v>
      </c>
      <c r="E349" s="51">
        <v>0.15595938559404002</v>
      </c>
      <c r="F349" s="50">
        <v>57509370.549999997</v>
      </c>
      <c r="G349" s="51">
        <v>0.83315518517529707</v>
      </c>
      <c r="H349" s="50">
        <f t="shared" si="158"/>
        <v>67049034.859999999</v>
      </c>
      <c r="I349" s="51">
        <f t="shared" si="159"/>
        <v>12.822723498894211</v>
      </c>
      <c r="J349" s="50">
        <v>6687579.1799999997</v>
      </c>
      <c r="K349" s="51">
        <v>8.7082966267174697</v>
      </c>
      <c r="L349" s="50">
        <v>9406754.7300000004</v>
      </c>
      <c r="M349" s="51">
        <v>11.734654542555496</v>
      </c>
      <c r="N349" s="50">
        <v>12108052.02</v>
      </c>
      <c r="O349" s="51">
        <v>12.548509160716298</v>
      </c>
      <c r="P349" s="50">
        <v>20602787.960000001</v>
      </c>
      <c r="Q349" s="51">
        <v>13.5156205048426</v>
      </c>
      <c r="R349" s="50">
        <v>17651999.93</v>
      </c>
      <c r="S349" s="51">
        <v>14.306517995714698</v>
      </c>
      <c r="T349" s="50">
        <v>591861.04</v>
      </c>
      <c r="U349" s="51">
        <v>13.842226852607201</v>
      </c>
    </row>
    <row r="350" spans="1:21" ht="14.25" customHeight="1" x14ac:dyDescent="0.2">
      <c r="A350" s="49" t="s">
        <v>24</v>
      </c>
      <c r="B350" s="50">
        <f t="shared" si="156"/>
        <v>134350382.16999999</v>
      </c>
      <c r="C350" s="51">
        <f t="shared" si="157"/>
        <v>6.9377939334431789</v>
      </c>
      <c r="D350" s="50">
        <v>4784819.05</v>
      </c>
      <c r="E350" s="51">
        <v>4.8680669104926799E-2</v>
      </c>
      <c r="F350" s="50">
        <v>61675837.560000002</v>
      </c>
      <c r="G350" s="51">
        <v>1.0155352485560998</v>
      </c>
      <c r="H350" s="50">
        <f t="shared" si="158"/>
        <v>67889725.560000002</v>
      </c>
      <c r="I350" s="51">
        <f t="shared" si="159"/>
        <v>12.803533141215695</v>
      </c>
      <c r="J350" s="50">
        <v>6623185.3499999996</v>
      </c>
      <c r="K350" s="51">
        <v>8.1042490869895385</v>
      </c>
      <c r="L350" s="50">
        <v>9753081.8900000006</v>
      </c>
      <c r="M350" s="51">
        <v>11.7619302014801</v>
      </c>
      <c r="N350" s="50">
        <v>12153533.380000001</v>
      </c>
      <c r="O350" s="51">
        <v>12.8249953122439</v>
      </c>
      <c r="P350" s="50">
        <v>21098429.57</v>
      </c>
      <c r="Q350" s="51">
        <v>13.4070136148242</v>
      </c>
      <c r="R350" s="50">
        <v>17643707.949999999</v>
      </c>
      <c r="S350" s="51">
        <v>14.361989879394901</v>
      </c>
      <c r="T350" s="50">
        <v>617787.42000000004</v>
      </c>
      <c r="U350" s="51">
        <v>14.0867917888325</v>
      </c>
    </row>
    <row r="351" spans="1:21" ht="14.25" customHeight="1" x14ac:dyDescent="0.2">
      <c r="A351" s="49" t="s">
        <v>25</v>
      </c>
      <c r="B351" s="50">
        <f t="shared" si="156"/>
        <v>136054262.88999999</v>
      </c>
      <c r="C351" s="51">
        <f t="shared" si="157"/>
        <v>6.9576228335964583</v>
      </c>
      <c r="D351" s="50">
        <v>5255400.53</v>
      </c>
      <c r="E351" s="51">
        <v>3.9494678248624397E-2</v>
      </c>
      <c r="F351" s="50">
        <v>61748115.75</v>
      </c>
      <c r="G351" s="51">
        <v>1.02780290731382</v>
      </c>
      <c r="H351" s="50">
        <f t="shared" si="158"/>
        <v>69050746.609999999</v>
      </c>
      <c r="I351" s="51">
        <f t="shared" si="159"/>
        <v>12.786853672074999</v>
      </c>
      <c r="J351" s="50">
        <v>7229126.54</v>
      </c>
      <c r="K351" s="51">
        <v>8.3525040184868597</v>
      </c>
      <c r="L351" s="50">
        <v>8984125.8300000001</v>
      </c>
      <c r="M351" s="51">
        <v>11.712312155761499</v>
      </c>
      <c r="N351" s="50">
        <v>11725333.57</v>
      </c>
      <c r="O351" s="51">
        <v>12.907524627164998</v>
      </c>
      <c r="P351" s="50">
        <v>22299985.98</v>
      </c>
      <c r="Q351" s="51">
        <v>13.2722458960398</v>
      </c>
      <c r="R351" s="50">
        <v>18176547.050000001</v>
      </c>
      <c r="S351" s="51">
        <v>14.362632800204999</v>
      </c>
      <c r="T351" s="50">
        <v>635627.64</v>
      </c>
      <c r="U351" s="51">
        <v>14.090951316088098</v>
      </c>
    </row>
    <row r="352" spans="1:21" ht="14.25" customHeight="1" x14ac:dyDescent="0.2">
      <c r="A352" s="49" t="s">
        <v>26</v>
      </c>
      <c r="B352" s="50">
        <f t="shared" si="156"/>
        <v>137772457.34</v>
      </c>
      <c r="C352" s="51">
        <f t="shared" si="157"/>
        <v>6.9081138837412244</v>
      </c>
      <c r="D352" s="50">
        <v>5118480.78</v>
      </c>
      <c r="E352" s="51">
        <v>4.9028309919725802E-2</v>
      </c>
      <c r="F352" s="50">
        <v>62950847</v>
      </c>
      <c r="G352" s="51">
        <v>0.95584847626275804</v>
      </c>
      <c r="H352" s="50">
        <f t="shared" si="158"/>
        <v>69703129.560000002</v>
      </c>
      <c r="I352" s="51">
        <f t="shared" si="159"/>
        <v>12.787451715980019</v>
      </c>
      <c r="J352" s="50">
        <v>6902023.0899999999</v>
      </c>
      <c r="K352" s="51">
        <v>8.0878820928574999</v>
      </c>
      <c r="L352" s="50">
        <v>8758688.1799999997</v>
      </c>
      <c r="M352" s="51">
        <v>11.877464294213501</v>
      </c>
      <c r="N352" s="50">
        <v>11120499.529999999</v>
      </c>
      <c r="O352" s="51">
        <v>12.896611336837999</v>
      </c>
      <c r="P352" s="50">
        <v>23870141.18</v>
      </c>
      <c r="Q352" s="51">
        <v>13.1897127382177</v>
      </c>
      <c r="R352" s="50">
        <v>18417590.850000001</v>
      </c>
      <c r="S352" s="51">
        <v>14.349063136365599</v>
      </c>
      <c r="T352" s="50">
        <v>634186.73</v>
      </c>
      <c r="U352" s="51">
        <v>14.095862907443699</v>
      </c>
    </row>
    <row r="353" spans="1:21" ht="14.25" customHeight="1" x14ac:dyDescent="0.2">
      <c r="A353" s="49" t="s">
        <v>27</v>
      </c>
      <c r="B353" s="50">
        <f t="shared" si="156"/>
        <v>137108608.02000001</v>
      </c>
      <c r="C353" s="51">
        <f t="shared" si="157"/>
        <v>7.0494662423982195</v>
      </c>
      <c r="D353" s="50">
        <v>5430740.5700000003</v>
      </c>
      <c r="E353" s="51">
        <v>5.3746509014331402E-2</v>
      </c>
      <c r="F353" s="50">
        <v>60659098.439999998</v>
      </c>
      <c r="G353" s="51">
        <v>1.04070658735461</v>
      </c>
      <c r="H353" s="50">
        <f t="shared" si="158"/>
        <v>71018769.00999999</v>
      </c>
      <c r="I353" s="51">
        <f t="shared" si="159"/>
        <v>12.716670673009462</v>
      </c>
      <c r="J353" s="50">
        <v>6928557.71</v>
      </c>
      <c r="K353" s="51">
        <v>7.4290914497557097</v>
      </c>
      <c r="L353" s="50">
        <v>9200196.0700000003</v>
      </c>
      <c r="M353" s="51">
        <v>12.3560974321496</v>
      </c>
      <c r="N353" s="50">
        <v>11021386.130000001</v>
      </c>
      <c r="O353" s="51">
        <v>12.813701079992903</v>
      </c>
      <c r="P353" s="50">
        <v>24904446.510000002</v>
      </c>
      <c r="Q353" s="51">
        <v>13.0907271027643</v>
      </c>
      <c r="R353" s="50">
        <v>18347455.379999999</v>
      </c>
      <c r="S353" s="51">
        <v>14.285338352156801</v>
      </c>
      <c r="T353" s="50">
        <v>616727.21</v>
      </c>
      <c r="U353" s="51">
        <v>13.991957570998</v>
      </c>
    </row>
    <row r="354" spans="1:21" ht="14.25" customHeight="1" x14ac:dyDescent="0.2">
      <c r="A354" s="49" t="s">
        <v>28</v>
      </c>
      <c r="B354" s="50">
        <f t="shared" si="156"/>
        <v>141252227.92000002</v>
      </c>
      <c r="C354" s="51">
        <f t="shared" si="157"/>
        <v>6.9648204765937365</v>
      </c>
      <c r="D354" s="50">
        <v>5568553.5599999996</v>
      </c>
      <c r="E354" s="51">
        <v>5.2328326209005703E-2</v>
      </c>
      <c r="F354" s="50">
        <v>62968000.450000003</v>
      </c>
      <c r="G354" s="51">
        <v>1.0399053726407499</v>
      </c>
      <c r="H354" s="50">
        <f t="shared" si="158"/>
        <v>72715673.909999996</v>
      </c>
      <c r="I354" s="51">
        <f t="shared" si="159"/>
        <v>12.624846954706598</v>
      </c>
      <c r="J354" s="50">
        <v>7387799.7800000003</v>
      </c>
      <c r="K354" s="51">
        <v>7.3217925974572093</v>
      </c>
      <c r="L354" s="50">
        <v>8473264.7899999991</v>
      </c>
      <c r="M354" s="51">
        <v>12.3732091554051</v>
      </c>
      <c r="N354" s="50">
        <v>12250538.710000001</v>
      </c>
      <c r="O354" s="51">
        <v>12.739116565372699</v>
      </c>
      <c r="P354" s="50">
        <v>25553229.550000001</v>
      </c>
      <c r="Q354" s="51">
        <v>13.0195549745766</v>
      </c>
      <c r="R354" s="50">
        <v>18432593.210000001</v>
      </c>
      <c r="S354" s="51">
        <v>14.1982430332276</v>
      </c>
      <c r="T354" s="50">
        <v>618247.87</v>
      </c>
      <c r="U354" s="51">
        <v>13.9550556929537</v>
      </c>
    </row>
    <row r="355" spans="1:21" ht="14.25" customHeight="1" x14ac:dyDescent="0.2">
      <c r="A355" s="49" t="s">
        <v>46</v>
      </c>
      <c r="B355" s="50">
        <f t="shared" si="156"/>
        <v>142374824.81999999</v>
      </c>
      <c r="C355" s="51">
        <f t="shared" si="157"/>
        <v>7.1840921327182405</v>
      </c>
      <c r="D355" s="50">
        <v>5443527.4299999997</v>
      </c>
      <c r="E355" s="51">
        <v>6.4785528710011503E-2</v>
      </c>
      <c r="F355" s="50">
        <v>62674162.719999999</v>
      </c>
      <c r="G355" s="51">
        <v>1.5161819651924298</v>
      </c>
      <c r="H355" s="50">
        <f t="shared" si="158"/>
        <v>74257134.670000002</v>
      </c>
      <c r="I355" s="51">
        <f t="shared" si="159"/>
        <v>12.489786550557458</v>
      </c>
      <c r="J355" s="50">
        <v>8301808.9299999997</v>
      </c>
      <c r="K355" s="51">
        <v>7.4259121596767503</v>
      </c>
      <c r="L355" s="50">
        <v>7656910</v>
      </c>
      <c r="M355" s="51">
        <v>11.845134935032499</v>
      </c>
      <c r="N355" s="50">
        <v>13354820.24</v>
      </c>
      <c r="O355" s="51">
        <v>12.717260600469199</v>
      </c>
      <c r="P355" s="50">
        <v>26196191.449999999</v>
      </c>
      <c r="Q355" s="51">
        <v>13.0087427007944</v>
      </c>
      <c r="R355" s="50">
        <v>18142958.41</v>
      </c>
      <c r="S355" s="51">
        <v>14.117048422721899</v>
      </c>
      <c r="T355" s="50">
        <v>604445.64</v>
      </c>
      <c r="U355" s="51">
        <v>13.845512864647299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152607499.5</v>
      </c>
      <c r="C356" s="54">
        <f t="shared" ref="C356:C367" si="161">(D356*E356+F356*G356+J356*K356+L356*M356+N356*O356+P356*Q356+R356*S356+T356*U356)/(D356+F356+J356+L356+N356+P356+R356+T356)</f>
        <v>6.6215889106491765</v>
      </c>
      <c r="D356" s="53">
        <v>6537158.5999999996</v>
      </c>
      <c r="E356" s="54">
        <v>4.4818984963895497E-2</v>
      </c>
      <c r="F356" s="53">
        <v>68238914.519999996</v>
      </c>
      <c r="G356" s="54">
        <v>1.0341079675647198</v>
      </c>
      <c r="H356" s="53">
        <f t="shared" ref="H356:H367" si="162">J356+L356+N356+P356+R356+T356</f>
        <v>77831426.379999995</v>
      </c>
      <c r="I356" s="54">
        <f t="shared" ref="I356:I367" si="163">(J356*K356+L356*M356+N356*O356+P356*Q356+R356*S356+T356*U356)/(J356+L356+N356+P356+R356+T356)</f>
        <v>12.072819117657291</v>
      </c>
      <c r="J356" s="53">
        <v>9363344.75</v>
      </c>
      <c r="K356" s="54">
        <v>4.8920684497278604</v>
      </c>
      <c r="L356" s="53">
        <v>8727535.0800000001</v>
      </c>
      <c r="M356" s="54">
        <v>11.8404708775688</v>
      </c>
      <c r="N356" s="53">
        <v>14427927.6</v>
      </c>
      <c r="O356" s="54">
        <v>12.5030293040145</v>
      </c>
      <c r="P356" s="53">
        <v>26149480.829999998</v>
      </c>
      <c r="Q356" s="54">
        <v>13.034969628420001</v>
      </c>
      <c r="R356" s="53">
        <v>18551699.510000002</v>
      </c>
      <c r="S356" s="54">
        <v>14.057045846291798</v>
      </c>
      <c r="T356" s="53">
        <v>611438.61</v>
      </c>
      <c r="U356" s="54">
        <v>13.849147400423398</v>
      </c>
    </row>
    <row r="357" spans="1:21" ht="14.25" customHeight="1" x14ac:dyDescent="0.2">
      <c r="A357" s="35" t="s">
        <v>91</v>
      </c>
      <c r="B357" s="50">
        <f t="shared" si="160"/>
        <v>149686500.18000001</v>
      </c>
      <c r="C357" s="51">
        <f t="shared" si="161"/>
        <v>6.802954204296098</v>
      </c>
      <c r="D357" s="50">
        <v>5581189.6200000001</v>
      </c>
      <c r="E357" s="51">
        <v>4.4438015456640202E-2</v>
      </c>
      <c r="F357" s="50">
        <v>64696306.539999999</v>
      </c>
      <c r="G357" s="51">
        <v>1.0627756517938001</v>
      </c>
      <c r="H357" s="50">
        <f t="shared" si="162"/>
        <v>79409004.019999996</v>
      </c>
      <c r="I357" s="51">
        <f t="shared" si="163"/>
        <v>11.954623296175674</v>
      </c>
      <c r="J357" s="50">
        <v>10115066.83</v>
      </c>
      <c r="K357" s="51">
        <v>4.6758258889822892</v>
      </c>
      <c r="L357" s="50">
        <v>9834481.5700000003</v>
      </c>
      <c r="M357" s="51">
        <v>11.9106825577589</v>
      </c>
      <c r="N357" s="50">
        <v>14586614.189999999</v>
      </c>
      <c r="O357" s="51">
        <v>12.338434809209099</v>
      </c>
      <c r="P357" s="50">
        <v>26135587.16</v>
      </c>
      <c r="Q357" s="51">
        <v>13.123769354106999</v>
      </c>
      <c r="R357" s="50">
        <v>18102107.989999998</v>
      </c>
      <c r="S357" s="51">
        <v>13.9852858604176</v>
      </c>
      <c r="T357" s="50">
        <v>635146.28</v>
      </c>
      <c r="U357" s="51">
        <v>13.755081619937998</v>
      </c>
    </row>
    <row r="358" spans="1:21" ht="14.25" customHeight="1" x14ac:dyDescent="0.2">
      <c r="A358" s="49" t="s">
        <v>20</v>
      </c>
      <c r="B358" s="50">
        <f t="shared" si="160"/>
        <v>154888545.38</v>
      </c>
      <c r="C358" s="51">
        <f t="shared" si="161"/>
        <v>6.7163846392789983</v>
      </c>
      <c r="D358" s="50">
        <v>5500414.7199999997</v>
      </c>
      <c r="E358" s="51">
        <v>5.1239202850508002E-2</v>
      </c>
      <c r="F358" s="50">
        <v>68122852.290000007</v>
      </c>
      <c r="G358" s="51">
        <v>1.03682278596794</v>
      </c>
      <c r="H358" s="50">
        <f t="shared" si="162"/>
        <v>81265278.370000005</v>
      </c>
      <c r="I358" s="51">
        <f t="shared" si="163"/>
        <v>11.928561669498404</v>
      </c>
      <c r="J358" s="50">
        <v>11060790.779999999</v>
      </c>
      <c r="K358" s="51">
        <v>5.0916572267629494</v>
      </c>
      <c r="L358" s="50">
        <v>10293240.699999999</v>
      </c>
      <c r="M358" s="51">
        <v>11.833797335818598</v>
      </c>
      <c r="N358" s="50">
        <v>15043441.550000001</v>
      </c>
      <c r="O358" s="51">
        <v>12.276797393260102</v>
      </c>
      <c r="P358" s="50">
        <v>26260731.34</v>
      </c>
      <c r="Q358" s="51">
        <v>13.2364863995939</v>
      </c>
      <c r="R358" s="50">
        <v>17949011.350000001</v>
      </c>
      <c r="S358" s="51">
        <v>13.926356683690001</v>
      </c>
      <c r="T358" s="50">
        <v>658062.65</v>
      </c>
      <c r="U358" s="51">
        <v>13.680420143127698</v>
      </c>
    </row>
    <row r="359" spans="1:21" ht="14.25" customHeight="1" x14ac:dyDescent="0.2">
      <c r="A359" s="49" t="s">
        <v>21</v>
      </c>
      <c r="B359" s="50">
        <f t="shared" si="160"/>
        <v>162201046.90000004</v>
      </c>
      <c r="C359" s="51">
        <f t="shared" si="161"/>
        <v>6.5545310105442942</v>
      </c>
      <c r="D359" s="50">
        <v>5723607.2599999998</v>
      </c>
      <c r="E359" s="51">
        <v>5.3026104956754097E-2</v>
      </c>
      <c r="F359" s="50">
        <v>71099676.150000006</v>
      </c>
      <c r="G359" s="51">
        <v>1.0589205840355997</v>
      </c>
      <c r="H359" s="50">
        <f t="shared" si="162"/>
        <v>85377763.489999995</v>
      </c>
      <c r="I359" s="51">
        <f t="shared" si="163"/>
        <v>11.566938981385581</v>
      </c>
      <c r="J359" s="50">
        <v>14041313.08</v>
      </c>
      <c r="K359" s="51">
        <v>4.2100930796922293</v>
      </c>
      <c r="L359" s="50">
        <v>10561678.84</v>
      </c>
      <c r="M359" s="51">
        <v>11.740157244309799</v>
      </c>
      <c r="N359" s="50">
        <v>15828310.9</v>
      </c>
      <c r="O359" s="51">
        <v>12.3759403386561</v>
      </c>
      <c r="P359" s="50">
        <v>25670078.120000001</v>
      </c>
      <c r="Q359" s="51">
        <v>13.332784202613901</v>
      </c>
      <c r="R359" s="50">
        <v>18562963.280000001</v>
      </c>
      <c r="S359" s="51">
        <v>13.822509115963699</v>
      </c>
      <c r="T359" s="50">
        <v>713419.27</v>
      </c>
      <c r="U359" s="51">
        <v>13.621446932881398</v>
      </c>
    </row>
    <row r="360" spans="1:21" ht="14.25" hidden="1" customHeight="1" x14ac:dyDescent="0.2">
      <c r="A360" s="49" t="s">
        <v>22</v>
      </c>
      <c r="B360" s="50">
        <f t="shared" si="160"/>
        <v>0</v>
      </c>
      <c r="C360" s="51" t="e">
        <f t="shared" si="161"/>
        <v>#DIV/0!</v>
      </c>
      <c r="D360" s="50"/>
      <c r="E360" s="51"/>
      <c r="F360" s="50"/>
      <c r="G360" s="51"/>
      <c r="H360" s="50">
        <f t="shared" si="162"/>
        <v>0</v>
      </c>
      <c r="I360" s="51" t="e">
        <f t="shared" si="163"/>
        <v>#DIV/0!</v>
      </c>
      <c r="J360" s="50"/>
      <c r="K360" s="51"/>
      <c r="L360" s="50"/>
      <c r="M360" s="51"/>
      <c r="N360" s="50"/>
      <c r="O360" s="51"/>
      <c r="P360" s="50"/>
      <c r="Q360" s="51"/>
      <c r="R360" s="50"/>
      <c r="S360" s="51"/>
      <c r="T360" s="50"/>
      <c r="U360" s="51"/>
    </row>
    <row r="361" spans="1:21" ht="14.25" hidden="1" customHeight="1" x14ac:dyDescent="0.2">
      <c r="A361" s="49" t="s">
        <v>23</v>
      </c>
      <c r="B361" s="50">
        <f t="shared" si="160"/>
        <v>0</v>
      </c>
      <c r="C361" s="51" t="e">
        <f t="shared" si="161"/>
        <v>#DIV/0!</v>
      </c>
      <c r="D361" s="50"/>
      <c r="E361" s="51"/>
      <c r="F361" s="50"/>
      <c r="G361" s="51"/>
      <c r="H361" s="50">
        <f t="shared" si="162"/>
        <v>0</v>
      </c>
      <c r="I361" s="51" t="e">
        <f t="shared" si="163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60"/>
        <v>0</v>
      </c>
      <c r="C362" s="51" t="e">
        <f t="shared" si="161"/>
        <v>#DIV/0!</v>
      </c>
      <c r="D362" s="50"/>
      <c r="E362" s="51"/>
      <c r="F362" s="50"/>
      <c r="G362" s="51"/>
      <c r="H362" s="50">
        <f t="shared" si="162"/>
        <v>0</v>
      </c>
      <c r="I362" s="51" t="e">
        <f t="shared" si="163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0"/>
        <v>0</v>
      </c>
      <c r="C363" s="51" t="e">
        <f t="shared" si="161"/>
        <v>#DIV/0!</v>
      </c>
      <c r="D363" s="50"/>
      <c r="E363" s="51"/>
      <c r="F363" s="50"/>
      <c r="G363" s="51"/>
      <c r="H363" s="50">
        <f t="shared" si="162"/>
        <v>0</v>
      </c>
      <c r="I363" s="51" t="e">
        <f t="shared" si="163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0" ht="4.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x14ac:dyDescent="0.2">
      <c r="A370" s="18" t="s">
        <v>68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65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5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107613307.54000002</v>
      </c>
      <c r="C339" s="51">
        <f t="shared" ref="C339" si="137">(D339*E339+F339*G339+J339*K339+L339*M339+N339*O339+P339*Q339+R339*S339+T339*U339)/(D339+F339+J339+L339+N339+P339+R339+T339)</f>
        <v>4.3066171270689244</v>
      </c>
      <c r="D339" s="50">
        <v>76311603.340000004</v>
      </c>
      <c r="E339" s="51">
        <v>2.3662888588379101</v>
      </c>
      <c r="F339" s="50">
        <v>9650024.2799999993</v>
      </c>
      <c r="G339" s="51">
        <v>3.9594072393463398</v>
      </c>
      <c r="H339" s="50">
        <f t="shared" ref="H339" si="138">J339+L339+N339+P339+R339+T339</f>
        <v>21651679.919999998</v>
      </c>
      <c r="I339" s="51">
        <f t="shared" ref="I339" si="139">(J339*K339+L339*M339+N339*O339+P339*Q339+R339*S339+T339*U339)/(J339+L339+N339+P339+R339+T339)</f>
        <v>11.300076551967599</v>
      </c>
      <c r="J339" s="50">
        <v>1118896.7</v>
      </c>
      <c r="K339" s="51">
        <v>13.2483240365263</v>
      </c>
      <c r="L339" s="50">
        <v>1069688.98</v>
      </c>
      <c r="M339" s="51">
        <v>11.770088229758098</v>
      </c>
      <c r="N339" s="50">
        <v>4437201.3099999996</v>
      </c>
      <c r="O339" s="51">
        <v>10.358186931843299</v>
      </c>
      <c r="P339" s="50">
        <v>10462341.699999999</v>
      </c>
      <c r="Q339" s="51">
        <v>12.275494870914001</v>
      </c>
      <c r="R339" s="50">
        <v>3697501.23</v>
      </c>
      <c r="S339" s="51">
        <v>10.8866382601312</v>
      </c>
      <c r="T339" s="50">
        <v>866050</v>
      </c>
      <c r="U339" s="51">
        <v>3.0098262225044699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109340947.01000002</v>
      </c>
      <c r="C340" s="51">
        <f t="shared" ref="C340" si="141">(D340*E340+F340*G340+J340*K340+L340*M340+N340*O340+P340*Q340+R340*S340+T340*U340)/(D340+F340+J340+L340+N340+P340+R340+T340)</f>
        <v>4.3445778898371366</v>
      </c>
      <c r="D340" s="50">
        <v>76738262.680000007</v>
      </c>
      <c r="E340" s="51">
        <v>2.3794092979783903</v>
      </c>
      <c r="F340" s="50">
        <v>10368960.82</v>
      </c>
      <c r="G340" s="51">
        <v>3.8918600274545203</v>
      </c>
      <c r="H340" s="50">
        <f t="shared" ref="H340" si="142">J340+L340+N340+P340+R340+T340</f>
        <v>22233723.509999998</v>
      </c>
      <c r="I340" s="51">
        <f t="shared" ref="I340" si="143">(J340*K340+L340*M340+N340*O340+P340*Q340+R340*S340+T340*U340)/(J340+L340+N340+P340+R340+T340)</f>
        <v>11.338360884402308</v>
      </c>
      <c r="J340" s="50">
        <v>739613.49</v>
      </c>
      <c r="K340" s="51">
        <v>12.431754246532201</v>
      </c>
      <c r="L340" s="50">
        <v>904301.37</v>
      </c>
      <c r="M340" s="51">
        <v>11.004290931019998</v>
      </c>
      <c r="N340" s="50">
        <v>4840445.07</v>
      </c>
      <c r="O340" s="51">
        <v>10.671009980989199</v>
      </c>
      <c r="P340" s="50">
        <v>11065094.18</v>
      </c>
      <c r="Q340" s="51">
        <v>12.263221886350003</v>
      </c>
      <c r="R340" s="50">
        <v>3819219.4</v>
      </c>
      <c r="S340" s="51">
        <v>11.260664855598499</v>
      </c>
      <c r="T340" s="50">
        <v>865050</v>
      </c>
      <c r="U340" s="51">
        <v>2.9998265996185198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119137397.59999999</v>
      </c>
      <c r="C341" s="51">
        <f t="shared" ref="C341" si="145">(D341*E341+F341*G341+J341*K341+L341*M341+N341*O341+P341*Q341+R341*S341+T341*U341)/(D341+F341+J341+L341+N341+P341+R341+T341)</f>
        <v>4.4922827476223111</v>
      </c>
      <c r="D341" s="50">
        <v>88170525.819999993</v>
      </c>
      <c r="E341" s="51">
        <v>2.9132949557587207</v>
      </c>
      <c r="F341" s="50">
        <v>9369903.5399999991</v>
      </c>
      <c r="G341" s="51">
        <v>3.6665002414101697</v>
      </c>
      <c r="H341" s="50">
        <f t="shared" ref="H341" si="146">J341+L341+N341+P341+R341+T341</f>
        <v>21596968.240000002</v>
      </c>
      <c r="I341" s="51">
        <f t="shared" ref="I341" si="147">(J341*K341+L341*M341+N341*O341+P341*Q341+R341*S341+T341*U341)/(J341+L341+N341+P341+R341+T341)</f>
        <v>11.296834417426531</v>
      </c>
      <c r="J341" s="50">
        <v>387707.53</v>
      </c>
      <c r="K341" s="51">
        <v>10.071898045415798</v>
      </c>
      <c r="L341" s="50">
        <v>4110071.75</v>
      </c>
      <c r="M341" s="51">
        <v>10.122512443365501</v>
      </c>
      <c r="N341" s="50">
        <v>3027078.37</v>
      </c>
      <c r="O341" s="51">
        <v>11.808629427952299</v>
      </c>
      <c r="P341" s="50">
        <v>9274057.1999999993</v>
      </c>
      <c r="Q341" s="51">
        <v>12.439700484788901</v>
      </c>
      <c r="R341" s="50">
        <v>3932949.19</v>
      </c>
      <c r="S341" s="51">
        <v>11.380841564368099</v>
      </c>
      <c r="T341" s="50">
        <v>865104.2</v>
      </c>
      <c r="U341" s="51">
        <v>3.0005157760186605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107938513.79000001</v>
      </c>
      <c r="C342" s="51">
        <f t="shared" ref="C342" si="149">(D342*E342+F342*G342+J342*K342+L342*M342+N342*O342+P342*Q342+R342*S342+T342*U342)/(D342+F342+J342+L342+N342+P342+R342+T342)</f>
        <v>4.2790991523276913</v>
      </c>
      <c r="D342" s="50">
        <v>78113855.109999999</v>
      </c>
      <c r="E342" s="51">
        <v>2.4179809295869701</v>
      </c>
      <c r="F342" s="50">
        <v>8165731.6699999999</v>
      </c>
      <c r="G342" s="51">
        <v>3.3400820100300899</v>
      </c>
      <c r="H342" s="50">
        <f t="shared" ref="H342" si="150">J342+L342+N342+P342+R342+T342</f>
        <v>21658927.009999998</v>
      </c>
      <c r="I342" s="51">
        <f t="shared" ref="I342" si="151">(J342*K342+L342*M342+N342*O342+P342*Q342+R342*S342+T342*U342)/(J342+L342+N342+P342+R342+T342)</f>
        <v>11.345325523588819</v>
      </c>
      <c r="J342" s="50">
        <v>476973.25</v>
      </c>
      <c r="K342" s="51">
        <v>10.7761492656035</v>
      </c>
      <c r="L342" s="50">
        <v>3872972.14</v>
      </c>
      <c r="M342" s="51">
        <v>10.127210966795101</v>
      </c>
      <c r="N342" s="50">
        <v>5139615.01</v>
      </c>
      <c r="O342" s="51">
        <v>12.2541422696172</v>
      </c>
      <c r="P342" s="50">
        <v>7523355.71</v>
      </c>
      <c r="Q342" s="51">
        <v>12.228363183003099</v>
      </c>
      <c r="R342" s="50">
        <v>4630906.7</v>
      </c>
      <c r="S342" s="51">
        <v>10.006588608597999</v>
      </c>
      <c r="T342" s="50">
        <v>15104.2</v>
      </c>
      <c r="U342" s="51">
        <v>3.0295414520464501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108519579.84</v>
      </c>
      <c r="C343" s="51">
        <f t="shared" ref="C343" si="153">(D343*E343+F343*G343+J343*K343+L343*M343+N343*O343+P343*Q343+R343*S343+T343*U343)/(D343+F343+J343+L343+N343+P343+R343+T343)</f>
        <v>4.3642914528418446</v>
      </c>
      <c r="D343" s="50">
        <v>79803412.120000005</v>
      </c>
      <c r="E343" s="51">
        <v>2.5238414354656804</v>
      </c>
      <c r="F343" s="50">
        <v>6724842.9100000001</v>
      </c>
      <c r="G343" s="51">
        <v>3.1899949221713499</v>
      </c>
      <c r="H343" s="50">
        <f t="shared" ref="H343" si="154">J343+L343+N343+P343+R343+T343</f>
        <v>21991324.809999999</v>
      </c>
      <c r="I343" s="51">
        <f t="shared" ref="I343" si="155">(J343*K343+L343*M343+N343*O343+P343*Q343+R343*S343+T343*U343)/(J343+L343+N343+P343+R343+T343)</f>
        <v>11.402118971585507</v>
      </c>
      <c r="J343" s="50">
        <v>3667254.5</v>
      </c>
      <c r="K343" s="51">
        <v>9.9808889785805697</v>
      </c>
      <c r="L343" s="50">
        <v>1141319.48</v>
      </c>
      <c r="M343" s="51">
        <v>12.43276430277</v>
      </c>
      <c r="N343" s="50">
        <v>5675741.8799999999</v>
      </c>
      <c r="O343" s="51">
        <v>12.5004573401953</v>
      </c>
      <c r="P343" s="50">
        <v>7171119.3300000001</v>
      </c>
      <c r="Q343" s="51">
        <v>11.937514035650599</v>
      </c>
      <c r="R343" s="50">
        <v>4320785.42</v>
      </c>
      <c r="S343" s="51">
        <v>10.034059969263598</v>
      </c>
      <c r="T343" s="50">
        <v>15104.2</v>
      </c>
      <c r="U343" s="51">
        <v>3.0295414520464501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112958242.72</v>
      </c>
      <c r="C344" s="54">
        <f t="shared" ref="C344:C355" si="157">(D344*E344+F344*G344+J344*K344+L344*M344+N344*O344+P344*Q344+R344*S344+T344*U344)/(D344+F344+J344+L344+N344+P344+R344+T344)</f>
        <v>4.09937647852336</v>
      </c>
      <c r="D344" s="53">
        <v>89541527.920000002</v>
      </c>
      <c r="E344" s="54">
        <v>2.4610757609596101</v>
      </c>
      <c r="F344" s="53">
        <v>3400315.07</v>
      </c>
      <c r="G344" s="54">
        <v>1.5535870388916597</v>
      </c>
      <c r="H344" s="53">
        <f t="shared" ref="H344:H355" si="158">J344+L344+N344+P344+R344+T344</f>
        <v>20016399.73</v>
      </c>
      <c r="I344" s="54">
        <f t="shared" ref="I344:I355" si="159">(J344*K344+L344*M344+N344*O344+P344*Q344+R344*S344+T344*U344)/(J344+L344+N344+P344+R344+T344)</f>
        <v>11.860634134008691</v>
      </c>
      <c r="J344" s="53">
        <v>221493.9</v>
      </c>
      <c r="K344" s="54">
        <v>11.593795942010098</v>
      </c>
      <c r="L344" s="53">
        <v>2873260.32</v>
      </c>
      <c r="M344" s="54">
        <v>11.592967058341602</v>
      </c>
      <c r="N344" s="53">
        <v>5808823.6500000004</v>
      </c>
      <c r="O344" s="54">
        <v>11.982358170832098</v>
      </c>
      <c r="P344" s="53">
        <v>6576821.1900000004</v>
      </c>
      <c r="Q344" s="54">
        <v>13.150689626412099</v>
      </c>
      <c r="R344" s="53">
        <v>4520896.47</v>
      </c>
      <c r="S344" s="54">
        <v>10.0402051532049</v>
      </c>
      <c r="T344" s="53">
        <v>15104.2</v>
      </c>
      <c r="U344" s="54">
        <v>3.0295414520464501</v>
      </c>
    </row>
    <row r="345" spans="1:21" ht="14.25" customHeight="1" x14ac:dyDescent="0.2">
      <c r="A345" s="49" t="s">
        <v>90</v>
      </c>
      <c r="B345" s="50">
        <f t="shared" si="156"/>
        <v>117586167.63000003</v>
      </c>
      <c r="C345" s="51">
        <f t="shared" si="157"/>
        <v>4.5663635871121757</v>
      </c>
      <c r="D345" s="50">
        <v>86716786.120000005</v>
      </c>
      <c r="E345" s="51">
        <v>2.6110353039615202</v>
      </c>
      <c r="F345" s="50">
        <v>5419834.1100000003</v>
      </c>
      <c r="G345" s="51">
        <v>1.1459178297248698</v>
      </c>
      <c r="H345" s="50">
        <f t="shared" si="158"/>
        <v>25449547.399999995</v>
      </c>
      <c r="I345" s="51">
        <f t="shared" si="159"/>
        <v>11.957380415633649</v>
      </c>
      <c r="J345" s="50">
        <v>926494.3</v>
      </c>
      <c r="K345" s="51">
        <v>12.384489984449999</v>
      </c>
      <c r="L345" s="50">
        <v>4305759.43</v>
      </c>
      <c r="M345" s="51">
        <v>12.016120637306498</v>
      </c>
      <c r="N345" s="50">
        <v>5276821.04</v>
      </c>
      <c r="O345" s="51">
        <v>11.8755887043689</v>
      </c>
      <c r="P345" s="50">
        <v>10578719.279999999</v>
      </c>
      <c r="Q345" s="51">
        <v>12.7222966920056</v>
      </c>
      <c r="R345" s="50">
        <v>4361649.1500000004</v>
      </c>
      <c r="S345" s="51">
        <v>10.052508488262999</v>
      </c>
      <c r="T345" s="50">
        <v>104.2</v>
      </c>
      <c r="U345" s="51">
        <v>7.2821497120921297</v>
      </c>
    </row>
    <row r="346" spans="1:21" ht="14.25" customHeight="1" x14ac:dyDescent="0.2">
      <c r="A346" s="49" t="s">
        <v>20</v>
      </c>
      <c r="B346" s="50">
        <f t="shared" si="156"/>
        <v>123634420.08999999</v>
      </c>
      <c r="C346" s="51">
        <f t="shared" si="157"/>
        <v>4.8287443104898573</v>
      </c>
      <c r="D346" s="50">
        <v>89889672.799999997</v>
      </c>
      <c r="E346" s="51">
        <v>2.9146117855320499</v>
      </c>
      <c r="F346" s="50">
        <v>7020574.9299999997</v>
      </c>
      <c r="G346" s="51">
        <v>1.65907445218308</v>
      </c>
      <c r="H346" s="50">
        <f t="shared" si="158"/>
        <v>26724172.359999999</v>
      </c>
      <c r="I346" s="51">
        <f t="shared" si="159"/>
        <v>12.099826403896184</v>
      </c>
      <c r="J346" s="50">
        <v>1839647.82</v>
      </c>
      <c r="K346" s="51">
        <v>11.0120017327556</v>
      </c>
      <c r="L346" s="50">
        <v>3829473.31</v>
      </c>
      <c r="M346" s="51">
        <v>12.956184483656799</v>
      </c>
      <c r="N346" s="50">
        <v>5191508.51</v>
      </c>
      <c r="O346" s="51">
        <v>11.649557230293402</v>
      </c>
      <c r="P346" s="50">
        <v>10040051.09</v>
      </c>
      <c r="Q346" s="51">
        <v>13.393179195754501</v>
      </c>
      <c r="R346" s="50">
        <v>5823387.4299999997</v>
      </c>
      <c r="S346" s="51">
        <v>10.0519743370398</v>
      </c>
      <c r="T346" s="50">
        <v>104.2</v>
      </c>
      <c r="U346" s="51">
        <v>7.2821497120921297</v>
      </c>
    </row>
    <row r="347" spans="1:21" ht="14.25" customHeight="1" x14ac:dyDescent="0.2">
      <c r="A347" s="49" t="s">
        <v>21</v>
      </c>
      <c r="B347" s="50">
        <f t="shared" si="156"/>
        <v>129156016.54000001</v>
      </c>
      <c r="C347" s="51">
        <f t="shared" si="157"/>
        <v>4.8424106092014929</v>
      </c>
      <c r="D347" s="50">
        <v>95344693.340000004</v>
      </c>
      <c r="E347" s="51">
        <v>2.9603339142734102</v>
      </c>
      <c r="F347" s="50">
        <v>6952014.2999999998</v>
      </c>
      <c r="G347" s="51">
        <v>1.6072573565621098</v>
      </c>
      <c r="H347" s="50">
        <f t="shared" si="158"/>
        <v>26859308.899999999</v>
      </c>
      <c r="I347" s="51">
        <f t="shared" si="159"/>
        <v>12.360729779182796</v>
      </c>
      <c r="J347" s="50">
        <v>2397235.7800000003</v>
      </c>
      <c r="K347" s="51">
        <v>12.6112534957241</v>
      </c>
      <c r="L347" s="50">
        <v>3451535.17</v>
      </c>
      <c r="M347" s="51">
        <v>11.402992033194298</v>
      </c>
      <c r="N347" s="50">
        <v>4174311.03</v>
      </c>
      <c r="O347" s="51">
        <v>12.4769744998134</v>
      </c>
      <c r="P347" s="50">
        <v>12790851.289999999</v>
      </c>
      <c r="Q347" s="51">
        <v>13.198413646360198</v>
      </c>
      <c r="R347" s="50">
        <v>4045271.43</v>
      </c>
      <c r="S347" s="51">
        <v>10.2609198517984</v>
      </c>
      <c r="T347" s="50">
        <v>104.2</v>
      </c>
      <c r="U347" s="51">
        <v>7.2821497120921297</v>
      </c>
    </row>
    <row r="348" spans="1:21" ht="14.25" customHeight="1" x14ac:dyDescent="0.2">
      <c r="A348" s="49" t="s">
        <v>22</v>
      </c>
      <c r="B348" s="50">
        <f t="shared" si="156"/>
        <v>134179475.92999999</v>
      </c>
      <c r="C348" s="51">
        <f t="shared" si="157"/>
        <v>4.7529597891924018</v>
      </c>
      <c r="D348" s="50">
        <v>99822176.599999994</v>
      </c>
      <c r="E348" s="51">
        <v>2.8773324586001907</v>
      </c>
      <c r="F348" s="50">
        <v>6835653.71</v>
      </c>
      <c r="G348" s="51">
        <v>2.0669619081391399</v>
      </c>
      <c r="H348" s="50">
        <f t="shared" si="158"/>
        <v>27521645.620000001</v>
      </c>
      <c r="I348" s="51">
        <f t="shared" si="159"/>
        <v>12.223071019075906</v>
      </c>
      <c r="J348" s="50">
        <v>2051921.62</v>
      </c>
      <c r="K348" s="51">
        <v>9.6443637113682694</v>
      </c>
      <c r="L348" s="50">
        <v>3821825.5</v>
      </c>
      <c r="M348" s="51">
        <v>11.307439498401999</v>
      </c>
      <c r="N348" s="50">
        <v>3042979.75</v>
      </c>
      <c r="O348" s="51">
        <v>12.370750092043799</v>
      </c>
      <c r="P348" s="50">
        <v>14392161.02</v>
      </c>
      <c r="Q348" s="51">
        <v>13.270772560915898</v>
      </c>
      <c r="R348" s="50">
        <v>4212653.53</v>
      </c>
      <c r="S348" s="51">
        <v>10.623872400681398</v>
      </c>
      <c r="T348" s="50">
        <v>104.2</v>
      </c>
      <c r="U348" s="51">
        <v>7.2821497120921297</v>
      </c>
    </row>
    <row r="349" spans="1:21" ht="14.25" customHeight="1" x14ac:dyDescent="0.2">
      <c r="A349" s="49" t="s">
        <v>23</v>
      </c>
      <c r="B349" s="50">
        <f t="shared" si="156"/>
        <v>149364907.78</v>
      </c>
      <c r="C349" s="51">
        <f t="shared" si="157"/>
        <v>4.6288784279501174</v>
      </c>
      <c r="D349" s="50">
        <v>108994322.64</v>
      </c>
      <c r="E349" s="51">
        <v>3.0288944727791201</v>
      </c>
      <c r="F349" s="50">
        <v>12617132.460000001</v>
      </c>
      <c r="G349" s="51">
        <v>1.3931687959943999</v>
      </c>
      <c r="H349" s="50">
        <f t="shared" si="158"/>
        <v>27753452.679999996</v>
      </c>
      <c r="I349" s="51">
        <f t="shared" si="159"/>
        <v>12.383392683839599</v>
      </c>
      <c r="J349" s="50">
        <v>2246112.71</v>
      </c>
      <c r="K349" s="51">
        <v>8.3127886483043003</v>
      </c>
      <c r="L349" s="50">
        <v>3499931.39</v>
      </c>
      <c r="M349" s="51">
        <v>12.481035271037099</v>
      </c>
      <c r="N349" s="50">
        <v>2482002.37</v>
      </c>
      <c r="O349" s="51">
        <v>12.353161899720501</v>
      </c>
      <c r="P349" s="50">
        <v>14752906.18</v>
      </c>
      <c r="Q349" s="51">
        <v>13.414914345059602</v>
      </c>
      <c r="R349" s="50">
        <v>4772395.83</v>
      </c>
      <c r="S349" s="51">
        <v>11.054692177115601</v>
      </c>
      <c r="T349" s="50">
        <v>104.2</v>
      </c>
      <c r="U349" s="51">
        <v>7.2821497120921297</v>
      </c>
    </row>
    <row r="350" spans="1:21" ht="14.25" customHeight="1" x14ac:dyDescent="0.2">
      <c r="A350" s="49" t="s">
        <v>24</v>
      </c>
      <c r="B350" s="50">
        <f t="shared" si="156"/>
        <v>155650078.56999999</v>
      </c>
      <c r="C350" s="51">
        <f t="shared" si="157"/>
        <v>4.5267691017060807</v>
      </c>
      <c r="D350" s="50">
        <v>115615164.73999999</v>
      </c>
      <c r="E350" s="51">
        <v>3.0039557032827702</v>
      </c>
      <c r="F350" s="50">
        <v>13227025.74</v>
      </c>
      <c r="G350" s="51">
        <v>1.3703866015913599</v>
      </c>
      <c r="H350" s="50">
        <f t="shared" si="158"/>
        <v>26807888.09</v>
      </c>
      <c r="I350" s="51">
        <f t="shared" si="159"/>
        <v>12.651611825984</v>
      </c>
      <c r="J350" s="50">
        <v>2257273.79</v>
      </c>
      <c r="K350" s="51">
        <v>11.753750225842101</v>
      </c>
      <c r="L350" s="50">
        <v>2559849.19</v>
      </c>
      <c r="M350" s="51">
        <v>12.018638629059199</v>
      </c>
      <c r="N350" s="50">
        <v>7080588.0199999996</v>
      </c>
      <c r="O350" s="51">
        <v>13.513883822250699</v>
      </c>
      <c r="P350" s="50">
        <v>9676563.7799999993</v>
      </c>
      <c r="Q350" s="51">
        <v>13.1492594203621</v>
      </c>
      <c r="R350" s="50">
        <v>5197149.1100000003</v>
      </c>
      <c r="S350" s="51">
        <v>11.301743769710702</v>
      </c>
      <c r="T350" s="50">
        <v>36464.200000000004</v>
      </c>
      <c r="U350" s="51">
        <v>5.5649212103926597</v>
      </c>
    </row>
    <row r="351" spans="1:21" ht="14.25" customHeight="1" x14ac:dyDescent="0.2">
      <c r="A351" s="49" t="s">
        <v>25</v>
      </c>
      <c r="B351" s="50">
        <f t="shared" si="156"/>
        <v>162765824.17000002</v>
      </c>
      <c r="C351" s="51">
        <f t="shared" si="157"/>
        <v>4.3526865070387419</v>
      </c>
      <c r="D351" s="50">
        <v>121061758.06</v>
      </c>
      <c r="E351" s="51">
        <v>2.8735424772072702</v>
      </c>
      <c r="F351" s="50">
        <v>14124663.800000001</v>
      </c>
      <c r="G351" s="51">
        <v>1.5600279240062298</v>
      </c>
      <c r="H351" s="50">
        <f t="shared" si="158"/>
        <v>27579402.309999999</v>
      </c>
      <c r="I351" s="51">
        <f t="shared" si="159"/>
        <v>12.275742192318742</v>
      </c>
      <c r="J351" s="50">
        <v>2166358.09</v>
      </c>
      <c r="K351" s="51">
        <v>8.7591049676833386</v>
      </c>
      <c r="L351" s="50">
        <v>1650848.55</v>
      </c>
      <c r="M351" s="51">
        <v>12.011645729161501</v>
      </c>
      <c r="N351" s="50">
        <v>8285876.9400000004</v>
      </c>
      <c r="O351" s="51">
        <v>13.273499337367701</v>
      </c>
      <c r="P351" s="50">
        <v>9679543.0700000003</v>
      </c>
      <c r="Q351" s="51">
        <v>12.8638395393802</v>
      </c>
      <c r="R351" s="50">
        <v>5759985.46</v>
      </c>
      <c r="S351" s="51">
        <v>11.293656483153701</v>
      </c>
      <c r="T351" s="50">
        <v>36790.200000000004</v>
      </c>
      <c r="U351" s="51">
        <v>5.5150192170741095</v>
      </c>
    </row>
    <row r="352" spans="1:21" ht="14.25" customHeight="1" x14ac:dyDescent="0.2">
      <c r="A352" s="49" t="s">
        <v>26</v>
      </c>
      <c r="B352" s="50">
        <f t="shared" si="156"/>
        <v>159214327.13000003</v>
      </c>
      <c r="C352" s="51">
        <f t="shared" si="157"/>
        <v>4.163930688466813</v>
      </c>
      <c r="D352" s="50">
        <v>118029945.27</v>
      </c>
      <c r="E352" s="51">
        <v>2.6179953832982101</v>
      </c>
      <c r="F352" s="50">
        <v>13870878.039999999</v>
      </c>
      <c r="G352" s="51">
        <v>1.6361046724191399</v>
      </c>
      <c r="H352" s="50">
        <f t="shared" si="158"/>
        <v>27313503.819999997</v>
      </c>
      <c r="I352" s="51">
        <f t="shared" si="159"/>
        <v>12.128116728767644</v>
      </c>
      <c r="J352" s="50">
        <v>2038194.7</v>
      </c>
      <c r="K352" s="51">
        <v>6.0046499394782993</v>
      </c>
      <c r="L352" s="50">
        <v>1674372.82</v>
      </c>
      <c r="M352" s="51">
        <v>12.324979341757398</v>
      </c>
      <c r="N352" s="50">
        <v>10287754.93</v>
      </c>
      <c r="O352" s="51">
        <v>12.761217396408201</v>
      </c>
      <c r="P352" s="50">
        <v>7675355.7400000002</v>
      </c>
      <c r="Q352" s="51">
        <v>13.3074806948297</v>
      </c>
      <c r="R352" s="50">
        <v>5601035.4299999997</v>
      </c>
      <c r="S352" s="51">
        <v>11.5620197608713</v>
      </c>
      <c r="T352" s="50">
        <v>36790.200000000004</v>
      </c>
      <c r="U352" s="51">
        <v>5.5150192170741095</v>
      </c>
    </row>
    <row r="353" spans="1:21" ht="14.25" customHeight="1" x14ac:dyDescent="0.2">
      <c r="A353" s="49" t="s">
        <v>27</v>
      </c>
      <c r="B353" s="50">
        <f t="shared" si="156"/>
        <v>167213781.58000001</v>
      </c>
      <c r="C353" s="51">
        <f t="shared" si="157"/>
        <v>4.1418633411914723</v>
      </c>
      <c r="D353" s="50">
        <v>123434325.47</v>
      </c>
      <c r="E353" s="51">
        <v>2.5720498966048302</v>
      </c>
      <c r="F353" s="50">
        <v>14773338.24</v>
      </c>
      <c r="G353" s="51">
        <v>1.5102539694102299</v>
      </c>
      <c r="H353" s="50">
        <f t="shared" si="158"/>
        <v>29006117.870000001</v>
      </c>
      <c r="I353" s="51">
        <f t="shared" si="159"/>
        <v>12.162465065760266</v>
      </c>
      <c r="J353" s="50">
        <v>1837401.46</v>
      </c>
      <c r="K353" s="51">
        <v>4.8010835087177997</v>
      </c>
      <c r="L353" s="50">
        <v>6430567.1600000001</v>
      </c>
      <c r="M353" s="51">
        <v>13.569328082843599</v>
      </c>
      <c r="N353" s="50">
        <v>6462058.8099999996</v>
      </c>
      <c r="O353" s="51">
        <v>12.276955915664297</v>
      </c>
      <c r="P353" s="50">
        <v>7921807.71</v>
      </c>
      <c r="Q353" s="51">
        <v>13.027099174438298</v>
      </c>
      <c r="R353" s="50">
        <v>6312492.5300000003</v>
      </c>
      <c r="S353" s="51">
        <v>11.707010671440695</v>
      </c>
      <c r="T353" s="50">
        <v>41790.200000000004</v>
      </c>
      <c r="U353" s="51">
        <v>6.5302070820431597</v>
      </c>
    </row>
    <row r="354" spans="1:21" ht="14.25" customHeight="1" x14ac:dyDescent="0.2">
      <c r="A354" s="49" t="s">
        <v>28</v>
      </c>
      <c r="B354" s="50">
        <f t="shared" si="156"/>
        <v>175045338.41000003</v>
      </c>
      <c r="C354" s="51">
        <f t="shared" si="157"/>
        <v>4.4227855558361524</v>
      </c>
      <c r="D354" s="50">
        <v>132208446.93000001</v>
      </c>
      <c r="E354" s="51">
        <v>2.9084639902849201</v>
      </c>
      <c r="F354" s="50">
        <v>13228323.109999999</v>
      </c>
      <c r="G354" s="51">
        <v>1.6654824326406998</v>
      </c>
      <c r="H354" s="50">
        <f t="shared" si="158"/>
        <v>29608568.369999997</v>
      </c>
      <c r="I354" s="51">
        <f t="shared" si="159"/>
        <v>12.41643779873845</v>
      </c>
      <c r="J354" s="50">
        <v>2111079.36</v>
      </c>
      <c r="K354" s="51">
        <v>9.2655795179580593</v>
      </c>
      <c r="L354" s="50">
        <v>9317619.3699999992</v>
      </c>
      <c r="M354" s="51">
        <v>12.7179151937068</v>
      </c>
      <c r="N354" s="50">
        <v>4547862.58</v>
      </c>
      <c r="O354" s="51">
        <v>13.456952243222799</v>
      </c>
      <c r="P354" s="50">
        <v>7640055.1299999999</v>
      </c>
      <c r="Q354" s="51">
        <v>12.9319676388775</v>
      </c>
      <c r="R354" s="50">
        <v>5950161.7300000004</v>
      </c>
      <c r="S354" s="51">
        <v>11.646350146166499</v>
      </c>
      <c r="T354" s="50">
        <v>41790.200000000004</v>
      </c>
      <c r="U354" s="51">
        <v>6.5302070820431597</v>
      </c>
    </row>
    <row r="355" spans="1:21" ht="14.25" customHeight="1" x14ac:dyDescent="0.2">
      <c r="A355" s="49" t="s">
        <v>46</v>
      </c>
      <c r="B355" s="50">
        <f t="shared" si="156"/>
        <v>168469737.46000001</v>
      </c>
      <c r="C355" s="51">
        <f t="shared" si="157"/>
        <v>4.4333044664091839</v>
      </c>
      <c r="D355" s="50">
        <v>125635291.48</v>
      </c>
      <c r="E355" s="51">
        <v>2.7907348472806701</v>
      </c>
      <c r="F355" s="50">
        <v>12429919.560000001</v>
      </c>
      <c r="G355" s="51">
        <v>1.5571718114883799</v>
      </c>
      <c r="H355" s="50">
        <f t="shared" si="158"/>
        <v>30404526.419999998</v>
      </c>
      <c r="I355" s="51">
        <f t="shared" si="159"/>
        <v>12.396421769255777</v>
      </c>
      <c r="J355" s="50">
        <v>6754941.71</v>
      </c>
      <c r="K355" s="51">
        <v>12.418446005524499</v>
      </c>
      <c r="L355" s="50">
        <v>4922466.93</v>
      </c>
      <c r="M355" s="51">
        <v>11.515420172970101</v>
      </c>
      <c r="N355" s="50">
        <v>4655085.97</v>
      </c>
      <c r="O355" s="51">
        <v>13.5829743058429</v>
      </c>
      <c r="P355" s="50">
        <v>8121121.3600000003</v>
      </c>
      <c r="Q355" s="51">
        <v>12.8492360877735</v>
      </c>
      <c r="R355" s="50">
        <v>5909120.25</v>
      </c>
      <c r="S355" s="51">
        <v>11.589569848422</v>
      </c>
      <c r="T355" s="50">
        <v>41790.200000000004</v>
      </c>
      <c r="U355" s="51">
        <v>6.5302070820431597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177952316.78</v>
      </c>
      <c r="C356" s="54">
        <f t="shared" ref="C356:C367" si="161">(D356*E356+F356*G356+J356*K356+L356*M356+N356*O356+P356*Q356+R356*S356+T356*U356)/(D356+F356+J356+L356+N356+P356+R356+T356)</f>
        <v>4.1717509117326363</v>
      </c>
      <c r="D356" s="53">
        <v>144389226.46000001</v>
      </c>
      <c r="E356" s="54">
        <v>2.8046122794887598</v>
      </c>
      <c r="F356" s="53">
        <v>6958407.2699999996</v>
      </c>
      <c r="G356" s="54">
        <v>1.3107478332034999</v>
      </c>
      <c r="H356" s="53">
        <f t="shared" ref="H356:H367" si="162">J356+L356+N356+P356+R356+T356</f>
        <v>26604683.050000001</v>
      </c>
      <c r="I356" s="54">
        <f t="shared" ref="I356:I367" si="163">(J356*K356+L356*M356+N356*O356+P356*Q356+R356*S356+T356*U356)/(J356+L356+N356+P356+R356+T356)</f>
        <v>12.339790868683192</v>
      </c>
      <c r="J356" s="53">
        <v>3073525.78</v>
      </c>
      <c r="K356" s="54">
        <v>9.8940883256557601</v>
      </c>
      <c r="L356" s="53">
        <v>2663034.41</v>
      </c>
      <c r="M356" s="54">
        <v>13.306847605998499</v>
      </c>
      <c r="N356" s="53">
        <v>3887658.26</v>
      </c>
      <c r="O356" s="54">
        <v>13.226354850799101</v>
      </c>
      <c r="P356" s="53">
        <v>10741684.439999999</v>
      </c>
      <c r="Q356" s="54">
        <v>12.865055175862199</v>
      </c>
      <c r="R356" s="53">
        <v>6196989.96</v>
      </c>
      <c r="S356" s="54">
        <v>11.7097312539457</v>
      </c>
      <c r="T356" s="53">
        <v>41790.200000000004</v>
      </c>
      <c r="U356" s="54">
        <v>6.5302070820431597</v>
      </c>
    </row>
    <row r="357" spans="1:21" ht="14.25" customHeight="1" x14ac:dyDescent="0.2">
      <c r="A357" s="35" t="s">
        <v>91</v>
      </c>
      <c r="B357" s="50">
        <f t="shared" si="160"/>
        <v>199874536.54999995</v>
      </c>
      <c r="C357" s="51">
        <f t="shared" si="161"/>
        <v>4.7330470842740366</v>
      </c>
      <c r="D357" s="50">
        <v>150812158.11000001</v>
      </c>
      <c r="E357" s="51">
        <v>3.1842846022542104</v>
      </c>
      <c r="F357" s="50">
        <v>12951694.699999999</v>
      </c>
      <c r="G357" s="51">
        <v>2.2271735391508303</v>
      </c>
      <c r="H357" s="50">
        <f t="shared" si="162"/>
        <v>36110683.740000002</v>
      </c>
      <c r="I357" s="51">
        <f t="shared" si="163"/>
        <v>12.100050249926428</v>
      </c>
      <c r="J357" s="50">
        <v>2577355.54</v>
      </c>
      <c r="K357" s="51">
        <v>9.1361644380658493</v>
      </c>
      <c r="L357" s="50">
        <v>3530024.26</v>
      </c>
      <c r="M357" s="51">
        <v>13.5160573859909</v>
      </c>
      <c r="N357" s="50">
        <v>3592766.98</v>
      </c>
      <c r="O357" s="51">
        <v>12.285142262552199</v>
      </c>
      <c r="P357" s="50">
        <v>20389424.690000001</v>
      </c>
      <c r="Q357" s="51">
        <v>12.338967459949499</v>
      </c>
      <c r="R357" s="50">
        <v>5979322.0700000003</v>
      </c>
      <c r="S357" s="51">
        <v>11.6546545902653</v>
      </c>
      <c r="T357" s="50">
        <v>41790.200000000004</v>
      </c>
      <c r="U357" s="51">
        <v>6.5302070820431597</v>
      </c>
    </row>
    <row r="358" spans="1:21" ht="14.25" customHeight="1" x14ac:dyDescent="0.2">
      <c r="A358" s="49" t="s">
        <v>20</v>
      </c>
      <c r="B358" s="50">
        <f t="shared" si="160"/>
        <v>239639110.25999999</v>
      </c>
      <c r="C358" s="51">
        <f t="shared" si="161"/>
        <v>4.9244431924557066</v>
      </c>
      <c r="D358" s="50">
        <v>190042929.13</v>
      </c>
      <c r="E358" s="51">
        <v>3.8088897861769095</v>
      </c>
      <c r="F358" s="50">
        <v>12464196.02</v>
      </c>
      <c r="G358" s="51">
        <v>0.60192810946341291</v>
      </c>
      <c r="H358" s="50">
        <f t="shared" si="162"/>
        <v>37131985.109999999</v>
      </c>
      <c r="I358" s="51">
        <f t="shared" si="163"/>
        <v>12.08483904622841</v>
      </c>
      <c r="J358" s="50">
        <v>2904610.01</v>
      </c>
      <c r="K358" s="51">
        <v>10.258125225182999</v>
      </c>
      <c r="L358" s="50">
        <v>3197996.24</v>
      </c>
      <c r="M358" s="51">
        <v>12.941432623791998</v>
      </c>
      <c r="N358" s="50">
        <v>4017862.19</v>
      </c>
      <c r="O358" s="51">
        <v>11.942071410916201</v>
      </c>
      <c r="P358" s="50">
        <v>20502408.43</v>
      </c>
      <c r="Q358" s="51">
        <v>12.366148400244299</v>
      </c>
      <c r="R358" s="50">
        <v>6472318.04</v>
      </c>
      <c r="S358" s="51">
        <v>11.716240751559202</v>
      </c>
      <c r="T358" s="50">
        <v>36790.200000000004</v>
      </c>
      <c r="U358" s="51">
        <v>5.5150192170741095</v>
      </c>
    </row>
    <row r="359" spans="1:21" ht="14.25" customHeight="1" x14ac:dyDescent="0.2">
      <c r="A359" s="49" t="s">
        <v>21</v>
      </c>
      <c r="B359" s="50">
        <f t="shared" si="160"/>
        <v>247822444.56999996</v>
      </c>
      <c r="C359" s="51">
        <f t="shared" si="161"/>
        <v>4.8751737814136407</v>
      </c>
      <c r="D359" s="50">
        <v>194591771.13999999</v>
      </c>
      <c r="E359" s="51">
        <v>3.6393106116167502</v>
      </c>
      <c r="F359" s="50">
        <v>13876419.369999999</v>
      </c>
      <c r="G359" s="51">
        <v>2.31934906045579</v>
      </c>
      <c r="H359" s="50">
        <f t="shared" si="162"/>
        <v>39354254.060000002</v>
      </c>
      <c r="I359" s="51">
        <f t="shared" si="163"/>
        <v>11.887236526675482</v>
      </c>
      <c r="J359" s="50">
        <v>3683867.72</v>
      </c>
      <c r="K359" s="51">
        <v>9.3435750143873193</v>
      </c>
      <c r="L359" s="50">
        <v>2187836.9</v>
      </c>
      <c r="M359" s="51">
        <v>12.2882879774996</v>
      </c>
      <c r="N359" s="50">
        <v>5751471.4500000002</v>
      </c>
      <c r="O359" s="51">
        <v>11.497295730416999</v>
      </c>
      <c r="P359" s="50">
        <v>21436970.48</v>
      </c>
      <c r="Q359" s="51">
        <v>12.486334987447298</v>
      </c>
      <c r="R359" s="50">
        <v>6095617.3099999996</v>
      </c>
      <c r="S359" s="51">
        <v>11.588750929509999</v>
      </c>
      <c r="T359" s="50">
        <v>198490.2</v>
      </c>
      <c r="U359" s="51">
        <v>10.4383422456121</v>
      </c>
    </row>
    <row r="360" spans="1:21" ht="14.25" hidden="1" customHeight="1" x14ac:dyDescent="0.2">
      <c r="A360" s="49" t="s">
        <v>22</v>
      </c>
      <c r="B360" s="50">
        <f t="shared" si="160"/>
        <v>0</v>
      </c>
      <c r="C360" s="51" t="e">
        <f t="shared" si="161"/>
        <v>#DIV/0!</v>
      </c>
      <c r="D360" s="50"/>
      <c r="E360" s="51"/>
      <c r="F360" s="50"/>
      <c r="G360" s="51"/>
      <c r="H360" s="50">
        <f t="shared" si="162"/>
        <v>0</v>
      </c>
      <c r="I360" s="51" t="e">
        <f t="shared" si="163"/>
        <v>#DIV/0!</v>
      </c>
      <c r="J360" s="50"/>
      <c r="K360" s="51"/>
      <c r="L360" s="50"/>
      <c r="M360" s="51"/>
      <c r="N360" s="50"/>
      <c r="O360" s="51"/>
      <c r="P360" s="50"/>
      <c r="Q360" s="51"/>
      <c r="R360" s="50"/>
      <c r="S360" s="51"/>
      <c r="T360" s="50"/>
      <c r="U360" s="51"/>
    </row>
    <row r="361" spans="1:21" ht="14.25" hidden="1" customHeight="1" x14ac:dyDescent="0.2">
      <c r="A361" s="49" t="s">
        <v>23</v>
      </c>
      <c r="B361" s="50">
        <f t="shared" si="160"/>
        <v>0</v>
      </c>
      <c r="C361" s="51" t="e">
        <f t="shared" si="161"/>
        <v>#DIV/0!</v>
      </c>
      <c r="D361" s="50"/>
      <c r="E361" s="51"/>
      <c r="F361" s="50"/>
      <c r="G361" s="51"/>
      <c r="H361" s="50">
        <f t="shared" si="162"/>
        <v>0</v>
      </c>
      <c r="I361" s="51" t="e">
        <f t="shared" si="163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60"/>
        <v>0</v>
      </c>
      <c r="C362" s="51" t="e">
        <f t="shared" si="161"/>
        <v>#DIV/0!</v>
      </c>
      <c r="D362" s="50"/>
      <c r="E362" s="51"/>
      <c r="F362" s="50"/>
      <c r="G362" s="51"/>
      <c r="H362" s="50">
        <f t="shared" si="162"/>
        <v>0</v>
      </c>
      <c r="I362" s="51" t="e">
        <f t="shared" si="163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0"/>
        <v>0</v>
      </c>
      <c r="C363" s="51" t="e">
        <f t="shared" si="161"/>
        <v>#DIV/0!</v>
      </c>
      <c r="D363" s="50"/>
      <c r="E363" s="51"/>
      <c r="F363" s="50"/>
      <c r="G363" s="51"/>
      <c r="H363" s="50">
        <f t="shared" si="162"/>
        <v>0</v>
      </c>
      <c r="I363" s="51" t="e">
        <f t="shared" si="163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1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67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1" x14ac:dyDescent="0.2">
      <c r="A372" s="13" t="s">
        <v>65</v>
      </c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x14ac:dyDescent="0.2">
      <c r="A171" s="49" t="s">
        <v>25</v>
      </c>
      <c r="B171" s="50">
        <f t="shared" ref="B171" si="126">D171+F171+H171</f>
        <v>5539183.2400000002</v>
      </c>
      <c r="C171" s="51">
        <f t="shared" ref="C171" si="127">(D171*E171+F171*G171+J171*K171+L171*M171+N171*O171+P171*Q171+R171*S171+T171*U171)/(D171+F171+J171+L171+N171+P171+R171+T171)</f>
        <v>6.3521501616364677</v>
      </c>
      <c r="D171" s="50">
        <v>326575.61</v>
      </c>
      <c r="E171" s="51">
        <v>6.1807593347218998E-2</v>
      </c>
      <c r="F171" s="50">
        <v>1909322.03</v>
      </c>
      <c r="G171" s="51">
        <v>0.50696673939282999</v>
      </c>
      <c r="H171" s="50">
        <f t="shared" ref="H171" si="128">J171+L171+N171+P171+R171+T171</f>
        <v>3303285.6</v>
      </c>
      <c r="I171" s="51">
        <f t="shared" ref="I171" si="129">(J171*K171+L171*M171+N171*O171+P171*Q171+R171*S171+T171*U171)/H171</f>
        <v>10.352594428044615</v>
      </c>
      <c r="J171" s="50">
        <v>1059346.27</v>
      </c>
      <c r="K171" s="51">
        <v>5.0269042282085898</v>
      </c>
      <c r="L171" s="50">
        <v>342567.98</v>
      </c>
      <c r="M171" s="51">
        <v>12.480244909346199</v>
      </c>
      <c r="N171" s="50">
        <v>356125.39</v>
      </c>
      <c r="O171" s="51">
        <v>11.6578868291306</v>
      </c>
      <c r="P171" s="50">
        <v>746464.81</v>
      </c>
      <c r="Q171" s="51">
        <v>12.823025380258699</v>
      </c>
      <c r="R171" s="50">
        <v>782265.82</v>
      </c>
      <c r="S171" s="51">
        <v>13.600937670522301</v>
      </c>
      <c r="T171" s="50">
        <v>16515.330000000002</v>
      </c>
      <c r="U171" s="51">
        <v>14.159947588089402</v>
      </c>
    </row>
    <row r="172" spans="1:21" x14ac:dyDescent="0.2">
      <c r="A172" s="49" t="s">
        <v>26</v>
      </c>
      <c r="B172" s="50">
        <f t="shared" ref="B172" si="130">D172+F172+H172</f>
        <v>5437084.7199999997</v>
      </c>
      <c r="C172" s="51">
        <f t="shared" ref="C172" si="131">(D172*E172+F172*G172+J172*K172+L172*M172+N172*O172+P172*Q172+R172*S172+T172*U172)/(D172+F172+J172+L172+N172+P172+R172+T172)</f>
        <v>6.0317526523846494</v>
      </c>
      <c r="D172" s="50">
        <v>1015729.32</v>
      </c>
      <c r="E172" s="51">
        <v>2.91538999779981E-2</v>
      </c>
      <c r="F172" s="50">
        <v>1954106.5</v>
      </c>
      <c r="G172" s="51">
        <v>0.51552899035953303</v>
      </c>
      <c r="H172" s="50">
        <f t="shared" ref="H172" si="132">J172+L172+N172+P172+R172+T172</f>
        <v>2467248.9</v>
      </c>
      <c r="I172" s="51">
        <f t="shared" ref="I172" si="133">(J172*K172+L172*M172+N172*O172+P172*Q172+R172*S172+T172*U172)/H172</f>
        <v>12.871882994496438</v>
      </c>
      <c r="J172" s="50">
        <v>184709.58</v>
      </c>
      <c r="K172" s="51">
        <v>12.099092099067098</v>
      </c>
      <c r="L172" s="50">
        <v>278679.53999999998</v>
      </c>
      <c r="M172" s="51">
        <v>12.386191419362898</v>
      </c>
      <c r="N172" s="50">
        <v>327840.59000000003</v>
      </c>
      <c r="O172" s="51">
        <v>11.798389658522799</v>
      </c>
      <c r="P172" s="50">
        <v>853834.68</v>
      </c>
      <c r="Q172" s="51">
        <v>12.8109636955716</v>
      </c>
      <c r="R172" s="50">
        <v>806040.49</v>
      </c>
      <c r="S172" s="51">
        <v>13.6946810065336</v>
      </c>
      <c r="T172" s="50">
        <v>16144.02</v>
      </c>
      <c r="U172" s="51">
        <v>14.038591930634398</v>
      </c>
    </row>
    <row r="173" spans="1:21" x14ac:dyDescent="0.2">
      <c r="A173" s="49" t="s">
        <v>27</v>
      </c>
      <c r="B173" s="50">
        <f t="shared" ref="B173" si="134">D173+F173+H173</f>
        <v>5319345.5</v>
      </c>
      <c r="C173" s="51">
        <f t="shared" ref="C173" si="135">(D173*E173+F173*G173+J173*K173+L173*M173+N173*O173+P173*Q173+R173*S173+T173*U173)/(D173+F173+J173+L173+N173+P173+R173+T173)</f>
        <v>6.153556049216955</v>
      </c>
      <c r="D173" s="50">
        <v>875374.96</v>
      </c>
      <c r="E173" s="51">
        <v>3.2840843425541902E-2</v>
      </c>
      <c r="F173" s="50">
        <v>1989521.02</v>
      </c>
      <c r="G173" s="51">
        <v>0.48423063406487699</v>
      </c>
      <c r="H173" s="50">
        <f t="shared" ref="H173" si="136">J173+L173+N173+P173+R173+T173</f>
        <v>2454449.52</v>
      </c>
      <c r="I173" s="51">
        <f t="shared" ref="I173" si="137">(J173*K173+L173*M173+N173*O173+P173*Q173+R173*S173+T173*U173)/H173</f>
        <v>12.931924386206155</v>
      </c>
      <c r="J173" s="50">
        <v>185377.84</v>
      </c>
      <c r="K173" s="51">
        <v>12.696527692306699</v>
      </c>
      <c r="L173" s="50">
        <v>276216.95</v>
      </c>
      <c r="M173" s="51">
        <v>11.293863760714201</v>
      </c>
      <c r="N173" s="50">
        <v>296156.13</v>
      </c>
      <c r="O173" s="51">
        <v>12.3870705050069</v>
      </c>
      <c r="P173" s="50">
        <v>900730.38</v>
      </c>
      <c r="Q173" s="51">
        <v>12.935327545963299</v>
      </c>
      <c r="R173" s="50">
        <v>783326.74</v>
      </c>
      <c r="S173" s="51">
        <v>13.749864023025701</v>
      </c>
      <c r="T173" s="50">
        <v>12641.48</v>
      </c>
      <c r="U173" s="51">
        <v>14.014071319180998</v>
      </c>
    </row>
    <row r="174" spans="1:21" x14ac:dyDescent="0.2">
      <c r="A174" s="49" t="s">
        <v>28</v>
      </c>
      <c r="B174" s="50">
        <f t="shared" ref="B174" si="138">D174+F174+H174</f>
        <v>5315989.4399999995</v>
      </c>
      <c r="C174" s="51">
        <f t="shared" ref="C174" si="139">(D174*E174+F174*G174+J174*K174+L174*M174+N174*O174+P174*Q174+R174*S174+T174*U174)/(D174+F174+J174+L174+N174+P174+R174+T174)</f>
        <v>6.7062412777667211</v>
      </c>
      <c r="D174" s="50">
        <v>653496.69000000006</v>
      </c>
      <c r="E174" s="51">
        <v>4.0057291185361603E-2</v>
      </c>
      <c r="F174" s="50">
        <v>1959215.29</v>
      </c>
      <c r="G174" s="51">
        <v>0.63792136115883402</v>
      </c>
      <c r="H174" s="50">
        <f t="shared" ref="H174" si="140">J174+L174+N174+P174+R174+T174</f>
        <v>2703277.46</v>
      </c>
      <c r="I174" s="51">
        <f t="shared" ref="I174" si="141">(J174*K174+L174*M174+N174*O174+P174*Q174+R174*S174+T174*U174)/H174</f>
        <v>12.715788790285698</v>
      </c>
      <c r="J174" s="50">
        <v>127415.45</v>
      </c>
      <c r="K174" s="51">
        <v>11.536769397274799</v>
      </c>
      <c r="L174" s="50">
        <v>244166.5</v>
      </c>
      <c r="M174" s="51">
        <v>11.3014202947579</v>
      </c>
      <c r="N174" s="50">
        <v>331279.25</v>
      </c>
      <c r="O174" s="51">
        <v>12.042352442237199</v>
      </c>
      <c r="P174" s="50">
        <v>1195261.6200000001</v>
      </c>
      <c r="Q174" s="51">
        <v>12.5158234773739</v>
      </c>
      <c r="R174" s="50">
        <v>794443.72</v>
      </c>
      <c r="S174" s="51">
        <v>13.906157297712701</v>
      </c>
      <c r="T174" s="50">
        <v>10710.92</v>
      </c>
      <c r="U174" s="51">
        <v>13.8354179846362</v>
      </c>
    </row>
    <row r="175" spans="1:21" x14ac:dyDescent="0.2">
      <c r="A175" s="49" t="s">
        <v>46</v>
      </c>
      <c r="B175" s="50">
        <f t="shared" ref="B175" si="142">D175+F175+H175</f>
        <v>5448633.8600000003</v>
      </c>
      <c r="C175" s="51">
        <f t="shared" ref="C175" si="143">(D175*E175+F175*G175+J175*K175+L175*M175+N175*O175+P175*Q175+R175*S175+T175*U175)/(D175+F175+J175+L175+N175+P175+R175+T175)</f>
        <v>6.7651917113586455</v>
      </c>
      <c r="D175" s="50">
        <v>557114.73</v>
      </c>
      <c r="E175" s="51">
        <v>3.8185613939879098E-2</v>
      </c>
      <c r="F175" s="50">
        <v>2116784.7000000002</v>
      </c>
      <c r="G175" s="51">
        <v>0.62833451111017613</v>
      </c>
      <c r="H175" s="50">
        <f t="shared" ref="H175" si="144">J175+L175+N175+P175+R175+T175</f>
        <v>2774734.43</v>
      </c>
      <c r="I175" s="51">
        <f t="shared" ref="I175" si="145">(J175*K175+L175*M175+N175*O175+P175*Q175+R175*S175+T175*U175)/H175</f>
        <v>12.797523826559521</v>
      </c>
      <c r="J175" s="50">
        <v>177081.53</v>
      </c>
      <c r="K175" s="51">
        <v>10.4392932769442</v>
      </c>
      <c r="L175" s="50">
        <v>180968.29</v>
      </c>
      <c r="M175" s="51">
        <v>12.107068533387798</v>
      </c>
      <c r="N175" s="50">
        <v>591699.13</v>
      </c>
      <c r="O175" s="51">
        <v>11.374897154910499</v>
      </c>
      <c r="P175" s="50">
        <v>1015693.65</v>
      </c>
      <c r="Q175" s="51">
        <v>13.1999058199291</v>
      </c>
      <c r="R175" s="50">
        <v>796470.65</v>
      </c>
      <c r="S175" s="51">
        <v>14.003903217525998</v>
      </c>
      <c r="T175" s="50">
        <v>12821.18</v>
      </c>
      <c r="U175" s="51">
        <v>13.949831045192401</v>
      </c>
    </row>
    <row r="176" spans="1:21" ht="13.5" thickBot="1" x14ac:dyDescent="0.25">
      <c r="A176" s="52" t="s">
        <v>30</v>
      </c>
      <c r="B176" s="53">
        <f t="shared" ref="B176:B187" si="146">D176+F176+H176</f>
        <v>5543454.6699999999</v>
      </c>
      <c r="C176" s="54">
        <f t="shared" ref="C176:C187" si="147">(D176*E176+F176*G176+J176*K176+L176*M176+N176*O176+P176*Q176+R176*S176+T176*U176)/(D176+F176+J176+L176+N176+P176+R176+T176)</f>
        <v>6.930875239410951</v>
      </c>
      <c r="D176" s="53">
        <v>497322.11</v>
      </c>
      <c r="E176" s="54">
        <v>2.9897011415800499E-2</v>
      </c>
      <c r="F176" s="53">
        <v>2187372.62</v>
      </c>
      <c r="G176" s="54">
        <v>0.67826362684378916</v>
      </c>
      <c r="H176" s="53">
        <f t="shared" ref="H176:H187" si="148">J176+L176+N176+P176+R176+T176</f>
        <v>2858759.94</v>
      </c>
      <c r="I176" s="54">
        <f t="shared" ref="I176:I187" si="149">(J176*K176+L176*M176+N176*O176+P176*Q176+R176*S176+T176*U176)/H176</f>
        <v>12.915568203253891</v>
      </c>
      <c r="J176" s="53">
        <v>93597.2</v>
      </c>
      <c r="K176" s="54">
        <v>11.281814151491698</v>
      </c>
      <c r="L176" s="53">
        <v>237628.56</v>
      </c>
      <c r="M176" s="54">
        <v>12.062314701145398</v>
      </c>
      <c r="N176" s="53">
        <v>680606.53</v>
      </c>
      <c r="O176" s="54">
        <v>11.675760329099399</v>
      </c>
      <c r="P176" s="53">
        <v>980078.51</v>
      </c>
      <c r="Q176" s="54">
        <v>13.334899586360699</v>
      </c>
      <c r="R176" s="53">
        <v>855134.97</v>
      </c>
      <c r="S176" s="54">
        <v>13.825707691149598</v>
      </c>
      <c r="T176" s="53">
        <v>11714.17</v>
      </c>
      <c r="U176" s="54">
        <v>13.788336826254</v>
      </c>
    </row>
    <row r="177" spans="1:21" x14ac:dyDescent="0.2">
      <c r="A177" s="49" t="s">
        <v>90</v>
      </c>
      <c r="B177" s="50">
        <f t="shared" si="146"/>
        <v>5539598.6500000004</v>
      </c>
      <c r="C177" s="51">
        <f t="shared" si="147"/>
        <v>7.2188156708970235</v>
      </c>
      <c r="D177" s="50">
        <v>424972.37</v>
      </c>
      <c r="E177" s="51">
        <v>6.1124337565757504E-2</v>
      </c>
      <c r="F177" s="50">
        <v>2114898.71</v>
      </c>
      <c r="G177" s="51">
        <v>0.65276458492898692</v>
      </c>
      <c r="H177" s="50">
        <f t="shared" si="148"/>
        <v>2999727.5700000003</v>
      </c>
      <c r="I177" s="51">
        <f t="shared" si="149"/>
        <v>12.862112812431159</v>
      </c>
      <c r="J177" s="50">
        <v>130194.5</v>
      </c>
      <c r="K177" s="51">
        <v>9.6615081005725987</v>
      </c>
      <c r="L177" s="50">
        <v>248464.79</v>
      </c>
      <c r="M177" s="51">
        <v>11.762230730961898</v>
      </c>
      <c r="N177" s="50">
        <v>751156.36</v>
      </c>
      <c r="O177" s="51">
        <v>11.908716945963199</v>
      </c>
      <c r="P177" s="50">
        <v>977378.01</v>
      </c>
      <c r="Q177" s="51">
        <v>13.3488209230326</v>
      </c>
      <c r="R177" s="50">
        <v>879910.56</v>
      </c>
      <c r="S177" s="51">
        <v>13.904422034666799</v>
      </c>
      <c r="T177" s="50">
        <v>12623.35</v>
      </c>
      <c r="U177" s="51">
        <v>13.915381020093697</v>
      </c>
    </row>
    <row r="178" spans="1:21" x14ac:dyDescent="0.2">
      <c r="A178" s="49" t="s">
        <v>20</v>
      </c>
      <c r="B178" s="50">
        <f t="shared" si="146"/>
        <v>5727892.7599999998</v>
      </c>
      <c r="C178" s="51">
        <f t="shared" si="147"/>
        <v>7.5522525790619008</v>
      </c>
      <c r="D178" s="50">
        <v>292643.44</v>
      </c>
      <c r="E178" s="51">
        <v>0.11100965188216801</v>
      </c>
      <c r="F178" s="50">
        <v>2195099.9300000002</v>
      </c>
      <c r="G178" s="51">
        <v>0.58184047429676711</v>
      </c>
      <c r="H178" s="50">
        <f t="shared" si="148"/>
        <v>3240149.3899999997</v>
      </c>
      <c r="I178" s="51">
        <f t="shared" si="149"/>
        <v>12.946566219435949</v>
      </c>
      <c r="J178" s="50">
        <v>169853.25</v>
      </c>
      <c r="K178" s="51">
        <v>9.71150956134192</v>
      </c>
      <c r="L178" s="50">
        <v>478810.39</v>
      </c>
      <c r="M178" s="51">
        <v>10.956110875747699</v>
      </c>
      <c r="N178" s="50">
        <v>592353.21</v>
      </c>
      <c r="O178" s="51">
        <v>12.741317946601498</v>
      </c>
      <c r="P178" s="50">
        <v>913472.5</v>
      </c>
      <c r="Q178" s="51">
        <v>13.5419703639683</v>
      </c>
      <c r="R178" s="50">
        <v>1073726.4099999999</v>
      </c>
      <c r="S178" s="51">
        <v>13.943070465501499</v>
      </c>
      <c r="T178" s="50">
        <v>11933.63</v>
      </c>
      <c r="U178" s="51">
        <v>13.8060549807561</v>
      </c>
    </row>
    <row r="179" spans="1:21" x14ac:dyDescent="0.2">
      <c r="A179" s="49" t="s">
        <v>21</v>
      </c>
      <c r="B179" s="50">
        <f t="shared" si="146"/>
        <v>5991697.959999999</v>
      </c>
      <c r="C179" s="51">
        <f t="shared" si="147"/>
        <v>7.3881814277233788</v>
      </c>
      <c r="D179" s="50">
        <v>413083.65</v>
      </c>
      <c r="E179" s="51">
        <v>5.2379414435792804E-2</v>
      </c>
      <c r="F179" s="50">
        <v>2252160.69</v>
      </c>
      <c r="G179" s="51">
        <v>0.568113844931731</v>
      </c>
      <c r="H179" s="50">
        <f t="shared" si="148"/>
        <v>3326453.6199999996</v>
      </c>
      <c r="I179" s="51">
        <f t="shared" si="149"/>
        <v>12.916648102822505</v>
      </c>
      <c r="J179" s="50">
        <v>172036.49</v>
      </c>
      <c r="K179" s="51">
        <v>7.7948068226688392</v>
      </c>
      <c r="L179" s="50">
        <v>605832.92000000004</v>
      </c>
      <c r="M179" s="51">
        <v>11.611490626986701</v>
      </c>
      <c r="N179" s="50">
        <v>558018.05000000005</v>
      </c>
      <c r="O179" s="51">
        <v>12.7963995576846</v>
      </c>
      <c r="P179" s="50">
        <v>869717.97</v>
      </c>
      <c r="Q179" s="51">
        <v>13.566200814040901</v>
      </c>
      <c r="R179" s="50">
        <v>1109531.42</v>
      </c>
      <c r="S179" s="51">
        <v>13.9649085301253</v>
      </c>
      <c r="T179" s="50">
        <v>11316.77</v>
      </c>
      <c r="U179" s="51">
        <v>13.883909401710898</v>
      </c>
    </row>
    <row r="180" spans="1:21" x14ac:dyDescent="0.2">
      <c r="A180" s="49" t="s">
        <v>22</v>
      </c>
      <c r="B180" s="50">
        <f t="shared" si="146"/>
        <v>6133438.2800000003</v>
      </c>
      <c r="C180" s="51">
        <f t="shared" si="147"/>
        <v>7.3509193601276452</v>
      </c>
      <c r="D180" s="50">
        <v>356766.33</v>
      </c>
      <c r="E180" s="51">
        <v>6.4686054875189594E-2</v>
      </c>
      <c r="F180" s="50">
        <v>2394131.98</v>
      </c>
      <c r="G180" s="51">
        <v>0.57916343768149303</v>
      </c>
      <c r="H180" s="50">
        <f t="shared" si="148"/>
        <v>3382539.97</v>
      </c>
      <c r="I180" s="51">
        <f t="shared" si="149"/>
        <v>12.912408743066528</v>
      </c>
      <c r="J180" s="50">
        <v>424881.36</v>
      </c>
      <c r="K180" s="51">
        <v>9.2109006074072095</v>
      </c>
      <c r="L180" s="50">
        <v>415993.67</v>
      </c>
      <c r="M180" s="51">
        <v>12.3730752366977</v>
      </c>
      <c r="N180" s="50">
        <v>601429.07999999996</v>
      </c>
      <c r="O180" s="51">
        <v>12.955741097188099</v>
      </c>
      <c r="P180" s="50">
        <v>845985.21</v>
      </c>
      <c r="Q180" s="51">
        <v>13.587813831047898</v>
      </c>
      <c r="R180" s="50">
        <v>1081655.68</v>
      </c>
      <c r="S180" s="51">
        <v>14.009602763885098</v>
      </c>
      <c r="T180" s="50">
        <v>12594.97</v>
      </c>
      <c r="U180" s="51">
        <v>13.931143813760601</v>
      </c>
    </row>
    <row r="181" spans="1:21" x14ac:dyDescent="0.2">
      <c r="A181" s="49" t="s">
        <v>23</v>
      </c>
      <c r="B181" s="50">
        <f t="shared" si="146"/>
        <v>6187065.4900000002</v>
      </c>
      <c r="C181" s="51">
        <f t="shared" si="147"/>
        <v>7.4443870337632392</v>
      </c>
      <c r="D181" s="50">
        <v>352758.58</v>
      </c>
      <c r="E181" s="51">
        <v>5.0550799643200701E-2</v>
      </c>
      <c r="F181" s="50">
        <v>2359084.9900000002</v>
      </c>
      <c r="G181" s="51">
        <v>0.44773676827132897</v>
      </c>
      <c r="H181" s="50">
        <f t="shared" si="148"/>
        <v>3475221.9200000004</v>
      </c>
      <c r="I181" s="51">
        <f t="shared" si="149"/>
        <v>12.944447816155582</v>
      </c>
      <c r="J181" s="50">
        <v>312133.11</v>
      </c>
      <c r="K181" s="51">
        <v>9.9500538975182682</v>
      </c>
      <c r="L181" s="50">
        <v>389670.78</v>
      </c>
      <c r="M181" s="51">
        <v>12.027589985833696</v>
      </c>
      <c r="N181" s="50">
        <v>782373.29</v>
      </c>
      <c r="O181" s="51">
        <v>12.352209398150601</v>
      </c>
      <c r="P181" s="50">
        <v>851905.06</v>
      </c>
      <c r="Q181" s="51">
        <v>13.5282746680716</v>
      </c>
      <c r="R181" s="50">
        <v>1120426.82</v>
      </c>
      <c r="S181" s="51">
        <v>14.038575225644799</v>
      </c>
      <c r="T181" s="50">
        <v>18712.86</v>
      </c>
      <c r="U181" s="51">
        <v>14.655515415601901</v>
      </c>
    </row>
    <row r="182" spans="1:21" x14ac:dyDescent="0.2">
      <c r="A182" s="49" t="s">
        <v>24</v>
      </c>
      <c r="B182" s="50">
        <f t="shared" si="146"/>
        <v>6310414.1999999993</v>
      </c>
      <c r="C182" s="51">
        <f t="shared" si="147"/>
        <v>7.4735000093020814</v>
      </c>
      <c r="D182" s="50">
        <v>384290.72</v>
      </c>
      <c r="E182" s="51">
        <v>2.6575999545344196E-2</v>
      </c>
      <c r="F182" s="50">
        <v>2402630.79</v>
      </c>
      <c r="G182" s="51">
        <v>0.62601466961138907</v>
      </c>
      <c r="H182" s="50">
        <f t="shared" si="148"/>
        <v>3523492.69</v>
      </c>
      <c r="I182" s="51">
        <f t="shared" si="149"/>
        <v>12.954925571932996</v>
      </c>
      <c r="J182" s="50">
        <v>270507.40000000002</v>
      </c>
      <c r="K182" s="51">
        <v>8.6850546254926897</v>
      </c>
      <c r="L182" s="50">
        <v>448854.36</v>
      </c>
      <c r="M182" s="51">
        <v>12.509411797849101</v>
      </c>
      <c r="N182" s="50">
        <v>739634.85</v>
      </c>
      <c r="O182" s="51">
        <v>12.416768397946601</v>
      </c>
      <c r="P182" s="50">
        <v>900912.68</v>
      </c>
      <c r="Q182" s="51">
        <v>13.336373376607401</v>
      </c>
      <c r="R182" s="50">
        <v>1149542.79</v>
      </c>
      <c r="S182" s="51">
        <v>14.170706353175399</v>
      </c>
      <c r="T182" s="50">
        <v>14040.61</v>
      </c>
      <c r="U182" s="51">
        <v>13.7952803261397</v>
      </c>
    </row>
    <row r="183" spans="1:21" x14ac:dyDescent="0.2">
      <c r="A183" s="49" t="s">
        <v>25</v>
      </c>
      <c r="B183" s="50">
        <f t="shared" si="146"/>
        <v>6423047.7400000002</v>
      </c>
      <c r="C183" s="51">
        <f t="shared" si="147"/>
        <v>7.3874292104669879</v>
      </c>
      <c r="D183" s="50">
        <v>418579.22</v>
      </c>
      <c r="E183" s="51">
        <v>4.9921078021981098E-2</v>
      </c>
      <c r="F183" s="50">
        <v>2479708.94</v>
      </c>
      <c r="G183" s="51">
        <v>0.63688408346021397</v>
      </c>
      <c r="H183" s="50">
        <f t="shared" si="148"/>
        <v>3524759.58</v>
      </c>
      <c r="I183" s="51">
        <f t="shared" si="149"/>
        <v>13.007873692565429</v>
      </c>
      <c r="J183" s="50">
        <v>293532.91000000003</v>
      </c>
      <c r="K183" s="51">
        <v>9.0200350802232006</v>
      </c>
      <c r="L183" s="50">
        <v>438290.4</v>
      </c>
      <c r="M183" s="51">
        <v>12.817077728829997</v>
      </c>
      <c r="N183" s="50">
        <v>692385.19</v>
      </c>
      <c r="O183" s="51">
        <v>12.231964082882801</v>
      </c>
      <c r="P183" s="50">
        <v>913725.79</v>
      </c>
      <c r="Q183" s="51">
        <v>13.4191765834912</v>
      </c>
      <c r="R183" s="50">
        <v>1174821.75</v>
      </c>
      <c r="S183" s="51">
        <v>14.2081007346008</v>
      </c>
      <c r="T183" s="50">
        <v>12003.54</v>
      </c>
      <c r="U183" s="51">
        <v>13.469682576973101</v>
      </c>
    </row>
    <row r="184" spans="1:21" x14ac:dyDescent="0.2">
      <c r="A184" s="49" t="s">
        <v>26</v>
      </c>
      <c r="B184" s="50">
        <f t="shared" si="146"/>
        <v>7538500.0499999998</v>
      </c>
      <c r="C184" s="51">
        <f t="shared" si="147"/>
        <v>6.3140756099749566</v>
      </c>
      <c r="D184" s="50">
        <v>1565881.96</v>
      </c>
      <c r="E184" s="51">
        <v>2.1621201383532102E-2</v>
      </c>
      <c r="F184" s="50">
        <v>2444581.5</v>
      </c>
      <c r="G184" s="51">
        <v>0.65491292378675003</v>
      </c>
      <c r="H184" s="50">
        <f t="shared" si="148"/>
        <v>3528036.59</v>
      </c>
      <c r="I184" s="51">
        <f t="shared" si="149"/>
        <v>13.028157124271772</v>
      </c>
      <c r="J184" s="50">
        <v>308053.63</v>
      </c>
      <c r="K184" s="51">
        <v>9.9055199667668301</v>
      </c>
      <c r="L184" s="50">
        <v>587866.36</v>
      </c>
      <c r="M184" s="51">
        <v>11.9526980220471</v>
      </c>
      <c r="N184" s="50">
        <v>467809.66</v>
      </c>
      <c r="O184" s="51">
        <v>12.984595560083099</v>
      </c>
      <c r="P184" s="50">
        <v>983838.56</v>
      </c>
      <c r="Q184" s="51">
        <v>13.300552702874299</v>
      </c>
      <c r="R184" s="50">
        <v>1166810.56</v>
      </c>
      <c r="S184" s="51">
        <v>14.175086343150697</v>
      </c>
      <c r="T184" s="50">
        <v>13657.82</v>
      </c>
      <c r="U184" s="51">
        <v>13.636018544687198</v>
      </c>
    </row>
    <row r="185" spans="1:21" x14ac:dyDescent="0.2">
      <c r="A185" s="49" t="s">
        <v>27</v>
      </c>
      <c r="B185" s="50">
        <f t="shared" si="146"/>
        <v>7547376.0700000003</v>
      </c>
      <c r="C185" s="51">
        <f t="shared" si="147"/>
        <v>6.4617248884220357</v>
      </c>
      <c r="D185" s="50">
        <v>1480817.47</v>
      </c>
      <c r="E185" s="51">
        <v>2.0015957807413002E-2</v>
      </c>
      <c r="F185" s="50">
        <v>2407394.89</v>
      </c>
      <c r="G185" s="51">
        <v>0.66471777133330989</v>
      </c>
      <c r="H185" s="50">
        <f t="shared" si="148"/>
        <v>3659163.7100000004</v>
      </c>
      <c r="I185" s="51">
        <f t="shared" si="149"/>
        <v>12.882503594735283</v>
      </c>
      <c r="J185" s="50">
        <v>311077.85000000003</v>
      </c>
      <c r="K185" s="51">
        <v>8.518378236830431</v>
      </c>
      <c r="L185" s="50">
        <v>562196.69000000006</v>
      </c>
      <c r="M185" s="51">
        <v>12.103679877588696</v>
      </c>
      <c r="N185" s="50">
        <v>435655.82</v>
      </c>
      <c r="O185" s="51">
        <v>12.65377715739</v>
      </c>
      <c r="P185" s="50">
        <v>1124001.1100000001</v>
      </c>
      <c r="Q185" s="51">
        <v>13.222869499657298</v>
      </c>
      <c r="R185" s="50">
        <v>1209443.02</v>
      </c>
      <c r="S185" s="51">
        <v>14.1204472780371</v>
      </c>
      <c r="T185" s="50">
        <v>16789.22</v>
      </c>
      <c r="U185" s="51">
        <v>13.793019455340998</v>
      </c>
    </row>
    <row r="186" spans="1:21" x14ac:dyDescent="0.2">
      <c r="A186" s="49" t="s">
        <v>28</v>
      </c>
      <c r="B186" s="50">
        <f t="shared" si="146"/>
        <v>8112725.2399999993</v>
      </c>
      <c r="C186" s="51">
        <f t="shared" si="147"/>
        <v>6.2057771976017202</v>
      </c>
      <c r="D186" s="50">
        <v>1573154.4</v>
      </c>
      <c r="E186" s="51">
        <v>2.1061029228917404E-2</v>
      </c>
      <c r="F186" s="50">
        <v>2760381.21</v>
      </c>
      <c r="G186" s="51">
        <v>0.66698865657761797</v>
      </c>
      <c r="H186" s="50">
        <f t="shared" si="148"/>
        <v>3779189.63</v>
      </c>
      <c r="I186" s="51">
        <f t="shared" si="149"/>
        <v>12.825895190419422</v>
      </c>
      <c r="J186" s="50">
        <v>503062.13</v>
      </c>
      <c r="K186" s="51">
        <v>8.7296123945962698</v>
      </c>
      <c r="L186" s="50">
        <v>322882.82</v>
      </c>
      <c r="M186" s="51">
        <v>12.8548638078669</v>
      </c>
      <c r="N186" s="50">
        <v>471122.04</v>
      </c>
      <c r="O186" s="51">
        <v>12.8517184071881</v>
      </c>
      <c r="P186" s="50">
        <v>1201740.3900000001</v>
      </c>
      <c r="Q186" s="51">
        <v>13.144538549627999</v>
      </c>
      <c r="R186" s="50">
        <v>1266993.96</v>
      </c>
      <c r="S186" s="51">
        <v>14.127608902255497</v>
      </c>
      <c r="T186" s="50">
        <v>13388.29</v>
      </c>
      <c r="U186" s="51">
        <v>13.346901800005799</v>
      </c>
    </row>
    <row r="187" spans="1:21" x14ac:dyDescent="0.2">
      <c r="A187" s="49" t="s">
        <v>46</v>
      </c>
      <c r="B187" s="50">
        <f t="shared" si="146"/>
        <v>8081391.1099999994</v>
      </c>
      <c r="C187" s="51">
        <f t="shared" si="147"/>
        <v>6.0103132315050232</v>
      </c>
      <c r="D187" s="50">
        <v>1592350.75</v>
      </c>
      <c r="E187" s="51">
        <v>1.8023583811544001E-2</v>
      </c>
      <c r="F187" s="50">
        <v>2814670.84</v>
      </c>
      <c r="G187" s="51">
        <v>0.62662728242851995</v>
      </c>
      <c r="H187" s="50">
        <f t="shared" si="148"/>
        <v>3674369.5199999996</v>
      </c>
      <c r="I187" s="51">
        <f t="shared" si="149"/>
        <v>12.731229740551537</v>
      </c>
      <c r="J187" s="50">
        <v>358844.73</v>
      </c>
      <c r="K187" s="51">
        <v>6.6438773276675995</v>
      </c>
      <c r="L187" s="50">
        <v>305218.12</v>
      </c>
      <c r="M187" s="51">
        <v>12.414736413749001</v>
      </c>
      <c r="N187" s="50">
        <v>480136.38</v>
      </c>
      <c r="O187" s="51">
        <v>12.802203261914899</v>
      </c>
      <c r="P187" s="50">
        <v>1268251.99</v>
      </c>
      <c r="Q187" s="51">
        <v>13.1673840380097</v>
      </c>
      <c r="R187" s="50">
        <v>1249118.8799999999</v>
      </c>
      <c r="S187" s="51">
        <v>14.0821486753927</v>
      </c>
      <c r="T187" s="50">
        <v>12799.42</v>
      </c>
      <c r="U187" s="51">
        <v>13.225389556714299</v>
      </c>
    </row>
    <row r="188" spans="1:21" ht="13.5" thickBot="1" x14ac:dyDescent="0.25">
      <c r="A188" s="52" t="s">
        <v>30</v>
      </c>
      <c r="B188" s="53">
        <f t="shared" ref="B188:B199" si="150">D188+F188+H188</f>
        <v>7466691.2599999998</v>
      </c>
      <c r="C188" s="54">
        <f t="shared" ref="C188:C199" si="151">(D188*E188+F188*G188+J188*K188+L188*M188+N188*O188+P188*Q188+R188*S188+T188*U188)/(D188+F188+J188+L188+N188+P188+R188+T188)</f>
        <v>6.6511319316958035</v>
      </c>
      <c r="D188" s="53">
        <v>407430.68</v>
      </c>
      <c r="E188" s="54">
        <v>5.2377222058977005E-2</v>
      </c>
      <c r="F188" s="53">
        <v>3116401.75</v>
      </c>
      <c r="G188" s="54">
        <v>0.60126132919159103</v>
      </c>
      <c r="H188" s="53">
        <f t="shared" ref="H188:H199" si="152">J188+L188+N188+P188+R188+T188</f>
        <v>3942858.8299999996</v>
      </c>
      <c r="I188" s="54">
        <f t="shared" ref="I188:I199" si="153">(J188*K188+L188*M188+N188*O188+P188*Q188+R188*S188+T188*U188)/H188</f>
        <v>12.114772244534045</v>
      </c>
      <c r="J188" s="53">
        <v>516109.55</v>
      </c>
      <c r="K188" s="54">
        <v>3.81078045775359</v>
      </c>
      <c r="L188" s="53">
        <v>321702.72000000003</v>
      </c>
      <c r="M188" s="54">
        <v>12.1826472455688</v>
      </c>
      <c r="N188" s="53">
        <v>597375.24</v>
      </c>
      <c r="O188" s="54">
        <v>12.7534897865871</v>
      </c>
      <c r="P188" s="53">
        <v>1448056.21</v>
      </c>
      <c r="Q188" s="54">
        <v>13.2305563382101</v>
      </c>
      <c r="R188" s="53">
        <v>1044411.46</v>
      </c>
      <c r="S188" s="54">
        <v>14.269789211619701</v>
      </c>
      <c r="T188" s="53">
        <v>15203.65</v>
      </c>
      <c r="U188" s="54">
        <v>13.163030002663799</v>
      </c>
    </row>
    <row r="189" spans="1:21" x14ac:dyDescent="0.2">
      <c r="A189" s="35" t="s">
        <v>91</v>
      </c>
      <c r="B189" s="50">
        <f t="shared" si="150"/>
        <v>7534700.2999999998</v>
      </c>
      <c r="C189" s="51">
        <f t="shared" si="151"/>
        <v>6.5639027963195806</v>
      </c>
      <c r="D189" s="50">
        <v>485677.42</v>
      </c>
      <c r="E189" s="51">
        <v>6.988589504531631E-2</v>
      </c>
      <c r="F189" s="50">
        <v>3183829.14</v>
      </c>
      <c r="G189" s="51">
        <v>0.54329950155553908</v>
      </c>
      <c r="H189" s="50">
        <f t="shared" si="152"/>
        <v>3865193.7399999998</v>
      </c>
      <c r="I189" s="51">
        <f t="shared" si="153"/>
        <v>12.339181109871092</v>
      </c>
      <c r="J189" s="50">
        <v>439380.1</v>
      </c>
      <c r="K189" s="51">
        <v>4.8801306276729397</v>
      </c>
      <c r="L189" s="50">
        <v>339545.03</v>
      </c>
      <c r="M189" s="51">
        <v>12.157482421109199</v>
      </c>
      <c r="N189" s="50">
        <v>689781.79</v>
      </c>
      <c r="O189" s="51">
        <v>12.4857959036582</v>
      </c>
      <c r="P189" s="50">
        <v>1383333.48</v>
      </c>
      <c r="Q189" s="51">
        <v>13.3121809015278</v>
      </c>
      <c r="R189" s="50">
        <v>1000558.81</v>
      </c>
      <c r="S189" s="51">
        <v>14.218402554868298</v>
      </c>
      <c r="T189" s="50">
        <v>12594.53</v>
      </c>
      <c r="U189" s="51">
        <v>13.265476734741201</v>
      </c>
    </row>
    <row r="190" spans="1:21" x14ac:dyDescent="0.2">
      <c r="A190" s="49" t="s">
        <v>20</v>
      </c>
      <c r="B190" s="50">
        <f t="shared" si="150"/>
        <v>7950406.9800000004</v>
      </c>
      <c r="C190" s="51">
        <f t="shared" si="151"/>
        <v>6.472161677992478</v>
      </c>
      <c r="D190" s="50">
        <v>452352.93</v>
      </c>
      <c r="E190" s="51">
        <v>7.7614990357197391E-2</v>
      </c>
      <c r="F190" s="50">
        <v>3473784.6</v>
      </c>
      <c r="G190" s="51">
        <v>0.51277575011415499</v>
      </c>
      <c r="H190" s="50">
        <f t="shared" si="152"/>
        <v>4024269.4499999997</v>
      </c>
      <c r="I190" s="51">
        <f t="shared" si="153"/>
        <v>12.335142595409438</v>
      </c>
      <c r="J190" s="50">
        <v>461560.43</v>
      </c>
      <c r="K190" s="51">
        <v>4.6393293307227399</v>
      </c>
      <c r="L190" s="50">
        <v>353769.58</v>
      </c>
      <c r="M190" s="51">
        <v>12.457461992633698</v>
      </c>
      <c r="N190" s="50">
        <v>738899.72</v>
      </c>
      <c r="O190" s="51">
        <v>12.532070099444599</v>
      </c>
      <c r="P190" s="50">
        <v>1394867.57</v>
      </c>
      <c r="Q190" s="51">
        <v>13.396513935369498</v>
      </c>
      <c r="R190" s="50">
        <v>1062503.56</v>
      </c>
      <c r="S190" s="51">
        <v>14.096125615522599</v>
      </c>
      <c r="T190" s="50">
        <v>12668.59</v>
      </c>
      <c r="U190" s="51">
        <v>13.2647748960224</v>
      </c>
    </row>
    <row r="191" spans="1:21" x14ac:dyDescent="0.2">
      <c r="A191" s="49" t="s">
        <v>21</v>
      </c>
      <c r="B191" s="50">
        <f t="shared" si="150"/>
        <v>8295952.2200000007</v>
      </c>
      <c r="C191" s="51">
        <f t="shared" si="151"/>
        <v>6.3440950776715059</v>
      </c>
      <c r="D191" s="50">
        <v>459290.76</v>
      </c>
      <c r="E191" s="51">
        <v>8.301263212871951E-2</v>
      </c>
      <c r="F191" s="50">
        <v>3648032.14</v>
      </c>
      <c r="G191" s="51">
        <v>0.490286453178014</v>
      </c>
      <c r="H191" s="50">
        <f t="shared" si="152"/>
        <v>4188629.32</v>
      </c>
      <c r="I191" s="51">
        <f t="shared" si="153"/>
        <v>12.128932423554733</v>
      </c>
      <c r="J191" s="50">
        <v>516506.49</v>
      </c>
      <c r="K191" s="51">
        <v>3.8305656972480602</v>
      </c>
      <c r="L191" s="50">
        <v>405632.45</v>
      </c>
      <c r="M191" s="51">
        <v>11.9779005340919</v>
      </c>
      <c r="N191" s="50">
        <v>709510.83</v>
      </c>
      <c r="O191" s="51">
        <v>12.821073647600301</v>
      </c>
      <c r="P191" s="50">
        <v>1398546.18</v>
      </c>
      <c r="Q191" s="51">
        <v>13.352567361558298</v>
      </c>
      <c r="R191" s="50">
        <v>1127308.43</v>
      </c>
      <c r="S191" s="51">
        <v>14.0041096602107</v>
      </c>
      <c r="T191" s="50">
        <v>31124.94</v>
      </c>
      <c r="U191" s="51">
        <v>13.1290608303181</v>
      </c>
    </row>
    <row r="192" spans="1:21" hidden="1" x14ac:dyDescent="0.2">
      <c r="A192" s="49" t="s">
        <v>22</v>
      </c>
      <c r="B192" s="50">
        <f t="shared" si="150"/>
        <v>0</v>
      </c>
      <c r="C192" s="51" t="e">
        <f t="shared" si="151"/>
        <v>#DIV/0!</v>
      </c>
      <c r="D192" s="50"/>
      <c r="E192" s="51"/>
      <c r="F192" s="50"/>
      <c r="G192" s="51"/>
      <c r="H192" s="50">
        <f t="shared" si="152"/>
        <v>0</v>
      </c>
      <c r="I192" s="51" t="e">
        <f t="shared" si="153"/>
        <v>#DIV/0!</v>
      </c>
      <c r="J192" s="50"/>
      <c r="K192" s="51"/>
      <c r="L192" s="50"/>
      <c r="M192" s="51"/>
      <c r="N192" s="50"/>
      <c r="O192" s="51"/>
      <c r="P192" s="50"/>
      <c r="Q192" s="51"/>
      <c r="R192" s="50"/>
      <c r="S192" s="51"/>
      <c r="T192" s="50"/>
      <c r="U192" s="51"/>
    </row>
    <row r="193" spans="1:21" hidden="1" x14ac:dyDescent="0.2">
      <c r="A193" s="49" t="s">
        <v>23</v>
      </c>
      <c r="B193" s="50">
        <f t="shared" si="150"/>
        <v>0</v>
      </c>
      <c r="C193" s="51" t="e">
        <f t="shared" si="151"/>
        <v>#DIV/0!</v>
      </c>
      <c r="D193" s="50"/>
      <c r="E193" s="51"/>
      <c r="F193" s="50"/>
      <c r="G193" s="51"/>
      <c r="H193" s="50">
        <f t="shared" si="152"/>
        <v>0</v>
      </c>
      <c r="I193" s="51" t="e">
        <f t="shared" si="153"/>
        <v>#DIV/0!</v>
      </c>
      <c r="J193" s="50"/>
      <c r="K193" s="51"/>
      <c r="L193" s="50"/>
      <c r="M193" s="51"/>
      <c r="N193" s="50"/>
      <c r="O193" s="51"/>
      <c r="P193" s="50"/>
      <c r="Q193" s="51"/>
      <c r="R193" s="50"/>
      <c r="S193" s="51"/>
      <c r="T193" s="50"/>
      <c r="U193" s="51"/>
    </row>
    <row r="194" spans="1:21" hidden="1" x14ac:dyDescent="0.2">
      <c r="A194" s="49" t="s">
        <v>24</v>
      </c>
      <c r="B194" s="50">
        <f t="shared" si="150"/>
        <v>0</v>
      </c>
      <c r="C194" s="51" t="e">
        <f t="shared" si="151"/>
        <v>#DIV/0!</v>
      </c>
      <c r="D194" s="50"/>
      <c r="E194" s="51"/>
      <c r="F194" s="50"/>
      <c r="G194" s="51"/>
      <c r="H194" s="50">
        <f t="shared" si="152"/>
        <v>0</v>
      </c>
      <c r="I194" s="51" t="e">
        <f t="shared" si="153"/>
        <v>#DIV/0!</v>
      </c>
      <c r="J194" s="50"/>
      <c r="K194" s="51"/>
      <c r="L194" s="50"/>
      <c r="M194" s="51"/>
      <c r="N194" s="50"/>
      <c r="O194" s="51"/>
      <c r="P194" s="50"/>
      <c r="Q194" s="51"/>
      <c r="R194" s="50"/>
      <c r="S194" s="51"/>
      <c r="T194" s="50"/>
      <c r="U194" s="51"/>
    </row>
    <row r="195" spans="1:21" hidden="1" x14ac:dyDescent="0.2">
      <c r="A195" s="49" t="s">
        <v>25</v>
      </c>
      <c r="B195" s="50">
        <f t="shared" si="150"/>
        <v>0</v>
      </c>
      <c r="C195" s="51" t="e">
        <f t="shared" si="151"/>
        <v>#DIV/0!</v>
      </c>
      <c r="D195" s="50"/>
      <c r="E195" s="51"/>
      <c r="F195" s="50"/>
      <c r="G195" s="51"/>
      <c r="H195" s="50">
        <f t="shared" si="152"/>
        <v>0</v>
      </c>
      <c r="I195" s="51" t="e">
        <f t="shared" si="153"/>
        <v>#DIV/0!</v>
      </c>
      <c r="J195" s="50"/>
      <c r="K195" s="51"/>
      <c r="L195" s="50"/>
      <c r="M195" s="51"/>
      <c r="N195" s="50"/>
      <c r="O195" s="51"/>
      <c r="P195" s="50"/>
      <c r="Q195" s="51"/>
      <c r="R195" s="50"/>
      <c r="S195" s="51"/>
      <c r="T195" s="50"/>
      <c r="U195" s="51"/>
    </row>
    <row r="196" spans="1:21" hidden="1" x14ac:dyDescent="0.2">
      <c r="A196" s="49" t="s">
        <v>26</v>
      </c>
      <c r="B196" s="50">
        <f t="shared" si="150"/>
        <v>0</v>
      </c>
      <c r="C196" s="51" t="e">
        <f t="shared" si="151"/>
        <v>#DIV/0!</v>
      </c>
      <c r="D196" s="50"/>
      <c r="E196" s="51"/>
      <c r="F196" s="50"/>
      <c r="G196" s="51"/>
      <c r="H196" s="50">
        <f t="shared" si="152"/>
        <v>0</v>
      </c>
      <c r="I196" s="51" t="e">
        <f t="shared" si="153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idden="1" x14ac:dyDescent="0.2">
      <c r="A197" s="49" t="s">
        <v>27</v>
      </c>
      <c r="B197" s="50">
        <f t="shared" si="150"/>
        <v>0</v>
      </c>
      <c r="C197" s="51" t="e">
        <f t="shared" si="151"/>
        <v>#DIV/0!</v>
      </c>
      <c r="D197" s="50"/>
      <c r="E197" s="51"/>
      <c r="F197" s="50"/>
      <c r="G197" s="51"/>
      <c r="H197" s="50">
        <f t="shared" si="152"/>
        <v>0</v>
      </c>
      <c r="I197" s="51" t="e">
        <f t="shared" si="153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idden="1" x14ac:dyDescent="0.2">
      <c r="A198" s="49" t="s">
        <v>28</v>
      </c>
      <c r="B198" s="50">
        <f t="shared" si="150"/>
        <v>0</v>
      </c>
      <c r="C198" s="51" t="e">
        <f t="shared" si="151"/>
        <v>#DIV/0!</v>
      </c>
      <c r="D198" s="50"/>
      <c r="E198" s="51"/>
      <c r="F198" s="50"/>
      <c r="G198" s="51"/>
      <c r="H198" s="50">
        <f t="shared" si="152"/>
        <v>0</v>
      </c>
      <c r="I198" s="51" t="e">
        <f t="shared" si="153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idden="1" x14ac:dyDescent="0.2">
      <c r="A199" s="49" t="s">
        <v>46</v>
      </c>
      <c r="B199" s="50">
        <f t="shared" si="150"/>
        <v>0</v>
      </c>
      <c r="C199" s="51" t="e">
        <f t="shared" si="151"/>
        <v>#DIV/0!</v>
      </c>
      <c r="D199" s="50"/>
      <c r="E199" s="51"/>
      <c r="F199" s="50"/>
      <c r="G199" s="51"/>
      <c r="H199" s="50">
        <f t="shared" si="152"/>
        <v>0</v>
      </c>
      <c r="I199" s="51" t="e">
        <f t="shared" si="153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4">D200+F200+H200</f>
        <v>0</v>
      </c>
      <c r="C200" s="54" t="e">
        <f t="shared" ref="C200" si="155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6">J200+L200+N200+P200+R200+T200</f>
        <v>0</v>
      </c>
      <c r="I200" s="54" t="e">
        <f t="shared" ref="I200" si="157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" customHeight="1" x14ac:dyDescent="0.2">
      <c r="A201" s="27"/>
      <c r="B201" s="23"/>
      <c r="C201" s="58"/>
      <c r="D201" s="23"/>
      <c r="E201" s="58"/>
      <c r="F201" s="23"/>
      <c r="G201" s="58"/>
      <c r="H201" s="23"/>
      <c r="I201" s="58"/>
      <c r="J201" s="23"/>
      <c r="K201" s="58"/>
      <c r="L201" s="23"/>
      <c r="M201" s="58"/>
      <c r="N201" s="23"/>
      <c r="O201" s="58"/>
      <c r="P201" s="23"/>
      <c r="Q201" s="58"/>
      <c r="R201" s="23"/>
      <c r="S201" s="58"/>
      <c r="T201" s="23"/>
      <c r="U201" s="58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24.75" customHeight="1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" si="22">J336+L336+N336+P336+R336+T336</f>
        <v>29950410.959999997</v>
      </c>
      <c r="I336" s="51">
        <f t="shared" ref="I336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ref="H337:H342" si="24">J337+L337+N337+P337+R337+T337</f>
        <v>31684197.620000001</v>
      </c>
      <c r="I337" s="51">
        <f t="shared" ref="I337:I342" si="25">(J337*K337+L337*M337+N337*O337+P337*Q337+R337*S337+T337*U337)/(J337+L337+N337+P337+R337+T337)</f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si="24"/>
        <v>32308129.189999998</v>
      </c>
      <c r="I338" s="51">
        <f t="shared" si="25"/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x14ac:dyDescent="0.2">
      <c r="A339" s="49" t="s">
        <v>25</v>
      </c>
      <c r="B339" s="50">
        <f>'11.individulas FC'!B339+'12.legal entities FC'!B339+'13.non-residents FC'!B171</f>
        <v>182971018.72</v>
      </c>
      <c r="C339" s="51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0.61879384820424621</v>
      </c>
      <c r="D339" s="50">
        <f>'11.individulas FC'!D339+'12.legal entities FC'!D339+'13.non-residents FC'!D171</f>
        <v>77387139.460000008</v>
      </c>
      <c r="E339" s="51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0">
        <f>'11.individulas FC'!F339+'12.legal entities FC'!F339+'13.non-residents FC'!F171</f>
        <v>73099324.429999992</v>
      </c>
      <c r="G339" s="51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0">
        <f t="shared" si="24"/>
        <v>32484554.829999998</v>
      </c>
      <c r="I339" s="51">
        <f t="shared" si="25"/>
        <v>2.3654037409630093</v>
      </c>
      <c r="J339" s="50">
        <f>'11.individulas FC'!J339+'12.legal entities FC'!J339+'13.non-residents FC'!J171</f>
        <v>4815504.66</v>
      </c>
      <c r="K339" s="51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0">
        <f>'11.individulas FC'!L339+'12.legal entities FC'!L339+'13.non-residents FC'!L171</f>
        <v>4975953.75</v>
      </c>
      <c r="M339" s="51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2.7185759283031934</v>
      </c>
      <c r="N339" s="50">
        <f>'11.individulas FC'!N339+'12.legal entities FC'!N339+'13.non-residents FC'!N171</f>
        <v>5874038.8499999996</v>
      </c>
      <c r="O339" s="51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0">
        <f>'11.individulas FC'!P339+'12.legal entities FC'!P339+'13.non-residents FC'!P171</f>
        <v>10634631.92</v>
      </c>
      <c r="Q339" s="51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2.0319985614603184</v>
      </c>
      <c r="R339" s="50">
        <f>'11.individulas FC'!R339+'12.legal entities FC'!R339+'13.non-residents FC'!R171</f>
        <v>5593100</v>
      </c>
      <c r="S339" s="51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0">
        <f>'11.individulas FC'!T339+'12.legal entities FC'!T339+'13.non-residents FC'!T171</f>
        <v>591325.65</v>
      </c>
      <c r="U339" s="51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14.25" customHeight="1" x14ac:dyDescent="0.2">
      <c r="A340" s="49" t="s">
        <v>26</v>
      </c>
      <c r="B340" s="50">
        <f>'11.individulas FC'!B340+'12.legal entities FC'!B340+'13.non-residents FC'!B172</f>
        <v>177742481.44</v>
      </c>
      <c r="C340" s="51">
        <f>('11.individulas FC'!B340*'11.individulas FC'!C340+'12.legal entities FC'!B340*'12.legal entities FC'!C340+'13.non-residents FC'!B172*'13.non-residents FC'!C172)/('11.individulas FC'!B340+'12.legal entities FC'!B340+'13.non-residents FC'!B172)</f>
        <v>0.7019141885965785</v>
      </c>
      <c r="D340" s="50">
        <f>'11.individulas FC'!D340+'12.legal entities FC'!D340+'13.non-residents FC'!D172</f>
        <v>71808688.949999988</v>
      </c>
      <c r="E340" s="51">
        <f>('11.individulas FC'!D340*'11.individulas FC'!E340+'12.legal entities FC'!D340*'12.legal entities FC'!E340+'13.non-residents FC'!D172*'13.non-residents FC'!E172)/('11.individulas FC'!D340+'12.legal entities FC'!D340+'13.non-residents FC'!D172)</f>
        <v>0.41655190347685672</v>
      </c>
      <c r="F340" s="50">
        <f>'11.individulas FC'!F340+'12.legal entities FC'!F340+'13.non-residents FC'!F172</f>
        <v>72715526.579999998</v>
      </c>
      <c r="G340" s="51">
        <f>('11.individulas FC'!F340*'11.individulas FC'!G340+'12.legal entities FC'!F340*'12.legal entities FC'!G340+'13.non-residents FC'!F172*'13.non-residents FC'!G172)/('11.individulas FC'!F340+'12.legal entities FC'!F340+'13.non-residents FC'!F172)</f>
        <v>5.2184883210949592E-2</v>
      </c>
      <c r="H340" s="50">
        <f t="shared" si="24"/>
        <v>33218265.909999996</v>
      </c>
      <c r="I340" s="51">
        <f t="shared" si="25"/>
        <v>2.7410603718838136</v>
      </c>
      <c r="J340" s="50">
        <f>'11.individulas FC'!J340+'12.legal entities FC'!J340+'13.non-residents FC'!J172</f>
        <v>6158283.8799999999</v>
      </c>
      <c r="K340" s="51">
        <f>('11.individulas FC'!J340*'11.individulas FC'!K340+'12.legal entities FC'!J340*'12.legal entities FC'!K340+'13.non-residents FC'!J172*'13.non-residents FC'!K172)/('11.individulas FC'!J340+'12.legal entities FC'!J340+'13.non-residents FC'!J172)</f>
        <v>3.5446395835035767</v>
      </c>
      <c r="L340" s="50">
        <f>'11.individulas FC'!L340+'12.legal entities FC'!L340+'13.non-residents FC'!L172</f>
        <v>4809747.8000000007</v>
      </c>
      <c r="M340" s="51">
        <f>('11.individulas FC'!L340*'11.individulas FC'!M340+'12.legal entities FC'!L340*'12.legal entities FC'!M340+'13.non-residents FC'!L172*'13.non-residents FC'!M172)/('11.individulas FC'!L340+'12.legal entities FC'!L340+'13.non-residents FC'!L172)</f>
        <v>2.6798300341028289</v>
      </c>
      <c r="N340" s="50">
        <f>'11.individulas FC'!N340+'12.legal entities FC'!N340+'13.non-residents FC'!N172</f>
        <v>5658802.5499999989</v>
      </c>
      <c r="O340" s="51">
        <f>('11.individulas FC'!N340*'11.individulas FC'!O340+'12.legal entities FC'!N340*'12.legal entities FC'!O340+'13.non-residents FC'!N172*'13.non-residents FC'!O172)/('11.individulas FC'!N340+'12.legal entities FC'!N340+'13.non-residents FC'!N172)</f>
        <v>2.562694819878454</v>
      </c>
      <c r="P340" s="50">
        <f>'11.individulas FC'!P340+'12.legal entities FC'!P340+'13.non-residents FC'!P172</f>
        <v>10361961.75</v>
      </c>
      <c r="Q340" s="51">
        <f>('11.individulas FC'!P340*'11.individulas FC'!Q340+'12.legal entities FC'!P340*'12.legal entities FC'!Q340+'13.non-residents FC'!P172*'13.non-residents FC'!Q172)/('11.individulas FC'!P340+'12.legal entities FC'!P340+'13.non-residents FC'!P172)</f>
        <v>2.1740560433838727</v>
      </c>
      <c r="R340" s="50">
        <f>'11.individulas FC'!R340+'12.legal entities FC'!R340+'13.non-residents FC'!R172</f>
        <v>5637181.6299999999</v>
      </c>
      <c r="S340" s="51">
        <f>('11.individulas FC'!R340*'11.individulas FC'!S340+'12.legal entities FC'!R340*'12.legal entities FC'!S340+'13.non-residents FC'!R172*'13.non-residents FC'!S172)/('11.individulas FC'!R340+'12.legal entities FC'!R340+'13.non-residents FC'!R172)</f>
        <v>2.8814387893334543</v>
      </c>
      <c r="T340" s="50">
        <f>'11.individulas FC'!T340+'12.legal entities FC'!T340+'13.non-residents FC'!T172</f>
        <v>592288.30000000005</v>
      </c>
      <c r="U340" s="51">
        <f>('11.individulas FC'!T340*'11.individulas FC'!U340+'12.legal entities FC'!T340*'12.legal entities FC'!U340+'13.non-residents FC'!T172*'13.non-residents FC'!U172)/('11.individulas FC'!T340+'12.legal entities FC'!T340+'13.non-residents FC'!T172)</f>
        <v>5.1708020122970533</v>
      </c>
    </row>
    <row r="341" spans="1:21" ht="14.25" customHeight="1" x14ac:dyDescent="0.2">
      <c r="A341" s="49" t="s">
        <v>27</v>
      </c>
      <c r="B341" s="50">
        <f>'11.individulas FC'!B341+'12.legal entities FC'!B341+'13.non-residents FC'!B173</f>
        <v>184516854.81</v>
      </c>
      <c r="C341" s="51">
        <f>('11.individulas FC'!B341*'11.individulas FC'!C341+'12.legal entities FC'!B341*'12.legal entities FC'!C341+'13.non-residents FC'!B173*'13.non-residents FC'!C173)/('11.individulas FC'!B341+'12.legal entities FC'!B341+'13.non-residents FC'!B173)</f>
        <v>0.59949855373648486</v>
      </c>
      <c r="D341" s="50">
        <f>'11.individulas FC'!D341+'12.legal entities FC'!D341+'13.non-residents FC'!D173</f>
        <v>77228098.190000013</v>
      </c>
      <c r="E341" s="51">
        <f>('11.individulas FC'!D341*'11.individulas FC'!E341+'12.legal entities FC'!D341*'12.legal entities FC'!E341+'13.non-residents FC'!D173*'13.non-residents FC'!E173)/('11.individulas FC'!D341+'12.legal entities FC'!D341+'13.non-residents FC'!D173)</f>
        <v>0.36991049162983414</v>
      </c>
      <c r="F341" s="50">
        <f>'11.individulas FC'!F341+'12.legal entities FC'!F341+'13.non-residents FC'!F173</f>
        <v>77116576.200000003</v>
      </c>
      <c r="G341" s="51">
        <f>('11.individulas FC'!F341*'11.individulas FC'!G341+'12.legal entities FC'!F341*'12.legal entities FC'!G341+'13.non-residents FC'!F173*'13.non-residents FC'!G173)/('11.individulas FC'!F341+'12.legal entities FC'!F341+'13.non-residents FC'!F173)</f>
        <v>6.9024433107547606E-2</v>
      </c>
      <c r="H341" s="50">
        <f t="shared" si="24"/>
        <v>30172180.420000002</v>
      </c>
      <c r="I341" s="51">
        <f t="shared" si="25"/>
        <v>2.5429774980147073</v>
      </c>
      <c r="J341" s="50">
        <f>'11.individulas FC'!J341+'12.legal entities FC'!J341+'13.non-residents FC'!J173</f>
        <v>3371184.8300000005</v>
      </c>
      <c r="K341" s="51">
        <f>('11.individulas FC'!J341*'11.individulas FC'!K341+'12.legal entities FC'!J341*'12.legal entities FC'!K341+'13.non-residents FC'!J173*'13.non-residents FC'!K173)/('11.individulas FC'!J341+'12.legal entities FC'!J341+'13.non-residents FC'!J173)</f>
        <v>2.4493019050219194</v>
      </c>
      <c r="L341" s="50">
        <f>'11.individulas FC'!L341+'12.legal entities FC'!L341+'13.non-residents FC'!L173</f>
        <v>4555993.74</v>
      </c>
      <c r="M341" s="51">
        <f>('11.individulas FC'!L341*'11.individulas FC'!M341+'12.legal entities FC'!L341*'12.legal entities FC'!M341+'13.non-residents FC'!L173*'13.non-residents FC'!M173)/('11.individulas FC'!L341+'12.legal entities FC'!L341+'13.non-residents FC'!L173)</f>
        <v>2.8029571308629548</v>
      </c>
      <c r="N341" s="50">
        <f>'11.individulas FC'!N341+'12.legal entities FC'!N341+'13.non-residents FC'!N173</f>
        <v>7011759.6999999993</v>
      </c>
      <c r="O341" s="51">
        <f>('11.individulas FC'!N341*'11.individulas FC'!O341+'12.legal entities FC'!N341*'12.legal entities FC'!O341+'13.non-residents FC'!N173*'13.non-residents FC'!O173)/('11.individulas FC'!N341+'12.legal entities FC'!N341+'13.non-residents FC'!N173)</f>
        <v>1.9254211861966666</v>
      </c>
      <c r="P341" s="50">
        <f>'11.individulas FC'!P341+'12.legal entities FC'!P341+'13.non-residents FC'!P173</f>
        <v>9045762.0700000003</v>
      </c>
      <c r="Q341" s="51">
        <f>('11.individulas FC'!P341*'11.individulas FC'!Q341+'12.legal entities FC'!P341*'12.legal entities FC'!Q341+'13.non-residents FC'!P173*'13.non-residents FC'!Q173)/('11.individulas FC'!P341+'12.legal entities FC'!P341+'13.non-residents FC'!P173)</f>
        <v>2.5285203507237486</v>
      </c>
      <c r="R341" s="50">
        <f>'11.individulas FC'!R341+'12.legal entities FC'!R341+'13.non-residents FC'!R173</f>
        <v>5606271.7599999998</v>
      </c>
      <c r="S341" s="51">
        <f>('11.individulas FC'!R341*'11.individulas FC'!S341+'12.legal entities FC'!R341*'12.legal entities FC'!S341+'13.non-residents FC'!R173*'13.non-residents FC'!S173)/('11.individulas FC'!R341+'12.legal entities FC'!R341+'13.non-residents FC'!R173)</f>
        <v>2.9354662583820224</v>
      </c>
      <c r="T341" s="50">
        <f>'11.individulas FC'!T341+'12.legal entities FC'!T341+'13.non-residents FC'!T173</f>
        <v>581208.32000000007</v>
      </c>
      <c r="U341" s="51">
        <f>('11.individulas FC'!T341*'11.individulas FC'!U341+'12.legal entities FC'!T341*'12.legal entities FC'!U341+'13.non-residents FC'!T173*'13.non-residents FC'!U173)/('11.individulas FC'!T341+'12.legal entities FC'!T341+'13.non-residents FC'!T173)</f>
        <v>4.9377571859260385</v>
      </c>
    </row>
    <row r="342" spans="1:21" ht="14.25" customHeight="1" x14ac:dyDescent="0.2">
      <c r="A342" s="49" t="s">
        <v>28</v>
      </c>
      <c r="B342" s="50">
        <f>'11.individulas FC'!B342+'12.legal entities FC'!B342+'13.non-residents FC'!B174</f>
        <v>187481349.07000002</v>
      </c>
      <c r="C342" s="51">
        <f>('11.individulas FC'!B342*'11.individulas FC'!C342+'12.legal entities FC'!B342*'12.legal entities FC'!C342+'13.non-residents FC'!B174*'13.non-residents FC'!C174)/('11.individulas FC'!B342+'12.legal entities FC'!B342+'13.non-residents FC'!B174)</f>
        <v>0.62432788291488683</v>
      </c>
      <c r="D342" s="50">
        <f>'11.individulas FC'!D342+'12.legal entities FC'!D342+'13.non-residents FC'!D174</f>
        <v>80497458.5</v>
      </c>
      <c r="E342" s="51">
        <f>('11.individulas FC'!D342*'11.individulas FC'!E342+'12.legal entities FC'!D342*'12.legal entities FC'!E342+'13.non-residents FC'!D174*'13.non-residents FC'!E174)/('11.individulas FC'!D342+'12.legal entities FC'!D342+'13.non-residents FC'!D174)</f>
        <v>0.39428720188849209</v>
      </c>
      <c r="F342" s="50">
        <f>'11.individulas FC'!F342+'12.legal entities FC'!F342+'13.non-residents FC'!F174</f>
        <v>76239721.770000011</v>
      </c>
      <c r="G342" s="51">
        <f>('11.individulas FC'!F342*'11.individulas FC'!G342+'12.legal entities FC'!F342*'12.legal entities FC'!G342+'13.non-residents FC'!F174*'13.non-residents FC'!G174)/('11.individulas FC'!F342+'12.legal entities FC'!F342+'13.non-residents FC'!F174)</f>
        <v>7.1020649353033413E-2</v>
      </c>
      <c r="H342" s="50">
        <f t="shared" si="24"/>
        <v>30744168.799999997</v>
      </c>
      <c r="I342" s="51">
        <f t="shared" si="25"/>
        <v>2.5987406604793297</v>
      </c>
      <c r="J342" s="50">
        <f>'11.individulas FC'!J342+'12.legal entities FC'!J342+'13.non-residents FC'!J174</f>
        <v>2709297.98</v>
      </c>
      <c r="K342" s="51">
        <f>('11.individulas FC'!J342*'11.individulas FC'!K342+'12.legal entities FC'!J342*'12.legal entities FC'!K342+'13.non-residents FC'!J174*'13.non-residents FC'!K174)/('11.individulas FC'!J342+'12.legal entities FC'!J342+'13.non-residents FC'!J174)</f>
        <v>2.466198163333809</v>
      </c>
      <c r="L342" s="50">
        <f>'11.individulas FC'!L342+'12.legal entities FC'!L342+'13.non-residents FC'!L174</f>
        <v>4880954.7</v>
      </c>
      <c r="M342" s="51">
        <f>('11.individulas FC'!L342*'11.individulas FC'!M342+'12.legal entities FC'!L342*'12.legal entities FC'!M342+'13.non-residents FC'!L174*'13.non-residents FC'!M174)/('11.individulas FC'!L342+'12.legal entities FC'!L342+'13.non-residents FC'!L174)</f>
        <v>2.5674184398187485</v>
      </c>
      <c r="N342" s="50">
        <f>'11.individulas FC'!N342+'12.legal entities FC'!N342+'13.non-residents FC'!N174</f>
        <v>6671221.5</v>
      </c>
      <c r="O342" s="51">
        <f>('11.individulas FC'!N342*'11.individulas FC'!O342+'12.legal entities FC'!N342*'12.legal entities FC'!O342+'13.non-residents FC'!N174*'13.non-residents FC'!O174)/('11.individulas FC'!N342+'12.legal entities FC'!N342+'13.non-residents FC'!N174)</f>
        <v>2.2170740914388798</v>
      </c>
      <c r="P342" s="50">
        <f>'11.individulas FC'!P342+'12.legal entities FC'!P342+'13.non-residents FC'!P174</f>
        <v>10062459.52</v>
      </c>
      <c r="Q342" s="51">
        <f>('11.individulas FC'!P342*'11.individulas FC'!Q342+'12.legal entities FC'!P342*'12.legal entities FC'!Q342+'13.non-residents FC'!P174*'13.non-residents FC'!Q174)/('11.individulas FC'!P342+'12.legal entities FC'!P342+'13.non-residents FC'!P174)</f>
        <v>2.5824923943743712</v>
      </c>
      <c r="R342" s="50">
        <f>'11.individulas FC'!R342+'12.legal entities FC'!R342+'13.non-residents FC'!R174</f>
        <v>5828507.1099999994</v>
      </c>
      <c r="S342" s="51">
        <f>('11.individulas FC'!R342*'11.individulas FC'!S342+'12.legal entities FC'!R342*'12.legal entities FC'!S342+'13.non-residents FC'!R174*'13.non-residents FC'!S174)/('11.individulas FC'!R342+'12.legal entities FC'!R342+'13.non-residents FC'!R174)</f>
        <v>2.913163660960175</v>
      </c>
      <c r="T342" s="50">
        <f>'11.individulas FC'!T342+'12.legal entities FC'!T342+'13.non-residents FC'!T174</f>
        <v>591727.99</v>
      </c>
      <c r="U342" s="51">
        <f>('11.individulas FC'!T342*'11.individulas FC'!U342+'12.legal entities FC'!T342*'12.legal entities FC'!U342+'13.non-residents FC'!T174*'13.non-residents FC'!U174)/('11.individulas FC'!T342+'12.legal entities FC'!T342+'13.non-residents FC'!T174)</f>
        <v>4.9461748375296581</v>
      </c>
    </row>
    <row r="343" spans="1:21" ht="14.25" customHeight="1" x14ac:dyDescent="0.2">
      <c r="A343" s="49" t="s">
        <v>46</v>
      </c>
      <c r="B343" s="50">
        <f>'11.individulas FC'!B343+'12.legal entities FC'!B343+'13.non-residents FC'!B175</f>
        <v>190715733.43000001</v>
      </c>
      <c r="C343" s="51">
        <f>('11.individulas FC'!B343*'11.individulas FC'!C343+'12.legal entities FC'!B343*'12.legal entities FC'!C343+'13.non-residents FC'!B175*'13.non-residents FC'!C175)/('11.individulas FC'!B343+'12.legal entities FC'!B343+'13.non-residents FC'!B175)</f>
        <v>0.6524768578614587</v>
      </c>
      <c r="D343" s="50">
        <f>'11.individulas FC'!D343+'12.legal entities FC'!D343+'13.non-residents FC'!D175</f>
        <v>84446621.909999996</v>
      </c>
      <c r="E343" s="51">
        <f>('11.individulas FC'!D343*'11.individulas FC'!E343+'12.legal entities FC'!D343*'12.legal entities FC'!E343+'13.non-residents FC'!D175*'13.non-residents FC'!E175)/('11.individulas FC'!D343+'12.legal entities FC'!D343+'13.non-residents FC'!D175)</f>
        <v>0.42260279779082471</v>
      </c>
      <c r="F343" s="50">
        <f>'11.individulas FC'!F343+'12.legal entities FC'!F343+'13.non-residents FC'!F175</f>
        <v>74999879.620000005</v>
      </c>
      <c r="G343" s="51">
        <f>('11.individulas FC'!F343*'11.individulas FC'!G343+'12.legal entities FC'!F343*'12.legal entities FC'!G343+'13.non-residents FC'!F175*'13.non-residents FC'!G175)/('11.individulas FC'!F343+'12.legal entities FC'!F343+'13.non-residents FC'!F175)</f>
        <v>9.9079883489818374E-2</v>
      </c>
      <c r="H343" s="50">
        <f t="shared" ref="H343" si="26">J343+L343+N343+P343+R343+T343</f>
        <v>31269231.900000002</v>
      </c>
      <c r="I343" s="51">
        <f t="shared" ref="I343" si="27">(J343*K343+L343*M343+N343*O343+P343*Q343+R343*S343+T343*U343)/(J343+L343+N343+P343+R343+T343)</f>
        <v>2.6006153504365419</v>
      </c>
      <c r="J343" s="50">
        <f>'11.individulas FC'!J343+'12.legal entities FC'!J343+'13.non-residents FC'!J175</f>
        <v>3401093.22</v>
      </c>
      <c r="K343" s="51">
        <f>('11.individulas FC'!J343*'11.individulas FC'!K343+'12.legal entities FC'!J343*'12.legal entities FC'!K343+'13.non-residents FC'!J175*'13.non-residents FC'!K175)/('11.individulas FC'!J343+'12.legal entities FC'!J343+'13.non-residents FC'!J175)</f>
        <v>2.3976470761069013</v>
      </c>
      <c r="L343" s="50">
        <f>'11.individulas FC'!L343+'12.legal entities FC'!L343+'13.non-residents FC'!L175</f>
        <v>4694200.8499999996</v>
      </c>
      <c r="M343" s="51">
        <f>('11.individulas FC'!L343*'11.individulas FC'!M343+'12.legal entities FC'!L343*'12.legal entities FC'!M343+'13.non-residents FC'!L175*'13.non-residents FC'!M175)/('11.individulas FC'!L343+'12.legal entities FC'!L343+'13.non-residents FC'!L175)</f>
        <v>2.3736447785782318</v>
      </c>
      <c r="N343" s="50">
        <f>'11.individulas FC'!N343+'12.legal entities FC'!N343+'13.non-residents FC'!N175</f>
        <v>7422943.7999999998</v>
      </c>
      <c r="O343" s="51">
        <f>('11.individulas FC'!N343*'11.individulas FC'!O343+'12.legal entities FC'!N343*'12.legal entities FC'!O343+'13.non-residents FC'!N175*'13.non-residents FC'!O175)/('11.individulas FC'!N343+'12.legal entities FC'!N343+'13.non-residents FC'!N175)</f>
        <v>2.2417863616992473</v>
      </c>
      <c r="P343" s="50">
        <f>'11.individulas FC'!P343+'12.legal entities FC'!P343+'13.non-residents FC'!P175</f>
        <v>9119916.1899999995</v>
      </c>
      <c r="Q343" s="51">
        <f>('11.individulas FC'!P343*'11.individulas FC'!Q343+'12.legal entities FC'!P343*'12.legal entities FC'!Q343+'13.non-residents FC'!P175*'13.non-residents FC'!Q175)/('11.individulas FC'!P343+'12.legal entities FC'!P343+'13.non-residents FC'!P175)</f>
        <v>2.7256589351288762</v>
      </c>
      <c r="R343" s="50">
        <f>'11.individulas FC'!R343+'12.legal entities FC'!R343+'13.non-residents FC'!R175</f>
        <v>6046754.7999999998</v>
      </c>
      <c r="S343" s="51">
        <f>('11.individulas FC'!R343*'11.individulas FC'!S343+'12.legal entities FC'!R343*'12.legal entities FC'!S343+'13.non-residents FC'!R175*'13.non-residents FC'!S175)/('11.individulas FC'!R343+'12.legal entities FC'!R343+'13.non-residents FC'!R175)</f>
        <v>2.9187570576203967</v>
      </c>
      <c r="T343" s="50">
        <f>'11.individulas FC'!T343+'12.legal entities FC'!T343+'13.non-residents FC'!T175</f>
        <v>584323.04</v>
      </c>
      <c r="U343" s="51">
        <f>('11.individulas FC'!T343*'11.individulas FC'!U343+'12.legal entities FC'!T343*'12.legal entities FC'!U343+'13.non-residents FC'!T175*'13.non-residents FC'!U175)/('11.individulas FC'!T343+'12.legal entities FC'!T343+'13.non-residents FC'!T175)</f>
        <v>4.9199060338267699</v>
      </c>
    </row>
    <row r="344" spans="1:21" ht="14.25" customHeight="1" thickBot="1" x14ac:dyDescent="0.25">
      <c r="A344" s="52" t="s">
        <v>30</v>
      </c>
      <c r="B344" s="53">
        <f>'11.individulas FC'!B344+'12.legal entities FC'!B344+'13.non-residents FC'!B176</f>
        <v>196785392.28999996</v>
      </c>
      <c r="C344" s="54">
        <f>('11.individulas FC'!B344*'11.individulas FC'!C344+'12.legal entities FC'!B344*'12.legal entities FC'!C344+'13.non-residents FC'!B176*'13.non-residents FC'!C176)/('11.individulas FC'!B344+'12.legal entities FC'!B344+'13.non-residents FC'!B176)</f>
        <v>0.70242160829904354</v>
      </c>
      <c r="D344" s="53">
        <f>'11.individulas FC'!D344+'12.legal entities FC'!D344+'13.non-residents FC'!D176</f>
        <v>87037867.929999992</v>
      </c>
      <c r="E344" s="54">
        <f>('11.individulas FC'!D344*'11.individulas FC'!E344+'12.legal entities FC'!D344*'12.legal entities FC'!E344+'13.non-residents FC'!D176*'13.non-residents FC'!E176)/('11.individulas FC'!D344+'12.legal entities FC'!D344+'13.non-residents FC'!D176)</f>
        <v>0.55116050747108392</v>
      </c>
      <c r="F344" s="53">
        <f>'11.individulas FC'!F344+'12.legal entities FC'!F344+'13.non-residents FC'!F176</f>
        <v>77774634.349999994</v>
      </c>
      <c r="G344" s="54">
        <f>('11.individulas FC'!F344*'11.individulas FC'!G344+'12.legal entities FC'!F344*'12.legal entities FC'!G344+'13.non-residents FC'!F176*'13.non-residents FC'!G176)/('11.individulas FC'!F344+'12.legal entities FC'!F344+'13.non-residents FC'!F176)</f>
        <v>9.7557314569361023E-2</v>
      </c>
      <c r="H344" s="53">
        <f t="shared" ref="H344:H355" si="28">J344+L344+N344+P344+R344+T344</f>
        <v>31972890.009999998</v>
      </c>
      <c r="I344" s="54">
        <f t="shared" ref="I344:I355" si="29">(J344*K344+L344*M344+N344*O344+P344*Q344+R344*S344+T344*U344)/(J344+L344+N344+P344+R344+T344)</f>
        <v>2.5855339254582455</v>
      </c>
      <c r="J344" s="53">
        <f>'11.individulas FC'!J344+'12.legal entities FC'!J344+'13.non-residents FC'!J176</f>
        <v>3243809.69</v>
      </c>
      <c r="K344" s="54">
        <f>('11.individulas FC'!J344*'11.individulas FC'!K344+'12.legal entities FC'!J344*'12.legal entities FC'!K344+'13.non-residents FC'!J176*'13.non-residents FC'!K176)/('11.individulas FC'!J344+'12.legal entities FC'!J344+'13.non-residents FC'!J176)</f>
        <v>2.0231881905501061</v>
      </c>
      <c r="L344" s="53">
        <f>'11.individulas FC'!L344+'12.legal entities FC'!L344+'13.non-residents FC'!L176</f>
        <v>5180704.6899999995</v>
      </c>
      <c r="M344" s="54">
        <f>('11.individulas FC'!L344*'11.individulas FC'!M344+'12.legal entities FC'!L344*'12.legal entities FC'!M344+'13.non-residents FC'!L176*'13.non-residents FC'!M176)/('11.individulas FC'!L344+'12.legal entities FC'!L344+'13.non-residents FC'!L176)</f>
        <v>2.0808473452286291</v>
      </c>
      <c r="N344" s="53">
        <f>'11.individulas FC'!N344+'12.legal entities FC'!N344+'13.non-residents FC'!N176</f>
        <v>7244212.3300000001</v>
      </c>
      <c r="O344" s="54">
        <f>('11.individulas FC'!N344*'11.individulas FC'!O344+'12.legal entities FC'!N344*'12.legal entities FC'!O344+'13.non-residents FC'!N176*'13.non-residents FC'!O176)/('11.individulas FC'!N344+'12.legal entities FC'!N344+'13.non-residents FC'!N176)</f>
        <v>2.5049215632529638</v>
      </c>
      <c r="P344" s="53">
        <f>'11.individulas FC'!P344+'12.legal entities FC'!P344+'13.non-residents FC'!P176</f>
        <v>10511882.4</v>
      </c>
      <c r="Q344" s="54">
        <f>('11.individulas FC'!P344*'11.individulas FC'!Q344+'12.legal entities FC'!P344*'12.legal entities FC'!Q344+'13.non-residents FC'!P176*'13.non-residents FC'!Q176)/('11.individulas FC'!P344+'12.legal entities FC'!P344+'13.non-residents FC'!P176)</f>
        <v>2.7170673199026671</v>
      </c>
      <c r="R344" s="53">
        <f>'11.individulas FC'!R344+'12.legal entities FC'!R344+'13.non-residents FC'!R176</f>
        <v>5203253.25</v>
      </c>
      <c r="S344" s="54">
        <f>('11.individulas FC'!R344*'11.individulas FC'!S344+'12.legal entities FC'!R344*'12.legal entities FC'!S344+'13.non-residents FC'!R176*'13.non-residents FC'!S176)/('11.individulas FC'!R344+'12.legal entities FC'!R344+'13.non-residents FC'!R176)</f>
        <v>3.025311404994556</v>
      </c>
      <c r="T344" s="53">
        <f>'11.individulas FC'!T344+'12.legal entities FC'!T344+'13.non-residents FC'!T176</f>
        <v>589027.65</v>
      </c>
      <c r="U344" s="54">
        <f>('11.individulas FC'!T344*'11.individulas FC'!U344+'12.legal entities FC'!T344*'12.legal entities FC'!U344+'13.non-residents FC'!T176*'13.non-residents FC'!U176)/('11.individulas FC'!T344+'12.legal entities FC'!T344+'13.non-residents FC'!T176)</f>
        <v>4.8805205388915072</v>
      </c>
    </row>
    <row r="345" spans="1:21" ht="14.25" customHeight="1" x14ac:dyDescent="0.2">
      <c r="A345" s="49" t="s">
        <v>90</v>
      </c>
      <c r="B345" s="50">
        <f>'11.individulas FC'!B345+'12.legal entities FC'!B345+'13.non-residents FC'!B177</f>
        <v>195727913.15000001</v>
      </c>
      <c r="C345" s="51">
        <f>('11.individulas FC'!B345*'11.individulas FC'!C345+'12.legal entities FC'!B345*'12.legal entities FC'!C345+'13.non-residents FC'!B177*'13.non-residents FC'!C177)/('11.individulas FC'!B345+'12.legal entities FC'!B345+'13.non-residents FC'!B177)</f>
        <v>0.70757191634012984</v>
      </c>
      <c r="D345" s="50">
        <f>'11.individulas FC'!D345+'12.legal entities FC'!D345+'13.non-residents FC'!D177</f>
        <v>86171877.859999999</v>
      </c>
      <c r="E345" s="51">
        <f>('11.individulas FC'!D345*'11.individulas FC'!E345+'12.legal entities FC'!D345*'12.legal entities FC'!E345+'13.non-residents FC'!D177*'13.non-residents FC'!E177)/('11.individulas FC'!D345+'12.legal entities FC'!D345+'13.non-residents FC'!D177)</f>
        <v>0.54966522417850905</v>
      </c>
      <c r="F345" s="50">
        <f>'11.individulas FC'!F345+'12.legal entities FC'!F345+'13.non-residents FC'!F177</f>
        <v>77542009.549999997</v>
      </c>
      <c r="G345" s="51">
        <f>('11.individulas FC'!F345*'11.individulas FC'!G345+'12.legal entities FC'!F345*'12.legal entities FC'!G345+'13.non-residents FC'!F177*'13.non-residents FC'!G177)/('11.individulas FC'!F345+'12.legal entities FC'!F345+'13.non-residents FC'!F177)</f>
        <v>9.8525540515863735E-2</v>
      </c>
      <c r="H345" s="50">
        <f t="shared" si="28"/>
        <v>32014025.740000002</v>
      </c>
      <c r="I345" s="51">
        <f t="shared" si="29"/>
        <v>2.6077951677001434</v>
      </c>
      <c r="J345" s="50">
        <f>'11.individulas FC'!J345+'12.legal entities FC'!J345+'13.non-residents FC'!J177</f>
        <v>3087397.22</v>
      </c>
      <c r="K345" s="51">
        <f>('11.individulas FC'!J345*'11.individulas FC'!K345+'12.legal entities FC'!J345*'12.legal entities FC'!K345+'13.non-residents FC'!J177*'13.non-residents FC'!K177)/('11.individulas FC'!J345+'12.legal entities FC'!J345+'13.non-residents FC'!J177)</f>
        <v>1.9112130880262965</v>
      </c>
      <c r="L345" s="50">
        <f>'11.individulas FC'!L345+'12.legal entities FC'!L345+'13.non-residents FC'!L177</f>
        <v>5210489.53</v>
      </c>
      <c r="M345" s="51">
        <f>('11.individulas FC'!L345*'11.individulas FC'!M345+'12.legal entities FC'!L345*'12.legal entities FC'!M345+'13.non-residents FC'!L177*'13.non-residents FC'!M177)/('11.individulas FC'!L345+'12.legal entities FC'!L345+'13.non-residents FC'!L177)</f>
        <v>2.3135779101930161</v>
      </c>
      <c r="N345" s="50">
        <f>'11.individulas FC'!N345+'12.legal entities FC'!N345+'13.non-residents FC'!N177</f>
        <v>7403193.4199999999</v>
      </c>
      <c r="O345" s="51">
        <f>('11.individulas FC'!N345*'11.individulas FC'!O345+'12.legal entities FC'!N345*'12.legal entities FC'!O345+'13.non-residents FC'!N177*'13.non-residents FC'!O177)/('11.individulas FC'!N345+'12.legal entities FC'!N345+'13.non-residents FC'!N177)</f>
        <v>2.4357539709802718</v>
      </c>
      <c r="P345" s="50">
        <f>'11.individulas FC'!P345+'12.legal entities FC'!P345+'13.non-residents FC'!P177</f>
        <v>10271443.219999999</v>
      </c>
      <c r="Q345" s="51">
        <f>('11.individulas FC'!P345*'11.individulas FC'!Q345+'12.legal entities FC'!P345*'12.legal entities FC'!Q345+'13.non-residents FC'!P177*'13.non-residents FC'!Q177)/('11.individulas FC'!P345+'12.legal entities FC'!P345+'13.non-residents FC'!P177)</f>
        <v>2.7706076441028129</v>
      </c>
      <c r="R345" s="50">
        <f>'11.individulas FC'!R345+'12.legal entities FC'!R345+'13.non-residents FC'!R177</f>
        <v>5478433.1200000001</v>
      </c>
      <c r="S345" s="51">
        <f>('11.individulas FC'!R345*'11.individulas FC'!S345+'12.legal entities FC'!R345*'12.legal entities FC'!S345+'13.non-residents FC'!R177*'13.non-residents FC'!S177)/('11.individulas FC'!R345+'12.legal entities FC'!R345+'13.non-residents FC'!R177)</f>
        <v>2.9901733043699168</v>
      </c>
      <c r="T345" s="50">
        <f>'11.individulas FC'!T345+'12.legal entities FC'!T345+'13.non-residents FC'!T177</f>
        <v>563069.23</v>
      </c>
      <c r="U345" s="51">
        <f>('11.individulas FC'!T345*'11.individulas FC'!U345+'12.legal entities FC'!T345*'12.legal entities FC'!U345+'13.non-residents FC'!T177*'13.non-residents FC'!U177)/('11.individulas FC'!T345+'12.legal entities FC'!T345+'13.non-residents FC'!T177)</f>
        <v>4.7214670805222321</v>
      </c>
    </row>
    <row r="346" spans="1:21" ht="14.25" customHeight="1" x14ac:dyDescent="0.2">
      <c r="A346" s="49" t="s">
        <v>20</v>
      </c>
      <c r="B346" s="50">
        <f>'11.individulas FC'!B346+'12.legal entities FC'!B346+'13.non-residents FC'!B178</f>
        <v>204444621.48999998</v>
      </c>
      <c r="C346" s="51">
        <f>('11.individulas FC'!B346*'11.individulas FC'!C346+'12.legal entities FC'!B346*'12.legal entities FC'!C346+'13.non-residents FC'!B178*'13.non-residents FC'!C178)/('11.individulas FC'!B346+'12.legal entities FC'!B346+'13.non-residents FC'!B178)</f>
        <v>0.71095702050836085</v>
      </c>
      <c r="D346" s="50">
        <f>'11.individulas FC'!D346+'12.legal entities FC'!D346+'13.non-residents FC'!D178</f>
        <v>90836946.980000004</v>
      </c>
      <c r="E346" s="51">
        <f>('11.individulas FC'!D346*'11.individulas FC'!E346+'12.legal entities FC'!D346*'12.legal entities FC'!E346+'13.non-residents FC'!D178*'13.non-residents FC'!E178)/('11.individulas FC'!D346+'12.legal entities FC'!D346+'13.non-residents FC'!D178)</f>
        <v>0.57141344791693927</v>
      </c>
      <c r="F346" s="50">
        <f>'11.individulas FC'!F346+'12.legal entities FC'!F346+'13.non-residents FC'!F178</f>
        <v>81063111.280000001</v>
      </c>
      <c r="G346" s="51">
        <f>('11.individulas FC'!F346*'11.individulas FC'!G346+'12.legal entities FC'!F346*'12.legal entities FC'!G346+'13.non-residents FC'!F178*'13.non-residents FC'!G178)/('11.individulas FC'!F346+'12.legal entities FC'!F346+'13.non-residents FC'!F178)</f>
        <v>0.1055265160690978</v>
      </c>
      <c r="H346" s="50">
        <f t="shared" si="28"/>
        <v>32544563.23</v>
      </c>
      <c r="I346" s="51">
        <f t="shared" si="29"/>
        <v>2.6084718841162946</v>
      </c>
      <c r="J346" s="50">
        <f>'11.individulas FC'!J346+'12.legal entities FC'!J346+'13.non-residents FC'!J178</f>
        <v>4081727.59</v>
      </c>
      <c r="K346" s="51">
        <f>('11.individulas FC'!J346*'11.individulas FC'!K346+'12.legal entities FC'!J346*'12.legal entities FC'!K346+'13.non-residents FC'!J178*'13.non-residents FC'!K178)/('11.individulas FC'!J346+'12.legal entities FC'!J346+'13.non-residents FC'!J178)</f>
        <v>1.6530800689714811</v>
      </c>
      <c r="L346" s="50">
        <f>'11.individulas FC'!L346+'12.legal entities FC'!L346+'13.non-residents FC'!L178</f>
        <v>5677537.8499999996</v>
      </c>
      <c r="M346" s="51">
        <f>('11.individulas FC'!L346*'11.individulas FC'!M346+'12.legal entities FC'!L346*'12.legal entities FC'!M346+'13.non-residents FC'!L178*'13.non-residents FC'!M178)/('11.individulas FC'!L346+'12.legal entities FC'!L346+'13.non-residents FC'!L178)</f>
        <v>2.4539695171561062</v>
      </c>
      <c r="N346" s="50">
        <f>'11.individulas FC'!N346+'12.legal entities FC'!N346+'13.non-residents FC'!N178</f>
        <v>6045502.3699999992</v>
      </c>
      <c r="O346" s="51">
        <f>('11.individulas FC'!N346*'11.individulas FC'!O346+'12.legal entities FC'!N346*'12.legal entities FC'!O346+'13.non-residents FC'!N178*'13.non-residents FC'!O178)/('11.individulas FC'!N346+'12.legal entities FC'!N346+'13.non-residents FC'!N178)</f>
        <v>2.7877578472936726</v>
      </c>
      <c r="P346" s="50">
        <f>'11.individulas FC'!P346+'12.legal entities FC'!P346+'13.non-residents FC'!P178</f>
        <v>10861286.609999999</v>
      </c>
      <c r="Q346" s="51">
        <f>('11.individulas FC'!P346*'11.individulas FC'!Q346+'12.legal entities FC'!P346*'12.legal entities FC'!Q346+'13.non-residents FC'!P178*'13.non-residents FC'!Q178)/('11.individulas FC'!P346+'12.legal entities FC'!P346+'13.non-residents FC'!P178)</f>
        <v>2.6246568863354942</v>
      </c>
      <c r="R346" s="50">
        <f>'11.individulas FC'!R346+'12.legal entities FC'!R346+'13.non-residents FC'!R178</f>
        <v>5324663.46</v>
      </c>
      <c r="S346" s="51">
        <f>('11.individulas FC'!R346*'11.individulas FC'!S346+'12.legal entities FC'!R346*'12.legal entities FC'!S346+'13.non-residents FC'!R178*'13.non-residents FC'!S178)/('11.individulas FC'!R346+'12.legal entities FC'!R346+'13.non-residents FC'!R178)</f>
        <v>3.0472038781583386</v>
      </c>
      <c r="T346" s="50">
        <f>'11.individulas FC'!T346+'12.legal entities FC'!T346+'13.non-residents FC'!T178</f>
        <v>553845.35</v>
      </c>
      <c r="U346" s="51">
        <f>('11.individulas FC'!T346*'11.individulas FC'!U346+'12.legal entities FC'!T346*'12.legal entities FC'!U346+'13.non-residents FC'!T178*'13.non-residents FC'!U178)/('11.individulas FC'!T346+'12.legal entities FC'!T346+'13.non-residents FC'!T178)</f>
        <v>4.7409774416269794</v>
      </c>
    </row>
    <row r="347" spans="1:21" ht="14.25" customHeight="1" x14ac:dyDescent="0.2">
      <c r="A347" s="49" t="s">
        <v>21</v>
      </c>
      <c r="B347" s="50">
        <f>'11.individulas FC'!B347+'12.legal entities FC'!B347+'13.non-residents FC'!B179</f>
        <v>211691078.47999999</v>
      </c>
      <c r="C347" s="51">
        <f>('11.individulas FC'!B347*'11.individulas FC'!C347+'12.legal entities FC'!B347*'12.legal entities FC'!C347+'13.non-residents FC'!B179*'13.non-residents FC'!C179)/('11.individulas FC'!B347+'12.legal entities FC'!B347+'13.non-residents FC'!B179)</f>
        <v>0.71679615967252941</v>
      </c>
      <c r="D347" s="50">
        <f>'11.individulas FC'!D347+'12.legal entities FC'!D347+'13.non-residents FC'!D179</f>
        <v>96607252.560000002</v>
      </c>
      <c r="E347" s="51">
        <f>('11.individulas FC'!D347*'11.individulas FC'!E347+'12.legal entities FC'!D347*'12.legal entities FC'!E347+'13.non-residents FC'!D179*'13.non-residents FC'!E179)/('11.individulas FC'!D347+'12.legal entities FC'!D347+'13.non-residents FC'!D179)</f>
        <v>0.60113214406063464</v>
      </c>
      <c r="F347" s="50">
        <f>'11.individulas FC'!F347+'12.legal entities FC'!F347+'13.non-residents FC'!F179</f>
        <v>84029054.409999996</v>
      </c>
      <c r="G347" s="51">
        <f>('11.individulas FC'!F347*'11.individulas FC'!G347+'12.legal entities FC'!F347*'12.legal entities FC'!G347+'13.non-residents FC'!F179*'13.non-residents FC'!G179)/('11.individulas FC'!F347+'12.legal entities FC'!F347+'13.non-residents FC'!F179)</f>
        <v>0.11002092513253099</v>
      </c>
      <c r="H347" s="50">
        <f t="shared" si="28"/>
        <v>31054771.510000002</v>
      </c>
      <c r="I347" s="51">
        <f t="shared" si="29"/>
        <v>2.7184445036671927</v>
      </c>
      <c r="J347" s="50">
        <f>'11.individulas FC'!J347+'12.legal entities FC'!J347+'13.non-residents FC'!J179</f>
        <v>3317430.4699999997</v>
      </c>
      <c r="K347" s="51">
        <f>('11.individulas FC'!J347*'11.individulas FC'!K347+'12.legal entities FC'!J347*'12.legal entities FC'!K347+'13.non-residents FC'!J179*'13.non-residents FC'!K179)/('11.individulas FC'!J347+'12.legal entities FC'!J347+'13.non-residents FC'!J179)</f>
        <v>2.2456664818358654</v>
      </c>
      <c r="L347" s="50">
        <f>'11.individulas FC'!L347+'12.legal entities FC'!L347+'13.non-residents FC'!L179</f>
        <v>5967199.2200000007</v>
      </c>
      <c r="M347" s="51">
        <f>('11.individulas FC'!L347*'11.individulas FC'!M347+'12.legal entities FC'!L347*'12.legal entities FC'!M347+'13.non-residents FC'!L179*'13.non-residents FC'!M179)/('11.individulas FC'!L347+'12.legal entities FC'!L347+'13.non-residents FC'!L179)</f>
        <v>2.4107873325033728</v>
      </c>
      <c r="N347" s="50">
        <f>'11.individulas FC'!N347+'12.legal entities FC'!N347+'13.non-residents FC'!N179</f>
        <v>5848038.4299999997</v>
      </c>
      <c r="O347" s="51">
        <f>('11.individulas FC'!N347*'11.individulas FC'!O347+'12.legal entities FC'!N347*'12.legal entities FC'!O347+'13.non-residents FC'!N179*'13.non-residents FC'!O179)/('11.individulas FC'!N347+'12.legal entities FC'!N347+'13.non-residents FC'!N179)</f>
        <v>2.6327890915552703</v>
      </c>
      <c r="P347" s="50">
        <f>'11.individulas FC'!P347+'12.legal entities FC'!P347+'13.non-residents FC'!P179</f>
        <v>10036172.390000001</v>
      </c>
      <c r="Q347" s="51">
        <f>('11.individulas FC'!P347*'11.individulas FC'!Q347+'12.legal entities FC'!P347*'12.legal entities FC'!Q347+'13.non-residents FC'!P179*'13.non-residents FC'!Q179)/('11.individulas FC'!P347+'12.legal entities FC'!P347+'13.non-residents FC'!P179)</f>
        <v>2.7670161505366484</v>
      </c>
      <c r="R347" s="50">
        <f>'11.individulas FC'!R347+'12.legal entities FC'!R347+'13.non-residents FC'!R179</f>
        <v>5324112.03</v>
      </c>
      <c r="S347" s="51">
        <f>('11.individulas FC'!R347*'11.individulas FC'!S347+'12.legal entities FC'!R347*'12.legal entities FC'!S347+'13.non-residents FC'!R179*'13.non-residents FC'!S179)/('11.individulas FC'!R347+'12.legal entities FC'!R347+'13.non-residents FC'!R179)</f>
        <v>3.1464465400627586</v>
      </c>
      <c r="T347" s="50">
        <f>'11.individulas FC'!T347+'12.legal entities FC'!T347+'13.non-residents FC'!T179</f>
        <v>561818.97</v>
      </c>
      <c r="U347" s="51">
        <f>('11.individulas FC'!T347*'11.individulas FC'!U347+'12.legal entities FC'!T347*'12.legal entities FC'!U347+'13.non-residents FC'!T179*'13.non-residents FC'!U179)/('11.individulas FC'!T347+'12.legal entities FC'!T347+'13.non-residents FC'!T179)</f>
        <v>4.7457377021285003</v>
      </c>
    </row>
    <row r="348" spans="1:21" ht="14.25" customHeight="1" x14ac:dyDescent="0.2">
      <c r="A348" s="49" t="s">
        <v>22</v>
      </c>
      <c r="B348" s="50">
        <f>'11.individulas FC'!B348+'12.legal entities FC'!B348+'13.non-residents FC'!B180</f>
        <v>210454040.00999999</v>
      </c>
      <c r="C348" s="51">
        <f>('11.individulas FC'!B348*'11.individulas FC'!C348+'12.legal entities FC'!B348*'12.legal entities FC'!C348+'13.non-residents FC'!B180*'13.non-residents FC'!C180)/('11.individulas FC'!B348+'12.legal entities FC'!B348+'13.non-residents FC'!B180)</f>
        <v>0.71679654423375339</v>
      </c>
      <c r="D348" s="50">
        <f>'11.individulas FC'!D348+'12.legal entities FC'!D348+'13.non-residents FC'!D180</f>
        <v>92959803.760000005</v>
      </c>
      <c r="E348" s="51">
        <f>('11.individulas FC'!D348*'11.individulas FC'!E348+'12.legal entities FC'!D348*'12.legal entities FC'!E348+'13.non-residents FC'!D180*'13.non-residents FC'!E180)/('11.individulas FC'!D348+'12.legal entities FC'!D348+'13.non-residents FC'!D180)</f>
        <v>0.60577293570332358</v>
      </c>
      <c r="F348" s="50">
        <f>'11.individulas FC'!F348+'12.legal entities FC'!F348+'13.non-residents FC'!F180</f>
        <v>86056751.689999998</v>
      </c>
      <c r="G348" s="51">
        <f>('11.individulas FC'!F348*'11.individulas FC'!G348+'12.legal entities FC'!F348*'12.legal entities FC'!G348+'13.non-residents FC'!F180*'13.non-residents FC'!G180)/('11.individulas FC'!F348+'12.legal entities FC'!F348+'13.non-residents FC'!F180)</f>
        <v>9.5311962004407488E-2</v>
      </c>
      <c r="H348" s="50">
        <f t="shared" si="28"/>
        <v>31437484.559999999</v>
      </c>
      <c r="I348" s="51">
        <f t="shared" si="29"/>
        <v>2.7463379699167634</v>
      </c>
      <c r="J348" s="50">
        <f>'11.individulas FC'!J348+'12.legal entities FC'!J348+'13.non-residents FC'!J180</f>
        <v>4572533.7300000004</v>
      </c>
      <c r="K348" s="51">
        <f>('11.individulas FC'!J348*'11.individulas FC'!K348+'12.legal entities FC'!J348*'12.legal entities FC'!K348+'13.non-residents FC'!J180*'13.non-residents FC'!K180)/('11.individulas FC'!J348+'12.legal entities FC'!J348+'13.non-residents FC'!J180)</f>
        <v>1.8310546996227408</v>
      </c>
      <c r="L348" s="50">
        <f>'11.individulas FC'!L348+'12.legal entities FC'!L348+'13.non-residents FC'!L180</f>
        <v>4989736.49</v>
      </c>
      <c r="M348" s="51">
        <f>('11.individulas FC'!L348*'11.individulas FC'!M348+'12.legal entities FC'!L348*'12.legal entities FC'!M348+'13.non-residents FC'!L180*'13.non-residents FC'!M180)/('11.individulas FC'!L348+'12.legal entities FC'!L348+'13.non-residents FC'!L180)</f>
        <v>2.7256229601816133</v>
      </c>
      <c r="N348" s="50">
        <f>'11.individulas FC'!N348+'12.legal entities FC'!N348+'13.non-residents FC'!N180</f>
        <v>6963824.3300000001</v>
      </c>
      <c r="O348" s="51">
        <f>('11.individulas FC'!N348*'11.individulas FC'!O348+'12.legal entities FC'!N348*'12.legal entities FC'!O348+'13.non-residents FC'!N180*'13.non-residents FC'!O180)/('11.individulas FC'!N348+'12.legal entities FC'!N348+'13.non-residents FC'!N180)</f>
        <v>2.6664041428799199</v>
      </c>
      <c r="P348" s="50">
        <f>'11.individulas FC'!P348+'12.legal entities FC'!P348+'13.non-residents FC'!P180</f>
        <v>9365475.209999999</v>
      </c>
      <c r="Q348" s="51">
        <f>('11.individulas FC'!P348*'11.individulas FC'!Q348+'12.legal entities FC'!P348*'12.legal entities FC'!Q348+'13.non-residents FC'!P180*'13.non-residents FC'!Q180)/('11.individulas FC'!P348+'12.legal entities FC'!P348+'13.non-residents FC'!P180)</f>
        <v>2.8743351705481692</v>
      </c>
      <c r="R348" s="50">
        <f>'11.individulas FC'!R348+'12.legal entities FC'!R348+'13.non-residents FC'!R180</f>
        <v>4976136.28</v>
      </c>
      <c r="S348" s="51">
        <f>('11.individulas FC'!R348*'11.individulas FC'!S348+'12.legal entities FC'!R348*'12.legal entities FC'!S348+'13.non-residents FC'!R180*'13.non-residents FC'!S180)/('11.individulas FC'!R348+'12.legal entities FC'!R348+'13.non-residents FC'!R180)</f>
        <v>3.2485586314368375</v>
      </c>
      <c r="T348" s="50">
        <f>'11.individulas FC'!T348+'12.legal entities FC'!T348+'13.non-residents FC'!T180</f>
        <v>569778.52</v>
      </c>
      <c r="U348" s="51">
        <f>('11.individulas FC'!T348*'11.individulas FC'!U348+'12.legal entities FC'!T348*'12.legal entities FC'!U348+'13.non-residents FC'!T180*'13.non-residents FC'!U180)/('11.individulas FC'!T348+'12.legal entities FC'!T348+'13.non-residents FC'!T180)</f>
        <v>4.7599241113898074</v>
      </c>
    </row>
    <row r="349" spans="1:21" ht="14.25" customHeight="1" x14ac:dyDescent="0.2">
      <c r="A349" s="49" t="s">
        <v>23</v>
      </c>
      <c r="B349" s="50">
        <f>'11.individulas FC'!B349+'12.legal entities FC'!B349+'13.non-residents FC'!B181</f>
        <v>217357444.47000003</v>
      </c>
      <c r="C349" s="51">
        <f>('11.individulas FC'!B349*'11.individulas FC'!C349+'12.legal entities FC'!B349*'12.legal entities FC'!C349+'13.non-residents FC'!B181*'13.non-residents FC'!C181)/('11.individulas FC'!B349+'12.legal entities FC'!B349+'13.non-residents FC'!B181)</f>
        <v>0.75515401447524177</v>
      </c>
      <c r="D349" s="50">
        <f>'11.individulas FC'!D349+'12.legal entities FC'!D349+'13.non-residents FC'!D181</f>
        <v>97814605.540000007</v>
      </c>
      <c r="E349" s="51">
        <f>('11.individulas FC'!D349*'11.individulas FC'!E349+'12.legal entities FC'!D349*'12.legal entities FC'!E349+'13.non-residents FC'!D181*'13.non-residents FC'!E181)/('11.individulas FC'!D349+'12.legal entities FC'!D349+'13.non-residents FC'!D181)</f>
        <v>0.70692896875735844</v>
      </c>
      <c r="F349" s="50">
        <f>'11.individulas FC'!F349+'12.legal entities FC'!F349+'13.non-residents FC'!F181</f>
        <v>88995436.840000004</v>
      </c>
      <c r="G349" s="51">
        <f>('11.individulas FC'!F349*'11.individulas FC'!G349+'12.legal entities FC'!F349*'12.legal entities FC'!G349+'13.non-residents FC'!F181*'13.non-residents FC'!G181)/('11.individulas FC'!F349+'12.legal entities FC'!F349+'13.non-residents FC'!F181)</f>
        <v>7.5050514114651523E-2</v>
      </c>
      <c r="H349" s="50">
        <f t="shared" si="28"/>
        <v>30547402.09</v>
      </c>
      <c r="I349" s="51">
        <f t="shared" si="29"/>
        <v>2.8909566514007929</v>
      </c>
      <c r="J349" s="50">
        <f>'11.individulas FC'!J349+'12.legal entities FC'!J349+'13.non-residents FC'!J181</f>
        <v>3317858.75</v>
      </c>
      <c r="K349" s="51">
        <f>('11.individulas FC'!J349*'11.individulas FC'!K349+'12.legal entities FC'!J349*'12.legal entities FC'!K349+'13.non-residents FC'!J181*'13.non-residents FC'!K181)/('11.individulas FC'!J349+'12.legal entities FC'!J349+'13.non-residents FC'!J181)</f>
        <v>2.3651102992856474</v>
      </c>
      <c r="L349" s="50">
        <f>'11.individulas FC'!L349+'12.legal entities FC'!L349+'13.non-residents FC'!L181</f>
        <v>5020868.34</v>
      </c>
      <c r="M349" s="51">
        <f>('11.individulas FC'!L349*'11.individulas FC'!M349+'12.legal entities FC'!L349*'12.legal entities FC'!M349+'13.non-residents FC'!L181*'13.non-residents FC'!M181)/('11.individulas FC'!L349+'12.legal entities FC'!L349+'13.non-residents FC'!L181)</f>
        <v>2.5779699816426542</v>
      </c>
      <c r="N349" s="50">
        <f>'11.individulas FC'!N349+'12.legal entities FC'!N349+'13.non-residents FC'!N181</f>
        <v>6736678.4399999995</v>
      </c>
      <c r="O349" s="51">
        <f>('11.individulas FC'!N349*'11.individulas FC'!O349+'12.legal entities FC'!N349*'12.legal entities FC'!O349+'13.non-residents FC'!N181*'13.non-residents FC'!O181)/('11.individulas FC'!N349+'12.legal entities FC'!N349+'13.non-residents FC'!N181)</f>
        <v>2.6949459738202957</v>
      </c>
      <c r="P349" s="50">
        <f>'11.individulas FC'!P349+'12.legal entities FC'!P349+'13.non-residents FC'!P181</f>
        <v>10074848.529999999</v>
      </c>
      <c r="Q349" s="51">
        <f>('11.individulas FC'!P349*'11.individulas FC'!Q349+'12.legal entities FC'!P349*'12.legal entities FC'!Q349+'13.non-residents FC'!P181*'13.non-residents FC'!Q181)/('11.individulas FC'!P349+'12.legal entities FC'!P349+'13.non-residents FC'!P181)</f>
        <v>3.0624771394453907</v>
      </c>
      <c r="R349" s="50">
        <f>'11.individulas FC'!R349+'12.legal entities FC'!R349+'13.non-residents FC'!R181</f>
        <v>4820846.41</v>
      </c>
      <c r="S349" s="51">
        <f>('11.individulas FC'!R349*'11.individulas FC'!S349+'12.legal entities FC'!R349*'12.legal entities FC'!S349+'13.non-residents FC'!R181*'13.non-residents FC'!S181)/('11.individulas FC'!R349+'12.legal entities FC'!R349+'13.non-residents FC'!R181)</f>
        <v>3.257467101715855</v>
      </c>
      <c r="T349" s="50">
        <f>'11.individulas FC'!T349+'12.legal entities FC'!T349+'13.non-residents FC'!T181</f>
        <v>576301.62</v>
      </c>
      <c r="U349" s="51">
        <f>('11.individulas FC'!T349*'11.individulas FC'!U349+'12.legal entities FC'!T349*'12.legal entities FC'!U349+'13.non-residents FC'!T181*'13.non-residents FC'!U181)/('11.individulas FC'!T349+'12.legal entities FC'!T349+'13.non-residents FC'!T181)</f>
        <v>4.8719959581234562</v>
      </c>
    </row>
    <row r="350" spans="1:21" ht="14.25" customHeight="1" x14ac:dyDescent="0.2">
      <c r="A350" s="49" t="s">
        <v>24</v>
      </c>
      <c r="B350" s="50">
        <f>'11.individulas FC'!B350+'12.legal entities FC'!B350+'13.non-residents FC'!B182</f>
        <v>225810207.89000002</v>
      </c>
      <c r="C350" s="51">
        <f>('11.individulas FC'!B350*'11.individulas FC'!C350+'12.legal entities FC'!B350*'12.legal entities FC'!C350+'13.non-residents FC'!B182*'13.non-residents FC'!C182)/('11.individulas FC'!B350+'12.legal entities FC'!B350+'13.non-residents FC'!B182)</f>
        <v>0.76100142980963092</v>
      </c>
      <c r="D350" s="50">
        <f>'11.individulas FC'!D350+'12.legal entities FC'!D350+'13.non-residents FC'!D182</f>
        <v>104466353.17999999</v>
      </c>
      <c r="E350" s="51">
        <f>('11.individulas FC'!D350*'11.individulas FC'!E350+'12.legal entities FC'!D350*'12.legal entities FC'!E350+'13.non-residents FC'!D182*'13.non-residents FC'!E182)/('11.individulas FC'!D350+'12.legal entities FC'!D350+'13.non-residents FC'!D182)</f>
        <v>0.7291274853804558</v>
      </c>
      <c r="F350" s="50">
        <f>'11.individulas FC'!F350+'12.legal entities FC'!F350+'13.non-residents FC'!F182</f>
        <v>91449605.969999999</v>
      </c>
      <c r="G350" s="51">
        <f>('11.individulas FC'!F350*'11.individulas FC'!G350+'12.legal entities FC'!F350*'12.legal entities FC'!G350+'13.non-residents FC'!F182*'13.non-residents FC'!G182)/('11.individulas FC'!F350+'12.legal entities FC'!F350+'13.non-residents FC'!F182)</f>
        <v>8.8495163424267456E-2</v>
      </c>
      <c r="H350" s="50">
        <f t="shared" si="28"/>
        <v>29894248.739999998</v>
      </c>
      <c r="I350" s="51">
        <f t="shared" si="29"/>
        <v>2.9296522754329639</v>
      </c>
      <c r="J350" s="50">
        <f>'11.individulas FC'!J350+'12.legal entities FC'!J350+'13.non-residents FC'!J182</f>
        <v>3708752.17</v>
      </c>
      <c r="K350" s="51">
        <f>('11.individulas FC'!J350*'11.individulas FC'!K350+'12.legal entities FC'!J350*'12.legal entities FC'!K350+'13.non-residents FC'!J182*'13.non-residents FC'!K182)/('11.individulas FC'!J350+'12.legal entities FC'!J350+'13.non-residents FC'!J182)</f>
        <v>2.0508107127578712</v>
      </c>
      <c r="L350" s="50">
        <f>'11.individulas FC'!L350+'12.legal entities FC'!L350+'13.non-residents FC'!L182</f>
        <v>4432583.1900000004</v>
      </c>
      <c r="M350" s="51">
        <f>('11.individulas FC'!L350*'11.individulas FC'!M350+'12.legal entities FC'!L350*'12.legal entities FC'!M350+'13.non-residents FC'!L182*'13.non-residents FC'!M182)/('11.individulas FC'!L350+'12.legal entities FC'!L350+'13.non-residents FC'!L182)</f>
        <v>2.6633854317125629</v>
      </c>
      <c r="N350" s="50">
        <f>'11.individulas FC'!N350+'12.legal entities FC'!N350+'13.non-residents FC'!N182</f>
        <v>8027951.8399999999</v>
      </c>
      <c r="O350" s="51">
        <f>('11.individulas FC'!N350*'11.individulas FC'!O350+'12.legal entities FC'!N350*'12.legal entities FC'!O350+'13.non-residents FC'!N182*'13.non-residents FC'!O182)/('11.individulas FC'!N350+'12.legal entities FC'!N350+'13.non-residents FC'!N182)</f>
        <v>2.8182260378881381</v>
      </c>
      <c r="P350" s="50">
        <f>'11.individulas FC'!P350+'12.legal entities FC'!P350+'13.non-residents FC'!P182</f>
        <v>8586535.0500000007</v>
      </c>
      <c r="Q350" s="51">
        <f>('11.individulas FC'!P350*'11.individulas FC'!Q350+'12.legal entities FC'!P350*'12.legal entities FC'!Q350+'13.non-residents FC'!P182*'13.non-residents FC'!Q182)/('11.individulas FC'!P350+'12.legal entities FC'!P350+'13.non-residents FC'!P182)</f>
        <v>3.1939867289658341</v>
      </c>
      <c r="R350" s="50">
        <f>'11.individulas FC'!R350+'12.legal entities FC'!R350+'13.non-residents FC'!R182</f>
        <v>4621438.4700000007</v>
      </c>
      <c r="S350" s="51">
        <f>('11.individulas FC'!R350*'11.individulas FC'!S350+'12.legal entities FC'!R350*'12.legal entities FC'!S350+'13.non-residents FC'!R182*'13.non-residents FC'!S182)/('11.individulas FC'!R350+'12.legal entities FC'!R350+'13.non-residents FC'!R182)</f>
        <v>3.3613053192938032</v>
      </c>
      <c r="T350" s="50">
        <f>'11.individulas FC'!T350+'12.legal entities FC'!T350+'13.non-residents FC'!T182</f>
        <v>516988.02</v>
      </c>
      <c r="U350" s="51">
        <f>('11.individulas FC'!T350*'11.individulas FC'!U350+'12.legal entities FC'!T350*'12.legal entities FC'!U350+'13.non-residents FC'!T182*'13.non-residents FC'!U182)/('11.individulas FC'!T350+'12.legal entities FC'!T350+'13.non-residents FC'!T182)</f>
        <v>4.9985685418784005</v>
      </c>
    </row>
    <row r="351" spans="1:21" ht="14.25" customHeight="1" x14ac:dyDescent="0.2">
      <c r="A351" s="49" t="s">
        <v>25</v>
      </c>
      <c r="B351" s="50">
        <f>'11.individulas FC'!B351+'12.legal entities FC'!B351+'13.non-residents FC'!B183</f>
        <v>229259627.44999999</v>
      </c>
      <c r="C351" s="51">
        <f>('11.individulas FC'!B351*'11.individulas FC'!C351+'12.legal entities FC'!B351*'12.legal entities FC'!C351+'13.non-residents FC'!B183*'13.non-residents FC'!C183)/('11.individulas FC'!B351+'12.legal entities FC'!B351+'13.non-residents FC'!B183)</f>
        <v>0.78737714726841279</v>
      </c>
      <c r="D351" s="50">
        <f>'11.individulas FC'!D351+'12.legal entities FC'!D351+'13.non-residents FC'!D183</f>
        <v>111530832.57000001</v>
      </c>
      <c r="E351" s="51">
        <f>('11.individulas FC'!D351*'11.individulas FC'!E351+'12.legal entities FC'!D351*'12.legal entities FC'!E351+'13.non-residents FC'!D183*'13.non-residents FC'!E183)/('11.individulas FC'!D351+'12.legal entities FC'!D351+'13.non-residents FC'!D183)</f>
        <v>0.79398670462556609</v>
      </c>
      <c r="F351" s="50">
        <f>'11.individulas FC'!F351+'12.legal entities FC'!F351+'13.non-residents FC'!F183</f>
        <v>88954765.370000005</v>
      </c>
      <c r="G351" s="51">
        <f>('11.individulas FC'!F351*'11.individulas FC'!G351+'12.legal entities FC'!F351*'12.legal entities FC'!G351+'13.non-residents FC'!F183*'13.non-residents FC'!G183)/('11.individulas FC'!F351+'12.legal entities FC'!F351+'13.non-residents FC'!F183)</f>
        <v>7.6806204238543924E-2</v>
      </c>
      <c r="H351" s="50">
        <f t="shared" si="28"/>
        <v>28774029.509999998</v>
      </c>
      <c r="I351" s="51">
        <f t="shared" si="29"/>
        <v>2.9584843277656048</v>
      </c>
      <c r="J351" s="50">
        <f>'11.individulas FC'!J351+'12.legal entities FC'!J351+'13.non-residents FC'!J183</f>
        <v>3346548.59</v>
      </c>
      <c r="K351" s="51">
        <f>('11.individulas FC'!J351*'11.individulas FC'!K351+'12.legal entities FC'!J351*'12.legal entities FC'!K351+'13.non-residents FC'!J183*'13.non-residents FC'!K183)/('11.individulas FC'!J351+'12.legal entities FC'!J351+'13.non-residents FC'!J183)</f>
        <v>2.0666108228537645</v>
      </c>
      <c r="L351" s="50">
        <f>'11.individulas FC'!L351+'12.legal entities FC'!L351+'13.non-residents FC'!L183</f>
        <v>5765122.2300000004</v>
      </c>
      <c r="M351" s="51">
        <f>('11.individulas FC'!L351*'11.individulas FC'!M351+'12.legal entities FC'!L351*'12.legal entities FC'!M351+'13.non-residents FC'!L183*'13.non-residents FC'!M183)/('11.individulas FC'!L351+'12.legal entities FC'!L351+'13.non-residents FC'!L183)</f>
        <v>2.644384198910561</v>
      </c>
      <c r="N351" s="50">
        <f>'11.individulas FC'!N351+'12.legal entities FC'!N351+'13.non-residents FC'!N183</f>
        <v>6260197.0099999998</v>
      </c>
      <c r="O351" s="51">
        <f>('11.individulas FC'!N351*'11.individulas FC'!O351+'12.legal entities FC'!N351*'12.legal entities FC'!O351+'13.non-residents FC'!N183*'13.non-residents FC'!O183)/('11.individulas FC'!N351+'12.legal entities FC'!N351+'13.non-residents FC'!N183)</f>
        <v>2.8315589357626281</v>
      </c>
      <c r="P351" s="50">
        <f>'11.individulas FC'!P351+'12.legal entities FC'!P351+'13.non-residents FC'!P183</f>
        <v>8226837.3500000006</v>
      </c>
      <c r="Q351" s="51">
        <f>('11.individulas FC'!P351*'11.individulas FC'!Q351+'12.legal entities FC'!P351*'12.legal entities FC'!Q351+'13.non-residents FC'!P183*'13.non-residents FC'!Q183)/('11.individulas FC'!P351+'12.legal entities FC'!P351+'13.non-residents FC'!P183)</f>
        <v>3.2802468319007181</v>
      </c>
      <c r="R351" s="50">
        <f>'11.individulas FC'!R351+'12.legal entities FC'!R351+'13.non-residents FC'!R183</f>
        <v>4708668.6899999995</v>
      </c>
      <c r="S351" s="51">
        <f>('11.individulas FC'!R351*'11.individulas FC'!S351+'12.legal entities FC'!R351*'12.legal entities FC'!S351+'13.non-residents FC'!R183*'13.non-residents FC'!S183)/('11.individulas FC'!R351+'12.legal entities FC'!R351+'13.non-residents FC'!R183)</f>
        <v>3.3792317934137794</v>
      </c>
      <c r="T351" s="50">
        <f>'11.individulas FC'!T351+'12.legal entities FC'!T351+'13.non-residents FC'!T183</f>
        <v>466655.64</v>
      </c>
      <c r="U351" s="51">
        <f>('11.individulas FC'!T351*'11.individulas FC'!U351+'12.legal entities FC'!T351*'12.legal entities FC'!U351+'13.non-residents FC'!T183*'13.non-residents FC'!U183)/('11.individulas FC'!T351+'12.legal entities FC'!T351+'13.non-residents FC'!T183)</f>
        <v>5.0196474809561931</v>
      </c>
    </row>
    <row r="352" spans="1:21" ht="14.25" customHeight="1" x14ac:dyDescent="0.2">
      <c r="A352" s="49" t="s">
        <v>26</v>
      </c>
      <c r="B352" s="50">
        <f>'11.individulas FC'!B352+'12.legal entities FC'!B352+'13.non-residents FC'!B184</f>
        <v>224031690.00999996</v>
      </c>
      <c r="C352" s="51">
        <f>('11.individulas FC'!B352*'11.individulas FC'!C352+'12.legal entities FC'!B352*'12.legal entities FC'!C352+'13.non-residents FC'!B184*'13.non-residents FC'!C184)/('11.individulas FC'!B352+'12.legal entities FC'!B352+'13.non-residents FC'!B184)</f>
        <v>0.72507249698624954</v>
      </c>
      <c r="D352" s="50">
        <f>'11.individulas FC'!D352+'12.legal entities FC'!D352+'13.non-residents FC'!D184</f>
        <v>104304508.78999999</v>
      </c>
      <c r="E352" s="51">
        <f>('11.individulas FC'!D352*'11.individulas FC'!E352+'12.legal entities FC'!D352*'12.legal entities FC'!E352+'13.non-residents FC'!D184*'13.non-residents FC'!E184)/('11.individulas FC'!D352+'12.legal entities FC'!D352+'13.non-residents FC'!D184)</f>
        <v>0.67048461742724685</v>
      </c>
      <c r="F352" s="50">
        <f>'11.individulas FC'!F352+'12.legal entities FC'!F352+'13.non-residents FC'!F184</f>
        <v>90703237.180000007</v>
      </c>
      <c r="G352" s="51">
        <f>('11.individulas FC'!F352*'11.individulas FC'!G352+'12.legal entities FC'!F352*'12.legal entities FC'!G352+'13.non-residents FC'!F184*'13.non-residents FC'!G184)/('11.individulas FC'!F352+'12.legal entities FC'!F352+'13.non-residents FC'!F184)</f>
        <v>7.3201481060965135E-2</v>
      </c>
      <c r="H352" s="50">
        <f t="shared" si="28"/>
        <v>29023944.039999999</v>
      </c>
      <c r="I352" s="51">
        <f t="shared" si="29"/>
        <v>2.9584207022540832</v>
      </c>
      <c r="J352" s="50">
        <f>'11.individulas FC'!J352+'12.legal entities FC'!J352+'13.non-residents FC'!J184</f>
        <v>3412710.1900000004</v>
      </c>
      <c r="K352" s="51">
        <f>('11.individulas FC'!J352*'11.individulas FC'!K352+'12.legal entities FC'!J352*'12.legal entities FC'!K352+'13.non-residents FC'!J184*'13.non-residents FC'!K184)/('11.individulas FC'!J352+'12.legal entities FC'!J352+'13.non-residents FC'!J184)</f>
        <v>1.871046605103025</v>
      </c>
      <c r="L352" s="50">
        <f>'11.individulas FC'!L352+'12.legal entities FC'!L352+'13.non-residents FC'!L184</f>
        <v>5262744.96</v>
      </c>
      <c r="M352" s="51">
        <f>('11.individulas FC'!L352*'11.individulas FC'!M352+'12.legal entities FC'!L352*'12.legal entities FC'!M352+'13.non-residents FC'!L184*'13.non-residents FC'!M184)/('11.individulas FC'!L352+'12.legal entities FC'!L352+'13.non-residents FC'!L184)</f>
        <v>2.7051246659499886</v>
      </c>
      <c r="N352" s="50">
        <f>'11.individulas FC'!N352+'12.legal entities FC'!N352+'13.non-residents FC'!N184</f>
        <v>6138150.3699999992</v>
      </c>
      <c r="O352" s="51">
        <f>('11.individulas FC'!N352*'11.individulas FC'!O352+'12.legal entities FC'!N352*'12.legal entities FC'!O352+'13.non-residents FC'!N184*'13.non-residents FC'!O184)/('11.individulas FC'!N352+'12.legal entities FC'!N352+'13.non-residents FC'!N184)</f>
        <v>2.7319944948497596</v>
      </c>
      <c r="P352" s="50">
        <f>'11.individulas FC'!P352+'12.legal entities FC'!P352+'13.non-residents FC'!P184</f>
        <v>9209227.1300000008</v>
      </c>
      <c r="Q352" s="51">
        <f>('11.individulas FC'!P352*'11.individulas FC'!Q352+'12.legal entities FC'!P352*'12.legal entities FC'!Q352+'13.non-residents FC'!P184*'13.non-residents FC'!Q184)/('11.individulas FC'!P352+'12.legal entities FC'!P352+'13.non-residents FC'!P184)</f>
        <v>3.3656046184952757</v>
      </c>
      <c r="R352" s="50">
        <f>'11.individulas FC'!R352+'12.legal entities FC'!R352+'13.non-residents FC'!R184</f>
        <v>4535396.2299999995</v>
      </c>
      <c r="S352" s="51">
        <f>('11.individulas FC'!R352*'11.individulas FC'!S352+'12.legal entities FC'!R352*'12.legal entities FC'!S352+'13.non-residents FC'!R184*'13.non-residents FC'!S184)/('11.individulas FC'!R352+'12.legal entities FC'!R352+'13.non-residents FC'!R184)</f>
        <v>3.3356262726796007</v>
      </c>
      <c r="T352" s="50">
        <f>'11.individulas FC'!T352+'12.legal entities FC'!T352+'13.non-residents FC'!T184</f>
        <v>465715.16</v>
      </c>
      <c r="U352" s="51">
        <f>('11.individulas FC'!T352*'11.individulas FC'!U352+'12.legal entities FC'!T352*'12.legal entities FC'!U352+'13.non-residents FC'!T184*'13.non-residents FC'!U184)/('11.individulas FC'!T352+'12.legal entities FC'!T352+'13.non-residents FC'!T184)</f>
        <v>5.0479754388927303</v>
      </c>
    </row>
    <row r="353" spans="1:21" ht="14.25" customHeight="1" x14ac:dyDescent="0.2">
      <c r="A353" s="49" t="s">
        <v>27</v>
      </c>
      <c r="B353" s="50">
        <f>'11.individulas FC'!B353+'12.legal entities FC'!B353+'13.non-residents FC'!B185</f>
        <v>243554118.33000001</v>
      </c>
      <c r="C353" s="51">
        <f>('11.individulas FC'!B353*'11.individulas FC'!C353+'12.legal entities FC'!B353*'12.legal entities FC'!C353+'13.non-residents FC'!B185*'13.non-residents FC'!C185)/('11.individulas FC'!B353+'12.legal entities FC'!B353+'13.non-residents FC'!B185)</f>
        <v>0.77295916975882761</v>
      </c>
      <c r="D353" s="50">
        <f>'11.individulas FC'!D353+'12.legal entities FC'!D353+'13.non-residents FC'!D185</f>
        <v>121145394.2</v>
      </c>
      <c r="E353" s="51">
        <f>('11.individulas FC'!D353*'11.individulas FC'!E353+'12.legal entities FC'!D353*'12.legal entities FC'!E353+'13.non-residents FC'!D185*'13.non-residents FC'!E185)/('11.individulas FC'!D353+'12.legal entities FC'!D353+'13.non-residents FC'!D185)</f>
        <v>0.66922671837325221</v>
      </c>
      <c r="F353" s="50">
        <f>'11.individulas FC'!F353+'12.legal entities FC'!F353+'13.non-residents FC'!F185</f>
        <v>88585227.859999999</v>
      </c>
      <c r="G353" s="51">
        <f>('11.individulas FC'!F353*'11.individulas FC'!G353+'12.legal entities FC'!F353*'12.legal entities FC'!G353+'13.non-residents FC'!F185*'13.non-residents FC'!G185)/('11.individulas FC'!F353+'12.legal entities FC'!F353+'13.non-residents FC'!F185)</f>
        <v>6.7498350484008138E-2</v>
      </c>
      <c r="H353" s="50">
        <f t="shared" si="28"/>
        <v>33823496.270000003</v>
      </c>
      <c r="I353" s="51">
        <f t="shared" si="29"/>
        <v>2.9921299951821934</v>
      </c>
      <c r="J353" s="50">
        <f>'11.individulas FC'!J353+'12.legal entities FC'!J353+'13.non-residents FC'!J185</f>
        <v>4367831.6100000003</v>
      </c>
      <c r="K353" s="51">
        <f>('11.individulas FC'!J353*'11.individulas FC'!K353+'12.legal entities FC'!J353*'12.legal entities FC'!K353+'13.non-residents FC'!J185*'13.non-residents FC'!K185)/('11.individulas FC'!J353+'12.legal entities FC'!J353+'13.non-residents FC'!J185)</f>
        <v>2.1501576155084448</v>
      </c>
      <c r="L353" s="50">
        <f>'11.individulas FC'!L353+'12.legal entities FC'!L353+'13.non-residents FC'!L185</f>
        <v>5788848.9199999999</v>
      </c>
      <c r="M353" s="51">
        <f>('11.individulas FC'!L353*'11.individulas FC'!M353+'12.legal entities FC'!L353*'12.legal entities FC'!M353+'13.non-residents FC'!L185*'13.non-residents FC'!M185)/('11.individulas FC'!L353+'12.legal entities FC'!L353+'13.non-residents FC'!L185)</f>
        <v>2.7511276260255211</v>
      </c>
      <c r="N353" s="50">
        <f>'11.individulas FC'!N353+'12.legal entities FC'!N353+'13.non-residents FC'!N185</f>
        <v>4650155.01</v>
      </c>
      <c r="O353" s="51">
        <f>('11.individulas FC'!N353*'11.individulas FC'!O353+'12.legal entities FC'!N353*'12.legal entities FC'!O353+'13.non-residents FC'!N185*'13.non-residents FC'!O185)/('11.individulas FC'!N353+'12.legal entities FC'!N353+'13.non-residents FC'!N185)</f>
        <v>2.8264999970828937</v>
      </c>
      <c r="P353" s="50">
        <f>'11.individulas FC'!P353+'12.legal entities FC'!P353+'13.non-residents FC'!P185</f>
        <v>13992224.790000001</v>
      </c>
      <c r="Q353" s="51">
        <f>('11.individulas FC'!P353*'11.individulas FC'!Q353+'12.legal entities FC'!P353*'12.legal entities FC'!Q353+'13.non-residents FC'!P185*'13.non-residents FC'!Q185)/('11.individulas FC'!P353+'12.legal entities FC'!P353+'13.non-residents FC'!P185)</f>
        <v>3.2595387258711996</v>
      </c>
      <c r="R353" s="50">
        <f>'11.individulas FC'!R353+'12.legal entities FC'!R353+'13.non-residents FC'!R185</f>
        <v>4588600.99</v>
      </c>
      <c r="S353" s="51">
        <f>('11.individulas FC'!R353*'11.individulas FC'!S353+'12.legal entities FC'!R353*'12.legal entities FC'!S353+'13.non-residents FC'!R185*'13.non-residents FC'!S185)/('11.individulas FC'!R353+'12.legal entities FC'!R353+'13.non-residents FC'!R185)</f>
        <v>3.2471748803985689</v>
      </c>
      <c r="T353" s="50">
        <f>'11.individulas FC'!T353+'12.legal entities FC'!T353+'13.non-residents FC'!T185</f>
        <v>435834.95</v>
      </c>
      <c r="U353" s="51">
        <f>('11.individulas FC'!T353*'11.individulas FC'!U353+'12.legal entities FC'!T353*'12.legal entities FC'!U353+'13.non-residents FC'!T185*'13.non-residents FC'!U185)/('11.individulas FC'!T353+'12.legal entities FC'!T353+'13.non-residents FC'!T185)</f>
        <v>5.1282201851870797</v>
      </c>
    </row>
    <row r="354" spans="1:21" ht="14.25" customHeight="1" x14ac:dyDescent="0.2">
      <c r="A354" s="49" t="s">
        <v>28</v>
      </c>
      <c r="B354" s="50">
        <f>'11.individulas FC'!B354+'12.legal entities FC'!B354+'13.non-residents FC'!B186</f>
        <v>243463018.16999996</v>
      </c>
      <c r="C354" s="51">
        <f>('11.individulas FC'!B354*'11.individulas FC'!C354+'12.legal entities FC'!B354*'12.legal entities FC'!C354+'13.non-residents FC'!B186*'13.non-residents FC'!C186)/('11.individulas FC'!B354+'12.legal entities FC'!B354+'13.non-residents FC'!B186)</f>
        <v>0.89843804846847652</v>
      </c>
      <c r="D354" s="50">
        <f>'11.individulas FC'!D354+'12.legal entities FC'!D354+'13.non-residents FC'!D186</f>
        <v>117946673.82999998</v>
      </c>
      <c r="E354" s="51">
        <f>('11.individulas FC'!D354*'11.individulas FC'!E354+'12.legal entities FC'!D354*'12.legal entities FC'!E354+'13.non-residents FC'!D186*'13.non-residents FC'!E186)/('11.individulas FC'!D354+'12.legal entities FC'!D354+'13.non-residents FC'!D186)</f>
        <v>0.83822996653130855</v>
      </c>
      <c r="F354" s="50">
        <f>'11.individulas FC'!F354+'12.legal entities FC'!F354+'13.non-residents FC'!F186</f>
        <v>87960970.039999992</v>
      </c>
      <c r="G354" s="51">
        <f>('11.individulas FC'!F354*'11.individulas FC'!G354+'12.legal entities FC'!F354*'12.legal entities FC'!G354+'13.non-residents FC'!F186*'13.non-residents FC'!G186)/('11.individulas FC'!F354+'12.legal entities FC'!F354+'13.non-residents FC'!F186)</f>
        <v>7.267248729968645E-2</v>
      </c>
      <c r="H354" s="50">
        <f t="shared" si="28"/>
        <v>37555374.299999997</v>
      </c>
      <c r="I354" s="51">
        <f t="shared" si="29"/>
        <v>3.0216090798967219</v>
      </c>
      <c r="J354" s="50">
        <f>'11.individulas FC'!J354+'12.legal entities FC'!J354+'13.non-residents FC'!J186</f>
        <v>3516943.81</v>
      </c>
      <c r="K354" s="51">
        <f>('11.individulas FC'!J354*'11.individulas FC'!K354+'12.legal entities FC'!J354*'12.legal entities FC'!K354+'13.non-residents FC'!J186*'13.non-residents FC'!K186)/('11.individulas FC'!J354+'12.legal entities FC'!J354+'13.non-residents FC'!J186)</f>
        <v>1.8479343215608577</v>
      </c>
      <c r="L354" s="50">
        <f>'11.individulas FC'!L354+'12.legal entities FC'!L354+'13.non-residents FC'!L186</f>
        <v>5647967.54</v>
      </c>
      <c r="M354" s="51">
        <f>('11.individulas FC'!L354*'11.individulas FC'!M354+'12.legal entities FC'!L354*'12.legal entities FC'!M354+'13.non-residents FC'!L186*'13.non-residents FC'!M186)/('11.individulas FC'!L354+'12.legal entities FC'!L354+'13.non-residents FC'!L186)</f>
        <v>2.8744022238661775</v>
      </c>
      <c r="N354" s="50">
        <f>'11.individulas FC'!N354+'12.legal entities FC'!N354+'13.non-residents FC'!N186</f>
        <v>5909934.9900000002</v>
      </c>
      <c r="O354" s="51">
        <f>('11.individulas FC'!N354*'11.individulas FC'!O354+'12.legal entities FC'!N354*'12.legal entities FC'!O354+'13.non-residents FC'!N186*'13.non-residents FC'!O186)/('11.individulas FC'!N354+'12.legal entities FC'!N354+'13.non-residents FC'!N186)</f>
        <v>2.8913708343177533</v>
      </c>
      <c r="P354" s="50">
        <f>'11.individulas FC'!P354+'12.legal entities FC'!P354+'13.non-residents FC'!P186</f>
        <v>17879939.530000001</v>
      </c>
      <c r="Q354" s="51">
        <f>('11.individulas FC'!P354*'11.individulas FC'!Q354+'12.legal entities FC'!P354*'12.legal entities FC'!Q354+'13.non-residents FC'!P186*'13.non-residents FC'!Q186)/('11.individulas FC'!P354+'12.legal entities FC'!P354+'13.non-residents FC'!P186)</f>
        <v>3.2385980305605653</v>
      </c>
      <c r="R354" s="50">
        <f>'11.individulas FC'!R354+'12.legal entities FC'!R354+'13.non-residents FC'!R186</f>
        <v>4167057.1799999997</v>
      </c>
      <c r="S354" s="51">
        <f>('11.individulas FC'!R354*'11.individulas FC'!S354+'12.legal entities FC'!R354*'12.legal entities FC'!S354+'13.non-residents FC'!R186*'13.non-residents FC'!S186)/('11.individulas FC'!R354+'12.legal entities FC'!R354+'13.non-residents FC'!R186)</f>
        <v>3.2608900878101186</v>
      </c>
      <c r="T354" s="50">
        <f>'11.individulas FC'!T354+'12.legal entities FC'!T354+'13.non-residents FC'!T186</f>
        <v>433531.25</v>
      </c>
      <c r="U354" s="51">
        <f>('11.individulas FC'!T354*'11.individulas FC'!U354+'12.legal entities FC'!T354*'12.legal entities FC'!U354+'13.non-residents FC'!T186*'13.non-residents FC'!U186)/('11.individulas FC'!T354+'12.legal entities FC'!T354+'13.non-residents FC'!T186)</f>
        <v>4.9869122195920159</v>
      </c>
    </row>
    <row r="355" spans="1:21" ht="14.25" customHeight="1" x14ac:dyDescent="0.2">
      <c r="A355" s="49" t="s">
        <v>46</v>
      </c>
      <c r="B355" s="50">
        <f>'11.individulas FC'!B355+'12.legal entities FC'!B355+'13.non-residents FC'!B187</f>
        <v>256759232.22000003</v>
      </c>
      <c r="C355" s="51">
        <f>('11.individulas FC'!B355*'11.individulas FC'!C355+'12.legal entities FC'!B355*'12.legal entities FC'!C355+'13.non-residents FC'!B187*'13.non-residents FC'!C187)/('11.individulas FC'!B355+'12.legal entities FC'!B355+'13.non-residents FC'!B187)</f>
        <v>1.0535996050751848</v>
      </c>
      <c r="D355" s="50">
        <f>'11.individulas FC'!D355+'12.legal entities FC'!D355+'13.non-residents FC'!D187</f>
        <v>125988444.58</v>
      </c>
      <c r="E355" s="51">
        <f>('11.individulas FC'!D355*'11.individulas FC'!E355+'12.legal entities FC'!D355*'12.legal entities FC'!E355+'13.non-residents FC'!D187*'13.non-residents FC'!E187)/('11.individulas FC'!D355+'12.legal entities FC'!D355+'13.non-residents FC'!D187)</f>
        <v>1.1244373482009666</v>
      </c>
      <c r="F355" s="50">
        <f>'11.individulas FC'!F355+'12.legal entities FC'!F355+'13.non-residents FC'!F187</f>
        <v>91739095.710000008</v>
      </c>
      <c r="G355" s="51">
        <f>('11.individulas FC'!F355*'11.individulas FC'!G355+'12.legal entities FC'!F355*'12.legal entities FC'!G355+'13.non-residents FC'!F187*'13.non-residents FC'!G187)/('11.individulas FC'!F355+'12.legal entities FC'!F355+'13.non-residents FC'!F187)</f>
        <v>9.8661321730397294E-2</v>
      </c>
      <c r="H355" s="50">
        <f t="shared" si="28"/>
        <v>39031691.93</v>
      </c>
      <c r="I355" s="51">
        <f t="shared" si="29"/>
        <v>3.0694086466110329</v>
      </c>
      <c r="J355" s="50">
        <f>'11.individulas FC'!J355+'12.legal entities FC'!J355+'13.non-residents FC'!J187</f>
        <v>5335198.9399999995</v>
      </c>
      <c r="K355" s="51">
        <f>('11.individulas FC'!J355*'11.individulas FC'!K355+'12.legal entities FC'!J355*'12.legal entities FC'!K355+'13.non-residents FC'!J187*'13.non-residents FC'!K187)/('11.individulas FC'!J355+'12.legal entities FC'!J355+'13.non-residents FC'!J187)</f>
        <v>2.1802634750485979</v>
      </c>
      <c r="L355" s="50">
        <f>'11.individulas FC'!L355+'12.legal entities FC'!L355+'13.non-residents FC'!L187</f>
        <v>3942063.28</v>
      </c>
      <c r="M355" s="51">
        <f>('11.individulas FC'!L355*'11.individulas FC'!M355+'12.legal entities FC'!L355*'12.legal entities FC'!M355+'13.non-residents FC'!L187*'13.non-residents FC'!M187)/('11.individulas FC'!L355+'12.legal entities FC'!L355+'13.non-residents FC'!L187)</f>
        <v>2.6852782626310381</v>
      </c>
      <c r="N355" s="50">
        <f>'11.individulas FC'!N355+'12.legal entities FC'!N355+'13.non-residents FC'!N187</f>
        <v>7320560.5700000003</v>
      </c>
      <c r="O355" s="51">
        <f>('11.individulas FC'!N355*'11.individulas FC'!O355+'12.legal entities FC'!N355*'12.legal entities FC'!O355+'13.non-residents FC'!N187*'13.non-residents FC'!O187)/('11.individulas FC'!N355+'12.legal entities FC'!N355+'13.non-residents FC'!N187)</f>
        <v>3.0969716101399603</v>
      </c>
      <c r="P355" s="50">
        <f>'11.individulas FC'!P355+'12.legal entities FC'!P355+'13.non-residents FC'!P187</f>
        <v>17601364.620000001</v>
      </c>
      <c r="Q355" s="51">
        <f>('11.individulas FC'!P355*'11.individulas FC'!Q355+'12.legal entities FC'!P355*'12.legal entities FC'!Q355+'13.non-residents FC'!P187*'13.non-residents FC'!Q187)/('11.individulas FC'!P355+'12.legal entities FC'!P355+'13.non-residents FC'!P187)</f>
        <v>3.2922180924742444</v>
      </c>
      <c r="R355" s="50">
        <f>'11.individulas FC'!R355+'12.legal entities FC'!R355+'13.non-residents FC'!R187</f>
        <v>4401423.3899999997</v>
      </c>
      <c r="S355" s="51">
        <f>('11.individulas FC'!R355*'11.individulas FC'!S355+'12.legal entities FC'!R355*'12.legal entities FC'!S355+'13.non-residents FC'!R187*'13.non-residents FC'!S187)/('11.individulas FC'!R355+'12.legal entities FC'!R355+'13.non-residents FC'!R187)</f>
        <v>3.3665219724749127</v>
      </c>
      <c r="T355" s="50">
        <f>'11.individulas FC'!T355+'12.legal entities FC'!T355+'13.non-residents FC'!T187</f>
        <v>431081.13</v>
      </c>
      <c r="U355" s="51">
        <f>('11.individulas FC'!T355*'11.individulas FC'!U355+'12.legal entities FC'!T355*'12.legal entities FC'!U355+'13.non-residents FC'!T187*'13.non-residents FC'!U187)/('11.individulas FC'!T355+'12.legal entities FC'!T355+'13.non-residents FC'!T187)</f>
        <v>4.9873410666340234</v>
      </c>
    </row>
    <row r="356" spans="1:21" ht="14.25" customHeight="1" thickBot="1" x14ac:dyDescent="0.25">
      <c r="A356" s="52" t="s">
        <v>30</v>
      </c>
      <c r="B356" s="53">
        <f>'11.individulas FC'!B356+'12.legal entities FC'!B356+'13.non-residents FC'!B188</f>
        <v>254391049.16</v>
      </c>
      <c r="C356" s="54">
        <f>('11.individulas FC'!B356*'11.individulas FC'!C356+'12.legal entities FC'!B356*'12.legal entities FC'!C356+'13.non-residents FC'!B188*'13.non-residents FC'!C188)/('11.individulas FC'!B356+'12.legal entities FC'!B356+'13.non-residents FC'!B188)</f>
        <v>0.95558796214605002</v>
      </c>
      <c r="D356" s="53">
        <f>'11.individulas FC'!D356+'12.legal entities FC'!D356+'13.non-residents FC'!D188</f>
        <v>113638295.09</v>
      </c>
      <c r="E356" s="54">
        <f>('11.individulas FC'!D356*'11.individulas FC'!E356+'12.legal entities FC'!D356*'12.legal entities FC'!E356+'13.non-residents FC'!D188*'13.non-residents FC'!E188)/('11.individulas FC'!D356+'12.legal entities FC'!D356+'13.non-residents FC'!D188)</f>
        <v>0.8486491587129289</v>
      </c>
      <c r="F356" s="53">
        <f>'11.individulas FC'!F356+'12.legal entities FC'!F356+'13.non-residents FC'!F188</f>
        <v>95082582.069999993</v>
      </c>
      <c r="G356" s="54">
        <f>('11.individulas FC'!F356*'11.individulas FC'!G356+'12.legal entities FC'!F356*'12.legal entities FC'!G356+'13.non-residents FC'!F188*'13.non-residents FC'!G188)/('11.individulas FC'!F356+'12.legal entities FC'!F356+'13.non-residents FC'!F188)</f>
        <v>9.5177338488111149E-2</v>
      </c>
      <c r="H356" s="53">
        <f t="shared" ref="H356:H367" si="30">J356+L356+N356+P356+R356+T356</f>
        <v>45670172</v>
      </c>
      <c r="I356" s="54">
        <f t="shared" ref="I356:I367" si="31">(J356*K356+L356*M356+N356*O356+P356*Q356+R356*S356+T356*U356)/(J356+L356+N356+P356+R356+T356)</f>
        <v>3.0130009939813673</v>
      </c>
      <c r="J356" s="53">
        <f>'11.individulas FC'!J356+'12.legal entities FC'!J356+'13.non-residents FC'!J188</f>
        <v>4364961.63</v>
      </c>
      <c r="K356" s="54">
        <f>('11.individulas FC'!J356*'11.individulas FC'!K356+'12.legal entities FC'!J356*'12.legal entities FC'!K356+'13.non-residents FC'!J188*'13.non-residents FC'!K188)/('11.individulas FC'!J356+'12.legal entities FC'!J356+'13.non-residents FC'!J188)</f>
        <v>1.554264178148113</v>
      </c>
      <c r="L356" s="53">
        <f>'11.individulas FC'!L356+'12.legal entities FC'!L356+'13.non-residents FC'!L188</f>
        <v>5414828.6799999997</v>
      </c>
      <c r="M356" s="54">
        <f>('11.individulas FC'!L356*'11.individulas FC'!M356+'12.legal entities FC'!L356*'12.legal entities FC'!M356+'13.non-residents FC'!L188*'13.non-residents FC'!M188)/('11.individulas FC'!L356+'12.legal entities FC'!L356+'13.non-residents FC'!L188)</f>
        <v>2.3417295962722879</v>
      </c>
      <c r="N356" s="53">
        <f>'11.individulas FC'!N356+'12.legal entities FC'!N356+'13.non-residents FC'!N188</f>
        <v>7718581.5</v>
      </c>
      <c r="O356" s="54">
        <f>('11.individulas FC'!N356*'11.individulas FC'!O356+'12.legal entities FC'!N356*'12.legal entities FC'!O356+'13.non-residents FC'!N188*'13.non-residents FC'!O188)/('11.individulas FC'!N356+'12.legal entities FC'!N356+'13.non-residents FC'!N188)</f>
        <v>2.9678745660974117</v>
      </c>
      <c r="P356" s="53">
        <f>'11.individulas FC'!P356+'12.legal entities FC'!P356+'13.non-residents FC'!P188</f>
        <v>18842668.219999999</v>
      </c>
      <c r="Q356" s="54">
        <f>('11.individulas FC'!P356*'11.individulas FC'!Q356+'12.legal entities FC'!P356*'12.legal entities FC'!Q356+'13.non-residents FC'!P188*'13.non-residents FC'!Q188)/('11.individulas FC'!P356+'12.legal entities FC'!P356+'13.non-residents FC'!P188)</f>
        <v>3.3487559926000752</v>
      </c>
      <c r="R356" s="53">
        <f>'11.individulas FC'!R356+'12.legal entities FC'!R356+'13.non-residents FC'!R188</f>
        <v>8922517.129999999</v>
      </c>
      <c r="S356" s="54">
        <f>('11.individulas FC'!R356*'11.individulas FC'!S356+'12.legal entities FC'!R356*'12.legal entities FC'!S356+'13.non-residents FC'!R188*'13.non-residents FC'!S188)/('11.individulas FC'!R356+'12.legal entities FC'!R356+'13.non-residents FC'!R188)</f>
        <v>3.3587555940057912</v>
      </c>
      <c r="T356" s="53">
        <f>'11.individulas FC'!T356+'12.legal entities FC'!T356+'13.non-residents FC'!T188</f>
        <v>406614.84</v>
      </c>
      <c r="U356" s="54">
        <f>('11.individulas FC'!T356*'11.individulas FC'!U356+'12.legal entities FC'!T356*'12.legal entities FC'!U356+'13.non-residents FC'!T188*'13.non-residents FC'!U188)/('11.individulas FC'!T356+'12.legal entities FC'!T356+'13.non-residents FC'!T188)</f>
        <v>5.3221652967707707</v>
      </c>
    </row>
    <row r="357" spans="1:21" ht="14.25" customHeight="1" x14ac:dyDescent="0.2">
      <c r="A357" s="35" t="s">
        <v>91</v>
      </c>
      <c r="B357" s="50">
        <f>'11.individulas FC'!B357+'12.legal entities FC'!B357+'13.non-residents FC'!B189</f>
        <v>254238186.63999999</v>
      </c>
      <c r="C357" s="51">
        <f>('11.individulas FC'!B357*'11.individulas FC'!C357+'12.legal entities FC'!B357*'12.legal entities FC'!C357+'13.non-residents FC'!B189*'13.non-residents FC'!C189)/('11.individulas FC'!B357+'12.legal entities FC'!B357+'13.non-residents FC'!B189)</f>
        <v>0.85354091594381454</v>
      </c>
      <c r="D357" s="50">
        <f>'11.individulas FC'!D357+'12.legal entities FC'!D357+'13.non-residents FC'!D189</f>
        <v>111253344.92999999</v>
      </c>
      <c r="E357" s="51">
        <f>('11.individulas FC'!D357*'11.individulas FC'!E357+'12.legal entities FC'!D357*'12.legal entities FC'!E357+'13.non-residents FC'!D189*'13.non-residents FC'!E189)/('11.individulas FC'!D357+'12.legal entities FC'!D357+'13.non-residents FC'!D189)</f>
        <v>0.67813700800159893</v>
      </c>
      <c r="F357" s="50">
        <f>'11.individulas FC'!F357+'12.legal entities FC'!F357+'13.non-residents FC'!F189</f>
        <v>95710168.900000006</v>
      </c>
      <c r="G357" s="51">
        <f>('11.individulas FC'!F357*'11.individulas FC'!G357+'12.legal entities FC'!F357*'12.legal entities FC'!G357+'13.non-residents FC'!F189*'13.non-residents FC'!G189)/('11.individulas FC'!F357+'12.legal entities FC'!F357+'13.non-residents FC'!F189)</f>
        <v>9.6899715484673105E-2</v>
      </c>
      <c r="H357" s="50">
        <f t="shared" si="30"/>
        <v>47274672.810000002</v>
      </c>
      <c r="I357" s="51">
        <f t="shared" si="31"/>
        <v>2.7981874486547076</v>
      </c>
      <c r="J357" s="50">
        <f>'11.individulas FC'!J357+'12.legal entities FC'!J357+'13.non-residents FC'!J189</f>
        <v>4674699.42</v>
      </c>
      <c r="K357" s="51">
        <f>('11.individulas FC'!J357*'11.individulas FC'!K357+'12.legal entities FC'!J357*'12.legal entities FC'!K357+'13.non-residents FC'!J189*'13.non-residents FC'!K189)/('11.individulas FC'!J357+'12.legal entities FC'!J357+'13.non-residents FC'!J189)</f>
        <v>1.3653890999477369</v>
      </c>
      <c r="L357" s="50">
        <f>'11.individulas FC'!L357+'12.legal entities FC'!L357+'13.non-residents FC'!L189</f>
        <v>6099819.4500000002</v>
      </c>
      <c r="M357" s="51">
        <f>('11.individulas FC'!L357*'11.individulas FC'!M357+'12.legal entities FC'!L357*'12.legal entities FC'!M357+'13.non-residents FC'!L189*'13.non-residents FC'!M189)/('11.individulas FC'!L357+'12.legal entities FC'!L357+'13.non-residents FC'!L189)</f>
        <v>2.6747751418281722</v>
      </c>
      <c r="N357" s="50">
        <f>'11.individulas FC'!N357+'12.legal entities FC'!N357+'13.non-residents FC'!N189</f>
        <v>7165292.2800000003</v>
      </c>
      <c r="O357" s="51">
        <f>('11.individulas FC'!N357*'11.individulas FC'!O357+'12.legal entities FC'!N357*'12.legal entities FC'!O357+'13.non-residents FC'!N189*'13.non-residents FC'!O189)/('11.individulas FC'!N357+'12.legal entities FC'!N357+'13.non-residents FC'!N189)</f>
        <v>2.9893442194656683</v>
      </c>
      <c r="P357" s="50">
        <f>'11.individulas FC'!P357+'12.legal entities FC'!P357+'13.non-residents FC'!P189</f>
        <v>20094531.350000001</v>
      </c>
      <c r="Q357" s="51">
        <f>('11.individulas FC'!P357*'11.individulas FC'!Q357+'12.legal entities FC'!P357*'12.legal entities FC'!Q357+'13.non-residents FC'!P189*'13.non-residents FC'!Q189)/('11.individulas FC'!P357+'12.legal entities FC'!P357+'13.non-residents FC'!P189)</f>
        <v>3.2329538102066757</v>
      </c>
      <c r="R357" s="50">
        <f>'11.individulas FC'!R357+'12.legal entities FC'!R357+'13.non-residents FC'!R189</f>
        <v>8833652.8399999999</v>
      </c>
      <c r="S357" s="51">
        <f>('11.individulas FC'!R357*'11.individulas FC'!S357+'12.legal entities FC'!R357*'12.legal entities FC'!S357+'13.non-residents FC'!R189*'13.non-residents FC'!S189)/('11.individulas FC'!R357+'12.legal entities FC'!R357+'13.non-residents FC'!R189)</f>
        <v>2.380579979935006</v>
      </c>
      <c r="T357" s="50">
        <f>'11.individulas FC'!T357+'12.legal entities FC'!T357+'13.non-residents FC'!T189</f>
        <v>406677.47000000003</v>
      </c>
      <c r="U357" s="51">
        <f>('11.individulas FC'!T357*'11.individulas FC'!U357+'12.legal entities FC'!T357*'12.legal entities FC'!U357+'13.non-residents FC'!T189*'13.non-residents FC'!U189)/('11.individulas FC'!T357+'12.legal entities FC'!T357+'13.non-residents FC'!T189)</f>
        <v>5.3396938296089997</v>
      </c>
    </row>
    <row r="358" spans="1:21" ht="14.25" customHeight="1" x14ac:dyDescent="0.2">
      <c r="A358" s="49" t="s">
        <v>20</v>
      </c>
      <c r="B358" s="50">
        <f>'11.individulas FC'!B358+'12.legal entities FC'!B358+'13.non-residents FC'!B190</f>
        <v>245733250.15000001</v>
      </c>
      <c r="C358" s="51">
        <f>('11.individulas FC'!B358*'11.individulas FC'!C358+'12.legal entities FC'!B358*'12.legal entities FC'!C358+'13.non-residents FC'!B190*'13.non-residents FC'!C190)/('11.individulas FC'!B358+'12.legal entities FC'!B358+'13.non-residents FC'!B190)</f>
        <v>0.90046402510254653</v>
      </c>
      <c r="D358" s="50">
        <f>'11.individulas FC'!D358+'12.legal entities FC'!D358+'13.non-residents FC'!D190</f>
        <v>102170557.28</v>
      </c>
      <c r="E358" s="51">
        <f>('11.individulas FC'!D358*'11.individulas FC'!E358+'12.legal entities FC'!D358*'12.legal entities FC'!E358+'13.non-residents FC'!D190*'13.non-residents FC'!E190)/('11.individulas FC'!D358+'12.legal entities FC'!D358+'13.non-residents FC'!D190)</f>
        <v>0.64219513758239899</v>
      </c>
      <c r="F358" s="50">
        <f>'11.individulas FC'!F358+'12.legal entities FC'!F358+'13.non-residents FC'!F190</f>
        <v>95306939.450000003</v>
      </c>
      <c r="G358" s="51">
        <f>('11.individulas FC'!F358*'11.individulas FC'!G358+'12.legal entities FC'!F358*'12.legal entities FC'!G358+'13.non-residents FC'!F190*'13.non-residents FC'!G190)/('11.individulas FC'!F358+'12.legal entities FC'!F358+'13.non-residents FC'!F190)</f>
        <v>9.7578055631288921E-2</v>
      </c>
      <c r="H358" s="50">
        <f t="shared" si="30"/>
        <v>48255753.419999994</v>
      </c>
      <c r="I358" s="51">
        <f t="shared" si="31"/>
        <v>3.0330196967132959</v>
      </c>
      <c r="J358" s="50">
        <f>'11.individulas FC'!J358+'12.legal entities FC'!J358+'13.non-residents FC'!J190</f>
        <v>5437391.0899999999</v>
      </c>
      <c r="K358" s="51">
        <f>('11.individulas FC'!J358*'11.individulas FC'!K358+'12.legal entities FC'!J358*'12.legal entities FC'!K358+'13.non-residents FC'!J190*'13.non-residents FC'!K190)/('11.individulas FC'!J358+'12.legal entities FC'!J358+'13.non-residents FC'!J190)</f>
        <v>1.3313818923405778</v>
      </c>
      <c r="L358" s="50">
        <f>'11.individulas FC'!L358+'12.legal entities FC'!L358+'13.non-residents FC'!L190</f>
        <v>5509120.2800000003</v>
      </c>
      <c r="M358" s="51">
        <f>('11.individulas FC'!L358*'11.individulas FC'!M358+'12.legal entities FC'!L358*'12.legal entities FC'!M358+'13.non-residents FC'!L190*'13.non-residents FC'!M190)/('11.individulas FC'!L358+'12.legal entities FC'!L358+'13.non-residents FC'!L190)</f>
        <v>3.0543447059028432</v>
      </c>
      <c r="N358" s="50">
        <f>'11.individulas FC'!N358+'12.legal entities FC'!N358+'13.non-residents FC'!N190</f>
        <v>7813711.8799999999</v>
      </c>
      <c r="O358" s="51">
        <f>('11.individulas FC'!N358*'11.individulas FC'!O358+'12.legal entities FC'!N358*'12.legal entities FC'!O358+'13.non-residents FC'!N190*'13.non-residents FC'!O190)/('11.individulas FC'!N358+'12.legal entities FC'!N358+'13.non-residents FC'!N190)</f>
        <v>3.0922486216371721</v>
      </c>
      <c r="P358" s="50">
        <f>'11.individulas FC'!P358+'12.legal entities FC'!P358+'13.non-residents FC'!P190</f>
        <v>19039693.129999999</v>
      </c>
      <c r="Q358" s="51">
        <f>('11.individulas FC'!P358*'11.individulas FC'!Q358+'12.legal entities FC'!P358*'12.legal entities FC'!Q358+'13.non-residents FC'!P190*'13.non-residents FC'!Q190)/('11.individulas FC'!P358+'12.legal entities FC'!P358+'13.non-residents FC'!P190)</f>
        <v>3.2452972521516679</v>
      </c>
      <c r="R358" s="50">
        <f>'11.individulas FC'!R358+'12.legal entities FC'!R358+'13.non-residents FC'!R190</f>
        <v>10042891.109999999</v>
      </c>
      <c r="S358" s="51">
        <f>('11.individulas FC'!R358*'11.individulas FC'!S358+'12.legal entities FC'!R358*'12.legal entities FC'!S358+'13.non-residents FC'!R190*'13.non-residents FC'!S190)/('11.individulas FC'!R358+'12.legal entities FC'!R358+'13.non-residents FC'!R190)</f>
        <v>3.3997668952023519</v>
      </c>
      <c r="T358" s="50">
        <f>'11.individulas FC'!T358+'12.legal entities FC'!T358+'13.non-residents FC'!T190</f>
        <v>412945.93</v>
      </c>
      <c r="U358" s="51">
        <f>('11.individulas FC'!T358*'11.individulas FC'!U358+'12.legal entities FC'!T358*'12.legal entities FC'!U358+'13.non-residents FC'!T190*'13.non-residents FC'!U190)/('11.individulas FC'!T358+'12.legal entities FC'!T358+'13.non-residents FC'!T190)</f>
        <v>5.3269973797780281</v>
      </c>
    </row>
    <row r="359" spans="1:21" ht="14.25" customHeight="1" x14ac:dyDescent="0.2">
      <c r="A359" s="49" t="s">
        <v>21</v>
      </c>
      <c r="B359" s="50">
        <f>'11.individulas FC'!B359+'12.legal entities FC'!B359+'13.non-residents FC'!B191</f>
        <v>250297523.45999998</v>
      </c>
      <c r="C359" s="51">
        <f>('11.individulas FC'!B359*'11.individulas FC'!C359+'12.legal entities FC'!B359*'12.legal entities FC'!C359+'13.non-residents FC'!B191*'13.non-residents FC'!C191)/('11.individulas FC'!B359+'12.legal entities FC'!B359+'13.non-residents FC'!B191)</f>
        <v>0.91132803068725965</v>
      </c>
      <c r="D359" s="50">
        <f>'11.individulas FC'!D359+'12.legal entities FC'!D359+'13.non-residents FC'!D191</f>
        <v>103211878.36</v>
      </c>
      <c r="E359" s="51">
        <f>('11.individulas FC'!D359*'11.individulas FC'!E359+'12.legal entities FC'!D359*'12.legal entities FC'!E359+'13.non-residents FC'!D191*'13.non-residents FC'!E191)/('11.individulas FC'!D359+'12.legal entities FC'!D359+'13.non-residents FC'!D191)</f>
        <v>0.64121333520801893</v>
      </c>
      <c r="F359" s="50">
        <f>'11.individulas FC'!F359+'12.legal entities FC'!F359+'13.non-residents FC'!F191</f>
        <v>96974417.039999992</v>
      </c>
      <c r="G359" s="51">
        <f>('11.individulas FC'!F359*'11.individulas FC'!G359+'12.legal entities FC'!F359*'12.legal entities FC'!G359+'13.non-residents FC'!F191*'13.non-residents FC'!G191)/('11.individulas FC'!F359+'12.legal entities FC'!F359+'13.non-residents FC'!F191)</f>
        <v>8.4098351321215389E-2</v>
      </c>
      <c r="H359" s="50">
        <f t="shared" si="30"/>
        <v>50111228.060000002</v>
      </c>
      <c r="I359" s="51">
        <f t="shared" si="31"/>
        <v>3.0685124620551956</v>
      </c>
      <c r="J359" s="50">
        <f>'11.individulas FC'!J359+'12.legal entities FC'!J359+'13.non-residents FC'!J191</f>
        <v>4225700.97</v>
      </c>
      <c r="K359" s="51">
        <f>('11.individulas FC'!J359*'11.individulas FC'!K359+'12.legal entities FC'!J359*'12.legal entities FC'!K359+'13.non-residents FC'!J191*'13.non-residents FC'!K191)/('11.individulas FC'!J359+'12.legal entities FC'!J359+'13.non-residents FC'!J191)</f>
        <v>1.3993254390880385</v>
      </c>
      <c r="L359" s="50">
        <f>'11.individulas FC'!L359+'12.legal entities FC'!L359+'13.non-residents FC'!L191</f>
        <v>4192393.2200000007</v>
      </c>
      <c r="M359" s="51">
        <f>('11.individulas FC'!L359*'11.individulas FC'!M359+'12.legal entities FC'!L359*'12.legal entities FC'!M359+'13.non-residents FC'!L191*'13.non-residents FC'!M191)/('11.individulas FC'!L359+'12.legal entities FC'!L359+'13.non-residents FC'!L191)</f>
        <v>2.7167143769257391</v>
      </c>
      <c r="N359" s="50">
        <f>'11.individulas FC'!N359+'12.legal entities FC'!N359+'13.non-residents FC'!N191</f>
        <v>12731413.710000001</v>
      </c>
      <c r="O359" s="51">
        <f>('11.individulas FC'!N359*'11.individulas FC'!O359+'12.legal entities FC'!N359*'12.legal entities FC'!O359+'13.non-residents FC'!N191*'13.non-residents FC'!O191)/('11.individulas FC'!N359+'12.legal entities FC'!N359+'13.non-residents FC'!N191)</f>
        <v>3.2291240069992186</v>
      </c>
      <c r="P359" s="50">
        <f>'11.individulas FC'!P359+'12.legal entities FC'!P359+'13.non-residents FC'!P191</f>
        <v>16684101.520000001</v>
      </c>
      <c r="Q359" s="51">
        <f>('11.individulas FC'!P359*'11.individulas FC'!Q359+'12.legal entities FC'!P359*'12.legal entities FC'!Q359+'13.non-residents FC'!P191*'13.non-residents FC'!Q191)/('11.individulas FC'!P359+'12.legal entities FC'!P359+'13.non-residents FC'!P191)</f>
        <v>3.2027005569011933</v>
      </c>
      <c r="R359" s="50">
        <f>'11.individulas FC'!R359+'12.legal entities FC'!R359+'13.non-residents FC'!R191</f>
        <v>11831367.280000001</v>
      </c>
      <c r="S359" s="51">
        <f>('11.individulas FC'!R359*'11.individulas FC'!S359+'12.legal entities FC'!R359*'12.legal entities FC'!S359+'13.non-residents FC'!R191*'13.non-residents FC'!S191)/('11.individulas FC'!R359+'12.legal entities FC'!R359+'13.non-residents FC'!R191)</f>
        <v>3.350392351009829</v>
      </c>
      <c r="T359" s="50">
        <f>'11.individulas FC'!T359+'12.legal entities FC'!T359+'13.non-residents FC'!T191</f>
        <v>446251.36</v>
      </c>
      <c r="U359" s="51">
        <f>('11.individulas FC'!T359*'11.individulas FC'!U359+'12.legal entities FC'!T359*'12.legal entities FC'!U359+'13.non-residents FC'!T191*'13.non-residents FC'!U191)/('11.individulas FC'!T359+'12.legal entities FC'!T359+'13.non-residents FC'!T191)</f>
        <v>5.1070873392968474</v>
      </c>
    </row>
    <row r="360" spans="1:21" ht="14.25" hidden="1" customHeight="1" x14ac:dyDescent="0.2">
      <c r="A360" s="49" t="s">
        <v>22</v>
      </c>
      <c r="B360" s="50">
        <f>'11.individulas FC'!B360+'12.legal entities FC'!B360+'13.non-residents FC'!B192</f>
        <v>0</v>
      </c>
      <c r="C360" s="51" t="e">
        <f>('11.individulas FC'!B360*'11.individulas FC'!C360+'12.legal entities FC'!B360*'12.legal entities FC'!C360+'13.non-residents FC'!B192*'13.non-residents FC'!C192)/('11.individulas FC'!B360+'12.legal entities FC'!B360+'13.non-residents FC'!B192)</f>
        <v>#DIV/0!</v>
      </c>
      <c r="D360" s="50">
        <f>'11.individulas FC'!D360+'12.legal entities FC'!D360+'13.non-residents FC'!D192</f>
        <v>0</v>
      </c>
      <c r="E360" s="51" t="e">
        <f>('11.individulas FC'!D360*'11.individulas FC'!E360+'12.legal entities FC'!D360*'12.legal entities FC'!E360+'13.non-residents FC'!D192*'13.non-residents FC'!E192)/('11.individulas FC'!D360+'12.legal entities FC'!D360+'13.non-residents FC'!D192)</f>
        <v>#DIV/0!</v>
      </c>
      <c r="F360" s="50">
        <f>'11.individulas FC'!F360+'12.legal entities FC'!F360+'13.non-residents FC'!F192</f>
        <v>0</v>
      </c>
      <c r="G360" s="51" t="e">
        <f>('11.individulas FC'!F360*'11.individulas FC'!G360+'12.legal entities FC'!F360*'12.legal entities FC'!G360+'13.non-residents FC'!F192*'13.non-residents FC'!G192)/('11.individulas FC'!F360+'12.legal entities FC'!F360+'13.non-residents FC'!F192)</f>
        <v>#DIV/0!</v>
      </c>
      <c r="H360" s="50">
        <f t="shared" si="30"/>
        <v>0</v>
      </c>
      <c r="I360" s="51" t="e">
        <f t="shared" si="31"/>
        <v>#DIV/0!</v>
      </c>
      <c r="J360" s="50">
        <f>'11.individulas FC'!J360+'12.legal entities FC'!J360+'13.non-residents FC'!J192</f>
        <v>0</v>
      </c>
      <c r="K360" s="51" t="e">
        <f>('11.individulas FC'!J360*'11.individulas FC'!K360+'12.legal entities FC'!J360*'12.legal entities FC'!K360+'13.non-residents FC'!J192*'13.non-residents FC'!K192)/('11.individulas FC'!J360+'12.legal entities FC'!J360+'13.non-residents FC'!J192)</f>
        <v>#DIV/0!</v>
      </c>
      <c r="L360" s="50">
        <f>'11.individulas FC'!L360+'12.legal entities FC'!L360+'13.non-residents FC'!L192</f>
        <v>0</v>
      </c>
      <c r="M360" s="51" t="e">
        <f>('11.individulas FC'!L360*'11.individulas FC'!M360+'12.legal entities FC'!L360*'12.legal entities FC'!M360+'13.non-residents FC'!L192*'13.non-residents FC'!M192)/('11.individulas FC'!L360+'12.legal entities FC'!L360+'13.non-residents FC'!L192)</f>
        <v>#DIV/0!</v>
      </c>
      <c r="N360" s="50">
        <f>'11.individulas FC'!N360+'12.legal entities FC'!N360+'13.non-residents FC'!N192</f>
        <v>0</v>
      </c>
      <c r="O360" s="51" t="e">
        <f>('11.individulas FC'!N360*'11.individulas FC'!O360+'12.legal entities FC'!N360*'12.legal entities FC'!O360+'13.non-residents FC'!N192*'13.non-residents FC'!O192)/('11.individulas FC'!N360+'12.legal entities FC'!N360+'13.non-residents FC'!N192)</f>
        <v>#DIV/0!</v>
      </c>
      <c r="P360" s="50">
        <f>'11.individulas FC'!P360+'12.legal entities FC'!P360+'13.non-residents FC'!P192</f>
        <v>0</v>
      </c>
      <c r="Q360" s="51" t="e">
        <f>('11.individulas FC'!P360*'11.individulas FC'!Q360+'12.legal entities FC'!P360*'12.legal entities FC'!Q360+'13.non-residents FC'!P192*'13.non-residents FC'!Q192)/('11.individulas FC'!P360+'12.legal entities FC'!P360+'13.non-residents FC'!P192)</f>
        <v>#DIV/0!</v>
      </c>
      <c r="R360" s="50">
        <f>'11.individulas FC'!R360+'12.legal entities FC'!R360+'13.non-residents FC'!R192</f>
        <v>0</v>
      </c>
      <c r="S360" s="51" t="e">
        <f>('11.individulas FC'!R360*'11.individulas FC'!S360+'12.legal entities FC'!R360*'12.legal entities FC'!S360+'13.non-residents FC'!R192*'13.non-residents FC'!S192)/('11.individulas FC'!R360+'12.legal entities FC'!R360+'13.non-residents FC'!R192)</f>
        <v>#DIV/0!</v>
      </c>
      <c r="T360" s="50">
        <f>'11.individulas FC'!T360+'12.legal entities FC'!T360+'13.non-residents FC'!T192</f>
        <v>0</v>
      </c>
      <c r="U360" s="51" t="e">
        <f>('11.individulas FC'!T360*'11.individulas FC'!U360+'12.legal entities FC'!T360*'12.legal entities FC'!U360+'13.non-residents FC'!T192*'13.non-residents FC'!U192)/('11.individulas FC'!T360+'12.legal entities FC'!T360+'13.non-residents FC'!T192)</f>
        <v>#DIV/0!</v>
      </c>
    </row>
    <row r="361" spans="1:21" ht="14.25" hidden="1" customHeight="1" x14ac:dyDescent="0.2">
      <c r="A361" s="49" t="s">
        <v>23</v>
      </c>
      <c r="B361" s="50">
        <f>'11.individulas FC'!B361+'12.legal entities FC'!B361+'13.non-residents FC'!B193</f>
        <v>0</v>
      </c>
      <c r="C361" s="51" t="e">
        <f>('11.individulas FC'!B361*'11.individulas FC'!C361+'12.legal entities FC'!B361*'12.legal entities FC'!C361+'13.non-residents FC'!B193*'13.non-residents FC'!C193)/('11.individulas FC'!B361+'12.legal entities FC'!B361+'13.non-residents FC'!B193)</f>
        <v>#DIV/0!</v>
      </c>
      <c r="D361" s="50">
        <f>'11.individulas FC'!D361+'12.legal entities FC'!D361+'13.non-residents FC'!D193</f>
        <v>0</v>
      </c>
      <c r="E361" s="51" t="e">
        <f>('11.individulas FC'!D361*'11.individulas FC'!E361+'12.legal entities FC'!D361*'12.legal entities FC'!E361+'13.non-residents FC'!D193*'13.non-residents FC'!E193)/('11.individulas FC'!D361+'12.legal entities FC'!D361+'13.non-residents FC'!D193)</f>
        <v>#DIV/0!</v>
      </c>
      <c r="F361" s="50">
        <f>'11.individulas FC'!F361+'12.legal entities FC'!F361+'13.non-residents FC'!F193</f>
        <v>0</v>
      </c>
      <c r="G361" s="51" t="e">
        <f>('11.individulas FC'!F361*'11.individulas FC'!G361+'12.legal entities FC'!F361*'12.legal entities FC'!G361+'13.non-residents FC'!F193*'13.non-residents FC'!G193)/('11.individulas FC'!F361+'12.legal entities FC'!F361+'13.non-residents FC'!F193)</f>
        <v>#DIV/0!</v>
      </c>
      <c r="H361" s="50">
        <f t="shared" si="30"/>
        <v>0</v>
      </c>
      <c r="I361" s="51" t="e">
        <f t="shared" si="31"/>
        <v>#DIV/0!</v>
      </c>
      <c r="J361" s="50">
        <f>'11.individulas FC'!J361+'12.legal entities FC'!J361+'13.non-residents FC'!J193</f>
        <v>0</v>
      </c>
      <c r="K361" s="51" t="e">
        <f>('11.individulas FC'!J361*'11.individulas FC'!K361+'12.legal entities FC'!J361*'12.legal entities FC'!K361+'13.non-residents FC'!J193*'13.non-residents FC'!K193)/('11.individulas FC'!J361+'12.legal entities FC'!J361+'13.non-residents FC'!J193)</f>
        <v>#DIV/0!</v>
      </c>
      <c r="L361" s="50">
        <f>'11.individulas FC'!L361+'12.legal entities FC'!L361+'13.non-residents FC'!L193</f>
        <v>0</v>
      </c>
      <c r="M361" s="51" t="e">
        <f>('11.individulas FC'!L361*'11.individulas FC'!M361+'12.legal entities FC'!L361*'12.legal entities FC'!M361+'13.non-residents FC'!L193*'13.non-residents FC'!M193)/('11.individulas FC'!L361+'12.legal entities FC'!L361+'13.non-residents FC'!L193)</f>
        <v>#DIV/0!</v>
      </c>
      <c r="N361" s="50">
        <f>'11.individulas FC'!N361+'12.legal entities FC'!N361+'13.non-residents FC'!N193</f>
        <v>0</v>
      </c>
      <c r="O361" s="51" t="e">
        <f>('11.individulas FC'!N361*'11.individulas FC'!O361+'12.legal entities FC'!N361*'12.legal entities FC'!O361+'13.non-residents FC'!N193*'13.non-residents FC'!O193)/('11.individulas FC'!N361+'12.legal entities FC'!N361+'13.non-residents FC'!N193)</f>
        <v>#DIV/0!</v>
      </c>
      <c r="P361" s="50">
        <f>'11.individulas FC'!P361+'12.legal entities FC'!P361+'13.non-residents FC'!P193</f>
        <v>0</v>
      </c>
      <c r="Q361" s="51" t="e">
        <f>('11.individulas FC'!P361*'11.individulas FC'!Q361+'12.legal entities FC'!P361*'12.legal entities FC'!Q361+'13.non-residents FC'!P193*'13.non-residents FC'!Q193)/('11.individulas FC'!P361+'12.legal entities FC'!P361+'13.non-residents FC'!P193)</f>
        <v>#DIV/0!</v>
      </c>
      <c r="R361" s="50">
        <f>'11.individulas FC'!R361+'12.legal entities FC'!R361+'13.non-residents FC'!R193</f>
        <v>0</v>
      </c>
      <c r="S361" s="51" t="e">
        <f>('11.individulas FC'!R361*'11.individulas FC'!S361+'12.legal entities FC'!R361*'12.legal entities FC'!S361+'13.non-residents FC'!R193*'13.non-residents FC'!S193)/('11.individulas FC'!R361+'12.legal entities FC'!R361+'13.non-residents FC'!R193)</f>
        <v>#DIV/0!</v>
      </c>
      <c r="T361" s="50">
        <f>'11.individulas FC'!T361+'12.legal entities FC'!T361+'13.non-residents FC'!T193</f>
        <v>0</v>
      </c>
      <c r="U361" s="51" t="e">
        <f>('11.individulas FC'!T361*'11.individulas FC'!U361+'12.legal entities FC'!T361*'12.legal entities FC'!U361+'13.non-residents FC'!T193*'13.non-residents FC'!U193)/('11.individulas FC'!T361+'12.legal entities FC'!T361+'13.non-residents FC'!T193)</f>
        <v>#DIV/0!</v>
      </c>
    </row>
    <row r="362" spans="1:21" ht="14.25" hidden="1" customHeight="1" x14ac:dyDescent="0.2">
      <c r="A362" s="49" t="s">
        <v>24</v>
      </c>
      <c r="B362" s="50">
        <f>'11.individulas FC'!B362+'12.legal entities FC'!B362+'13.non-residents FC'!B194</f>
        <v>0</v>
      </c>
      <c r="C362" s="51" t="e">
        <f>('11.individulas FC'!B362*'11.individulas FC'!C362+'12.legal entities FC'!B362*'12.legal entities FC'!C362+'13.non-residents FC'!B194*'13.non-residents FC'!C194)/('11.individulas FC'!B362+'12.legal entities FC'!B362+'13.non-residents FC'!B194)</f>
        <v>#DIV/0!</v>
      </c>
      <c r="D362" s="50">
        <f>'11.individulas FC'!D362+'12.legal entities FC'!D362+'13.non-residents FC'!D194</f>
        <v>0</v>
      </c>
      <c r="E362" s="51" t="e">
        <f>('11.individulas FC'!D362*'11.individulas FC'!E362+'12.legal entities FC'!D362*'12.legal entities FC'!E362+'13.non-residents FC'!D194*'13.non-residents FC'!E194)/('11.individulas FC'!D362+'12.legal entities FC'!D362+'13.non-residents FC'!D194)</f>
        <v>#DIV/0!</v>
      </c>
      <c r="F362" s="50">
        <f>'11.individulas FC'!F362+'12.legal entities FC'!F362+'13.non-residents FC'!F194</f>
        <v>0</v>
      </c>
      <c r="G362" s="51" t="e">
        <f>('11.individulas FC'!F362*'11.individulas FC'!G362+'12.legal entities FC'!F362*'12.legal entities FC'!G362+'13.non-residents FC'!F194*'13.non-residents FC'!G194)/('11.individulas FC'!F362+'12.legal entities FC'!F362+'13.non-residents FC'!F194)</f>
        <v>#DIV/0!</v>
      </c>
      <c r="H362" s="50">
        <f t="shared" si="30"/>
        <v>0</v>
      </c>
      <c r="I362" s="51" t="e">
        <f t="shared" si="31"/>
        <v>#DIV/0!</v>
      </c>
      <c r="J362" s="50">
        <f>'11.individulas FC'!J362+'12.legal entities FC'!J362+'13.non-residents FC'!J194</f>
        <v>0</v>
      </c>
      <c r="K362" s="51" t="e">
        <f>('11.individulas FC'!J362*'11.individulas FC'!K362+'12.legal entities FC'!J362*'12.legal entities FC'!K362+'13.non-residents FC'!J194*'13.non-residents FC'!K194)/('11.individulas FC'!J362+'12.legal entities FC'!J362+'13.non-residents FC'!J194)</f>
        <v>#DIV/0!</v>
      </c>
      <c r="L362" s="50">
        <f>'11.individulas FC'!L362+'12.legal entities FC'!L362+'13.non-residents FC'!L194</f>
        <v>0</v>
      </c>
      <c r="M362" s="51" t="e">
        <f>('11.individulas FC'!L362*'11.individulas FC'!M362+'12.legal entities FC'!L362*'12.legal entities FC'!M362+'13.non-residents FC'!L194*'13.non-residents FC'!M194)/('11.individulas FC'!L362+'12.legal entities FC'!L362+'13.non-residents FC'!L194)</f>
        <v>#DIV/0!</v>
      </c>
      <c r="N362" s="50">
        <f>'11.individulas FC'!N362+'12.legal entities FC'!N362+'13.non-residents FC'!N194</f>
        <v>0</v>
      </c>
      <c r="O362" s="51" t="e">
        <f>('11.individulas FC'!N362*'11.individulas FC'!O362+'12.legal entities FC'!N362*'12.legal entities FC'!O362+'13.non-residents FC'!N194*'13.non-residents FC'!O194)/('11.individulas FC'!N362+'12.legal entities FC'!N362+'13.non-residents FC'!N194)</f>
        <v>#DIV/0!</v>
      </c>
      <c r="P362" s="50">
        <f>'11.individulas FC'!P362+'12.legal entities FC'!P362+'13.non-residents FC'!P194</f>
        <v>0</v>
      </c>
      <c r="Q362" s="51" t="e">
        <f>('11.individulas FC'!P362*'11.individulas FC'!Q362+'12.legal entities FC'!P362*'12.legal entities FC'!Q362+'13.non-residents FC'!P194*'13.non-residents FC'!Q194)/('11.individulas FC'!P362+'12.legal entities FC'!P362+'13.non-residents FC'!P194)</f>
        <v>#DIV/0!</v>
      </c>
      <c r="R362" s="50">
        <f>'11.individulas FC'!R362+'12.legal entities FC'!R362+'13.non-residents FC'!R194</f>
        <v>0</v>
      </c>
      <c r="S362" s="51" t="e">
        <f>('11.individulas FC'!R362*'11.individulas FC'!S362+'12.legal entities FC'!R362*'12.legal entities FC'!S362+'13.non-residents FC'!R194*'13.non-residents FC'!S194)/('11.individulas FC'!R362+'12.legal entities FC'!R362+'13.non-residents FC'!R194)</f>
        <v>#DIV/0!</v>
      </c>
      <c r="T362" s="50">
        <f>'11.individulas FC'!T362+'12.legal entities FC'!T362+'13.non-residents FC'!T194</f>
        <v>0</v>
      </c>
      <c r="U362" s="51" t="e">
        <f>('11.individulas FC'!T362*'11.individulas FC'!U362+'12.legal entities FC'!T362*'12.legal entities FC'!U362+'13.non-residents FC'!T194*'13.non-residents FC'!U194)/('11.individulas FC'!T362+'12.legal entities FC'!T362+'13.non-residents FC'!T194)</f>
        <v>#DIV/0!</v>
      </c>
    </row>
    <row r="363" spans="1:21" ht="14.25" hidden="1" customHeight="1" x14ac:dyDescent="0.2">
      <c r="A363" s="49" t="s">
        <v>25</v>
      </c>
      <c r="B363" s="50">
        <f>'11.individulas FC'!B363+'12.legal entities FC'!B363+'13.non-residents FC'!B195</f>
        <v>0</v>
      </c>
      <c r="C363" s="51" t="e">
        <f>('11.individulas FC'!B363*'11.individulas FC'!C363+'12.legal entities FC'!B363*'12.legal entities FC'!C363+'13.non-residents FC'!B195*'13.non-residents FC'!C195)/('11.individulas FC'!B363+'12.legal entities FC'!B363+'13.non-residents FC'!B195)</f>
        <v>#DIV/0!</v>
      </c>
      <c r="D363" s="50">
        <f>'11.individulas FC'!D363+'12.legal entities FC'!D363+'13.non-residents FC'!D195</f>
        <v>0</v>
      </c>
      <c r="E363" s="51" t="e">
        <f>('11.individulas FC'!D363*'11.individulas FC'!E363+'12.legal entities FC'!D363*'12.legal entities FC'!E363+'13.non-residents FC'!D195*'13.non-residents FC'!E195)/('11.individulas FC'!D363+'12.legal entities FC'!D363+'13.non-residents FC'!D195)</f>
        <v>#DIV/0!</v>
      </c>
      <c r="F363" s="50">
        <f>'11.individulas FC'!F363+'12.legal entities FC'!F363+'13.non-residents FC'!F195</f>
        <v>0</v>
      </c>
      <c r="G363" s="51" t="e">
        <f>('11.individulas FC'!F363*'11.individulas FC'!G363+'12.legal entities FC'!F363*'12.legal entities FC'!G363+'13.non-residents FC'!F195*'13.non-residents FC'!G195)/('11.individulas FC'!F363+'12.legal entities FC'!F363+'13.non-residents FC'!F195)</f>
        <v>#DIV/0!</v>
      </c>
      <c r="H363" s="50">
        <f t="shared" si="30"/>
        <v>0</v>
      </c>
      <c r="I363" s="51" t="e">
        <f t="shared" si="31"/>
        <v>#DIV/0!</v>
      </c>
      <c r="J363" s="50">
        <f>'11.individulas FC'!J363+'12.legal entities FC'!J363+'13.non-residents FC'!J195</f>
        <v>0</v>
      </c>
      <c r="K363" s="51" t="e">
        <f>('11.individulas FC'!J363*'11.individulas FC'!K363+'12.legal entities FC'!J363*'12.legal entities FC'!K363+'13.non-residents FC'!J195*'13.non-residents FC'!K195)/('11.individulas FC'!J363+'12.legal entities FC'!J363+'13.non-residents FC'!J195)</f>
        <v>#DIV/0!</v>
      </c>
      <c r="L363" s="50">
        <f>'11.individulas FC'!L363+'12.legal entities FC'!L363+'13.non-residents FC'!L195</f>
        <v>0</v>
      </c>
      <c r="M363" s="51" t="e">
        <f>('11.individulas FC'!L363*'11.individulas FC'!M363+'12.legal entities FC'!L363*'12.legal entities FC'!M363+'13.non-residents FC'!L195*'13.non-residents FC'!M195)/('11.individulas FC'!L363+'12.legal entities FC'!L363+'13.non-residents FC'!L195)</f>
        <v>#DIV/0!</v>
      </c>
      <c r="N363" s="50">
        <f>'11.individulas FC'!N363+'12.legal entities FC'!N363+'13.non-residents FC'!N195</f>
        <v>0</v>
      </c>
      <c r="O363" s="51" t="e">
        <f>('11.individulas FC'!N363*'11.individulas FC'!O363+'12.legal entities FC'!N363*'12.legal entities FC'!O363+'13.non-residents FC'!N195*'13.non-residents FC'!O195)/('11.individulas FC'!N363+'12.legal entities FC'!N363+'13.non-residents FC'!N195)</f>
        <v>#DIV/0!</v>
      </c>
      <c r="P363" s="50">
        <f>'11.individulas FC'!P363+'12.legal entities FC'!P363+'13.non-residents FC'!P195</f>
        <v>0</v>
      </c>
      <c r="Q363" s="51" t="e">
        <f>('11.individulas FC'!P363*'11.individulas FC'!Q363+'12.legal entities FC'!P363*'12.legal entities FC'!Q363+'13.non-residents FC'!P195*'13.non-residents FC'!Q195)/('11.individulas FC'!P363+'12.legal entities FC'!P363+'13.non-residents FC'!P195)</f>
        <v>#DIV/0!</v>
      </c>
      <c r="R363" s="50">
        <f>'11.individulas FC'!R363+'12.legal entities FC'!R363+'13.non-residents FC'!R195</f>
        <v>0</v>
      </c>
      <c r="S363" s="51" t="e">
        <f>('11.individulas FC'!R363*'11.individulas FC'!S363+'12.legal entities FC'!R363*'12.legal entities FC'!S363+'13.non-residents FC'!R195*'13.non-residents FC'!S195)/('11.individulas FC'!R363+'12.legal entities FC'!R363+'13.non-residents FC'!R195)</f>
        <v>#DIV/0!</v>
      </c>
      <c r="T363" s="50">
        <f>'11.individulas FC'!T363+'12.legal entities FC'!T363+'13.non-residents FC'!T195</f>
        <v>0</v>
      </c>
      <c r="U363" s="51" t="e">
        <f>('11.individulas FC'!T363*'11.individulas FC'!U363+'12.legal entities FC'!T363*'12.legal entities FC'!U363+'13.non-residents FC'!T195*'13.non-residents FC'!U195)/('11.individulas FC'!T363+'12.legal entities FC'!T363+'13.non-residents FC'!T195)</f>
        <v>#DIV/0!</v>
      </c>
    </row>
    <row r="364" spans="1:21" ht="14.25" hidden="1" customHeight="1" x14ac:dyDescent="0.2">
      <c r="A364" s="49" t="s">
        <v>26</v>
      </c>
      <c r="B364" s="50">
        <f>'11.individulas FC'!B364+'12.legal entities FC'!B364+'13.non-residents FC'!B196</f>
        <v>0</v>
      </c>
      <c r="C364" s="51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50">
        <f>'11.individulas FC'!D364+'12.legal entities FC'!D364+'13.non-residents FC'!D196</f>
        <v>0</v>
      </c>
      <c r="E364" s="51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50">
        <f>'11.individulas FC'!F364+'12.legal entities FC'!F364+'13.non-residents FC'!F196</f>
        <v>0</v>
      </c>
      <c r="G364" s="51" t="e">
        <f>('11.individulas FC'!F364*'11.individulas FC'!G364+'12.legal entities FC'!F364*'12.legal entities FC'!G364+'13.non-residents FC'!F196*'13.non-residents FC'!G196)/('11.individulas FC'!F364+'12.legal entities FC'!F364+'13.non-residents FC'!F196)</f>
        <v>#DIV/0!</v>
      </c>
      <c r="H364" s="50">
        <f t="shared" si="30"/>
        <v>0</v>
      </c>
      <c r="I364" s="51" t="e">
        <f t="shared" si="31"/>
        <v>#DIV/0!</v>
      </c>
      <c r="J364" s="50">
        <f>'11.individulas FC'!J364+'12.legal entities FC'!J364+'13.non-residents FC'!J196</f>
        <v>0</v>
      </c>
      <c r="K364" s="51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50">
        <f>'11.individulas FC'!L364+'12.legal entities FC'!L364+'13.non-residents FC'!L196</f>
        <v>0</v>
      </c>
      <c r="M364" s="51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50">
        <f>'11.individulas FC'!N364+'12.legal entities FC'!N364+'13.non-residents FC'!N196</f>
        <v>0</v>
      </c>
      <c r="O364" s="51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50">
        <f>'11.individulas FC'!P364+'12.legal entities FC'!P364+'13.non-residents FC'!P196</f>
        <v>0</v>
      </c>
      <c r="Q364" s="51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50">
        <f>'11.individulas FC'!R364+'12.legal entities FC'!R364+'13.non-residents FC'!R196</f>
        <v>0</v>
      </c>
      <c r="S364" s="5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  <c r="T364" s="50">
        <f>'11.individulas FC'!T364+'12.legal entities FC'!T364+'13.non-residents FC'!T196</f>
        <v>0</v>
      </c>
      <c r="U364" s="51" t="e">
        <f>('11.individulas FC'!T364*'11.individulas FC'!U364+'12.legal entities FC'!T364*'12.legal entities FC'!U364+'13.non-residents FC'!T196*'13.non-residents FC'!U196)/('11.individulas FC'!T364+'12.legal entities FC'!T364+'13.non-residents FC'!T196)</f>
        <v>#DIV/0!</v>
      </c>
    </row>
    <row r="365" spans="1:21" ht="14.25" hidden="1" customHeight="1" x14ac:dyDescent="0.2">
      <c r="A365" s="49" t="s">
        <v>27</v>
      </c>
      <c r="B365" s="50">
        <f>'11.individulas FC'!B365+'12.legal entities FC'!B365+'13.non-residents FC'!B197</f>
        <v>0</v>
      </c>
      <c r="C365" s="51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50">
        <f>'11.individulas FC'!D365+'12.legal entities FC'!D365+'13.non-residents FC'!D197</f>
        <v>0</v>
      </c>
      <c r="E365" s="51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50">
        <f>'11.individulas FC'!F365+'12.legal entities FC'!F365+'13.non-residents FC'!F197</f>
        <v>0</v>
      </c>
      <c r="G365" s="51" t="e">
        <f>('11.individulas FC'!F365*'11.individulas FC'!G365+'12.legal entities FC'!F365*'12.legal entities FC'!G365+'13.non-residents FC'!F197*'13.non-residents FC'!G197)/('11.individulas FC'!F365+'12.legal entities FC'!F365+'13.non-residents FC'!F197)</f>
        <v>#DIV/0!</v>
      </c>
      <c r="H365" s="50">
        <f t="shared" si="30"/>
        <v>0</v>
      </c>
      <c r="I365" s="51" t="e">
        <f t="shared" si="31"/>
        <v>#DIV/0!</v>
      </c>
      <c r="J365" s="50">
        <f>'11.individulas FC'!J365+'12.legal entities FC'!J365+'13.non-residents FC'!J197</f>
        <v>0</v>
      </c>
      <c r="K365" s="51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50">
        <f>'11.individulas FC'!L365+'12.legal entities FC'!L365+'13.non-residents FC'!L197</f>
        <v>0</v>
      </c>
      <c r="M365" s="51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50">
        <f>'11.individulas FC'!N365+'12.legal entities FC'!N365+'13.non-residents FC'!N197</f>
        <v>0</v>
      </c>
      <c r="O365" s="51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50">
        <f>'11.individulas FC'!P365+'12.legal entities FC'!P365+'13.non-residents FC'!P197</f>
        <v>0</v>
      </c>
      <c r="Q365" s="51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50">
        <f>'11.individulas FC'!R365+'12.legal entities FC'!R365+'13.non-residents FC'!R197</f>
        <v>0</v>
      </c>
      <c r="S365" s="5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  <c r="T365" s="50">
        <f>'11.individulas FC'!T365+'12.legal entities FC'!T365+'13.non-residents FC'!T197</f>
        <v>0</v>
      </c>
      <c r="U365" s="51" t="e">
        <f>('11.individulas FC'!T365*'11.individulas FC'!U365+'12.legal entities FC'!T365*'12.legal entities FC'!U365+'13.non-residents FC'!T197*'13.non-residents FC'!U197)/('11.individulas FC'!T365+'12.legal entities FC'!T365+'13.non-residents FC'!T197)</f>
        <v>#DIV/0!</v>
      </c>
    </row>
    <row r="366" spans="1:21" ht="14.25" hidden="1" customHeight="1" x14ac:dyDescent="0.2">
      <c r="A366" s="49" t="s">
        <v>28</v>
      </c>
      <c r="B366" s="50">
        <f>'11.individulas FC'!B366+'12.legal entities FC'!B366+'13.non-residents FC'!B198</f>
        <v>0</v>
      </c>
      <c r="C366" s="51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50">
        <f>'11.individulas FC'!D366+'12.legal entities FC'!D366+'13.non-residents FC'!D198</f>
        <v>0</v>
      </c>
      <c r="E366" s="51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50">
        <f>'11.individulas FC'!F366+'12.legal entities FC'!F366+'13.non-residents FC'!F198</f>
        <v>0</v>
      </c>
      <c r="G366" s="51" t="e">
        <f>('11.individulas FC'!F366*'11.individulas FC'!G366+'12.legal entities FC'!F366*'12.legal entities FC'!G366+'13.non-residents FC'!F198*'13.non-residents FC'!G198)/('11.individulas FC'!F366+'12.legal entities FC'!F366+'13.non-residents FC'!F198)</f>
        <v>#DIV/0!</v>
      </c>
      <c r="H366" s="50">
        <f t="shared" si="30"/>
        <v>0</v>
      </c>
      <c r="I366" s="51" t="e">
        <f t="shared" si="31"/>
        <v>#DIV/0!</v>
      </c>
      <c r="J366" s="50">
        <f>'11.individulas FC'!J366+'12.legal entities FC'!J366+'13.non-residents FC'!J198</f>
        <v>0</v>
      </c>
      <c r="K366" s="51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50">
        <f>'11.individulas FC'!L366+'12.legal entities FC'!L366+'13.non-residents FC'!L198</f>
        <v>0</v>
      </c>
      <c r="M366" s="51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50">
        <f>'11.individulas FC'!N366+'12.legal entities FC'!N366+'13.non-residents FC'!N198</f>
        <v>0</v>
      </c>
      <c r="O366" s="51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50">
        <f>'11.individulas FC'!P366+'12.legal entities FC'!P366+'13.non-residents FC'!P198</f>
        <v>0</v>
      </c>
      <c r="Q366" s="51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50">
        <f>'11.individulas FC'!R366+'12.legal entities FC'!R366+'13.non-residents FC'!R198</f>
        <v>0</v>
      </c>
      <c r="S366" s="5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  <c r="T366" s="50">
        <f>'11.individulas FC'!T366+'12.legal entities FC'!T366+'13.non-residents FC'!T198</f>
        <v>0</v>
      </c>
      <c r="U366" s="51" t="e">
        <f>('11.individulas FC'!T366*'11.individulas FC'!U366+'12.legal entities FC'!T366*'12.legal entities FC'!U366+'13.non-residents FC'!T198*'13.non-residents FC'!U198)/('11.individulas FC'!T366+'12.legal entities FC'!T366+'13.non-residents FC'!T198)</f>
        <v>#DIV/0!</v>
      </c>
    </row>
    <row r="367" spans="1:21" ht="14.25" hidden="1" customHeight="1" x14ac:dyDescent="0.2">
      <c r="A367" s="49" t="s">
        <v>46</v>
      </c>
      <c r="B367" s="50">
        <f>'11.individulas FC'!B367+'12.legal entities FC'!B367+'13.non-residents FC'!B199</f>
        <v>0</v>
      </c>
      <c r="C367" s="51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50">
        <f>'11.individulas FC'!D367+'12.legal entities FC'!D367+'13.non-residents FC'!D199</f>
        <v>0</v>
      </c>
      <c r="E367" s="51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50">
        <f>'11.individulas FC'!F367+'12.legal entities FC'!F367+'13.non-residents FC'!F199</f>
        <v>0</v>
      </c>
      <c r="G367" s="51" t="e">
        <f>('11.individulas FC'!F367*'11.individulas FC'!G367+'12.legal entities FC'!F367*'12.legal entities FC'!G367+'13.non-residents FC'!F199*'13.non-residents FC'!G199)/('11.individulas FC'!F367+'12.legal entities FC'!F367+'13.non-residents FC'!F199)</f>
        <v>#DIV/0!</v>
      </c>
      <c r="H367" s="50">
        <f t="shared" si="30"/>
        <v>0</v>
      </c>
      <c r="I367" s="51" t="e">
        <f t="shared" si="31"/>
        <v>#DIV/0!</v>
      </c>
      <c r="J367" s="50">
        <f>'11.individulas FC'!J367+'12.legal entities FC'!J367+'13.non-residents FC'!J199</f>
        <v>0</v>
      </c>
      <c r="K367" s="51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50">
        <f>'11.individulas FC'!L367+'12.legal entities FC'!L367+'13.non-residents FC'!L199</f>
        <v>0</v>
      </c>
      <c r="M367" s="51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50">
        <f>'11.individulas FC'!N367+'12.legal entities FC'!N367+'13.non-residents FC'!N199</f>
        <v>0</v>
      </c>
      <c r="O367" s="51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50">
        <f>'11.individulas FC'!P367+'12.legal entities FC'!P367+'13.non-residents FC'!P199</f>
        <v>0</v>
      </c>
      <c r="Q367" s="51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50">
        <f>'11.individulas FC'!R367+'12.legal entities FC'!R367+'13.non-residents FC'!R199</f>
        <v>0</v>
      </c>
      <c r="S367" s="5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  <c r="T367" s="50">
        <f>'11.individulas FC'!T367+'12.legal entities FC'!T367+'13.non-residents FC'!T199</f>
        <v>0</v>
      </c>
      <c r="U367" s="51" t="e">
        <f>('11.individulas FC'!T367*'11.individulas FC'!U367+'12.legal entities FC'!T367*'12.legal entities FC'!U367+'13.non-residents FC'!T199*'13.non-residents FC'!U199)/('11.individulas FC'!T367+'12.legal entities FC'!T367+'13.non-residents FC'!T199)</f>
        <v>#DIV/0!</v>
      </c>
    </row>
    <row r="368" spans="1:21" ht="14.25" hidden="1" customHeight="1" thickBot="1" x14ac:dyDescent="0.25">
      <c r="A368" s="52" t="s">
        <v>30</v>
      </c>
      <c r="B368" s="53">
        <f>'11.individulas FC'!B368+'12.legal entities FC'!B368+'13.non-residents FC'!B200</f>
        <v>0</v>
      </c>
      <c r="C368" s="5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53">
        <f>'11.individulas FC'!D368+'12.legal entities FC'!D368+'13.non-residents FC'!D200</f>
        <v>0</v>
      </c>
      <c r="E368" s="5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53">
        <f>'11.individulas FC'!F368+'12.legal entities FC'!F368+'13.non-residents FC'!F200</f>
        <v>0</v>
      </c>
      <c r="G368" s="54" t="e">
        <f>('11.individulas FC'!F368*'11.individulas FC'!G368+'12.legal entities FC'!F368*'12.legal entities FC'!G368+'13.non-residents FC'!F200*'13.non-residents FC'!G200)/('11.individulas FC'!F368+'12.legal entities FC'!F368+'13.non-residents FC'!F200)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'11.individulas FC'!J368+'12.legal entities FC'!J368+'13.non-residents FC'!J200</f>
        <v>0</v>
      </c>
      <c r="K368" s="5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53">
        <f>'11.individulas FC'!L368+'12.legal entities FC'!L368+'13.non-residents FC'!L200</f>
        <v>0</v>
      </c>
      <c r="M368" s="5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53">
        <f>'11.individulas FC'!N368+'12.legal entities FC'!N368+'13.non-residents FC'!N200</f>
        <v>0</v>
      </c>
      <c r="O368" s="5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53">
        <f>'11.individulas FC'!P368+'12.legal entities FC'!P368+'13.non-residents FC'!P200</f>
        <v>0</v>
      </c>
      <c r="Q368" s="5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53">
        <f>'11.individulas FC'!R368+'12.legal entities FC'!R368+'13.non-residents FC'!R200</f>
        <v>0</v>
      </c>
      <c r="S368" s="54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  <c r="T368" s="53">
        <f>'11.individulas FC'!T368+'12.legal entities FC'!T368+'13.non-residents FC'!T200</f>
        <v>0</v>
      </c>
      <c r="U368" s="54" t="e">
        <f>('11.individulas FC'!T368*'11.individulas FC'!U368+'12.legal entities FC'!T368*'12.legal entities FC'!U368+'13.non-residents FC'!T200*'13.non-residents FC'!U200)/('11.individulas FC'!T368+'12.legal entities FC'!T368+'13.non-residents FC'!T200)</f>
        <v>#DIV/0!</v>
      </c>
    </row>
    <row r="369" spans="1:20" ht="4.5" customHeight="1" x14ac:dyDescent="0.2"/>
    <row r="370" spans="1:20" x14ac:dyDescent="0.2">
      <c r="A370" s="18" t="s">
        <v>62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x14ac:dyDescent="0.2">
      <c r="A339" s="49" t="s">
        <v>25</v>
      </c>
      <c r="B339" s="50">
        <f t="shared" ref="B339" si="144">D339+F339+J339+L339+N339+P339+R339+T339</f>
        <v>45260118.629999995</v>
      </c>
      <c r="C339" s="51">
        <f t="shared" ref="C339" si="145">(D339*E339+F339*G339+J339*K339+L339*M339+N339*O339+P339*Q339+R339*S339+T339*U339)/(D339+F339+J339+L339+N339+P339+R339+T339)</f>
        <v>1.0015010912400695</v>
      </c>
      <c r="D339" s="50">
        <v>1225033.06</v>
      </c>
      <c r="E339" s="51">
        <v>3.2637211439828402E-2</v>
      </c>
      <c r="F339" s="50">
        <v>29865375.829999998</v>
      </c>
      <c r="G339" s="51">
        <v>4.0723086520756499E-2</v>
      </c>
      <c r="H339" s="50">
        <f t="shared" ref="H339" si="146">J339+L339+N339+P339+R339+T339</f>
        <v>14169709.74</v>
      </c>
      <c r="I339" s="51">
        <f t="shared" ref="I339" si="147">(J339*K339+L339*M339+N339*O339+P339*Q339+R339*S339+T339*U339)/(J339+L339+N339+P339+R339+T339)</f>
        <v>3.1102871589732355</v>
      </c>
      <c r="J339" s="50">
        <v>1242689.1000000001</v>
      </c>
      <c r="K339" s="51">
        <v>2.1213644546330999</v>
      </c>
      <c r="L339" s="50">
        <v>2399907.48</v>
      </c>
      <c r="M339" s="51">
        <v>3.07803879677062</v>
      </c>
      <c r="N339" s="50">
        <v>3267820.51</v>
      </c>
      <c r="O339" s="51">
        <v>3.02933131520127</v>
      </c>
      <c r="P339" s="50">
        <v>3619332.84</v>
      </c>
      <c r="Q339" s="51">
        <v>3.0600330800744997</v>
      </c>
      <c r="R339" s="50">
        <v>3217226.68</v>
      </c>
      <c r="S339" s="51">
        <v>3.3142822522222803</v>
      </c>
      <c r="T339" s="50">
        <v>422733.13</v>
      </c>
      <c r="U339" s="51">
        <v>5.7040121866010391</v>
      </c>
    </row>
    <row r="340" spans="1:21" ht="14.25" customHeight="1" x14ac:dyDescent="0.2">
      <c r="A340" s="49" t="s">
        <v>26</v>
      </c>
      <c r="B340" s="50">
        <f t="shared" ref="B340" si="148">D340+F340+J340+L340+N340+P340+R340+T340</f>
        <v>49179858.799999997</v>
      </c>
      <c r="C340" s="51">
        <f t="shared" ref="C340" si="149">(D340*E340+F340*G340+J340*K340+L340*M340+N340*O340+P340*Q340+R340*S340+T340*U340)/(D340+F340+J340+L340+N340+P340+R340+T340)</f>
        <v>1.2497926381887048</v>
      </c>
      <c r="D340" s="50">
        <v>1429271.47</v>
      </c>
      <c r="E340" s="51">
        <v>3.1084940077898603E-2</v>
      </c>
      <c r="F340" s="50">
        <v>30455814.789999999</v>
      </c>
      <c r="G340" s="51">
        <v>3.6974597145558799E-2</v>
      </c>
      <c r="H340" s="50">
        <f t="shared" ref="H340" si="150">J340+L340+N340+P340+R340+T340</f>
        <v>17294772.539999999</v>
      </c>
      <c r="I340" s="51">
        <f t="shared" ref="I340" si="151">(J340*K340+L340*M340+N340*O340+P340*Q340+R340*S340+T340*U340)/(J340+L340+N340+P340+R340+T340)</f>
        <v>3.4862618190178289</v>
      </c>
      <c r="J340" s="50">
        <v>3844127.17</v>
      </c>
      <c r="K340" s="51">
        <v>4.51212224396832</v>
      </c>
      <c r="L340" s="50">
        <v>2622008.39</v>
      </c>
      <c r="M340" s="51">
        <v>3.0860925365307499</v>
      </c>
      <c r="N340" s="50">
        <v>3238549.86</v>
      </c>
      <c r="O340" s="51">
        <v>2.9115412787870398</v>
      </c>
      <c r="P340" s="50">
        <v>4091567.76</v>
      </c>
      <c r="Q340" s="51">
        <v>3.2363665748016399</v>
      </c>
      <c r="R340" s="50">
        <v>3075579.8</v>
      </c>
      <c r="S340" s="51">
        <v>3.2727657270346198</v>
      </c>
      <c r="T340" s="50">
        <v>422939.56</v>
      </c>
      <c r="U340" s="51">
        <v>5.0138039612563094</v>
      </c>
    </row>
    <row r="341" spans="1:21" ht="14.25" customHeight="1" x14ac:dyDescent="0.2">
      <c r="A341" s="49" t="s">
        <v>27</v>
      </c>
      <c r="B341" s="50">
        <f t="shared" ref="B341" si="152">D341+F341+J341+L341+N341+P341+R341+T341</f>
        <v>51616314.969999999</v>
      </c>
      <c r="C341" s="51">
        <f t="shared" ref="C341" si="153">(D341*E341+F341*G341+J341*K341+L341*M341+N341*O341+P341*Q341+R341*S341+T341*U341)/(D341+F341+J341+L341+N341+P341+R341+T341)</f>
        <v>0.94475072023143269</v>
      </c>
      <c r="D341" s="50">
        <v>1529396.78</v>
      </c>
      <c r="E341" s="51">
        <v>5.0947189780273995E-2</v>
      </c>
      <c r="F341" s="50">
        <v>35201691.159999996</v>
      </c>
      <c r="G341" s="51">
        <v>4.7920844638760798E-2</v>
      </c>
      <c r="H341" s="50">
        <f t="shared" ref="H341" si="154">J341+L341+N341+P341+R341+T341</f>
        <v>14885227.029999999</v>
      </c>
      <c r="I341" s="51">
        <f t="shared" ref="I341" si="155">(J341*K341+L341*M341+N341*O341+P341*Q341+R341*S341+T341*U341)/(J341+L341+N341+P341+R341+T341)</f>
        <v>3.1574753551138808</v>
      </c>
      <c r="J341" s="50">
        <v>1913381.1800000004</v>
      </c>
      <c r="K341" s="51">
        <v>2.92086057719037</v>
      </c>
      <c r="L341" s="50">
        <v>2415382.31</v>
      </c>
      <c r="M341" s="51">
        <v>3.2497540947047798</v>
      </c>
      <c r="N341" s="50">
        <v>2896562.4</v>
      </c>
      <c r="O341" s="51">
        <v>2.6362192069122998</v>
      </c>
      <c r="P341" s="50">
        <v>3999851.91</v>
      </c>
      <c r="Q341" s="51">
        <v>3.3159649837136103</v>
      </c>
      <c r="R341" s="50">
        <v>3237961.78</v>
      </c>
      <c r="S341" s="51">
        <v>3.3168376791031799</v>
      </c>
      <c r="T341" s="50">
        <v>422087.45</v>
      </c>
      <c r="U341" s="51">
        <v>4.5547038903904893</v>
      </c>
    </row>
    <row r="342" spans="1:21" ht="14.25" customHeight="1" x14ac:dyDescent="0.2">
      <c r="A342" s="49" t="s">
        <v>28</v>
      </c>
      <c r="B342" s="50">
        <f t="shared" ref="B342" si="156">D342+F342+J342+L342+N342+P342+R342+T342</f>
        <v>47920828.030000001</v>
      </c>
      <c r="C342" s="51">
        <f t="shared" ref="C342" si="157">(D342*E342+F342*G342+J342*K342+L342*M342+N342*O342+P342*Q342+R342*S342+T342*U342)/(D342+F342+J342+L342+N342+P342+R342+T342)</f>
        <v>1.0490466962534244</v>
      </c>
      <c r="D342" s="50">
        <v>1629275</v>
      </c>
      <c r="E342" s="51">
        <v>7.1488680548096498E-2</v>
      </c>
      <c r="F342" s="50">
        <v>30982428.920000002</v>
      </c>
      <c r="G342" s="51">
        <v>4.5756282319262404E-2</v>
      </c>
      <c r="H342" s="50">
        <f t="shared" ref="H342" si="158">J342+L342+N342+P342+R342+T342</f>
        <v>15309124.109999999</v>
      </c>
      <c r="I342" s="51">
        <f t="shared" ref="I342" si="159">(J342*K342+L342*M342+N342*O342+P342*Q342+R342*S342+T342*U342)/(J342+L342+N342+P342+R342+T342)</f>
        <v>3.1835309774623024</v>
      </c>
      <c r="J342" s="50">
        <v>1228527.3400000001</v>
      </c>
      <c r="K342" s="51">
        <v>2.8829736556778598</v>
      </c>
      <c r="L342" s="50">
        <v>2776782.43</v>
      </c>
      <c r="M342" s="51">
        <v>3.1568074111229496</v>
      </c>
      <c r="N342" s="50">
        <v>3162868.69</v>
      </c>
      <c r="O342" s="51">
        <v>2.9225715767542706</v>
      </c>
      <c r="P342" s="50">
        <v>4558614.8600000003</v>
      </c>
      <c r="Q342" s="51">
        <v>3.2433716356551296</v>
      </c>
      <c r="R342" s="50">
        <v>3151143.36</v>
      </c>
      <c r="S342" s="51">
        <v>3.3096047351523894</v>
      </c>
      <c r="T342" s="50">
        <v>431187.43</v>
      </c>
      <c r="U342" s="51">
        <v>4.5721654659552602</v>
      </c>
    </row>
    <row r="343" spans="1:21" ht="14.25" customHeight="1" x14ac:dyDescent="0.2">
      <c r="A343" s="49" t="s">
        <v>46</v>
      </c>
      <c r="B343" s="50">
        <f t="shared" ref="B343" si="160">D343+F343+J343+L343+N343+P343+R343+T343</f>
        <v>46381522.240000002</v>
      </c>
      <c r="C343" s="51">
        <f t="shared" ref="C343" si="161">(D343*E343+F343*G343+J343*K343+L343*M343+N343*O343+P343*Q343+R343*S343+T343*U343)/(D343+F343+J343+L343+N343+P343+R343+T343)</f>
        <v>1.113332923147716</v>
      </c>
      <c r="D343" s="50">
        <v>1474775.39</v>
      </c>
      <c r="E343" s="51">
        <v>7.6190602149931494E-2</v>
      </c>
      <c r="F343" s="50">
        <v>29323953.879999999</v>
      </c>
      <c r="G343" s="51">
        <v>4.09208661257109E-2</v>
      </c>
      <c r="H343" s="50">
        <f t="shared" ref="H343" si="162">J343+L343+N343+P343+R343+T343</f>
        <v>15582792.970000001</v>
      </c>
      <c r="I343" s="51">
        <f t="shared" ref="I343" si="163">(J343*K343+L343*M343+N343*O343+P343*Q343+R343*S343+T343*U343)/(J343+L343+N343+P343+R343+T343)</f>
        <v>3.2295718884533184</v>
      </c>
      <c r="J343" s="50">
        <v>1613135.04</v>
      </c>
      <c r="K343" s="51">
        <v>3.3651819245709298</v>
      </c>
      <c r="L343" s="50">
        <v>2389156.62</v>
      </c>
      <c r="M343" s="51">
        <v>2.8196852339885496</v>
      </c>
      <c r="N343" s="50">
        <v>3349158.17</v>
      </c>
      <c r="O343" s="51">
        <v>3.1801261381751895</v>
      </c>
      <c r="P343" s="50">
        <v>4493542.5599999996</v>
      </c>
      <c r="Q343" s="51">
        <v>3.2348085619111204</v>
      </c>
      <c r="R343" s="50">
        <v>3313635.17</v>
      </c>
      <c r="S343" s="51">
        <v>3.3353650731561997</v>
      </c>
      <c r="T343" s="50">
        <v>424165.41</v>
      </c>
      <c r="U343" s="51">
        <v>4.5310370852729394</v>
      </c>
    </row>
    <row r="344" spans="1:21" ht="14.25" customHeight="1" thickBot="1" x14ac:dyDescent="0.25">
      <c r="A344" s="52" t="s">
        <v>30</v>
      </c>
      <c r="B344" s="53">
        <f t="shared" ref="B344:B355" si="164">D344+F344+J344+L344+N344+P344+R344+T344</f>
        <v>47796415.939999998</v>
      </c>
      <c r="C344" s="54">
        <f t="shared" ref="C344:C355" si="165">(D344*E344+F344*G344+J344*K344+L344*M344+N344*O344+P344*Q344+R344*S344+T344*U344)/(D344+F344+J344+L344+N344+P344+R344+T344)</f>
        <v>1.1072822557205324</v>
      </c>
      <c r="D344" s="53">
        <v>1490346.21</v>
      </c>
      <c r="E344" s="54">
        <v>7.2886134960547203E-2</v>
      </c>
      <c r="F344" s="53">
        <v>30087529.059999999</v>
      </c>
      <c r="G344" s="54">
        <v>3.8795435187524797E-2</v>
      </c>
      <c r="H344" s="53">
        <f t="shared" ref="H344:H355" si="166">J344+L344+N344+P344+R344+T344</f>
        <v>16218540.67</v>
      </c>
      <c r="I344" s="54">
        <f t="shared" ref="I344:I355" si="167">(J344*K344+L344*M344+N344*O344+P344*Q344+R344*S344+T344*U344)/(J344+L344+N344+P344+R344+T344)</f>
        <v>3.1845182590524663</v>
      </c>
      <c r="J344" s="53">
        <v>1604554.02</v>
      </c>
      <c r="K344" s="54">
        <v>2.7202428396271801</v>
      </c>
      <c r="L344" s="53">
        <v>2068474.96</v>
      </c>
      <c r="M344" s="54">
        <v>2.9090701601725</v>
      </c>
      <c r="N344" s="53">
        <v>3748248.6</v>
      </c>
      <c r="O344" s="54">
        <v>3.3131863252613498</v>
      </c>
      <c r="P344" s="53">
        <v>5234301.62</v>
      </c>
      <c r="Q344" s="54">
        <v>3.12212127825374</v>
      </c>
      <c r="R344" s="53">
        <v>3134690.71</v>
      </c>
      <c r="S344" s="54">
        <v>3.3772360955189695</v>
      </c>
      <c r="T344" s="53">
        <v>428270.76</v>
      </c>
      <c r="U344" s="54">
        <v>4.4802555467480394</v>
      </c>
    </row>
    <row r="345" spans="1:21" ht="14.25" customHeight="1" x14ac:dyDescent="0.2">
      <c r="A345" s="49" t="s">
        <v>90</v>
      </c>
      <c r="B345" s="50">
        <f t="shared" si="164"/>
        <v>47244990.250000007</v>
      </c>
      <c r="C345" s="51">
        <f t="shared" si="165"/>
        <v>1.1189645097810137</v>
      </c>
      <c r="D345" s="50">
        <v>1411746.02</v>
      </c>
      <c r="E345" s="51">
        <v>4.1066403714741802E-2</v>
      </c>
      <c r="F345" s="50">
        <v>29608546.23</v>
      </c>
      <c r="G345" s="51">
        <v>4.1754510859684305E-2</v>
      </c>
      <c r="H345" s="50">
        <f t="shared" si="166"/>
        <v>16224698.000000002</v>
      </c>
      <c r="I345" s="51">
        <f t="shared" si="167"/>
        <v>3.178561576776346</v>
      </c>
      <c r="J345" s="50">
        <v>1350267.85</v>
      </c>
      <c r="K345" s="51">
        <v>2.4321033347568797</v>
      </c>
      <c r="L345" s="50">
        <v>2627288.0300000003</v>
      </c>
      <c r="M345" s="51">
        <v>3.1962374570328298</v>
      </c>
      <c r="N345" s="50">
        <v>3384527.41</v>
      </c>
      <c r="O345" s="51">
        <v>3.3087857523954902</v>
      </c>
      <c r="P345" s="50">
        <v>5152310.95</v>
      </c>
      <c r="Q345" s="51">
        <v>3.1079188047452799</v>
      </c>
      <c r="R345" s="50">
        <v>3281708.57</v>
      </c>
      <c r="S345" s="51">
        <v>3.2800844912929001</v>
      </c>
      <c r="T345" s="50">
        <v>428595.19</v>
      </c>
      <c r="U345" s="51">
        <v>4.4654088565482999</v>
      </c>
    </row>
    <row r="346" spans="1:21" ht="14.25" customHeight="1" x14ac:dyDescent="0.2">
      <c r="A346" s="49" t="s">
        <v>20</v>
      </c>
      <c r="B346" s="50">
        <f t="shared" si="164"/>
        <v>48640875.399999991</v>
      </c>
      <c r="C346" s="51">
        <f t="shared" si="165"/>
        <v>1.1007842798877752</v>
      </c>
      <c r="D346" s="50">
        <v>1541640.69</v>
      </c>
      <c r="E346" s="51">
        <v>4.6330912555246601E-2</v>
      </c>
      <c r="F346" s="50">
        <v>30921528.829999998</v>
      </c>
      <c r="G346" s="51">
        <v>4.9227966866345903E-2</v>
      </c>
      <c r="H346" s="50">
        <f t="shared" si="166"/>
        <v>16177705.880000001</v>
      </c>
      <c r="I346" s="51">
        <f t="shared" si="167"/>
        <v>3.2111772688254598</v>
      </c>
      <c r="J346" s="50">
        <v>1341825.56</v>
      </c>
      <c r="K346" s="51">
        <v>2.6587898468710001</v>
      </c>
      <c r="L346" s="50">
        <v>2832137.95</v>
      </c>
      <c r="M346" s="51">
        <v>3.4248398136821003</v>
      </c>
      <c r="N346" s="50">
        <v>3474436.69</v>
      </c>
      <c r="O346" s="51">
        <v>3.3043015156508697</v>
      </c>
      <c r="P346" s="50">
        <v>5019634.1900000004</v>
      </c>
      <c r="Q346" s="51">
        <v>2.9998965930622901</v>
      </c>
      <c r="R346" s="50">
        <v>3090387.73</v>
      </c>
      <c r="S346" s="51">
        <v>3.3209581038557898</v>
      </c>
      <c r="T346" s="50">
        <v>419283.76</v>
      </c>
      <c r="U346" s="51">
        <v>4.4843432466833404</v>
      </c>
    </row>
    <row r="347" spans="1:21" ht="14.25" customHeight="1" x14ac:dyDescent="0.2">
      <c r="A347" s="49" t="s">
        <v>21</v>
      </c>
      <c r="B347" s="50">
        <f t="shared" si="164"/>
        <v>49060805.949999996</v>
      </c>
      <c r="C347" s="51">
        <f t="shared" si="165"/>
        <v>1.0965408938884338</v>
      </c>
      <c r="D347" s="50">
        <v>1383410.93</v>
      </c>
      <c r="E347" s="51">
        <v>2.7473277227902201E-2</v>
      </c>
      <c r="F347" s="50">
        <v>31556339.66</v>
      </c>
      <c r="G347" s="51">
        <v>4.5750785225893292E-2</v>
      </c>
      <c r="H347" s="50">
        <f t="shared" si="166"/>
        <v>16121055.360000001</v>
      </c>
      <c r="I347" s="51">
        <f t="shared" si="167"/>
        <v>3.2451625959182855</v>
      </c>
      <c r="J347" s="50">
        <v>1833353.72</v>
      </c>
      <c r="K347" s="51">
        <v>3.1904352554508701</v>
      </c>
      <c r="L347" s="50">
        <v>2694770.16</v>
      </c>
      <c r="M347" s="51">
        <v>3.3519381818818998</v>
      </c>
      <c r="N347" s="50">
        <v>3059547.16</v>
      </c>
      <c r="O347" s="51">
        <v>3.2374333538954199</v>
      </c>
      <c r="P347" s="50">
        <v>4841550.83</v>
      </c>
      <c r="Q347" s="51">
        <v>3.0288910242629798</v>
      </c>
      <c r="R347" s="50">
        <v>3264788.97</v>
      </c>
      <c r="S347" s="51">
        <v>3.3522531988644899</v>
      </c>
      <c r="T347" s="50">
        <v>427044.52</v>
      </c>
      <c r="U347" s="51">
        <v>4.4949350524390299</v>
      </c>
    </row>
    <row r="348" spans="1:21" ht="14.25" customHeight="1" x14ac:dyDescent="0.2">
      <c r="A348" s="49" t="s">
        <v>22</v>
      </c>
      <c r="B348" s="50">
        <f t="shared" si="164"/>
        <v>49692386.689999998</v>
      </c>
      <c r="C348" s="51">
        <f t="shared" si="165"/>
        <v>1.0716386872501815</v>
      </c>
      <c r="D348" s="50">
        <v>1487528.11</v>
      </c>
      <c r="E348" s="51">
        <v>3.9154231512303996E-2</v>
      </c>
      <c r="F348" s="50">
        <v>32376594.77</v>
      </c>
      <c r="G348" s="51">
        <v>4.4119666263469706E-2</v>
      </c>
      <c r="H348" s="50">
        <f t="shared" si="166"/>
        <v>15828263.810000002</v>
      </c>
      <c r="I348" s="51">
        <f t="shared" si="167"/>
        <v>3.2704532274787752</v>
      </c>
      <c r="J348" s="50">
        <v>1487514.93</v>
      </c>
      <c r="K348" s="51">
        <v>3.1518724706850505</v>
      </c>
      <c r="L348" s="50">
        <v>2637943.2800000003</v>
      </c>
      <c r="M348" s="51">
        <v>3.4116852490854201</v>
      </c>
      <c r="N348" s="50">
        <v>3410178.33</v>
      </c>
      <c r="O348" s="51">
        <v>3.2209520445225501</v>
      </c>
      <c r="P348" s="50">
        <v>4721728.92</v>
      </c>
      <c r="Q348" s="51">
        <v>3.0115892516336999</v>
      </c>
      <c r="R348" s="50">
        <v>3132557.12</v>
      </c>
      <c r="S348" s="51">
        <v>3.4797968386925997</v>
      </c>
      <c r="T348" s="50">
        <v>438341.23</v>
      </c>
      <c r="U348" s="51">
        <v>4.5004108714573796</v>
      </c>
    </row>
    <row r="349" spans="1:21" ht="14.25" customHeight="1" x14ac:dyDescent="0.2">
      <c r="A349" s="49" t="s">
        <v>23</v>
      </c>
      <c r="B349" s="50">
        <f t="shared" si="164"/>
        <v>49879949.809999995</v>
      </c>
      <c r="C349" s="51">
        <f t="shared" si="165"/>
        <v>1.0585736367484126</v>
      </c>
      <c r="D349" s="50">
        <v>1522061.43</v>
      </c>
      <c r="E349" s="51">
        <v>3.12895386883301E-2</v>
      </c>
      <c r="F349" s="50">
        <v>32775431.600000001</v>
      </c>
      <c r="G349" s="51">
        <v>4.1916321638919299E-2</v>
      </c>
      <c r="H349" s="50">
        <f t="shared" si="166"/>
        <v>15582456.780000001</v>
      </c>
      <c r="I349" s="51">
        <f t="shared" si="167"/>
        <v>3.2973073799470525</v>
      </c>
      <c r="J349" s="50">
        <v>1668105.58</v>
      </c>
      <c r="K349" s="51">
        <v>3.2320067601476397</v>
      </c>
      <c r="L349" s="50">
        <v>2614761.3200000003</v>
      </c>
      <c r="M349" s="51">
        <v>3.3838650549182798</v>
      </c>
      <c r="N349" s="50">
        <v>3336695.98</v>
      </c>
      <c r="O349" s="51">
        <v>3.1724971617282294</v>
      </c>
      <c r="P349" s="50">
        <v>4517713.5999999996</v>
      </c>
      <c r="Q349" s="51">
        <v>3.1092909977516099</v>
      </c>
      <c r="R349" s="50">
        <v>2999213.59</v>
      </c>
      <c r="S349" s="51">
        <v>3.4787536151434897</v>
      </c>
      <c r="T349" s="50">
        <v>445966.71</v>
      </c>
      <c r="U349" s="51">
        <v>4.6522573348580201</v>
      </c>
    </row>
    <row r="350" spans="1:21" ht="14.25" customHeight="1" x14ac:dyDescent="0.2">
      <c r="A350" s="49" t="s">
        <v>24</v>
      </c>
      <c r="B350" s="50">
        <f t="shared" si="164"/>
        <v>49905498.600000001</v>
      </c>
      <c r="C350" s="51">
        <f t="shared" si="165"/>
        <v>1.0538060886020286</v>
      </c>
      <c r="D350" s="50">
        <v>1586187.57</v>
      </c>
      <c r="E350" s="51">
        <v>2.4948584737680201E-2</v>
      </c>
      <c r="F350" s="50">
        <v>33074417.75</v>
      </c>
      <c r="G350" s="51">
        <v>5.76937443078646E-2</v>
      </c>
      <c r="H350" s="50">
        <f t="shared" si="166"/>
        <v>15244893.280000001</v>
      </c>
      <c r="I350" s="51">
        <f t="shared" si="167"/>
        <v>3.3219621294456192</v>
      </c>
      <c r="J350" s="50">
        <v>1550589.63</v>
      </c>
      <c r="K350" s="51">
        <v>3.1519549216900202</v>
      </c>
      <c r="L350" s="50">
        <v>2353559.31</v>
      </c>
      <c r="M350" s="51">
        <v>3.2563027371933999</v>
      </c>
      <c r="N350" s="50">
        <v>4328027.92</v>
      </c>
      <c r="O350" s="51">
        <v>3.2069812924404597</v>
      </c>
      <c r="P350" s="50">
        <v>3685884.3</v>
      </c>
      <c r="Q350" s="51">
        <v>3.2637313739066598</v>
      </c>
      <c r="R350" s="50">
        <v>2939061.97</v>
      </c>
      <c r="S350" s="51">
        <v>3.5118404063797302</v>
      </c>
      <c r="T350" s="50">
        <v>387770.15</v>
      </c>
      <c r="U350" s="51">
        <v>4.7979725058775191</v>
      </c>
    </row>
    <row r="351" spans="1:21" ht="14.25" customHeight="1" x14ac:dyDescent="0.2">
      <c r="A351" s="49" t="s">
        <v>25</v>
      </c>
      <c r="B351" s="50">
        <f t="shared" si="164"/>
        <v>49939626.93</v>
      </c>
      <c r="C351" s="51">
        <f t="shared" si="165"/>
        <v>1.0310948596948202</v>
      </c>
      <c r="D351" s="50">
        <v>1594759.04</v>
      </c>
      <c r="E351" s="51">
        <v>2.96479253693398E-2</v>
      </c>
      <c r="F351" s="50">
        <v>33457359.359999999</v>
      </c>
      <c r="G351" s="51">
        <v>4.9553772025480003E-2</v>
      </c>
      <c r="H351" s="50">
        <f t="shared" si="166"/>
        <v>14887508.530000001</v>
      </c>
      <c r="I351" s="51">
        <f t="shared" si="167"/>
        <v>3.3442313646351951</v>
      </c>
      <c r="J351" s="50">
        <v>1653035.54</v>
      </c>
      <c r="K351" s="51">
        <v>3.1397237300778205</v>
      </c>
      <c r="L351" s="50">
        <v>2511846.15</v>
      </c>
      <c r="M351" s="51">
        <v>3.3553285204987602</v>
      </c>
      <c r="N351" s="50">
        <v>3547690.77</v>
      </c>
      <c r="O351" s="51">
        <v>3.0701709743434002</v>
      </c>
      <c r="P351" s="50">
        <v>3921515.77</v>
      </c>
      <c r="Q351" s="51">
        <v>3.3871644266268</v>
      </c>
      <c r="R351" s="50">
        <v>2856942.65</v>
      </c>
      <c r="S351" s="51">
        <v>3.5081657239076902</v>
      </c>
      <c r="T351" s="50">
        <v>396477.65</v>
      </c>
      <c r="U351" s="51">
        <v>4.972953221953369</v>
      </c>
    </row>
    <row r="352" spans="1:21" ht="14.25" customHeight="1" x14ac:dyDescent="0.2">
      <c r="A352" s="49" t="s">
        <v>26</v>
      </c>
      <c r="B352" s="50">
        <f t="shared" si="164"/>
        <v>50996079.899999999</v>
      </c>
      <c r="C352" s="51">
        <f t="shared" si="165"/>
        <v>1.0110046915135531</v>
      </c>
      <c r="D352" s="50">
        <v>1702113.09</v>
      </c>
      <c r="E352" s="51">
        <v>1.9666104559480199E-2</v>
      </c>
      <c r="F352" s="50">
        <v>34252942.609999999</v>
      </c>
      <c r="G352" s="51">
        <v>4.78383866769337E-2</v>
      </c>
      <c r="H352" s="50">
        <f t="shared" si="166"/>
        <v>15041024.199999999</v>
      </c>
      <c r="I352" s="51">
        <f t="shared" si="167"/>
        <v>3.3166090232272878</v>
      </c>
      <c r="J352" s="50">
        <v>1346279.22</v>
      </c>
      <c r="K352" s="51">
        <v>2.8142411813353307</v>
      </c>
      <c r="L352" s="50">
        <v>2705480.41</v>
      </c>
      <c r="M352" s="51">
        <v>3.2975495769714303</v>
      </c>
      <c r="N352" s="50">
        <v>3570466.57</v>
      </c>
      <c r="O352" s="51">
        <v>2.9804518740529802</v>
      </c>
      <c r="P352" s="50">
        <v>4342071.6900000004</v>
      </c>
      <c r="Q352" s="51">
        <v>3.5154353642650191</v>
      </c>
      <c r="R352" s="50">
        <v>2682459.13</v>
      </c>
      <c r="S352" s="51">
        <v>3.4664157921764898</v>
      </c>
      <c r="T352" s="50">
        <v>394267.18</v>
      </c>
      <c r="U352" s="51">
        <v>4.9981120244398696</v>
      </c>
    </row>
    <row r="353" spans="1:21" ht="14.25" customHeight="1" x14ac:dyDescent="0.2">
      <c r="A353" s="49" t="s">
        <v>27</v>
      </c>
      <c r="B353" s="50">
        <f t="shared" si="164"/>
        <v>51242779.830000013</v>
      </c>
      <c r="C353" s="51">
        <f t="shared" si="165"/>
        <v>1.0218589088826955</v>
      </c>
      <c r="D353" s="50">
        <v>1512236.99</v>
      </c>
      <c r="E353" s="51">
        <v>3.8775284818287599E-3</v>
      </c>
      <c r="F353" s="50">
        <v>34551568.840000004</v>
      </c>
      <c r="G353" s="51">
        <v>4.6435457305272404E-2</v>
      </c>
      <c r="H353" s="50">
        <f t="shared" si="166"/>
        <v>15178974</v>
      </c>
      <c r="I353" s="51">
        <f t="shared" si="167"/>
        <v>3.3436126475676158</v>
      </c>
      <c r="J353" s="50">
        <v>1860688.56</v>
      </c>
      <c r="K353" s="51">
        <v>3.2250388195002402</v>
      </c>
      <c r="L353" s="50">
        <v>3132723.33</v>
      </c>
      <c r="M353" s="51">
        <v>3.1095442850677797</v>
      </c>
      <c r="N353" s="50">
        <v>2458227.06</v>
      </c>
      <c r="O353" s="51">
        <v>2.98535052539044</v>
      </c>
      <c r="P353" s="50">
        <v>4871993.16</v>
      </c>
      <c r="Q353" s="51">
        <v>3.5761558530595301</v>
      </c>
      <c r="R353" s="50">
        <v>2490438.37</v>
      </c>
      <c r="S353" s="51">
        <v>3.36937382899381</v>
      </c>
      <c r="T353" s="50">
        <v>364903.52</v>
      </c>
      <c r="U353" s="51">
        <v>5.0906072709301391</v>
      </c>
    </row>
    <row r="354" spans="1:21" ht="14.25" customHeight="1" x14ac:dyDescent="0.2">
      <c r="A354" s="49" t="s">
        <v>28</v>
      </c>
      <c r="B354" s="50">
        <f t="shared" si="164"/>
        <v>51678774.11999999</v>
      </c>
      <c r="C354" s="51">
        <f t="shared" si="165"/>
        <v>1.0493098963625342</v>
      </c>
      <c r="D354" s="50">
        <v>1486565.74</v>
      </c>
      <c r="E354" s="51">
        <v>3.7928009830227897E-3</v>
      </c>
      <c r="F354" s="50">
        <v>34605831.859999999</v>
      </c>
      <c r="G354" s="51">
        <v>5.91362957197238E-2</v>
      </c>
      <c r="H354" s="50">
        <f t="shared" si="166"/>
        <v>15586376.519999998</v>
      </c>
      <c r="I354" s="51">
        <f t="shared" si="167"/>
        <v>3.3474714340790235</v>
      </c>
      <c r="J354" s="50">
        <v>1650892.76</v>
      </c>
      <c r="K354" s="51">
        <v>2.7009853969557698</v>
      </c>
      <c r="L354" s="50">
        <v>2812987.05</v>
      </c>
      <c r="M354" s="51">
        <v>3.23163015332758</v>
      </c>
      <c r="N354" s="50">
        <v>2870292.75</v>
      </c>
      <c r="O354" s="51">
        <v>3.0663644298303696</v>
      </c>
      <c r="P354" s="50">
        <v>5374718.2699999996</v>
      </c>
      <c r="Q354" s="51">
        <v>3.6853543031568101</v>
      </c>
      <c r="R354" s="50">
        <v>2516461.4</v>
      </c>
      <c r="S354" s="51">
        <v>3.2744459479092303</v>
      </c>
      <c r="T354" s="50">
        <v>361024.29</v>
      </c>
      <c r="U354" s="51">
        <v>4.9200501783411896</v>
      </c>
    </row>
    <row r="355" spans="1:21" ht="14.25" customHeight="1" x14ac:dyDescent="0.2">
      <c r="A355" s="49" t="s">
        <v>46</v>
      </c>
      <c r="B355" s="50">
        <f t="shared" si="164"/>
        <v>53023854.539999999</v>
      </c>
      <c r="C355" s="51">
        <f t="shared" si="165"/>
        <v>1.0665339589323644</v>
      </c>
      <c r="D355" s="50">
        <v>1624329.66</v>
      </c>
      <c r="E355" s="51">
        <v>3.2173469023523203E-3</v>
      </c>
      <c r="F355" s="50">
        <v>35386722.049999997</v>
      </c>
      <c r="G355" s="51">
        <v>7.0718979244928398E-2</v>
      </c>
      <c r="H355" s="50">
        <f t="shared" si="166"/>
        <v>16012802.83</v>
      </c>
      <c r="I355" s="51">
        <f t="shared" si="167"/>
        <v>3.375049526304573</v>
      </c>
      <c r="J355" s="50">
        <v>2458433.39</v>
      </c>
      <c r="K355" s="51">
        <v>2.87262719678567</v>
      </c>
      <c r="L355" s="50">
        <v>2068534.13</v>
      </c>
      <c r="M355" s="51">
        <v>3.0922256722445303</v>
      </c>
      <c r="N355" s="50">
        <v>2908004.18</v>
      </c>
      <c r="O355" s="51">
        <v>3.2652948823134103</v>
      </c>
      <c r="P355" s="50">
        <v>5392707.4299999997</v>
      </c>
      <c r="Q355" s="51">
        <v>3.6551473468680302</v>
      </c>
      <c r="R355" s="50">
        <v>2829633.71</v>
      </c>
      <c r="S355" s="51">
        <v>3.3994403280204102</v>
      </c>
      <c r="T355" s="50">
        <v>355489.99</v>
      </c>
      <c r="U355" s="51">
        <v>4.9499657604986291</v>
      </c>
    </row>
    <row r="356" spans="1:21" ht="14.25" customHeight="1" thickBot="1" x14ac:dyDescent="0.25">
      <c r="A356" s="52" t="s">
        <v>30</v>
      </c>
      <c r="B356" s="53">
        <f t="shared" ref="B356:B367" si="168">D356+F356+J356+L356+N356+P356+R356+T356</f>
        <v>55044451.859999999</v>
      </c>
      <c r="C356" s="54">
        <f t="shared" ref="C356:C367" si="169">(D356*E356+F356*G356+J356*K356+L356*M356+N356*O356+P356*Q356+R356*S356+T356*U356)/(D356+F356+J356+L356+N356+P356+R356+T356)</f>
        <v>1.0437195479450085</v>
      </c>
      <c r="D356" s="53">
        <v>1611641.26</v>
      </c>
      <c r="E356" s="54">
        <v>3.2413131443408201E-3</v>
      </c>
      <c r="F356" s="53">
        <v>37718770.799999997</v>
      </c>
      <c r="G356" s="54">
        <v>8.5630352360263007E-2</v>
      </c>
      <c r="H356" s="53">
        <f t="shared" ref="H356:H367" si="170">J356+L356+N356+P356+R356+T356</f>
        <v>15714039.799999999</v>
      </c>
      <c r="I356" s="54">
        <f t="shared" ref="I356:I367" si="171">(J356*K356+L356*M356+N356*O356+P356*Q356+R356*S356+T356*U356)/(J356+L356+N356+P356+R356+T356)</f>
        <v>3.4501551245911948</v>
      </c>
      <c r="J356" s="53">
        <v>1453536.59</v>
      </c>
      <c r="K356" s="54">
        <v>2.6422116915543201</v>
      </c>
      <c r="L356" s="53">
        <v>2198438.2400000002</v>
      </c>
      <c r="M356" s="54">
        <v>3.1857950817849701</v>
      </c>
      <c r="N356" s="53">
        <v>3152133.86</v>
      </c>
      <c r="O356" s="54">
        <v>3.3858579461787199</v>
      </c>
      <c r="P356" s="53">
        <v>5989132</v>
      </c>
      <c r="Q356" s="54">
        <v>3.7041322181077301</v>
      </c>
      <c r="R356" s="53">
        <v>2602650.92</v>
      </c>
      <c r="S356" s="54">
        <v>3.3766018195402103</v>
      </c>
      <c r="T356" s="53">
        <v>318148.19</v>
      </c>
      <c r="U356" s="54">
        <v>5.4258354576840411</v>
      </c>
    </row>
    <row r="357" spans="1:21" ht="14.25" customHeight="1" x14ac:dyDescent="0.2">
      <c r="A357" s="35" t="s">
        <v>91</v>
      </c>
      <c r="B357" s="50">
        <f t="shared" si="168"/>
        <v>55207238.910000004</v>
      </c>
      <c r="C357" s="51">
        <f t="shared" si="169"/>
        <v>1.108248398583062</v>
      </c>
      <c r="D357" s="50">
        <v>1542401.25</v>
      </c>
      <c r="E357" s="51">
        <v>3.6827038359830201E-3</v>
      </c>
      <c r="F357" s="50">
        <v>36967568.810000002</v>
      </c>
      <c r="G357" s="51">
        <v>0.108195985095943</v>
      </c>
      <c r="H357" s="50">
        <f t="shared" si="170"/>
        <v>16697268.85</v>
      </c>
      <c r="I357" s="51">
        <f t="shared" si="171"/>
        <v>3.4243870596358046</v>
      </c>
      <c r="J357" s="50">
        <v>1896357.88</v>
      </c>
      <c r="K357" s="51">
        <v>2.5481122006886201</v>
      </c>
      <c r="L357" s="50">
        <v>2232694.8199999998</v>
      </c>
      <c r="M357" s="51">
        <v>3.6066754821422493</v>
      </c>
      <c r="N357" s="50">
        <v>3266493.87</v>
      </c>
      <c r="O357" s="51">
        <v>3.5133286808219202</v>
      </c>
      <c r="P357" s="50">
        <v>6437156.6699999999</v>
      </c>
      <c r="Q357" s="51">
        <v>3.48854231209818</v>
      </c>
      <c r="R357" s="50">
        <v>2547007.33</v>
      </c>
      <c r="S357" s="51">
        <v>3.3883600752731202</v>
      </c>
      <c r="T357" s="50">
        <v>317558.28000000003</v>
      </c>
      <c r="U357" s="51">
        <v>5.4491890540533197</v>
      </c>
    </row>
    <row r="358" spans="1:21" ht="14.25" customHeight="1" x14ac:dyDescent="0.2">
      <c r="A358" s="49" t="s">
        <v>20</v>
      </c>
      <c r="B358" s="50">
        <f t="shared" si="168"/>
        <v>55818557.600000001</v>
      </c>
      <c r="C358" s="51">
        <f t="shared" si="169"/>
        <v>1.1303188739688965</v>
      </c>
      <c r="D358" s="50">
        <v>1523718.64</v>
      </c>
      <c r="E358" s="51">
        <v>3.9596113361191107E-2</v>
      </c>
      <c r="F358" s="50">
        <v>37326331.439999998</v>
      </c>
      <c r="G358" s="51">
        <v>0.11398095368517099</v>
      </c>
      <c r="H358" s="50">
        <f t="shared" si="170"/>
        <v>16968507.52</v>
      </c>
      <c r="I358" s="51">
        <f t="shared" si="171"/>
        <v>3.4639431259715177</v>
      </c>
      <c r="J358" s="50">
        <v>1610301.4399999999</v>
      </c>
      <c r="K358" s="51">
        <v>2.5947012260015097</v>
      </c>
      <c r="L358" s="50">
        <v>2493657</v>
      </c>
      <c r="M358" s="51">
        <v>3.7435684325871597</v>
      </c>
      <c r="N358" s="50">
        <v>3730607.09</v>
      </c>
      <c r="O358" s="51">
        <v>3.5696551897669799</v>
      </c>
      <c r="P358" s="50">
        <v>5928283.5599999996</v>
      </c>
      <c r="Q358" s="51">
        <v>3.4809685650900302</v>
      </c>
      <c r="R358" s="50">
        <v>2882109.37</v>
      </c>
      <c r="S358" s="51">
        <v>3.3151099323479203</v>
      </c>
      <c r="T358" s="50">
        <v>323549.06</v>
      </c>
      <c r="U358" s="51">
        <v>5.4299621785332999</v>
      </c>
    </row>
    <row r="359" spans="1:21" ht="14.25" customHeight="1" x14ac:dyDescent="0.2">
      <c r="A359" s="49" t="s">
        <v>21</v>
      </c>
      <c r="B359" s="50">
        <f t="shared" si="168"/>
        <v>56050998.769999996</v>
      </c>
      <c r="C359" s="51">
        <f t="shared" si="169"/>
        <v>1.1271143967931119</v>
      </c>
      <c r="D359" s="50">
        <v>1484300.66</v>
      </c>
      <c r="E359" s="51">
        <v>4.1349846869973096E-2</v>
      </c>
      <c r="F359" s="50">
        <v>37166139.450000003</v>
      </c>
      <c r="G359" s="51">
        <v>0.10526877298793499</v>
      </c>
      <c r="H359" s="50">
        <f t="shared" si="170"/>
        <v>17400558.66</v>
      </c>
      <c r="I359" s="51">
        <f t="shared" si="171"/>
        <v>3.4023090478578926</v>
      </c>
      <c r="J359" s="50">
        <v>1653906.83</v>
      </c>
      <c r="K359" s="51">
        <v>2.6017133023750798</v>
      </c>
      <c r="L359" s="50">
        <v>1686452.6800000004</v>
      </c>
      <c r="M359" s="51">
        <v>3.6512526636086799</v>
      </c>
      <c r="N359" s="50">
        <v>4015835.26</v>
      </c>
      <c r="O359" s="51">
        <v>3.5957076818434994</v>
      </c>
      <c r="P359" s="50">
        <v>6155565.7300000004</v>
      </c>
      <c r="Q359" s="51">
        <v>3.40798960975436</v>
      </c>
      <c r="R359" s="50">
        <v>3553433.18</v>
      </c>
      <c r="S359" s="51">
        <v>3.2533770389063603</v>
      </c>
      <c r="T359" s="50">
        <v>335364.98</v>
      </c>
      <c r="U359" s="51">
        <v>5.256631941116809</v>
      </c>
    </row>
    <row r="360" spans="1:21" ht="14.25" hidden="1" customHeight="1" x14ac:dyDescent="0.2">
      <c r="A360" s="49" t="s">
        <v>22</v>
      </c>
      <c r="B360" s="50">
        <f t="shared" si="168"/>
        <v>0</v>
      </c>
      <c r="C360" s="51" t="e">
        <f t="shared" si="169"/>
        <v>#DIV/0!</v>
      </c>
      <c r="D360" s="50"/>
      <c r="E360" s="51"/>
      <c r="F360" s="50"/>
      <c r="G360" s="51"/>
      <c r="H360" s="50">
        <f t="shared" si="170"/>
        <v>0</v>
      </c>
      <c r="I360" s="51" t="e">
        <f t="shared" si="171"/>
        <v>#DIV/0!</v>
      </c>
      <c r="J360" s="50"/>
      <c r="K360" s="51"/>
      <c r="L360" s="50"/>
      <c r="M360" s="51"/>
      <c r="N360" s="50"/>
      <c r="O360" s="51"/>
      <c r="P360" s="50"/>
      <c r="Q360" s="51"/>
      <c r="R360" s="50"/>
      <c r="S360" s="51"/>
      <c r="T360" s="50"/>
      <c r="U360" s="51"/>
    </row>
    <row r="361" spans="1:21" ht="14.25" hidden="1" customHeight="1" x14ac:dyDescent="0.2">
      <c r="A361" s="49" t="s">
        <v>23</v>
      </c>
      <c r="B361" s="50">
        <f t="shared" si="168"/>
        <v>0</v>
      </c>
      <c r="C361" s="51" t="e">
        <f t="shared" si="169"/>
        <v>#DIV/0!</v>
      </c>
      <c r="D361" s="50"/>
      <c r="E361" s="51"/>
      <c r="F361" s="50"/>
      <c r="G361" s="51"/>
      <c r="H361" s="50">
        <f t="shared" si="170"/>
        <v>0</v>
      </c>
      <c r="I361" s="51" t="e">
        <f t="shared" si="171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68"/>
        <v>0</v>
      </c>
      <c r="C362" s="51" t="e">
        <f t="shared" si="169"/>
        <v>#DIV/0!</v>
      </c>
      <c r="D362" s="50"/>
      <c r="E362" s="51"/>
      <c r="F362" s="50"/>
      <c r="G362" s="51"/>
      <c r="H362" s="50">
        <f t="shared" si="170"/>
        <v>0</v>
      </c>
      <c r="I362" s="51" t="e">
        <f t="shared" si="171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8"/>
        <v>0</v>
      </c>
      <c r="C363" s="51" t="e">
        <f t="shared" si="169"/>
        <v>#DIV/0!</v>
      </c>
      <c r="D363" s="50"/>
      <c r="E363" s="51"/>
      <c r="F363" s="50"/>
      <c r="G363" s="51"/>
      <c r="H363" s="50">
        <f t="shared" si="170"/>
        <v>0</v>
      </c>
      <c r="I363" s="51" t="e">
        <f t="shared" si="171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8"/>
        <v>0</v>
      </c>
      <c r="C364" s="51" t="e">
        <f t="shared" si="169"/>
        <v>#DIV/0!</v>
      </c>
      <c r="D364" s="50"/>
      <c r="E364" s="51"/>
      <c r="F364" s="50"/>
      <c r="G364" s="51"/>
      <c r="H364" s="50">
        <f t="shared" si="170"/>
        <v>0</v>
      </c>
      <c r="I364" s="51" t="e">
        <f t="shared" si="171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8"/>
        <v>0</v>
      </c>
      <c r="C365" s="51" t="e">
        <f t="shared" si="169"/>
        <v>#DIV/0!</v>
      </c>
      <c r="D365" s="50"/>
      <c r="E365" s="51"/>
      <c r="F365" s="50"/>
      <c r="G365" s="51"/>
      <c r="H365" s="50">
        <f t="shared" si="170"/>
        <v>0</v>
      </c>
      <c r="I365" s="51" t="e">
        <f t="shared" si="171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8"/>
        <v>0</v>
      </c>
      <c r="C366" s="51" t="e">
        <f t="shared" si="169"/>
        <v>#DIV/0!</v>
      </c>
      <c r="D366" s="50"/>
      <c r="E366" s="51"/>
      <c r="F366" s="50"/>
      <c r="G366" s="51"/>
      <c r="H366" s="50">
        <f t="shared" si="170"/>
        <v>0</v>
      </c>
      <c r="I366" s="51" t="e">
        <f t="shared" si="171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8"/>
        <v>0</v>
      </c>
      <c r="C367" s="51" t="e">
        <f t="shared" si="169"/>
        <v>#DIV/0!</v>
      </c>
      <c r="D367" s="50"/>
      <c r="E367" s="51"/>
      <c r="F367" s="50"/>
      <c r="G367" s="51"/>
      <c r="H367" s="50">
        <f t="shared" si="170"/>
        <v>0</v>
      </c>
      <c r="I367" s="51" t="e">
        <f t="shared" si="171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72">D368+F368+J368+L368+N368+P368+R368+T368</f>
        <v>0</v>
      </c>
      <c r="C368" s="54" t="e">
        <f t="shared" ref="C368" si="173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74">J368+L368+N368+P368+R368+T368</f>
        <v>0</v>
      </c>
      <c r="I368" s="54" t="e">
        <f t="shared" ref="I368" si="175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68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x14ac:dyDescent="0.2">
      <c r="A339" s="49" t="s">
        <v>25</v>
      </c>
      <c r="B339" s="50">
        <f t="shared" ref="B339" si="132">D339+F339+J339+L339+N339+P339+R339+T339</f>
        <v>87705633.420000002</v>
      </c>
      <c r="C339" s="51">
        <f t="shared" ref="C339" si="133">(D339*E339+F339*G339+J339*K339+L339*M339+N339*O339+P339*Q339+R339*S339+T339*U339)/(D339+F339+J339+L339+N339+P339+R339+T339)</f>
        <v>0.6015991685463159</v>
      </c>
      <c r="D339" s="50">
        <v>73670308.230000004</v>
      </c>
      <c r="E339" s="51">
        <v>0.41870088003566897</v>
      </c>
      <c r="F339" s="50">
        <v>6785591.4400000004</v>
      </c>
      <c r="G339" s="51">
        <v>0.61257200741517104</v>
      </c>
      <c r="H339" s="50">
        <f t="shared" ref="H339" si="134">J339+L339+N339+P339+R339+T339</f>
        <v>7249733.75</v>
      </c>
      <c r="I339" s="51">
        <f t="shared" ref="I339" si="135">(J339*K339+L339*M339+N339*O339+P339*Q339+R339*S339+T339*U339)/(J339+L339+N339+P339+R339+T339)</f>
        <v>2.4499037477065966</v>
      </c>
      <c r="J339" s="50">
        <v>1929022.1800000004</v>
      </c>
      <c r="K339" s="51">
        <v>1.5152911085760599</v>
      </c>
      <c r="L339" s="50">
        <v>1540253.63</v>
      </c>
      <c r="M339" s="51">
        <v>2.62899007678365</v>
      </c>
      <c r="N339" s="50">
        <v>971480.97</v>
      </c>
      <c r="O339" s="51">
        <v>3.00366074901086</v>
      </c>
      <c r="P339" s="50">
        <v>2231592.91</v>
      </c>
      <c r="Q339" s="51">
        <v>2.83799372184777</v>
      </c>
      <c r="R339" s="50">
        <v>526772.59</v>
      </c>
      <c r="S339" s="51">
        <v>2.3724775260231401</v>
      </c>
      <c r="T339" s="50">
        <v>50611.47</v>
      </c>
      <c r="U339" s="51">
        <v>5.6865797417067698</v>
      </c>
    </row>
    <row r="340" spans="1:21" ht="14.25" customHeight="1" x14ac:dyDescent="0.2">
      <c r="A340" s="49" t="s">
        <v>26</v>
      </c>
      <c r="B340" s="50">
        <f t="shared" ref="B340" si="136">D340+F340+J340+L340+N340+P340+R340+T340</f>
        <v>78489505.790000007</v>
      </c>
      <c r="C340" s="51">
        <f t="shared" ref="C340" si="137">(D340*E340+F340*G340+J340*K340+L340*M340+N340*O340+P340*Q340+R340*S340+T340*U340)/(D340+F340+J340+L340+N340+P340+R340+T340)</f>
        <v>0.61373642597629141</v>
      </c>
      <c r="D340" s="50">
        <v>67737095.379999995</v>
      </c>
      <c r="E340" s="51">
        <v>0.44093442570492497</v>
      </c>
      <c r="F340" s="50">
        <v>5006638.6100000003</v>
      </c>
      <c r="G340" s="51">
        <v>0.53300427441876008</v>
      </c>
      <c r="H340" s="50">
        <f t="shared" ref="H340" si="138">J340+L340+N340+P340+R340+T340</f>
        <v>5745771.7999999998</v>
      </c>
      <c r="I340" s="51">
        <f t="shared" ref="I340" si="139">(J340*K340+L340*M340+N340*O340+P340*Q340+R340*S340+T340*U340)/(J340+L340+N340+P340+R340+T340)</f>
        <v>2.7212517786209358</v>
      </c>
      <c r="J340" s="50">
        <v>1038305.97</v>
      </c>
      <c r="K340" s="51">
        <v>2.6600510718434998</v>
      </c>
      <c r="L340" s="50">
        <v>986130.8</v>
      </c>
      <c r="M340" s="51">
        <v>2.6101336131068997</v>
      </c>
      <c r="N340" s="50">
        <v>1095110.67</v>
      </c>
      <c r="O340" s="51">
        <v>2.9556389490753503</v>
      </c>
      <c r="P340" s="50">
        <v>1955159.4</v>
      </c>
      <c r="Q340" s="51">
        <v>2.7088694179103801</v>
      </c>
      <c r="R340" s="50">
        <v>620098.28</v>
      </c>
      <c r="S340" s="51">
        <v>2.3818207950842902</v>
      </c>
      <c r="T340" s="50">
        <v>50966.68</v>
      </c>
      <c r="U340" s="51">
        <v>5.6865669884716796</v>
      </c>
    </row>
    <row r="341" spans="1:21" ht="14.25" customHeight="1" x14ac:dyDescent="0.2">
      <c r="A341" s="49" t="s">
        <v>27</v>
      </c>
      <c r="B341" s="50">
        <f t="shared" ref="B341" si="140">D341+F341+J341+L341+N341+P341+R341+T341</f>
        <v>82607246.620000005</v>
      </c>
      <c r="C341" s="51">
        <f t="shared" ref="C341" si="141">(D341*E341+F341*G341+J341*K341+L341*M341+N341*O341+P341*Q341+R341*S341+T341*U341)/(D341+F341+J341+L341+N341+P341+R341+T341)</f>
        <v>0.55969271589069203</v>
      </c>
      <c r="D341" s="50">
        <v>72973382.290000007</v>
      </c>
      <c r="E341" s="51">
        <v>0.389934458951334</v>
      </c>
      <c r="F341" s="50">
        <v>4473404.2</v>
      </c>
      <c r="G341" s="51">
        <v>0.81281123272965095</v>
      </c>
      <c r="H341" s="50">
        <f t="shared" ref="H341" si="142">J341+L341+N341+P341+R341+T341</f>
        <v>5160460.129999999</v>
      </c>
      <c r="I341" s="51">
        <f t="shared" ref="I341" si="143">(J341*K341+L341*M341+N341*O341+P341*Q341+R341*S341+T341*U341)/(J341+L341+N341+P341+R341+T341)</f>
        <v>2.7408030162612627</v>
      </c>
      <c r="J341" s="50">
        <v>545123</v>
      </c>
      <c r="K341" s="51">
        <v>2.4682667948334602</v>
      </c>
      <c r="L341" s="50">
        <v>922139.86</v>
      </c>
      <c r="M341" s="51">
        <v>3.0104668495731191</v>
      </c>
      <c r="N341" s="50">
        <v>1362145.66</v>
      </c>
      <c r="O341" s="51">
        <v>2.7337450100600797</v>
      </c>
      <c r="P341" s="50">
        <v>1661561.47</v>
      </c>
      <c r="Q341" s="51">
        <v>2.7278048296943198</v>
      </c>
      <c r="R341" s="50">
        <v>618260.07999999996</v>
      </c>
      <c r="S341" s="51">
        <v>2.3852845661651001</v>
      </c>
      <c r="T341" s="50">
        <v>51230.06</v>
      </c>
      <c r="U341" s="51">
        <v>5.6865769823420091</v>
      </c>
    </row>
    <row r="342" spans="1:21" ht="14.25" customHeight="1" x14ac:dyDescent="0.2">
      <c r="A342" s="49" t="s">
        <v>28</v>
      </c>
      <c r="B342" s="50">
        <f t="shared" ref="B342" si="144">D342+F342+J342+L342+N342+P342+R342+T342</f>
        <v>86184293.540000007</v>
      </c>
      <c r="C342" s="51">
        <f t="shared" ref="C342" si="145">(D342*E342+F342*G342+J342*K342+L342*M342+N342*O342+P342*Q342+R342*S342+T342*U342)/(D342+F342+J342+L342+N342+P342+R342+T342)</f>
        <v>0.57848748303611164</v>
      </c>
      <c r="D342" s="50">
        <v>76054828.939999998</v>
      </c>
      <c r="E342" s="51">
        <v>0.415787444292949</v>
      </c>
      <c r="F342" s="50">
        <v>4966979.1500000004</v>
      </c>
      <c r="G342" s="51">
        <v>0.80470516611691389</v>
      </c>
      <c r="H342" s="50">
        <f t="shared" ref="H342" si="146">J342+L342+N342+P342+R342+T342</f>
        <v>5162485.45</v>
      </c>
      <c r="I342" s="51">
        <f t="shared" ref="I342" si="147">(J342*K342+L342*M342+N342*O342+P342*Q342+R342*S342+T342*U342)/(J342+L342+N342+P342+R342+T342)</f>
        <v>2.7577682207511134</v>
      </c>
      <c r="J342" s="50">
        <v>470611.8</v>
      </c>
      <c r="K342" s="51">
        <v>2.6965630696042897</v>
      </c>
      <c r="L342" s="50">
        <v>709307.75</v>
      </c>
      <c r="M342" s="51">
        <v>3.0725897617782998</v>
      </c>
      <c r="N342" s="50">
        <v>1157994.1100000001</v>
      </c>
      <c r="O342" s="51">
        <v>2.7564763938220698</v>
      </c>
      <c r="P342" s="50">
        <v>2175118.2400000002</v>
      </c>
      <c r="Q342" s="51">
        <v>2.69178460744277</v>
      </c>
      <c r="R342" s="50">
        <v>597871.29</v>
      </c>
      <c r="S342" s="51">
        <v>2.4223141360408902</v>
      </c>
      <c r="T342" s="50">
        <v>51582.26</v>
      </c>
      <c r="U342" s="51">
        <v>5.6865844962977583</v>
      </c>
    </row>
    <row r="343" spans="1:21" ht="14.25" customHeight="1" x14ac:dyDescent="0.2">
      <c r="A343" s="49" t="s">
        <v>46</v>
      </c>
      <c r="B343" s="50">
        <f t="shared" ref="B343" si="148">D343+F343+J343+L343+N343+P343+R343+T343</f>
        <v>91107694.280000001</v>
      </c>
      <c r="C343" s="51">
        <f t="shared" ref="C343" si="149">(D343*E343+F343*G343+J343*K343+L343*M343+N343*O343+P343*Q343+R343*S343+T343*U343)/(D343+F343+J343+L343+N343+P343+R343+T343)</f>
        <v>0.60173861264848982</v>
      </c>
      <c r="D343" s="50">
        <v>80238139.549999997</v>
      </c>
      <c r="E343" s="51">
        <v>0.44336789035320995</v>
      </c>
      <c r="F343" s="50">
        <v>6140875.8200000003</v>
      </c>
      <c r="G343" s="51">
        <v>1.0146790011949798</v>
      </c>
      <c r="H343" s="50">
        <f t="shared" ref="H343" si="150">J343+L343+N343+P343+R343+T343</f>
        <v>4728678.91</v>
      </c>
      <c r="I343" s="51">
        <f t="shared" ref="I343" si="151">(J343*K343+L343*M343+N343*O343+P343*Q343+R343*S343+T343*U343)/(J343+L343+N343+P343+R343+T343)</f>
        <v>2.7527741688005611</v>
      </c>
      <c r="J343" s="50">
        <v>494273.77</v>
      </c>
      <c r="K343" s="51">
        <v>3.1247442606553899</v>
      </c>
      <c r="L343" s="50">
        <v>807904.08</v>
      </c>
      <c r="M343" s="51">
        <v>2.6841291815236303</v>
      </c>
      <c r="N343" s="50">
        <v>1269690.72</v>
      </c>
      <c r="O343" s="51">
        <v>2.8218469581316596</v>
      </c>
      <c r="P343" s="50">
        <v>1529632.9</v>
      </c>
      <c r="Q343" s="51">
        <v>2.6680036562367295</v>
      </c>
      <c r="R343" s="50">
        <v>575758.44000000006</v>
      </c>
      <c r="S343" s="51">
        <v>2.3406511367857701</v>
      </c>
      <c r="T343" s="50">
        <v>51419</v>
      </c>
      <c r="U343" s="51">
        <v>5.68658278068418</v>
      </c>
    </row>
    <row r="344" spans="1:21" ht="14.25" customHeight="1" thickBot="1" x14ac:dyDescent="0.25">
      <c r="A344" s="52" t="s">
        <v>30</v>
      </c>
      <c r="B344" s="53">
        <f t="shared" ref="B344:B355" si="152">D344+F344+J344+L344+N344+P344+R344+T344</f>
        <v>92316086.390000001</v>
      </c>
      <c r="C344" s="54">
        <f t="shared" ref="C344:C355" si="153">(D344*E344+F344*G344+J344*K344+L344*M344+N344*O344+P344*Q344+R344*S344+T344*U344)/(D344+F344+J344+L344+N344+P344+R344+T344)</f>
        <v>0.72847816417274758</v>
      </c>
      <c r="D344" s="53">
        <v>82148415.319999993</v>
      </c>
      <c r="E344" s="54">
        <v>0.58264313068066098</v>
      </c>
      <c r="F344" s="53">
        <v>5444629.3899999997</v>
      </c>
      <c r="G344" s="54">
        <v>1.1791850694175499</v>
      </c>
      <c r="H344" s="53">
        <f t="shared" ref="H344:H355" si="154">J344+L344+N344+P344+R344+T344</f>
        <v>4723041.6799999988</v>
      </c>
      <c r="I344" s="54">
        <f t="shared" ref="I344:I355" si="155">(J344*K344+L344*M344+N344*O344+P344*Q344+R344*S344+T344*U344)/(J344+L344+N344+P344+R344+T344)</f>
        <v>2.7454378868195821</v>
      </c>
      <c r="J344" s="53">
        <v>286925.93</v>
      </c>
      <c r="K344" s="54">
        <v>2.2798018499059998</v>
      </c>
      <c r="L344" s="53">
        <v>1220628.5</v>
      </c>
      <c r="M344" s="54">
        <v>2.6538926610348703</v>
      </c>
      <c r="N344" s="53">
        <v>841369.75</v>
      </c>
      <c r="O344" s="54">
        <v>2.8678866501915503</v>
      </c>
      <c r="P344" s="53">
        <v>1860123.47</v>
      </c>
      <c r="Q344" s="54">
        <v>2.7255130620442101</v>
      </c>
      <c r="R344" s="53">
        <v>462547.31</v>
      </c>
      <c r="S344" s="54">
        <v>2.8061264412066298</v>
      </c>
      <c r="T344" s="53">
        <v>51446.720000000001</v>
      </c>
      <c r="U344" s="54">
        <v>5.68658526724347</v>
      </c>
    </row>
    <row r="345" spans="1:21" ht="14.25" customHeight="1" x14ac:dyDescent="0.2">
      <c r="A345" s="49" t="s">
        <v>90</v>
      </c>
      <c r="B345" s="50">
        <f t="shared" si="152"/>
        <v>91959000.960000008</v>
      </c>
      <c r="C345" s="51">
        <f t="shared" si="153"/>
        <v>0.73266341510828858</v>
      </c>
      <c r="D345" s="50">
        <v>81788524.829999998</v>
      </c>
      <c r="E345" s="51">
        <v>0.57841499560152898</v>
      </c>
      <c r="F345" s="50">
        <v>5154740.49</v>
      </c>
      <c r="G345" s="51">
        <v>1.22391053821994</v>
      </c>
      <c r="H345" s="50">
        <f t="shared" si="154"/>
        <v>5015735.6400000006</v>
      </c>
      <c r="I345" s="51">
        <f t="shared" si="155"/>
        <v>2.7430363646517835</v>
      </c>
      <c r="J345" s="50">
        <v>611331.78</v>
      </c>
      <c r="K345" s="51">
        <v>2.5291813031542403</v>
      </c>
      <c r="L345" s="50">
        <v>677559.86</v>
      </c>
      <c r="M345" s="51">
        <v>2.6557199253214296</v>
      </c>
      <c r="N345" s="50">
        <v>1266186.1099999999</v>
      </c>
      <c r="O345" s="51">
        <v>2.6941415232394195</v>
      </c>
      <c r="P345" s="50">
        <v>1933741.4</v>
      </c>
      <c r="Q345" s="51">
        <v>2.7915135281790997</v>
      </c>
      <c r="R345" s="50">
        <v>502130.23</v>
      </c>
      <c r="S345" s="51">
        <v>3.0359821076695601</v>
      </c>
      <c r="T345" s="50">
        <v>24786.26</v>
      </c>
      <c r="U345" s="51">
        <v>3.1855907264750698</v>
      </c>
    </row>
    <row r="346" spans="1:21" ht="14.25" customHeight="1" x14ac:dyDescent="0.2">
      <c r="A346" s="49" t="s">
        <v>20</v>
      </c>
      <c r="B346" s="50">
        <f t="shared" si="152"/>
        <v>96756489.689999983</v>
      </c>
      <c r="C346" s="51">
        <f t="shared" si="153"/>
        <v>0.735822782799325</v>
      </c>
      <c r="D346" s="50">
        <v>86710411.700000003</v>
      </c>
      <c r="E346" s="51">
        <v>0.59778320083895997</v>
      </c>
      <c r="F346" s="50">
        <v>5512057.8600000003</v>
      </c>
      <c r="G346" s="51">
        <v>1.2574895469983298</v>
      </c>
      <c r="H346" s="50">
        <f t="shared" si="154"/>
        <v>4534020.1300000008</v>
      </c>
      <c r="I346" s="51">
        <f t="shared" si="155"/>
        <v>2.741550885902222</v>
      </c>
      <c r="J346" s="50">
        <v>680489.3</v>
      </c>
      <c r="K346" s="51">
        <v>2.5001874974375102</v>
      </c>
      <c r="L346" s="50">
        <v>754090.72</v>
      </c>
      <c r="M346" s="51">
        <v>2.7508108720659004</v>
      </c>
      <c r="N346" s="50">
        <v>921441.66</v>
      </c>
      <c r="O346" s="51">
        <v>2.1366752979239103</v>
      </c>
      <c r="P346" s="50">
        <v>1664043.13</v>
      </c>
      <c r="Q346" s="51">
        <v>3.0759983472303403</v>
      </c>
      <c r="R346" s="50">
        <v>489138.5</v>
      </c>
      <c r="S346" s="51">
        <v>3.0422127924912901</v>
      </c>
      <c r="T346" s="50">
        <v>24816.82</v>
      </c>
      <c r="U346" s="51">
        <v>3.1855878392155001</v>
      </c>
    </row>
    <row r="347" spans="1:21" ht="14.25" customHeight="1" x14ac:dyDescent="0.2">
      <c r="A347" s="49" t="s">
        <v>21</v>
      </c>
      <c r="B347" s="50">
        <f t="shared" si="152"/>
        <v>102814413.66999999</v>
      </c>
      <c r="C347" s="51">
        <f t="shared" si="153"/>
        <v>0.75430006426257579</v>
      </c>
      <c r="D347" s="50">
        <v>92668098.209999993</v>
      </c>
      <c r="E347" s="51">
        <v>0.62627505206465206</v>
      </c>
      <c r="F347" s="50">
        <v>6160077.7999999998</v>
      </c>
      <c r="G347" s="51">
        <v>1.2480885702287698</v>
      </c>
      <c r="H347" s="50">
        <f t="shared" si="154"/>
        <v>3986237.66</v>
      </c>
      <c r="I347" s="51">
        <f t="shared" si="155"/>
        <v>2.9674292207906174</v>
      </c>
      <c r="J347" s="50">
        <v>71952.67</v>
      </c>
      <c r="K347" s="51">
        <v>1.64103547234592</v>
      </c>
      <c r="L347" s="50">
        <v>859932.35</v>
      </c>
      <c r="M347" s="51">
        <v>2.78534844700284</v>
      </c>
      <c r="N347" s="50">
        <v>789119.35</v>
      </c>
      <c r="O347" s="51">
        <v>2.1731327978461099</v>
      </c>
      <c r="P347" s="50">
        <v>1826852.41</v>
      </c>
      <c r="Q347" s="51">
        <v>3.2980955757668498</v>
      </c>
      <c r="R347" s="50">
        <v>413552.76</v>
      </c>
      <c r="S347" s="51">
        <v>3.6186503555193301</v>
      </c>
      <c r="T347" s="50">
        <v>24828.12</v>
      </c>
      <c r="U347" s="51">
        <v>3.1855879543034304</v>
      </c>
    </row>
    <row r="348" spans="1:21" ht="14.25" customHeight="1" x14ac:dyDescent="0.2">
      <c r="A348" s="49" t="s">
        <v>22</v>
      </c>
      <c r="B348" s="50">
        <f t="shared" si="152"/>
        <v>98552608.579999998</v>
      </c>
      <c r="C348" s="51">
        <f t="shared" si="153"/>
        <v>0.75682833124862259</v>
      </c>
      <c r="D348" s="50">
        <v>88693224.900000006</v>
      </c>
      <c r="E348" s="51">
        <v>0.63425690372095211</v>
      </c>
      <c r="F348" s="50">
        <v>5533034.3099999996</v>
      </c>
      <c r="G348" s="51">
        <v>1.1995616973320398</v>
      </c>
      <c r="H348" s="50">
        <f t="shared" si="154"/>
        <v>4326349.37</v>
      </c>
      <c r="I348" s="51">
        <f t="shared" si="155"/>
        <v>2.7034109030820153</v>
      </c>
      <c r="J348" s="50">
        <v>742686.61</v>
      </c>
      <c r="K348" s="51">
        <v>2.6791411885021104</v>
      </c>
      <c r="L348" s="50">
        <v>718385.6</v>
      </c>
      <c r="M348" s="51">
        <v>1.6992671993982098</v>
      </c>
      <c r="N348" s="50">
        <v>1130354.8600000001</v>
      </c>
      <c r="O348" s="51">
        <v>2.32398198252538</v>
      </c>
      <c r="P348" s="50">
        <v>1368728.01</v>
      </c>
      <c r="Q348" s="51">
        <v>3.2331807999604001</v>
      </c>
      <c r="R348" s="50">
        <v>341590.66</v>
      </c>
      <c r="S348" s="51">
        <v>3.96603991748486</v>
      </c>
      <c r="T348" s="50">
        <v>24603.63</v>
      </c>
      <c r="U348" s="51">
        <v>3.1855884680431297</v>
      </c>
    </row>
    <row r="349" spans="1:21" ht="14.25" customHeight="1" x14ac:dyDescent="0.2">
      <c r="A349" s="49" t="s">
        <v>23</v>
      </c>
      <c r="B349" s="50">
        <f t="shared" si="152"/>
        <v>102428267.02000001</v>
      </c>
      <c r="C349" s="51">
        <f t="shared" si="153"/>
        <v>0.86200445578230755</v>
      </c>
      <c r="D349" s="50">
        <v>93235881.200000003</v>
      </c>
      <c r="E349" s="51">
        <v>0.74113477273382611</v>
      </c>
      <c r="F349" s="50">
        <v>4636779.51</v>
      </c>
      <c r="G349" s="51">
        <v>1.1441837474605299</v>
      </c>
      <c r="H349" s="50">
        <f t="shared" si="154"/>
        <v>4555606.3099999996</v>
      </c>
      <c r="I349" s="51">
        <f t="shared" si="155"/>
        <v>3.048538491817129</v>
      </c>
      <c r="J349" s="50">
        <v>113161.7</v>
      </c>
      <c r="K349" s="51">
        <v>2.9626296176179698</v>
      </c>
      <c r="L349" s="50">
        <v>926841.61</v>
      </c>
      <c r="M349" s="51">
        <v>1.29673544512098</v>
      </c>
      <c r="N349" s="50">
        <v>822888.38</v>
      </c>
      <c r="O349" s="51">
        <v>2.7749252028568003</v>
      </c>
      <c r="P349" s="50">
        <v>2375050.0099999998</v>
      </c>
      <c r="Q349" s="51">
        <v>3.6895852484386196</v>
      </c>
      <c r="R349" s="50">
        <v>293327.86</v>
      </c>
      <c r="S349" s="51">
        <v>4.1826461076694201</v>
      </c>
      <c r="T349" s="50">
        <v>24336.75</v>
      </c>
      <c r="U349" s="51">
        <v>3.1855855855855904</v>
      </c>
    </row>
    <row r="350" spans="1:21" ht="14.25" customHeight="1" x14ac:dyDescent="0.2">
      <c r="A350" s="49" t="s">
        <v>24</v>
      </c>
      <c r="B350" s="50">
        <f t="shared" si="152"/>
        <v>110089299.99000001</v>
      </c>
      <c r="C350" s="51">
        <f t="shared" si="153"/>
        <v>0.8771441936625215</v>
      </c>
      <c r="D350" s="50">
        <v>100732438.34</v>
      </c>
      <c r="E350" s="51">
        <v>0.75576167439768516</v>
      </c>
      <c r="F350" s="50">
        <v>4745587.7300000004</v>
      </c>
      <c r="G350" s="51">
        <v>1.2713398657577899</v>
      </c>
      <c r="H350" s="50">
        <f t="shared" si="154"/>
        <v>4611273.9200000009</v>
      </c>
      <c r="I350" s="51">
        <f t="shared" si="155"/>
        <v>3.1230456890750045</v>
      </c>
      <c r="J350" s="50">
        <v>563412.86</v>
      </c>
      <c r="K350" s="51">
        <v>1.2284555968424298</v>
      </c>
      <c r="L350" s="50">
        <v>511172.72</v>
      </c>
      <c r="M350" s="51">
        <v>2.2823074850316698</v>
      </c>
      <c r="N350" s="50">
        <v>1012355.91</v>
      </c>
      <c r="O350" s="51">
        <v>2.6502336260377</v>
      </c>
      <c r="P350" s="50">
        <v>2229365.66</v>
      </c>
      <c r="Q350" s="51">
        <v>3.8520283753271798</v>
      </c>
      <c r="R350" s="50">
        <v>270978.15000000002</v>
      </c>
      <c r="S350" s="51">
        <v>4.4116505899091898</v>
      </c>
      <c r="T350" s="50">
        <v>23988.62</v>
      </c>
      <c r="U350" s="51">
        <v>3.1855838309998701</v>
      </c>
    </row>
    <row r="351" spans="1:21" ht="14.25" customHeight="1" x14ac:dyDescent="0.2">
      <c r="A351" s="49" t="s">
        <v>25</v>
      </c>
      <c r="B351" s="50">
        <f t="shared" si="152"/>
        <v>116455496.69</v>
      </c>
      <c r="C351" s="51">
        <f t="shared" si="153"/>
        <v>0.92179692681880954</v>
      </c>
      <c r="D351" s="50">
        <v>107187060.2</v>
      </c>
      <c r="E351" s="51">
        <v>0.82237560536621601</v>
      </c>
      <c r="F351" s="50">
        <v>4892751.12</v>
      </c>
      <c r="G351" s="51">
        <v>1.0542070250857098</v>
      </c>
      <c r="H351" s="50">
        <f t="shared" si="154"/>
        <v>4375685.37</v>
      </c>
      <c r="I351" s="51">
        <f t="shared" si="155"/>
        <v>3.2091710556191098</v>
      </c>
      <c r="J351" s="50">
        <v>299077.3</v>
      </c>
      <c r="K351" s="51">
        <v>1.4754845820796201</v>
      </c>
      <c r="L351" s="50">
        <v>1045917.65</v>
      </c>
      <c r="M351" s="51">
        <v>2.1142996578172299</v>
      </c>
      <c r="N351" s="50">
        <v>760794.72</v>
      </c>
      <c r="O351" s="51">
        <v>3.0184995842242399</v>
      </c>
      <c r="P351" s="50">
        <v>1901805.05</v>
      </c>
      <c r="Q351" s="51">
        <v>3.9379633150621798</v>
      </c>
      <c r="R351" s="50">
        <v>358805.33</v>
      </c>
      <c r="S351" s="51">
        <v>4.2632475334187498</v>
      </c>
      <c r="T351" s="50">
        <v>9285.32</v>
      </c>
      <c r="U351" s="51">
        <v>8</v>
      </c>
    </row>
    <row r="352" spans="1:21" ht="14.25" customHeight="1" x14ac:dyDescent="0.2">
      <c r="A352" s="49" t="s">
        <v>26</v>
      </c>
      <c r="B352" s="50">
        <f t="shared" si="152"/>
        <v>109343560.78999998</v>
      </c>
      <c r="C352" s="51">
        <f t="shared" si="153"/>
        <v>0.81257174469779858</v>
      </c>
      <c r="D352" s="50">
        <v>99318469.879999995</v>
      </c>
      <c r="E352" s="51">
        <v>0.70038001380856618</v>
      </c>
      <c r="F352" s="50">
        <v>5713848.8300000001</v>
      </c>
      <c r="G352" s="51">
        <v>0.86591186035980594</v>
      </c>
      <c r="H352" s="50">
        <f t="shared" si="154"/>
        <v>4311242.08</v>
      </c>
      <c r="I352" s="51">
        <f t="shared" si="155"/>
        <v>3.3264490650917029</v>
      </c>
      <c r="J352" s="50">
        <v>199804.85</v>
      </c>
      <c r="K352" s="51">
        <v>3.5033258757232399</v>
      </c>
      <c r="L352" s="50">
        <v>486661.89</v>
      </c>
      <c r="M352" s="51">
        <v>1.22034586065492</v>
      </c>
      <c r="N352" s="50">
        <v>784183.91</v>
      </c>
      <c r="O352" s="51">
        <v>2.8462500193353901</v>
      </c>
      <c r="P352" s="50">
        <v>2510601.11</v>
      </c>
      <c r="Q352" s="51">
        <v>3.6920590637355404</v>
      </c>
      <c r="R352" s="50">
        <v>320607.19</v>
      </c>
      <c r="S352" s="51">
        <v>4.5879001331816696</v>
      </c>
      <c r="T352" s="50">
        <v>9383.130000000001</v>
      </c>
      <c r="U352" s="51">
        <v>8</v>
      </c>
    </row>
    <row r="353" spans="1:21" ht="14.25" customHeight="1" x14ac:dyDescent="0.2">
      <c r="A353" s="49" t="s">
        <v>27</v>
      </c>
      <c r="B353" s="50">
        <f t="shared" si="152"/>
        <v>130298523.97</v>
      </c>
      <c r="C353" s="51">
        <f t="shared" si="153"/>
        <v>0.86222097946302667</v>
      </c>
      <c r="D353" s="50">
        <v>117318092.62</v>
      </c>
      <c r="E353" s="51">
        <v>0.68932316511011504</v>
      </c>
      <c r="F353" s="50">
        <v>4376634.3</v>
      </c>
      <c r="G353" s="51">
        <v>0.98830422457275025</v>
      </c>
      <c r="H353" s="50">
        <f t="shared" si="154"/>
        <v>8603797.0499999989</v>
      </c>
      <c r="I353" s="51">
        <f t="shared" si="155"/>
        <v>3.1556527547799407</v>
      </c>
      <c r="J353" s="50">
        <v>402981.2</v>
      </c>
      <c r="K353" s="51">
        <v>0.96397826995403302</v>
      </c>
      <c r="L353" s="50">
        <v>467081.6</v>
      </c>
      <c r="M353" s="51">
        <v>2.7939890374615506</v>
      </c>
      <c r="N353" s="50">
        <v>851424.96</v>
      </c>
      <c r="O353" s="51">
        <v>3.4452215023153703</v>
      </c>
      <c r="P353" s="50">
        <v>6560596.1500000004</v>
      </c>
      <c r="Q353" s="51">
        <v>3.2024454000571301</v>
      </c>
      <c r="R353" s="50">
        <v>312409.03999999998</v>
      </c>
      <c r="S353" s="51">
        <v>4.6073523685486197</v>
      </c>
      <c r="T353" s="50">
        <v>9304.1</v>
      </c>
      <c r="U353" s="51">
        <v>8</v>
      </c>
    </row>
    <row r="354" spans="1:21" ht="14.25" customHeight="1" x14ac:dyDescent="0.2">
      <c r="A354" s="49" t="s">
        <v>28</v>
      </c>
      <c r="B354" s="50">
        <f t="shared" si="152"/>
        <v>130266593.78999998</v>
      </c>
      <c r="C354" s="51">
        <f t="shared" si="153"/>
        <v>1.0730537169210193</v>
      </c>
      <c r="D354" s="50">
        <v>114153861.27</v>
      </c>
      <c r="E354" s="51">
        <v>0.86279148776269909</v>
      </c>
      <c r="F354" s="50">
        <v>4522611.05</v>
      </c>
      <c r="G354" s="51">
        <v>0.92610781543993292</v>
      </c>
      <c r="H354" s="50">
        <f t="shared" si="154"/>
        <v>11590121.470000003</v>
      </c>
      <c r="I354" s="51">
        <f t="shared" si="155"/>
        <v>3.2013165275652602</v>
      </c>
      <c r="J354" s="50">
        <v>54633.5</v>
      </c>
      <c r="K354" s="51">
        <v>3.0109121692734302</v>
      </c>
      <c r="L354" s="50">
        <v>798522.6</v>
      </c>
      <c r="M354" s="51">
        <v>2.9316392047012796</v>
      </c>
      <c r="N354" s="50">
        <v>913387.02</v>
      </c>
      <c r="O354" s="51">
        <v>2.6922394955864402</v>
      </c>
      <c r="P354" s="50">
        <v>9450681.2100000009</v>
      </c>
      <c r="Q354" s="51">
        <v>3.2275959538793897</v>
      </c>
      <c r="R354" s="50">
        <v>363416.24</v>
      </c>
      <c r="S354" s="51">
        <v>4.2933864034254494</v>
      </c>
      <c r="T354" s="50">
        <v>9480.9</v>
      </c>
      <c r="U354" s="51">
        <v>8</v>
      </c>
    </row>
    <row r="355" spans="1:21" ht="14.25" customHeight="1" x14ac:dyDescent="0.2">
      <c r="A355" s="49" t="s">
        <v>46</v>
      </c>
      <c r="B355" s="50">
        <f t="shared" si="152"/>
        <v>139678630.70000005</v>
      </c>
      <c r="C355" s="51">
        <f t="shared" si="153"/>
        <v>1.3543073794637337</v>
      </c>
      <c r="D355" s="50">
        <v>121972027.54000001</v>
      </c>
      <c r="E355" s="51">
        <v>1.1586839351026799</v>
      </c>
      <c r="F355" s="50">
        <v>5074291.7</v>
      </c>
      <c r="G355" s="51">
        <v>1.1869510028956398</v>
      </c>
      <c r="H355" s="50">
        <f t="shared" si="154"/>
        <v>12632311.460000001</v>
      </c>
      <c r="I355" s="51">
        <f t="shared" si="155"/>
        <v>3.3103866998542175</v>
      </c>
      <c r="J355" s="50">
        <v>426231.4</v>
      </c>
      <c r="K355" s="51">
        <v>2.7658486915792704</v>
      </c>
      <c r="L355" s="50">
        <v>545149.17000000004</v>
      </c>
      <c r="M355" s="51">
        <v>2.4850767836627199</v>
      </c>
      <c r="N355" s="50">
        <v>1944972.83</v>
      </c>
      <c r="O355" s="51">
        <v>3.3872359888441199</v>
      </c>
      <c r="P355" s="50">
        <v>9318883.5500000007</v>
      </c>
      <c r="Q355" s="51">
        <v>3.3189690694761409</v>
      </c>
      <c r="R355" s="50">
        <v>387483.11</v>
      </c>
      <c r="S355" s="51">
        <v>4.3622735143217</v>
      </c>
      <c r="T355" s="50">
        <v>9591.4</v>
      </c>
      <c r="U355" s="51">
        <v>8</v>
      </c>
    </row>
    <row r="356" spans="1:21" ht="14.25" customHeight="1" thickBot="1" x14ac:dyDescent="0.25">
      <c r="A356" s="52" t="s">
        <v>30</v>
      </c>
      <c r="B356" s="53">
        <f t="shared" ref="B356:B367" si="156">D356+F356+J356+L356+N356+P356+R356+T356</f>
        <v>131451360.27</v>
      </c>
      <c r="C356" s="54">
        <f t="shared" ref="C356:C367" si="157">(D356*E356+F356*G356+J356*K356+L356*M356+N356*O356+P356*Q356+R356*S356+T356*U356)/(D356+F356+J356+L356+N356+P356+R356+T356)</f>
        <v>1.2221050505641913</v>
      </c>
      <c r="D356" s="53">
        <v>109501340.62</v>
      </c>
      <c r="E356" s="54">
        <v>0.87756982699578612</v>
      </c>
      <c r="F356" s="53">
        <v>4386082.16</v>
      </c>
      <c r="G356" s="54">
        <v>1.32578502478394</v>
      </c>
      <c r="H356" s="53">
        <f t="shared" ref="H356:H367" si="158">J356+L356+N356+P356+R356+T356</f>
        <v>17563937.490000002</v>
      </c>
      <c r="I356" s="54">
        <f t="shared" ref="I356:I367" si="159">(J356*K356+L356*M356+N356*O356+P356*Q356+R356*S356+T356*U356)/(J356+L356+N356+P356+R356+T356)</f>
        <v>3.3441986874550187</v>
      </c>
      <c r="J356" s="53">
        <v>380401.5</v>
      </c>
      <c r="K356" s="54">
        <v>3.1079175555301402</v>
      </c>
      <c r="L356" s="53">
        <v>643813.9</v>
      </c>
      <c r="M356" s="54">
        <v>3.2791287715285402</v>
      </c>
      <c r="N356" s="53">
        <v>1785797.66</v>
      </c>
      <c r="O356" s="54">
        <v>3.38082007745491</v>
      </c>
      <c r="P356" s="53">
        <v>9447466.3800000008</v>
      </c>
      <c r="Q356" s="54">
        <v>3.27599930738256</v>
      </c>
      <c r="R356" s="53">
        <v>5279444.55</v>
      </c>
      <c r="S356" s="54">
        <v>3.4681734874931096</v>
      </c>
      <c r="T356" s="53">
        <v>27013.5</v>
      </c>
      <c r="U356" s="54">
        <v>5.4235104669887289</v>
      </c>
    </row>
    <row r="357" spans="1:21" ht="14.25" customHeight="1" x14ac:dyDescent="0.2">
      <c r="A357" s="35" t="s">
        <v>91</v>
      </c>
      <c r="B357" s="50">
        <f t="shared" si="156"/>
        <v>130795651.91</v>
      </c>
      <c r="C357" s="51">
        <f t="shared" si="157"/>
        <v>0.99026931839235999</v>
      </c>
      <c r="D357" s="50">
        <v>106424580.48999999</v>
      </c>
      <c r="E357" s="51">
        <v>0.70544046884971712</v>
      </c>
      <c r="F357" s="50">
        <v>7020034.7800000003</v>
      </c>
      <c r="G357" s="51">
        <v>0.73119102238977807</v>
      </c>
      <c r="H357" s="50">
        <f t="shared" si="158"/>
        <v>17351036.640000001</v>
      </c>
      <c r="I357" s="51">
        <f t="shared" si="159"/>
        <v>2.8421200256078771</v>
      </c>
      <c r="J357" s="50">
        <v>165785.84</v>
      </c>
      <c r="K357" s="51">
        <v>1.2363338328532798</v>
      </c>
      <c r="L357" s="50">
        <v>870742.72</v>
      </c>
      <c r="M357" s="51">
        <v>2.8013123479229294</v>
      </c>
      <c r="N357" s="50">
        <v>1499483.12</v>
      </c>
      <c r="O357" s="51">
        <v>3.8541286143988098</v>
      </c>
      <c r="P357" s="50">
        <v>9446139.5999999996</v>
      </c>
      <c r="Q357" s="51">
        <v>3.2772549806483897</v>
      </c>
      <c r="R357" s="50">
        <v>5341732.13</v>
      </c>
      <c r="S357" s="51">
        <v>1.8319273212226799</v>
      </c>
      <c r="T357" s="50">
        <v>27153.23</v>
      </c>
      <c r="U357" s="51">
        <v>5.4235109414239098</v>
      </c>
    </row>
    <row r="358" spans="1:21" ht="14.25" customHeight="1" x14ac:dyDescent="0.2">
      <c r="A358" s="49" t="s">
        <v>20</v>
      </c>
      <c r="B358" s="50">
        <f t="shared" si="156"/>
        <v>120267248.05000001</v>
      </c>
      <c r="C358" s="51">
        <f t="shared" si="157"/>
        <v>1.1011887968147445</v>
      </c>
      <c r="D358" s="50">
        <v>98056493.790000007</v>
      </c>
      <c r="E358" s="51">
        <v>0.66801293898579206</v>
      </c>
      <c r="F358" s="50">
        <v>3846448.63</v>
      </c>
      <c r="G358" s="51">
        <v>1.2694734375277499</v>
      </c>
      <c r="H358" s="50">
        <f t="shared" si="158"/>
        <v>18364305.629999999</v>
      </c>
      <c r="I358" s="51">
        <f t="shared" si="159"/>
        <v>3.3788903571248152</v>
      </c>
      <c r="J358" s="50">
        <v>500403.20000000001</v>
      </c>
      <c r="K358" s="51">
        <v>3.8888450373618699</v>
      </c>
      <c r="L358" s="50">
        <v>492780.68</v>
      </c>
      <c r="M358" s="51">
        <v>1.5250363098650697</v>
      </c>
      <c r="N358" s="50">
        <v>2194996.9300000002</v>
      </c>
      <c r="O358" s="51">
        <v>3.4257593144332996</v>
      </c>
      <c r="P358" s="50">
        <v>8922722.6400000006</v>
      </c>
      <c r="Q358" s="51">
        <v>3.3211216777214498</v>
      </c>
      <c r="R358" s="50">
        <v>6226249.0499999998</v>
      </c>
      <c r="S358" s="51">
        <v>3.5419772094725293</v>
      </c>
      <c r="T358" s="50">
        <v>27153.13</v>
      </c>
      <c r="U358" s="51">
        <v>5.4235102914470597</v>
      </c>
    </row>
    <row r="359" spans="1:21" ht="14.25" customHeight="1" x14ac:dyDescent="0.2">
      <c r="A359" s="49" t="s">
        <v>21</v>
      </c>
      <c r="B359" s="50">
        <f t="shared" si="156"/>
        <v>122546428.18000001</v>
      </c>
      <c r="C359" s="51">
        <f t="shared" si="157"/>
        <v>1.1348855585217101</v>
      </c>
      <c r="D359" s="50">
        <v>98709757.120000005</v>
      </c>
      <c r="E359" s="51">
        <v>0.66785175556817289</v>
      </c>
      <c r="F359" s="50">
        <v>3295583.98</v>
      </c>
      <c r="G359" s="51">
        <v>1.2330717908150499</v>
      </c>
      <c r="H359" s="50">
        <f t="shared" si="158"/>
        <v>20541087.079999998</v>
      </c>
      <c r="I359" s="51">
        <f t="shared" si="159"/>
        <v>3.3634537011855166</v>
      </c>
      <c r="J359" s="50">
        <v>396390.7</v>
      </c>
      <c r="K359" s="51">
        <v>1.6451361321040099</v>
      </c>
      <c r="L359" s="50">
        <v>463813.05</v>
      </c>
      <c r="M359" s="51">
        <v>3.4138484956384896</v>
      </c>
      <c r="N359" s="50">
        <v>6612885.3600000003</v>
      </c>
      <c r="O359" s="51">
        <v>3.2082844294309698</v>
      </c>
      <c r="P359" s="50">
        <v>5850347.2999999998</v>
      </c>
      <c r="Q359" s="51">
        <v>3.4672277661191204</v>
      </c>
      <c r="R359" s="50">
        <v>7190823.4699999997</v>
      </c>
      <c r="S359" s="51">
        <v>3.5055080952362698</v>
      </c>
      <c r="T359" s="50">
        <v>26827.200000000001</v>
      </c>
      <c r="U359" s="51">
        <v>5.4235104669887289</v>
      </c>
    </row>
    <row r="360" spans="1:21" ht="14.25" hidden="1" customHeight="1" x14ac:dyDescent="0.2">
      <c r="A360" s="49" t="s">
        <v>22</v>
      </c>
      <c r="B360" s="50">
        <f t="shared" si="156"/>
        <v>0</v>
      </c>
      <c r="C360" s="51" t="e">
        <f t="shared" si="157"/>
        <v>#DIV/0!</v>
      </c>
      <c r="D360" s="50"/>
      <c r="E360" s="51"/>
      <c r="F360" s="50"/>
      <c r="G360" s="51"/>
      <c r="H360" s="50">
        <f t="shared" si="158"/>
        <v>0</v>
      </c>
      <c r="I360" s="51" t="e">
        <f t="shared" si="159"/>
        <v>#DIV/0!</v>
      </c>
      <c r="J360" s="50"/>
      <c r="K360" s="51"/>
      <c r="L360" s="50"/>
      <c r="M360" s="51"/>
      <c r="N360" s="50"/>
      <c r="O360" s="51"/>
      <c r="P360" s="50"/>
      <c r="Q360" s="51"/>
      <c r="R360" s="50"/>
      <c r="S360" s="51"/>
      <c r="T360" s="50"/>
      <c r="U360" s="51"/>
    </row>
    <row r="361" spans="1:21" ht="14.25" hidden="1" customHeight="1" x14ac:dyDescent="0.2">
      <c r="A361" s="49" t="s">
        <v>23</v>
      </c>
      <c r="B361" s="50">
        <f t="shared" si="156"/>
        <v>0</v>
      </c>
      <c r="C361" s="51" t="e">
        <f t="shared" si="157"/>
        <v>#DIV/0!</v>
      </c>
      <c r="D361" s="50"/>
      <c r="E361" s="51"/>
      <c r="F361" s="50"/>
      <c r="G361" s="51"/>
      <c r="H361" s="50">
        <f t="shared" si="158"/>
        <v>0</v>
      </c>
      <c r="I361" s="51" t="e">
        <f t="shared" si="159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56"/>
        <v>0</v>
      </c>
      <c r="C362" s="51" t="e">
        <f t="shared" si="157"/>
        <v>#DIV/0!</v>
      </c>
      <c r="D362" s="50"/>
      <c r="E362" s="51"/>
      <c r="F362" s="50"/>
      <c r="G362" s="51"/>
      <c r="H362" s="50">
        <f t="shared" si="158"/>
        <v>0</v>
      </c>
      <c r="I362" s="51" t="e">
        <f t="shared" si="159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56"/>
        <v>0</v>
      </c>
      <c r="C363" s="51" t="e">
        <f t="shared" si="157"/>
        <v>#DIV/0!</v>
      </c>
      <c r="D363" s="50"/>
      <c r="E363" s="51"/>
      <c r="F363" s="50"/>
      <c r="G363" s="51"/>
      <c r="H363" s="50">
        <f t="shared" si="158"/>
        <v>0</v>
      </c>
      <c r="I363" s="51" t="e">
        <f t="shared" si="159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56"/>
        <v>0</v>
      </c>
      <c r="C364" s="51" t="e">
        <f t="shared" si="157"/>
        <v>#DIV/0!</v>
      </c>
      <c r="D364" s="50"/>
      <c r="E364" s="51"/>
      <c r="F364" s="50"/>
      <c r="G364" s="51"/>
      <c r="H364" s="50">
        <f t="shared" si="158"/>
        <v>0</v>
      </c>
      <c r="I364" s="51" t="e">
        <f t="shared" si="159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56"/>
        <v>0</v>
      </c>
      <c r="C365" s="51" t="e">
        <f t="shared" si="157"/>
        <v>#DIV/0!</v>
      </c>
      <c r="D365" s="50"/>
      <c r="E365" s="51"/>
      <c r="F365" s="50"/>
      <c r="G365" s="51"/>
      <c r="H365" s="50">
        <f t="shared" si="158"/>
        <v>0</v>
      </c>
      <c r="I365" s="51" t="e">
        <f t="shared" si="159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56"/>
        <v>0</v>
      </c>
      <c r="C366" s="51" t="e">
        <f t="shared" si="157"/>
        <v>#DIV/0!</v>
      </c>
      <c r="D366" s="50"/>
      <c r="E366" s="51"/>
      <c r="F366" s="50"/>
      <c r="G366" s="51"/>
      <c r="H366" s="50">
        <f t="shared" si="158"/>
        <v>0</v>
      </c>
      <c r="I366" s="51" t="e">
        <f t="shared" si="159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56"/>
        <v>0</v>
      </c>
      <c r="C367" s="51" t="e">
        <f t="shared" si="157"/>
        <v>#DIV/0!</v>
      </c>
      <c r="D367" s="50"/>
      <c r="E367" s="51"/>
      <c r="F367" s="50"/>
      <c r="G367" s="51"/>
      <c r="H367" s="50">
        <f t="shared" si="158"/>
        <v>0</v>
      </c>
      <c r="I367" s="51" t="e">
        <f t="shared" si="159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0">D368+F368+J368+L368+N368+P368+R368+T368</f>
        <v>0</v>
      </c>
      <c r="C368" s="54" t="e">
        <f t="shared" ref="C368" si="161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2">J368+L368+N368+P368+R368+T368</f>
        <v>0</v>
      </c>
      <c r="I368" s="54" t="e">
        <f t="shared" ref="I368" si="163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5.0999999999999996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9"/>
      <c r="U369" s="24"/>
    </row>
    <row r="370" spans="1:21" x14ac:dyDescent="0.2">
      <c r="A370" s="18" t="s">
        <v>67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1"/>
      <c r="B8" s="71"/>
      <c r="C8" s="71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x14ac:dyDescent="0.2">
      <c r="A171" s="49" t="s">
        <v>25</v>
      </c>
      <c r="B171" s="50">
        <f t="shared" ref="B171" si="122">D171+F171+H171</f>
        <v>50005266.670000002</v>
      </c>
      <c r="C171" s="51">
        <f t="shared" ref="C171" si="123">(D171*E171+F171*G171+J171*K171+L171*M171+N171*O171+P171*Q171+R171*S171+T171*U171)/(D171+F171+J171+L171+N171+P171+R171+T171)</f>
        <v>0.30256105908893843</v>
      </c>
      <c r="D171" s="50">
        <v>2491798.17</v>
      </c>
      <c r="E171" s="51">
        <v>4.9592724438030998E-2</v>
      </c>
      <c r="F171" s="50">
        <v>36448357.159999996</v>
      </c>
      <c r="G171" s="51">
        <v>0</v>
      </c>
      <c r="H171" s="50">
        <f t="shared" ref="H171" si="124">J171+L171+N171+P171+R171+T171</f>
        <v>11065111.340000002</v>
      </c>
      <c r="I171" s="51">
        <f t="shared" ref="I171" si="125">(J171*K171+L171*M171+N171*O171+P171*Q171+R171*S171+T171*U171)/H171</f>
        <v>1.3561609027334007</v>
      </c>
      <c r="J171" s="50">
        <v>1643793.38</v>
      </c>
      <c r="K171" s="51">
        <v>0.57784405239544212</v>
      </c>
      <c r="L171" s="50">
        <v>1035792.64</v>
      </c>
      <c r="M171" s="51">
        <v>2.0189255679592399</v>
      </c>
      <c r="N171" s="50">
        <v>1634737.37</v>
      </c>
      <c r="O171" s="51">
        <v>1.51821468245997</v>
      </c>
      <c r="P171" s="50">
        <v>4783706.17</v>
      </c>
      <c r="Q171" s="51">
        <v>0.87819605287337299</v>
      </c>
      <c r="R171" s="50">
        <v>1849100.73</v>
      </c>
      <c r="S171" s="51">
        <v>2.5064751848321398</v>
      </c>
      <c r="T171" s="50">
        <v>117981.05</v>
      </c>
      <c r="U171" s="51">
        <v>5.4872173454974291</v>
      </c>
    </row>
    <row r="172" spans="1:21" ht="14.25" customHeight="1" x14ac:dyDescent="0.2">
      <c r="A172" s="49" t="s">
        <v>26</v>
      </c>
      <c r="B172" s="50">
        <f t="shared" ref="B172" si="126">D172+F172+H172</f>
        <v>50073116.850000001</v>
      </c>
      <c r="C172" s="51">
        <f t="shared" ref="C172" si="127">(D172*E172+F172*G172+J172*K172+L172*M172+N172*O172+P172*Q172+R172*S172+T172*U172)/(D172+F172+J172+L172+N172+P172+R172+T172)</f>
        <v>0.30202784158222401</v>
      </c>
      <c r="D172" s="50">
        <v>2642322.1</v>
      </c>
      <c r="E172" s="51">
        <v>0</v>
      </c>
      <c r="F172" s="50">
        <v>37253073.18</v>
      </c>
      <c r="G172" s="51">
        <v>0</v>
      </c>
      <c r="H172" s="50">
        <f t="shared" ref="H172" si="128">J172+L172+N172+P172+R172+T172</f>
        <v>10177721.57</v>
      </c>
      <c r="I172" s="51">
        <f t="shared" ref="I172" si="129">(J172*K172+L172*M172+N172*O172+P172*Q172+R172*S172+T172*U172)/H172</f>
        <v>1.4859391956720618</v>
      </c>
      <c r="J172" s="50">
        <v>1275850.74</v>
      </c>
      <c r="K172" s="51">
        <v>1.3495138049612299</v>
      </c>
      <c r="L172" s="50">
        <v>1201608.6100000001</v>
      </c>
      <c r="M172" s="51">
        <v>1.8505301321034999</v>
      </c>
      <c r="N172" s="50">
        <v>1325142.02</v>
      </c>
      <c r="O172" s="51">
        <v>1.3854066985212596</v>
      </c>
      <c r="P172" s="50">
        <v>4315234.59</v>
      </c>
      <c r="Q172" s="51">
        <v>0.92449224668918906</v>
      </c>
      <c r="R172" s="50">
        <v>1941503.55</v>
      </c>
      <c r="S172" s="51">
        <v>2.4211022806010298</v>
      </c>
      <c r="T172" s="50">
        <v>118382.06</v>
      </c>
      <c r="U172" s="51">
        <v>5.5096528325322298</v>
      </c>
    </row>
    <row r="173" spans="1:21" ht="14.25" customHeight="1" x14ac:dyDescent="0.2">
      <c r="A173" s="49" t="s">
        <v>27</v>
      </c>
      <c r="B173" s="50">
        <f t="shared" ref="B173" si="130">D173+F173+H173</f>
        <v>50293293.219999999</v>
      </c>
      <c r="C173" s="51">
        <f t="shared" ref="C173" si="131">(D173*E173+F173*G173+J173*K173+L173*M173+N173*O173+P173*Q173+R173*S173+T173*U173)/(D173+F173+J173+L173+N173+P173+R173+T173)</f>
        <v>0.31054563425942178</v>
      </c>
      <c r="D173" s="50">
        <v>2725319.12</v>
      </c>
      <c r="E173" s="51">
        <v>1.2743080157159701E-2</v>
      </c>
      <c r="F173" s="50">
        <v>37441480.840000004</v>
      </c>
      <c r="G173" s="51">
        <v>0</v>
      </c>
      <c r="H173" s="50">
        <f t="shared" ref="H173" si="132">J173+L173+N173+P173+R173+T173</f>
        <v>10126493.260000002</v>
      </c>
      <c r="I173" s="51">
        <f t="shared" ref="I173" si="133">(J173*K173+L173*M173+N173*O173+P173*Q173+R173*S173+T173*U173)/H173</f>
        <v>1.5388973538901041</v>
      </c>
      <c r="J173" s="50">
        <v>912680.65</v>
      </c>
      <c r="K173" s="51">
        <v>1.4493796581531599</v>
      </c>
      <c r="L173" s="50">
        <v>1218471.57</v>
      </c>
      <c r="M173" s="51">
        <v>1.76022581331134</v>
      </c>
      <c r="N173" s="50">
        <v>2753051.64</v>
      </c>
      <c r="O173" s="51">
        <v>0.77763101639459309</v>
      </c>
      <c r="P173" s="50">
        <v>3384348.69</v>
      </c>
      <c r="Q173" s="51">
        <v>1.50002546147217</v>
      </c>
      <c r="R173" s="50">
        <v>1750049.9</v>
      </c>
      <c r="S173" s="51">
        <v>2.4242175749960002</v>
      </c>
      <c r="T173" s="50">
        <v>107890.81</v>
      </c>
      <c r="U173" s="51">
        <v>6.0807637647729198</v>
      </c>
    </row>
    <row r="174" spans="1:21" ht="14.25" customHeight="1" x14ac:dyDescent="0.2">
      <c r="A174" s="49" t="s">
        <v>28</v>
      </c>
      <c r="B174" s="50">
        <f t="shared" ref="B174" si="134">D174+F174+H174</f>
        <v>53376227.500000007</v>
      </c>
      <c r="C174" s="51">
        <f t="shared" ref="C174" si="135">(D174*E174+F174*G174+J174*K174+L174*M174+N174*O174+P174*Q174+R174*S174+T174*U174)/(D174+F174+J174+L174+N174+P174+R174+T174)</f>
        <v>0.31703462701817942</v>
      </c>
      <c r="D174" s="50">
        <v>2813354.56</v>
      </c>
      <c r="E174" s="51">
        <v>0</v>
      </c>
      <c r="F174" s="50">
        <v>40290313.700000003</v>
      </c>
      <c r="G174" s="51">
        <v>0</v>
      </c>
      <c r="H174" s="50">
        <f t="shared" ref="H174" si="136">J174+L174+N174+P174+R174+T174</f>
        <v>10272559.240000002</v>
      </c>
      <c r="I174" s="51">
        <f t="shared" ref="I174" si="137">(J174*K174+L174*M174+N174*O174+P174*Q174+R174*S174+T174*U174)/H174</f>
        <v>1.6473122210098825</v>
      </c>
      <c r="J174" s="50">
        <v>1010158.84</v>
      </c>
      <c r="K174" s="51">
        <v>1.8520051219865599</v>
      </c>
      <c r="L174" s="50">
        <v>1394864.52</v>
      </c>
      <c r="M174" s="51">
        <v>1.13722443524479</v>
      </c>
      <c r="N174" s="50">
        <v>2350358.7000000002</v>
      </c>
      <c r="O174" s="51">
        <v>1.0019316554107298</v>
      </c>
      <c r="P174" s="50">
        <v>3328726.42</v>
      </c>
      <c r="Q174" s="51">
        <v>1.60601760913112</v>
      </c>
      <c r="R174" s="50">
        <v>2079492.46</v>
      </c>
      <c r="S174" s="51">
        <v>2.4535429418195598</v>
      </c>
      <c r="T174" s="50">
        <v>108958.3</v>
      </c>
      <c r="U174" s="51">
        <v>6.0757458403811393</v>
      </c>
    </row>
    <row r="175" spans="1:21" ht="14.25" customHeight="1" x14ac:dyDescent="0.2">
      <c r="A175" s="49" t="s">
        <v>46</v>
      </c>
      <c r="B175" s="50">
        <f t="shared" ref="B175" si="138">D175+F175+H175</f>
        <v>53226516.910000004</v>
      </c>
      <c r="C175" s="51">
        <f t="shared" ref="C175" si="139">(D175*E175+F175*G175+J175*K175+L175*M175+N175*O175+P175*Q175+R175*S175+T175*U175)/(D175+F175+J175+L175+N175+P175+R175+T175)</f>
        <v>0.33773596777704312</v>
      </c>
      <c r="D175" s="50">
        <v>2733706.97</v>
      </c>
      <c r="E175" s="51">
        <v>0</v>
      </c>
      <c r="F175" s="50">
        <v>39535049.920000002</v>
      </c>
      <c r="G175" s="51">
        <v>0</v>
      </c>
      <c r="H175" s="50">
        <f t="shared" ref="H175" si="140">J175+L175+N175+P175+R175+T175</f>
        <v>10957760.020000001</v>
      </c>
      <c r="I175" s="51">
        <f t="shared" ref="I175" si="141">(J175*K175+L175*M175+N175*O175+P175*Q175+R175*S175+T175*U175)/H175</f>
        <v>1.6405277326013201</v>
      </c>
      <c r="J175" s="50">
        <v>1293684.4100000001</v>
      </c>
      <c r="K175" s="51">
        <v>0.913398353467056</v>
      </c>
      <c r="L175" s="50">
        <v>1497140.15</v>
      </c>
      <c r="M175" s="51">
        <v>1.49430016762292</v>
      </c>
      <c r="N175" s="50">
        <v>2804094.91</v>
      </c>
      <c r="O175" s="51">
        <v>0.85840027476102809</v>
      </c>
      <c r="P175" s="50">
        <v>3096740.73</v>
      </c>
      <c r="Q175" s="51">
        <v>2.0153333710310299</v>
      </c>
      <c r="R175" s="50">
        <v>2157361.19</v>
      </c>
      <c r="S175" s="51">
        <v>2.4331463893164802</v>
      </c>
      <c r="T175" s="50">
        <v>108738.63</v>
      </c>
      <c r="U175" s="51">
        <v>6.0742612556365687</v>
      </c>
    </row>
    <row r="176" spans="1:21" ht="13.5" thickBot="1" x14ac:dyDescent="0.25">
      <c r="A176" s="52" t="s">
        <v>30</v>
      </c>
      <c r="B176" s="53">
        <f t="shared" ref="B176:B187" si="142">D176+F176+H176</f>
        <v>56672889.959999993</v>
      </c>
      <c r="C176" s="54">
        <f t="shared" ref="C176:C187" si="143">(D176*E176+F176*G176+J176*K176+L176*M176+N176*O176+P176*Q176+R176*S176+T176*U176)/(D176+F176+J176+L176+N176+P176+R176+T176)</f>
        <v>0.31852858325102418</v>
      </c>
      <c r="D176" s="53">
        <v>3399106.4</v>
      </c>
      <c r="E176" s="54">
        <v>0</v>
      </c>
      <c r="F176" s="53">
        <v>42242475.899999999</v>
      </c>
      <c r="G176" s="54">
        <v>0</v>
      </c>
      <c r="H176" s="53">
        <f t="shared" ref="H176:H187" si="144">J176+L176+N176+P176+R176+T176</f>
        <v>11031307.66</v>
      </c>
      <c r="I176" s="54">
        <f t="shared" ref="I176:I187" si="145">(J176*K176+L176*M176+N176*O176+P176*Q176+R176*S176+T176*U176)/H176</f>
        <v>1.6364275119582685</v>
      </c>
      <c r="J176" s="53">
        <v>1352329.74</v>
      </c>
      <c r="K176" s="54">
        <v>1.14167910520107</v>
      </c>
      <c r="L176" s="53">
        <v>1891601.23</v>
      </c>
      <c r="M176" s="54">
        <v>0.80540220382495709</v>
      </c>
      <c r="N176" s="53">
        <v>2654593.98</v>
      </c>
      <c r="O176" s="54">
        <v>1.2486220567335098</v>
      </c>
      <c r="P176" s="53">
        <v>3417457.31</v>
      </c>
      <c r="Q176" s="54">
        <v>2.0920749586773897</v>
      </c>
      <c r="R176" s="53">
        <v>1606015.23</v>
      </c>
      <c r="S176" s="54">
        <v>2.4015367209811598</v>
      </c>
      <c r="T176" s="53">
        <v>109310.17</v>
      </c>
      <c r="U176" s="54">
        <v>6.0693614857611093</v>
      </c>
    </row>
    <row r="177" spans="1:21" ht="14.25" customHeight="1" x14ac:dyDescent="0.2">
      <c r="A177" s="49" t="s">
        <v>90</v>
      </c>
      <c r="B177" s="50">
        <f t="shared" si="142"/>
        <v>56523921.939999998</v>
      </c>
      <c r="C177" s="51">
        <f t="shared" si="143"/>
        <v>0.3228918113674687</v>
      </c>
      <c r="D177" s="50">
        <v>2971607.01</v>
      </c>
      <c r="E177" s="51">
        <v>0</v>
      </c>
      <c r="F177" s="50">
        <v>42778722.829999998</v>
      </c>
      <c r="G177" s="51">
        <v>2.2122406827356903E-3</v>
      </c>
      <c r="H177" s="50">
        <f t="shared" si="144"/>
        <v>10773592.1</v>
      </c>
      <c r="I177" s="51">
        <f t="shared" si="145"/>
        <v>1.6852758616877657</v>
      </c>
      <c r="J177" s="50">
        <v>1125797.5900000001</v>
      </c>
      <c r="K177" s="51">
        <v>0.950893957767311</v>
      </c>
      <c r="L177" s="50">
        <v>1905641.64</v>
      </c>
      <c r="M177" s="51">
        <v>0.97501429765147207</v>
      </c>
      <c r="N177" s="50">
        <v>2752479.9</v>
      </c>
      <c r="O177" s="51">
        <v>1.24338678106242</v>
      </c>
      <c r="P177" s="50">
        <v>3185390.87</v>
      </c>
      <c r="Q177" s="51">
        <v>2.21232182215679</v>
      </c>
      <c r="R177" s="50">
        <v>1694594.32</v>
      </c>
      <c r="S177" s="51">
        <v>2.41516487899003</v>
      </c>
      <c r="T177" s="50">
        <v>109687.78</v>
      </c>
      <c r="U177" s="51">
        <v>6.0690552420698092</v>
      </c>
    </row>
    <row r="178" spans="1:21" ht="14.25" customHeight="1" x14ac:dyDescent="0.2">
      <c r="A178" s="49" t="s">
        <v>20</v>
      </c>
      <c r="B178" s="50">
        <f t="shared" si="142"/>
        <v>59047256.400000006</v>
      </c>
      <c r="C178" s="51">
        <f t="shared" si="143"/>
        <v>0.34908647263753317</v>
      </c>
      <c r="D178" s="50">
        <v>2584894.59</v>
      </c>
      <c r="E178" s="51">
        <v>0</v>
      </c>
      <c r="F178" s="50">
        <v>44629524.590000004</v>
      </c>
      <c r="G178" s="51">
        <v>2.2574423081032401E-3</v>
      </c>
      <c r="H178" s="50">
        <f t="shared" si="144"/>
        <v>11832837.219999999</v>
      </c>
      <c r="I178" s="51">
        <f t="shared" si="145"/>
        <v>1.733468440175163</v>
      </c>
      <c r="J178" s="50">
        <v>2059412.73</v>
      </c>
      <c r="K178" s="51">
        <v>0.71789374187271304</v>
      </c>
      <c r="L178" s="50">
        <v>2091309.18</v>
      </c>
      <c r="M178" s="51">
        <v>1.03214057344692</v>
      </c>
      <c r="N178" s="50">
        <v>1649624.02</v>
      </c>
      <c r="O178" s="51">
        <v>2.0634936066219498</v>
      </c>
      <c r="P178" s="50">
        <v>4177609.29</v>
      </c>
      <c r="Q178" s="51">
        <v>1.9940048708576099</v>
      </c>
      <c r="R178" s="50">
        <v>1745137.23</v>
      </c>
      <c r="S178" s="51">
        <v>2.5638233431075204</v>
      </c>
      <c r="T178" s="50">
        <v>109744.77</v>
      </c>
      <c r="U178" s="51">
        <v>6.0731810080790209</v>
      </c>
    </row>
    <row r="179" spans="1:21" ht="14.25" customHeight="1" x14ac:dyDescent="0.2">
      <c r="A179" s="49" t="s">
        <v>21</v>
      </c>
      <c r="B179" s="50">
        <f t="shared" si="142"/>
        <v>59815858.860000007</v>
      </c>
      <c r="C179" s="51">
        <f t="shared" si="143"/>
        <v>0.34086701470627384</v>
      </c>
      <c r="D179" s="50">
        <v>2555743.42</v>
      </c>
      <c r="E179" s="51">
        <v>0</v>
      </c>
      <c r="F179" s="50">
        <v>46312636.950000003</v>
      </c>
      <c r="G179" s="51">
        <v>2.4378722403972301E-3</v>
      </c>
      <c r="H179" s="50">
        <f t="shared" si="144"/>
        <v>10947478.49</v>
      </c>
      <c r="I179" s="51">
        <f t="shared" si="145"/>
        <v>1.8521478684083739</v>
      </c>
      <c r="J179" s="50">
        <v>1412124.08</v>
      </c>
      <c r="K179" s="51">
        <v>1.0498859168947801</v>
      </c>
      <c r="L179" s="50">
        <v>2412496.71</v>
      </c>
      <c r="M179" s="51">
        <v>1.22600542895663</v>
      </c>
      <c r="N179" s="50">
        <v>1999371.92</v>
      </c>
      <c r="O179" s="51">
        <v>1.8889485158919299</v>
      </c>
      <c r="P179" s="50">
        <v>3367769.15</v>
      </c>
      <c r="Q179" s="51">
        <v>2.1024562770877604</v>
      </c>
      <c r="R179" s="50">
        <v>1645770.3</v>
      </c>
      <c r="S179" s="51">
        <v>2.6195221565245195</v>
      </c>
      <c r="T179" s="50">
        <v>109946.33</v>
      </c>
      <c r="U179" s="51">
        <v>6.0721983698773787</v>
      </c>
    </row>
    <row r="180" spans="1:21" ht="14.25" customHeight="1" x14ac:dyDescent="0.2">
      <c r="A180" s="49" t="s">
        <v>22</v>
      </c>
      <c r="B180" s="50">
        <f t="shared" si="142"/>
        <v>62209044.739999995</v>
      </c>
      <c r="C180" s="51">
        <f t="shared" si="143"/>
        <v>0.36993074503525936</v>
      </c>
      <c r="D180" s="50">
        <v>2779050.75</v>
      </c>
      <c r="E180" s="51">
        <v>0</v>
      </c>
      <c r="F180" s="50">
        <v>48147122.609999999</v>
      </c>
      <c r="G180" s="51">
        <v>2.83666511301827E-3</v>
      </c>
      <c r="H180" s="50">
        <f t="shared" si="144"/>
        <v>11282871.379999999</v>
      </c>
      <c r="I180" s="51">
        <f t="shared" si="145"/>
        <v>2.0275389335866012</v>
      </c>
      <c r="J180" s="50">
        <v>2342332.19</v>
      </c>
      <c r="K180" s="51">
        <v>0.72335586648792083</v>
      </c>
      <c r="L180" s="50">
        <v>1633407.61</v>
      </c>
      <c r="M180" s="51">
        <v>2.0690359582076403</v>
      </c>
      <c r="N180" s="50">
        <v>2423291.14</v>
      </c>
      <c r="O180" s="51">
        <v>2.0457405093718899</v>
      </c>
      <c r="P180" s="50">
        <v>3275018.28</v>
      </c>
      <c r="Q180" s="51">
        <v>2.52647798903278</v>
      </c>
      <c r="R180" s="50">
        <v>1501988.5</v>
      </c>
      <c r="S180" s="51">
        <v>2.6031130780295602</v>
      </c>
      <c r="T180" s="50">
        <v>106833.66</v>
      </c>
      <c r="U180" s="51">
        <v>6.1872806622931389</v>
      </c>
    </row>
    <row r="181" spans="1:21" ht="14.25" customHeight="1" x14ac:dyDescent="0.2">
      <c r="A181" s="49" t="s">
        <v>23</v>
      </c>
      <c r="B181" s="50">
        <f t="shared" si="142"/>
        <v>65049227.640000001</v>
      </c>
      <c r="C181" s="51">
        <f t="shared" si="143"/>
        <v>0.35424132096735794</v>
      </c>
      <c r="D181" s="50">
        <v>3056662.91</v>
      </c>
      <c r="E181" s="51">
        <v>0</v>
      </c>
      <c r="F181" s="50">
        <v>51583225.729999997</v>
      </c>
      <c r="G181" s="51">
        <v>0</v>
      </c>
      <c r="H181" s="50">
        <f t="shared" si="144"/>
        <v>10409339</v>
      </c>
      <c r="I181" s="51">
        <f t="shared" si="145"/>
        <v>2.2136971739608025</v>
      </c>
      <c r="J181" s="50">
        <v>1536591.47</v>
      </c>
      <c r="K181" s="51">
        <v>1.3800136388886799</v>
      </c>
      <c r="L181" s="50">
        <v>1479265.41</v>
      </c>
      <c r="M181" s="51">
        <v>1.9562277447560898</v>
      </c>
      <c r="N181" s="50">
        <v>2577094.08</v>
      </c>
      <c r="O181" s="51">
        <v>2.0510978814944898</v>
      </c>
      <c r="P181" s="50">
        <v>3182084.92</v>
      </c>
      <c r="Q181" s="51">
        <v>2.5279518933768697</v>
      </c>
      <c r="R181" s="50">
        <v>1528304.96</v>
      </c>
      <c r="S181" s="51">
        <v>2.6456348295172698</v>
      </c>
      <c r="T181" s="50">
        <v>105998.16</v>
      </c>
      <c r="U181" s="51">
        <v>6.1836966377529601</v>
      </c>
    </row>
    <row r="182" spans="1:21" ht="14.25" customHeight="1" x14ac:dyDescent="0.2">
      <c r="A182" s="49" t="s">
        <v>24</v>
      </c>
      <c r="B182" s="50">
        <f t="shared" si="142"/>
        <v>65815409.300000004</v>
      </c>
      <c r="C182" s="51">
        <f t="shared" si="143"/>
        <v>0.34470624373827274</v>
      </c>
      <c r="D182" s="50">
        <v>2147727.27</v>
      </c>
      <c r="E182" s="51">
        <v>0</v>
      </c>
      <c r="F182" s="50">
        <v>53629600.490000002</v>
      </c>
      <c r="G182" s="51">
        <v>2.8231789089727005E-3</v>
      </c>
      <c r="H182" s="50">
        <f t="shared" si="144"/>
        <v>10038081.539999999</v>
      </c>
      <c r="I182" s="51">
        <f t="shared" si="145"/>
        <v>2.2450083188804211</v>
      </c>
      <c r="J182" s="50">
        <v>1594749.6800000004</v>
      </c>
      <c r="K182" s="51">
        <v>1.2706899456471399</v>
      </c>
      <c r="L182" s="50">
        <v>1567851.16</v>
      </c>
      <c r="M182" s="51">
        <v>1.8975797069920799</v>
      </c>
      <c r="N182" s="50">
        <v>2687568.01</v>
      </c>
      <c r="O182" s="51">
        <v>2.2554587035734199</v>
      </c>
      <c r="P182" s="50">
        <v>2671285.09</v>
      </c>
      <c r="Q182" s="51">
        <v>2.5485722251008402</v>
      </c>
      <c r="R182" s="50">
        <v>1411398.35</v>
      </c>
      <c r="S182" s="51">
        <v>2.8461760732538801</v>
      </c>
      <c r="T182" s="50">
        <v>105229.25</v>
      </c>
      <c r="U182" s="51">
        <v>6.1510632737570594</v>
      </c>
    </row>
    <row r="183" spans="1:21" ht="14.25" customHeight="1" x14ac:dyDescent="0.2">
      <c r="A183" s="49" t="s">
        <v>25</v>
      </c>
      <c r="B183" s="50">
        <f t="shared" si="142"/>
        <v>62864503.829999998</v>
      </c>
      <c r="C183" s="51">
        <f t="shared" si="143"/>
        <v>0.34475703365779703</v>
      </c>
      <c r="D183" s="50">
        <v>2749013.33</v>
      </c>
      <c r="E183" s="51">
        <v>0.13048077871633998</v>
      </c>
      <c r="F183" s="50">
        <v>50604654.890000001</v>
      </c>
      <c r="G183" s="51">
        <v>3.2342708463434797E-4</v>
      </c>
      <c r="H183" s="50">
        <f t="shared" si="144"/>
        <v>9510835.6100000013</v>
      </c>
      <c r="I183" s="51">
        <f t="shared" si="145"/>
        <v>2.239332107097582</v>
      </c>
      <c r="J183" s="50">
        <v>1394435.75</v>
      </c>
      <c r="K183" s="51">
        <v>0.92127204763647219</v>
      </c>
      <c r="L183" s="50">
        <v>2207358.4300000002</v>
      </c>
      <c r="M183" s="51">
        <v>2.0865418644764504</v>
      </c>
      <c r="N183" s="50">
        <v>1951711.52</v>
      </c>
      <c r="O183" s="51">
        <v>2.3249547706210203</v>
      </c>
      <c r="P183" s="50">
        <v>2403516.5300000003</v>
      </c>
      <c r="Q183" s="51">
        <v>2.5853784829181103</v>
      </c>
      <c r="R183" s="50">
        <v>1492920.71</v>
      </c>
      <c r="S183" s="51">
        <v>2.9200336593227401</v>
      </c>
      <c r="T183" s="50">
        <v>60892.67</v>
      </c>
      <c r="U183" s="51">
        <v>4.8692139924230595</v>
      </c>
    </row>
    <row r="184" spans="1:21" ht="14.25" customHeight="1" x14ac:dyDescent="0.2">
      <c r="A184" s="49" t="s">
        <v>26</v>
      </c>
      <c r="B184" s="50">
        <f t="shared" si="142"/>
        <v>63692049.32</v>
      </c>
      <c r="C184" s="51">
        <f t="shared" si="143"/>
        <v>0.3459215573140863</v>
      </c>
      <c r="D184" s="50">
        <v>3283925.82</v>
      </c>
      <c r="E184" s="51">
        <v>0.10366355717499101</v>
      </c>
      <c r="F184" s="50">
        <v>50736445.740000002</v>
      </c>
      <c r="G184" s="51">
        <v>1.0508484428180199E-3</v>
      </c>
      <c r="H184" s="50">
        <f t="shared" si="144"/>
        <v>9671677.7599999998</v>
      </c>
      <c r="I184" s="51">
        <f t="shared" si="145"/>
        <v>2.2373277604215787</v>
      </c>
      <c r="J184" s="50">
        <v>1866626.12</v>
      </c>
      <c r="K184" s="51">
        <v>1.0160598693433001</v>
      </c>
      <c r="L184" s="50">
        <v>2070602.66</v>
      </c>
      <c r="M184" s="51">
        <v>2.2800268195347497</v>
      </c>
      <c r="N184" s="50">
        <v>1783499.89</v>
      </c>
      <c r="O184" s="51">
        <v>2.1843599724584197</v>
      </c>
      <c r="P184" s="50">
        <v>2356554.33</v>
      </c>
      <c r="Q184" s="51">
        <v>2.7417392090001202</v>
      </c>
      <c r="R184" s="50">
        <v>1532329.91</v>
      </c>
      <c r="S184" s="51">
        <v>2.8446578857160101</v>
      </c>
      <c r="T184" s="50">
        <v>62064.85</v>
      </c>
      <c r="U184" s="51">
        <v>4.9184379886521903</v>
      </c>
    </row>
    <row r="185" spans="1:21" ht="14.25" customHeight="1" x14ac:dyDescent="0.2">
      <c r="A185" s="49" t="s">
        <v>27</v>
      </c>
      <c r="B185" s="50">
        <f t="shared" si="142"/>
        <v>62012814.530000001</v>
      </c>
      <c r="C185" s="51">
        <f t="shared" si="143"/>
        <v>0.3797340473735149</v>
      </c>
      <c r="D185" s="50">
        <v>2315064.59</v>
      </c>
      <c r="E185" s="51">
        <v>8.5436897032751896E-2</v>
      </c>
      <c r="F185" s="50">
        <v>49657024.719999999</v>
      </c>
      <c r="G185" s="51">
        <v>9.9669060478498983E-4</v>
      </c>
      <c r="H185" s="50">
        <f t="shared" si="144"/>
        <v>10040725.220000001</v>
      </c>
      <c r="I185" s="51">
        <f t="shared" si="145"/>
        <v>2.3206583105259018</v>
      </c>
      <c r="J185" s="50">
        <v>2104161.85</v>
      </c>
      <c r="K185" s="51">
        <v>1.4268239120959298</v>
      </c>
      <c r="L185" s="50">
        <v>2189043.9900000002</v>
      </c>
      <c r="M185" s="51">
        <v>2.2290549717093602</v>
      </c>
      <c r="N185" s="50">
        <v>1340502.99</v>
      </c>
      <c r="O185" s="51">
        <v>2.14221536148905</v>
      </c>
      <c r="P185" s="50">
        <v>2559635.48</v>
      </c>
      <c r="Q185" s="51">
        <v>2.8032275700053999</v>
      </c>
      <c r="R185" s="50">
        <v>1785753.58</v>
      </c>
      <c r="S185" s="51">
        <v>2.8387978782044501</v>
      </c>
      <c r="T185" s="50">
        <v>61627.33</v>
      </c>
      <c r="U185" s="51">
        <v>4.9173682504174696</v>
      </c>
    </row>
    <row r="186" spans="1:21" ht="14.25" customHeight="1" x14ac:dyDescent="0.2">
      <c r="A186" s="49" t="s">
        <v>28</v>
      </c>
      <c r="B186" s="50">
        <f t="shared" si="142"/>
        <v>61517650.260000005</v>
      </c>
      <c r="C186" s="51">
        <f t="shared" si="143"/>
        <v>0.4019389076370094</v>
      </c>
      <c r="D186" s="50">
        <v>2306246.8199999998</v>
      </c>
      <c r="E186" s="51">
        <v>0.16035508723216399</v>
      </c>
      <c r="F186" s="50">
        <v>48832527.130000003</v>
      </c>
      <c r="G186" s="51">
        <v>3.2244149802205797E-3</v>
      </c>
      <c r="H186" s="50">
        <f t="shared" si="144"/>
        <v>10378876.310000001</v>
      </c>
      <c r="I186" s="51">
        <f t="shared" si="145"/>
        <v>2.3315686285406736</v>
      </c>
      <c r="J186" s="50">
        <v>1811417.55</v>
      </c>
      <c r="K186" s="51">
        <v>1.0354030559105498</v>
      </c>
      <c r="L186" s="50">
        <v>2036457.89</v>
      </c>
      <c r="M186" s="51">
        <v>2.3585150221790196</v>
      </c>
      <c r="N186" s="50">
        <v>2126255.2200000002</v>
      </c>
      <c r="O186" s="51">
        <v>2.7406839057636692</v>
      </c>
      <c r="P186" s="50">
        <v>3054540.05</v>
      </c>
      <c r="Q186" s="51">
        <v>2.4865332536726803</v>
      </c>
      <c r="R186" s="50">
        <v>1287179.54</v>
      </c>
      <c r="S186" s="51">
        <v>2.9428779420312998</v>
      </c>
      <c r="T186" s="50">
        <v>63026.060000000012</v>
      </c>
      <c r="U186" s="51">
        <v>4.9166561546128698</v>
      </c>
    </row>
    <row r="187" spans="1:21" ht="14.25" customHeight="1" x14ac:dyDescent="0.2">
      <c r="A187" s="49" t="s">
        <v>46</v>
      </c>
      <c r="B187" s="50">
        <f t="shared" si="142"/>
        <v>64056746.980000004</v>
      </c>
      <c r="C187" s="51">
        <f t="shared" si="143"/>
        <v>0.3871861283143796</v>
      </c>
      <c r="D187" s="50">
        <v>2392087.38</v>
      </c>
      <c r="E187" s="51">
        <v>0.13956749899328499</v>
      </c>
      <c r="F187" s="50">
        <v>51278081.960000001</v>
      </c>
      <c r="G187" s="51">
        <v>1.02510065218516E-2</v>
      </c>
      <c r="H187" s="50">
        <f t="shared" si="144"/>
        <v>10386577.640000001</v>
      </c>
      <c r="I187" s="51">
        <f t="shared" si="145"/>
        <v>2.3051263929126158</v>
      </c>
      <c r="J187" s="50">
        <v>2450534.15</v>
      </c>
      <c r="K187" s="51">
        <v>1.3838147097031899</v>
      </c>
      <c r="L187" s="50">
        <v>1328379.98</v>
      </c>
      <c r="M187" s="51">
        <v>2.1337456086924802</v>
      </c>
      <c r="N187" s="50">
        <v>2467583.56</v>
      </c>
      <c r="O187" s="51">
        <v>2.6698164263179001</v>
      </c>
      <c r="P187" s="50">
        <v>2889773.64</v>
      </c>
      <c r="Q187" s="51">
        <v>2.5286771369746504</v>
      </c>
      <c r="R187" s="50">
        <v>1184306.57</v>
      </c>
      <c r="S187" s="51">
        <v>2.9620795714238097</v>
      </c>
      <c r="T187" s="50">
        <v>65999.740000000005</v>
      </c>
      <c r="U187" s="51">
        <v>4.7508390790630397</v>
      </c>
    </row>
    <row r="188" spans="1:21" ht="13.5" thickBot="1" x14ac:dyDescent="0.25">
      <c r="A188" s="52" t="s">
        <v>30</v>
      </c>
      <c r="B188" s="53">
        <f t="shared" ref="B188:B199" si="146">D188+F188+H188</f>
        <v>67895237.030000001</v>
      </c>
      <c r="C188" s="54">
        <f t="shared" ref="C188:C199" si="147">(D188*E188+F188*G188+J188*K188+L188*M188+N188*O188+P188*Q188+R188*S188+T188*U188)/(D188+F188+J188+L188+N188+P188+R188+T188)</f>
        <v>0.36813602318312727</v>
      </c>
      <c r="D188" s="53">
        <v>2525313.21</v>
      </c>
      <c r="E188" s="54">
        <v>0.134140647052648</v>
      </c>
      <c r="F188" s="53">
        <v>52977729.109999999</v>
      </c>
      <c r="G188" s="54">
        <v>9.12349147688864E-5</v>
      </c>
      <c r="H188" s="53">
        <f t="shared" ref="H188:H199" si="148">J188+L188+N188+P188+R188+T188</f>
        <v>12392194.710000001</v>
      </c>
      <c r="I188" s="54">
        <f t="shared" ref="I188:I199" si="149">(J188*K188+L188*M188+N188*O188+P188*Q188+R188*S188+T188*U188)/H188</f>
        <v>1.989244243136977</v>
      </c>
      <c r="J188" s="53">
        <v>2531023.54</v>
      </c>
      <c r="K188" s="54">
        <v>0.69596177216905697</v>
      </c>
      <c r="L188" s="53">
        <v>2572576.54</v>
      </c>
      <c r="M188" s="54">
        <v>1.38582549738248</v>
      </c>
      <c r="N188" s="53">
        <v>2780649.98</v>
      </c>
      <c r="O188" s="54">
        <v>2.2288471056324801</v>
      </c>
      <c r="P188" s="53">
        <v>3406069.84</v>
      </c>
      <c r="Q188" s="54">
        <v>2.9256792929413296</v>
      </c>
      <c r="R188" s="53">
        <v>1040421.66</v>
      </c>
      <c r="S188" s="54">
        <v>2.7588899618833396</v>
      </c>
      <c r="T188" s="53">
        <v>61453.15</v>
      </c>
      <c r="U188" s="54">
        <v>4.7409068615685293</v>
      </c>
    </row>
    <row r="189" spans="1:21" ht="14.25" customHeight="1" x14ac:dyDescent="0.2">
      <c r="A189" s="35" t="s">
        <v>91</v>
      </c>
      <c r="B189" s="50">
        <f t="shared" si="146"/>
        <v>68235295.820000008</v>
      </c>
      <c r="C189" s="51">
        <f t="shared" si="147"/>
        <v>0.3853788453437379</v>
      </c>
      <c r="D189" s="50">
        <v>3286363.19</v>
      </c>
      <c r="E189" s="51">
        <v>0.110494268285667</v>
      </c>
      <c r="F189" s="50">
        <v>51722565.310000002</v>
      </c>
      <c r="G189" s="51">
        <v>2.7368944782913004E-3</v>
      </c>
      <c r="H189" s="50">
        <f t="shared" si="148"/>
        <v>13226367.320000002</v>
      </c>
      <c r="I189" s="51">
        <f t="shared" si="149"/>
        <v>1.9500256866750909</v>
      </c>
      <c r="J189" s="50">
        <v>2612555.7000000002</v>
      </c>
      <c r="K189" s="51">
        <v>0.51508350221968502</v>
      </c>
      <c r="L189" s="50">
        <v>2996381.91</v>
      </c>
      <c r="M189" s="51">
        <v>1.94361653808676</v>
      </c>
      <c r="N189" s="50">
        <v>2399315.29</v>
      </c>
      <c r="O189" s="51">
        <v>1.7355191610519798</v>
      </c>
      <c r="P189" s="50">
        <v>4211235.08</v>
      </c>
      <c r="Q189" s="51">
        <v>2.7428984627949098</v>
      </c>
      <c r="R189" s="50">
        <v>944913.38</v>
      </c>
      <c r="S189" s="51">
        <v>2.7657287703979794</v>
      </c>
      <c r="T189" s="50">
        <v>61965.96</v>
      </c>
      <c r="U189" s="51">
        <v>4.7418329966968997</v>
      </c>
    </row>
    <row r="190" spans="1:21" ht="14.25" customHeight="1" x14ac:dyDescent="0.2">
      <c r="A190" s="49" t="s">
        <v>20</v>
      </c>
      <c r="B190" s="50">
        <f t="shared" si="146"/>
        <v>69647444.5</v>
      </c>
      <c r="C190" s="51">
        <f t="shared" si="147"/>
        <v>0.36963647937147232</v>
      </c>
      <c r="D190" s="50">
        <v>2590344.85</v>
      </c>
      <c r="E190" s="51">
        <v>1.9339181808167401E-2</v>
      </c>
      <c r="F190" s="50">
        <v>54134159.380000003</v>
      </c>
      <c r="G190" s="51">
        <v>3.0001504015226806E-3</v>
      </c>
      <c r="H190" s="50">
        <f t="shared" si="148"/>
        <v>12922940.270000001</v>
      </c>
      <c r="I190" s="51">
        <f t="shared" si="149"/>
        <v>1.975690506863266</v>
      </c>
      <c r="J190" s="50">
        <v>3326686.45</v>
      </c>
      <c r="K190" s="51">
        <v>0.33516907407970498</v>
      </c>
      <c r="L190" s="50">
        <v>2522682.6</v>
      </c>
      <c r="M190" s="51">
        <v>2.6717860997257401</v>
      </c>
      <c r="N190" s="50">
        <v>1888107.86</v>
      </c>
      <c r="O190" s="51">
        <v>1.7612487736267399</v>
      </c>
      <c r="P190" s="50">
        <v>4188686.93</v>
      </c>
      <c r="Q190" s="51">
        <v>2.7502288158117403</v>
      </c>
      <c r="R190" s="50">
        <v>934532.69</v>
      </c>
      <c r="S190" s="51">
        <v>2.7133851183953799</v>
      </c>
      <c r="T190" s="50">
        <v>62243.74</v>
      </c>
      <c r="U190" s="51">
        <v>4.7496735960917498</v>
      </c>
    </row>
    <row r="191" spans="1:21" ht="14.25" customHeight="1" x14ac:dyDescent="0.2">
      <c r="A191" s="49" t="s">
        <v>21</v>
      </c>
      <c r="B191" s="50">
        <f t="shared" si="146"/>
        <v>71700096.50999999</v>
      </c>
      <c r="C191" s="51">
        <f t="shared" si="147"/>
        <v>0.36054470134352673</v>
      </c>
      <c r="D191" s="50">
        <v>3017820.58</v>
      </c>
      <c r="E191" s="51">
        <v>6.4938442099165494E-2</v>
      </c>
      <c r="F191" s="50">
        <v>56512693.609999999</v>
      </c>
      <c r="G191" s="51">
        <v>3.17208480694821E-3</v>
      </c>
      <c r="H191" s="50">
        <f t="shared" si="148"/>
        <v>12169582.32</v>
      </c>
      <c r="I191" s="51">
        <f t="shared" si="149"/>
        <v>2.0934041603738449</v>
      </c>
      <c r="J191" s="50">
        <v>2175403.44</v>
      </c>
      <c r="K191" s="51">
        <v>0.44038856617786698</v>
      </c>
      <c r="L191" s="50">
        <v>2042127.49</v>
      </c>
      <c r="M191" s="51">
        <v>1.78660863705429</v>
      </c>
      <c r="N191" s="50">
        <v>2102693.09</v>
      </c>
      <c r="O191" s="51">
        <v>2.5945426141577297</v>
      </c>
      <c r="P191" s="50">
        <v>4678188.49</v>
      </c>
      <c r="Q191" s="51">
        <v>2.6017742990727601</v>
      </c>
      <c r="R191" s="50">
        <v>1087110.6299999999</v>
      </c>
      <c r="S191" s="51">
        <v>2.6414741564066899</v>
      </c>
      <c r="T191" s="50">
        <v>84059.18</v>
      </c>
      <c r="U191" s="51">
        <v>4.4094744321797998</v>
      </c>
    </row>
    <row r="192" spans="1:21" ht="14.25" hidden="1" customHeight="1" x14ac:dyDescent="0.2">
      <c r="A192" s="49" t="s">
        <v>22</v>
      </c>
      <c r="B192" s="50">
        <f t="shared" si="146"/>
        <v>0</v>
      </c>
      <c r="C192" s="51" t="e">
        <f t="shared" si="147"/>
        <v>#DIV/0!</v>
      </c>
      <c r="D192" s="50"/>
      <c r="E192" s="51"/>
      <c r="F192" s="50"/>
      <c r="G192" s="51"/>
      <c r="H192" s="50">
        <f t="shared" si="148"/>
        <v>0</v>
      </c>
      <c r="I192" s="51" t="e">
        <f t="shared" si="149"/>
        <v>#DIV/0!</v>
      </c>
      <c r="J192" s="50"/>
      <c r="K192" s="51"/>
      <c r="L192" s="50"/>
      <c r="M192" s="51"/>
      <c r="N192" s="50"/>
      <c r="O192" s="51"/>
      <c r="P192" s="50"/>
      <c r="Q192" s="51"/>
      <c r="R192" s="50"/>
      <c r="S192" s="51"/>
      <c r="T192" s="50"/>
      <c r="U192" s="51"/>
    </row>
    <row r="193" spans="1:21" ht="14.25" hidden="1" customHeight="1" x14ac:dyDescent="0.2">
      <c r="A193" s="49" t="s">
        <v>23</v>
      </c>
      <c r="B193" s="50">
        <f t="shared" si="146"/>
        <v>0</v>
      </c>
      <c r="C193" s="51" t="e">
        <f t="shared" si="147"/>
        <v>#DIV/0!</v>
      </c>
      <c r="D193" s="50"/>
      <c r="E193" s="51"/>
      <c r="F193" s="50"/>
      <c r="G193" s="51"/>
      <c r="H193" s="50">
        <f t="shared" si="148"/>
        <v>0</v>
      </c>
      <c r="I193" s="51" t="e">
        <f t="shared" si="149"/>
        <v>#DIV/0!</v>
      </c>
      <c r="J193" s="50"/>
      <c r="K193" s="51"/>
      <c r="L193" s="50"/>
      <c r="M193" s="51"/>
      <c r="N193" s="50"/>
      <c r="O193" s="51"/>
      <c r="P193" s="50"/>
      <c r="Q193" s="51"/>
      <c r="R193" s="50"/>
      <c r="S193" s="51"/>
      <c r="T193" s="50"/>
      <c r="U193" s="51"/>
    </row>
    <row r="194" spans="1:21" ht="14.25" hidden="1" customHeight="1" x14ac:dyDescent="0.2">
      <c r="A194" s="49" t="s">
        <v>24</v>
      </c>
      <c r="B194" s="50">
        <f t="shared" si="146"/>
        <v>0</v>
      </c>
      <c r="C194" s="51" t="e">
        <f t="shared" si="147"/>
        <v>#DIV/0!</v>
      </c>
      <c r="D194" s="50"/>
      <c r="E194" s="51"/>
      <c r="F194" s="50"/>
      <c r="G194" s="51"/>
      <c r="H194" s="50">
        <f t="shared" si="148"/>
        <v>0</v>
      </c>
      <c r="I194" s="51" t="e">
        <f t="shared" si="149"/>
        <v>#DIV/0!</v>
      </c>
      <c r="J194" s="50"/>
      <c r="K194" s="51"/>
      <c r="L194" s="50"/>
      <c r="M194" s="51"/>
      <c r="N194" s="50"/>
      <c r="O194" s="51"/>
      <c r="P194" s="50"/>
      <c r="Q194" s="51"/>
      <c r="R194" s="50"/>
      <c r="S194" s="51"/>
      <c r="T194" s="50"/>
      <c r="U194" s="51"/>
    </row>
    <row r="195" spans="1:21" ht="14.25" hidden="1" customHeight="1" x14ac:dyDescent="0.2">
      <c r="A195" s="49" t="s">
        <v>25</v>
      </c>
      <c r="B195" s="50">
        <f t="shared" si="146"/>
        <v>0</v>
      </c>
      <c r="C195" s="51" t="e">
        <f t="shared" si="147"/>
        <v>#DIV/0!</v>
      </c>
      <c r="D195" s="50"/>
      <c r="E195" s="51"/>
      <c r="F195" s="50"/>
      <c r="G195" s="51"/>
      <c r="H195" s="50">
        <f t="shared" si="148"/>
        <v>0</v>
      </c>
      <c r="I195" s="51" t="e">
        <f t="shared" si="149"/>
        <v>#DIV/0!</v>
      </c>
      <c r="J195" s="50"/>
      <c r="K195" s="51"/>
      <c r="L195" s="50"/>
      <c r="M195" s="51"/>
      <c r="N195" s="50"/>
      <c r="O195" s="51"/>
      <c r="P195" s="50"/>
      <c r="Q195" s="51"/>
      <c r="R195" s="50"/>
      <c r="S195" s="51"/>
      <c r="T195" s="50"/>
      <c r="U195" s="51"/>
    </row>
    <row r="196" spans="1:21" ht="14.25" hidden="1" customHeight="1" x14ac:dyDescent="0.2">
      <c r="A196" s="49" t="s">
        <v>26</v>
      </c>
      <c r="B196" s="50">
        <f t="shared" si="146"/>
        <v>0</v>
      </c>
      <c r="C196" s="51" t="e">
        <f t="shared" si="147"/>
        <v>#DIV/0!</v>
      </c>
      <c r="D196" s="50"/>
      <c r="E196" s="51"/>
      <c r="F196" s="50"/>
      <c r="G196" s="51"/>
      <c r="H196" s="50">
        <f t="shared" si="148"/>
        <v>0</v>
      </c>
      <c r="I196" s="51" t="e">
        <f t="shared" si="149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t="14.25" hidden="1" customHeight="1" x14ac:dyDescent="0.2">
      <c r="A197" s="49" t="s">
        <v>27</v>
      </c>
      <c r="B197" s="50">
        <f t="shared" si="146"/>
        <v>0</v>
      </c>
      <c r="C197" s="51" t="e">
        <f t="shared" si="147"/>
        <v>#DIV/0!</v>
      </c>
      <c r="D197" s="50"/>
      <c r="E197" s="51"/>
      <c r="F197" s="50"/>
      <c r="G197" s="51"/>
      <c r="H197" s="50">
        <f t="shared" si="148"/>
        <v>0</v>
      </c>
      <c r="I197" s="51" t="e">
        <f t="shared" si="149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t="14.25" hidden="1" customHeight="1" x14ac:dyDescent="0.2">
      <c r="A198" s="49" t="s">
        <v>28</v>
      </c>
      <c r="B198" s="50">
        <f t="shared" si="146"/>
        <v>0</v>
      </c>
      <c r="C198" s="51" t="e">
        <f t="shared" si="147"/>
        <v>#DIV/0!</v>
      </c>
      <c r="D198" s="50"/>
      <c r="E198" s="51"/>
      <c r="F198" s="50"/>
      <c r="G198" s="51"/>
      <c r="H198" s="50">
        <f t="shared" si="148"/>
        <v>0</v>
      </c>
      <c r="I198" s="51" t="e">
        <f t="shared" si="149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t="14.25" hidden="1" customHeight="1" x14ac:dyDescent="0.2">
      <c r="A199" s="49" t="s">
        <v>46</v>
      </c>
      <c r="B199" s="50">
        <f t="shared" si="146"/>
        <v>0</v>
      </c>
      <c r="C199" s="51" t="e">
        <f t="shared" si="147"/>
        <v>#DIV/0!</v>
      </c>
      <c r="D199" s="50"/>
      <c r="E199" s="51"/>
      <c r="F199" s="50"/>
      <c r="G199" s="51"/>
      <c r="H199" s="50">
        <f t="shared" si="148"/>
        <v>0</v>
      </c>
      <c r="I199" s="51" t="e">
        <f t="shared" si="149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0">D200+F200+H200</f>
        <v>0</v>
      </c>
      <c r="C200" s="54" t="e">
        <f t="shared" ref="C200" si="151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2">J200+L200+N200+P200+R200+T200</f>
        <v>0</v>
      </c>
      <c r="I200" s="54" t="e">
        <f t="shared" ref="I200" si="153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.75" customHeight="1" x14ac:dyDescent="0.2">
      <c r="A201" s="27"/>
      <c r="B201" s="22"/>
      <c r="C201" s="25"/>
      <c r="D201" s="22"/>
      <c r="E201" s="25"/>
      <c r="F201" s="22"/>
      <c r="G201" s="25"/>
      <c r="H201" s="22"/>
      <c r="I201" s="25"/>
      <c r="J201" s="22"/>
      <c r="K201" s="25"/>
      <c r="L201" s="22"/>
      <c r="M201" s="25"/>
      <c r="N201" s="22"/>
      <c r="O201" s="25"/>
      <c r="P201" s="22"/>
      <c r="Q201" s="25"/>
      <c r="R201" s="22"/>
      <c r="S201" s="25"/>
      <c r="T201" s="22"/>
      <c r="U201" s="25"/>
    </row>
    <row r="202" spans="1:21" x14ac:dyDescent="0.2">
      <c r="A202" s="13" t="s">
        <v>60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2025-04-28T02:58:42Z</dcterms:modified>
</cp:coreProperties>
</file>